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D:\D Drive\DEGERC\R&amp;C\Qtrly report\SOP\2025-26\3rd Quarter of 2025-26\"/>
    </mc:Choice>
  </mc:AlternateContent>
  <bookViews>
    <workbookView xWindow="0" yWindow="0" windowWidth="28800" windowHeight="11910" tabRatio="911" activeTab="10"/>
  </bookViews>
  <sheets>
    <sheet name="INDEX" sheetId="261" r:id="rId1"/>
    <sheet name="Banner" sheetId="27" r:id="rId2"/>
    <sheet name="SoP001" sheetId="256" r:id="rId3"/>
    <sheet name="3B" sheetId="235" r:id="rId4"/>
    <sheet name="004" sheetId="249" r:id="rId5"/>
    <sheet name="005" sheetId="236" r:id="rId6"/>
    <sheet name="006" sheetId="8" r:id="rId7"/>
    <sheet name="SoP 010-013 Overall" sheetId="257" r:id="rId8"/>
    <sheet name="SoP 010-013 AG" sheetId="258" r:id="rId9"/>
    <sheet name="SoP 010-013 JGY" sheetId="259" r:id="rId10"/>
    <sheet name="SoP 010-013 other than AG &amp; JGY" sheetId="260" r:id="rId11"/>
    <sheet name="015" sheetId="253" r:id="rId12"/>
    <sheet name="Sheet1" sheetId="41" state="hidden" r:id="rId13"/>
    <sheet name="Accident (2)" sheetId="44" state="hidden" r:id="rId14"/>
    <sheet name="Accident" sheetId="35" state="hidden" r:id="rId15"/>
    <sheet name="accd-2" sheetId="31" state="hidden" r:id="rId16"/>
    <sheet name="SoP016" sheetId="262" r:id="rId17"/>
    <sheet name="SoP017" sheetId="263" r:id="rId18"/>
    <sheet name="SoP018" sheetId="254" r:id="rId19"/>
    <sheet name="SoP019" sheetId="255"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1" localSheetId="0">#REF!</definedName>
    <definedName name="\1" localSheetId="2">#REF!</definedName>
    <definedName name="\1" localSheetId="16">#REF!</definedName>
    <definedName name="\1">#REF!</definedName>
    <definedName name="\2" localSheetId="0">[1]TLPPOCT!#REF!</definedName>
    <definedName name="\2" localSheetId="2">[1]TLPPOCT!#REF!</definedName>
    <definedName name="\2" localSheetId="16">[1]TLPPOCT!#REF!</definedName>
    <definedName name="\2">[1]TLPPOCT!#REF!</definedName>
    <definedName name="\a" localSheetId="0">#REF!</definedName>
    <definedName name="\a" localSheetId="2">#REF!</definedName>
    <definedName name="\a" localSheetId="16">#REF!</definedName>
    <definedName name="\a">#REF!</definedName>
    <definedName name="\b" localSheetId="0">#REF!</definedName>
    <definedName name="\b" localSheetId="2">#REF!</definedName>
    <definedName name="\b" localSheetId="16">#REF!</definedName>
    <definedName name="\b">#REF!</definedName>
    <definedName name="\p" localSheetId="15">#REF!</definedName>
    <definedName name="\p" localSheetId="0">#REF!</definedName>
    <definedName name="\p">#REF!</definedName>
    <definedName name="__123Graph_A" localSheetId="15" hidden="1">'[2]mpmla wise pp0001'!$A$166:$A$172</definedName>
    <definedName name="__123Graph_A" localSheetId="14" hidden="1">'[3]mpmla wise pp0001'!$A$166:$A$172</definedName>
    <definedName name="__123Graph_A" localSheetId="13" hidden="1">'[4]mpmla wise pp0001'!$A$166:$A$172</definedName>
    <definedName name="__123Graph_A" localSheetId="2" hidden="1">'[5]mpmla wise pp0001'!$A$166:$A$172</definedName>
    <definedName name="__123Graph_A" hidden="1">'[6]mpmla wise pp0001'!$A$166:$A$172</definedName>
    <definedName name="__123Graph_B" localSheetId="11" hidden="1">'[6]mpmla wise pp0001'!#REF!</definedName>
    <definedName name="__123Graph_B" localSheetId="15" hidden="1">'[2]mpmla wise pp0001'!#REF!</definedName>
    <definedName name="__123Graph_B" localSheetId="14" hidden="1">'[3]mpmla wise pp0001'!#REF!</definedName>
    <definedName name="__123Graph_B" localSheetId="13" hidden="1">'[4]mpmla wise pp0001'!#REF!</definedName>
    <definedName name="__123Graph_B" localSheetId="0" hidden="1">'[6]mpmla wise pp0001'!#REF!</definedName>
    <definedName name="__123Graph_B" localSheetId="2" hidden="1">'[5]mpmla wise pp0001'!#REF!</definedName>
    <definedName name="__123Graph_B" hidden="1">'[6]mpmla wise pp0001'!#REF!</definedName>
    <definedName name="__123Graph_C" localSheetId="15" hidden="1">'[2]mpmla wise pp0001'!$B$166:$B$172</definedName>
    <definedName name="__123Graph_C" localSheetId="14" hidden="1">'[3]mpmla wise pp0001'!$B$166:$B$172</definedName>
    <definedName name="__123Graph_C" localSheetId="13" hidden="1">'[4]mpmla wise pp0001'!$B$166:$B$172</definedName>
    <definedName name="__123Graph_C" localSheetId="2" hidden="1">'[5]mpmla wise pp0001'!$B$166:$B$172</definedName>
    <definedName name="__123Graph_C" hidden="1">'[6]mpmla wise pp0001'!$B$166:$B$172</definedName>
    <definedName name="__123Graph_D" localSheetId="11" hidden="1">'[6]mpmla wise pp0001'!#REF!</definedName>
    <definedName name="__123Graph_D" localSheetId="15" hidden="1">'[2]mpmla wise pp0001'!#REF!</definedName>
    <definedName name="__123Graph_D" localSheetId="14" hidden="1">'[3]mpmla wise pp0001'!#REF!</definedName>
    <definedName name="__123Graph_D" localSheetId="13" hidden="1">'[4]mpmla wise pp0001'!#REF!</definedName>
    <definedName name="__123Graph_D" localSheetId="0" hidden="1">'[6]mpmla wise pp0001'!#REF!</definedName>
    <definedName name="__123Graph_D" localSheetId="2" hidden="1">'[5]mpmla wise pp0001'!#REF!</definedName>
    <definedName name="__123Graph_D" hidden="1">'[6]mpmla wise pp0001'!#REF!</definedName>
    <definedName name="__123Graph_E" localSheetId="15" hidden="1">'[2]mpmla wise pp0001'!$C$166:$C$172</definedName>
    <definedName name="__123Graph_E" localSheetId="14" hidden="1">'[3]mpmla wise pp0001'!$C$166:$C$172</definedName>
    <definedName name="__123Graph_E" localSheetId="13" hidden="1">'[4]mpmla wise pp0001'!$C$166:$C$172</definedName>
    <definedName name="__123Graph_E" localSheetId="2" hidden="1">'[5]mpmla wise pp0001'!$C$166:$C$172</definedName>
    <definedName name="__123Graph_E" hidden="1">'[6]mpmla wise pp0001'!$C$166:$C$172</definedName>
    <definedName name="__123Graph_F" localSheetId="11" hidden="1">'[6]mpmla wise pp0001'!#REF!</definedName>
    <definedName name="__123Graph_F" localSheetId="15" hidden="1">'[2]mpmla wise pp0001'!#REF!</definedName>
    <definedName name="__123Graph_F" localSheetId="14" hidden="1">'[3]mpmla wise pp0001'!#REF!</definedName>
    <definedName name="__123Graph_F" localSheetId="13" hidden="1">'[4]mpmla wise pp0001'!#REF!</definedName>
    <definedName name="__123Graph_F" localSheetId="0" hidden="1">'[6]mpmla wise pp0001'!#REF!</definedName>
    <definedName name="__123Graph_F" localSheetId="2" hidden="1">'[5]mpmla wise pp0001'!#REF!</definedName>
    <definedName name="__123Graph_F" hidden="1">'[6]mpmla wise pp0001'!#REF!</definedName>
    <definedName name="__123Graph_X" localSheetId="11" hidden="1">'[6]mpmla wise pp0001'!#REF!</definedName>
    <definedName name="__123Graph_X" localSheetId="15" hidden="1">'[2]mpmla wise pp0001'!#REF!</definedName>
    <definedName name="__123Graph_X" localSheetId="14" hidden="1">'[3]mpmla wise pp0001'!#REF!</definedName>
    <definedName name="__123Graph_X" localSheetId="13" hidden="1">'[4]mpmla wise pp0001'!#REF!</definedName>
    <definedName name="__123Graph_X" localSheetId="0" hidden="1">'[6]mpmla wise pp0001'!#REF!</definedName>
    <definedName name="__123Graph_X" localSheetId="2" hidden="1">'[5]mpmla wise pp0001'!#REF!</definedName>
    <definedName name="__123Graph_X" hidden="1">'[6]mpmla wise pp0001'!#REF!</definedName>
    <definedName name="_1" localSheetId="15">#REF!</definedName>
    <definedName name="_1" localSheetId="0">#REF!</definedName>
    <definedName name="_1" localSheetId="8">#REF!</definedName>
    <definedName name="_1" localSheetId="9">#REF!</definedName>
    <definedName name="_1" localSheetId="10">#REF!</definedName>
    <definedName name="_1" localSheetId="7">#REF!</definedName>
    <definedName name="_1" localSheetId="2">#REF!</definedName>
    <definedName name="_1">#REF!</definedName>
    <definedName name="_1_1" localSheetId="0">#REF!</definedName>
    <definedName name="_1_1">#REF!</definedName>
    <definedName name="_1_1_1" localSheetId="0">#REF!</definedName>
    <definedName name="_1_1_1">#REF!</definedName>
    <definedName name="_1_10" localSheetId="0">#REF!</definedName>
    <definedName name="_1_10">#REF!</definedName>
    <definedName name="_1_7" localSheetId="0">#REF!</definedName>
    <definedName name="_1_7">#REF!</definedName>
    <definedName name="_1_8" localSheetId="0">#REF!</definedName>
    <definedName name="_1_8">#REF!</definedName>
    <definedName name="_1_9" localSheetId="0">#REF!</definedName>
    <definedName name="_1_9">#REF!</definedName>
    <definedName name="_10_2_1_1" localSheetId="0">[7]TLPPOCT!#REF!</definedName>
    <definedName name="_10_2_1_1">[7]TLPPOCT!#REF!</definedName>
    <definedName name="_11_a_1" localSheetId="0">#REF!</definedName>
    <definedName name="_11_a_1">#REF!</definedName>
    <definedName name="_12_a_1_1" localSheetId="0">#REF!</definedName>
    <definedName name="_12_a_1_1">#REF!</definedName>
    <definedName name="_123" localSheetId="11" hidden="1">'[2]mpmla wise pp0001'!#REF!</definedName>
    <definedName name="_123" localSheetId="0" hidden="1">'[2]mpmla wise pp0001'!#REF!</definedName>
    <definedName name="_123" hidden="1">'[2]mpmla wise pp0001'!#REF!</definedName>
    <definedName name="_124" localSheetId="11" hidden="1">'[8]mpmla wise pp02_03'!#REF!</definedName>
    <definedName name="_124" localSheetId="0" hidden="1">'[8]mpmla wise pp02_03'!#REF!</definedName>
    <definedName name="_124" hidden="1">'[8]mpmla wise pp02_03'!#REF!</definedName>
    <definedName name="_125" localSheetId="11" hidden="1">'[8]mpmla wise pp02_03'!#REF!</definedName>
    <definedName name="_125" localSheetId="0" hidden="1">'[8]mpmla wise pp02_03'!#REF!</definedName>
    <definedName name="_125" hidden="1">'[8]mpmla wise pp02_03'!#REF!</definedName>
    <definedName name="_126" localSheetId="11" hidden="1">'[8]mpmla wise pp02_03'!#REF!</definedName>
    <definedName name="_126" localSheetId="0" hidden="1">'[8]mpmla wise pp02_03'!#REF!</definedName>
    <definedName name="_126" hidden="1">'[8]mpmla wise pp02_03'!#REF!</definedName>
    <definedName name="_127" localSheetId="11" hidden="1">'[8]mpmla wise pp02_03'!#REF!</definedName>
    <definedName name="_127" localSheetId="0" hidden="1">'[8]mpmla wise pp02_03'!#REF!</definedName>
    <definedName name="_127" hidden="1">'[8]mpmla wise pp02_03'!#REF!</definedName>
    <definedName name="_128" localSheetId="11" hidden="1">'[8]mpmla wise pp02_03'!#REF!</definedName>
    <definedName name="_128" localSheetId="0" hidden="1">'[8]mpmla wise pp02_03'!#REF!</definedName>
    <definedName name="_128" hidden="1">'[8]mpmla wise pp02_03'!#REF!</definedName>
    <definedName name="_129" localSheetId="11" hidden="1">'[8]mpmla wise pp02_03'!#REF!</definedName>
    <definedName name="_129" localSheetId="0" hidden="1">'[8]mpmla wise pp02_03'!#REF!</definedName>
    <definedName name="_129" hidden="1">'[8]mpmla wise pp02_03'!#REF!</definedName>
    <definedName name="_13_b_1" localSheetId="0">#REF!</definedName>
    <definedName name="_13_b_1">#REF!</definedName>
    <definedName name="_130" hidden="1">[9]zpF0001!$E$39:$E$78</definedName>
    <definedName name="_131" hidden="1">[9]zpF0001!$O$149:$O$158</definedName>
    <definedName name="_132" hidden="1">[9]zpF0001!$A$39:$CB$78</definedName>
    <definedName name="_135" localSheetId="11" hidden="1">'[10]mpmla wise pp01_02'!#REF!</definedName>
    <definedName name="_135" localSheetId="0" hidden="1">'[10]mpmla wise pp01_02'!#REF!</definedName>
    <definedName name="_135" hidden="1">'[10]mpmla wise pp01_02'!#REF!</definedName>
    <definedName name="_14_b_1_1" localSheetId="0">#REF!</definedName>
    <definedName name="_14_b_1_1">#REF!</definedName>
    <definedName name="_142" localSheetId="11" hidden="1">'[10]mpmla wise pp01_02'!#REF!</definedName>
    <definedName name="_142" localSheetId="0" hidden="1">'[10]mpmla wise pp01_02'!#REF!</definedName>
    <definedName name="_142" hidden="1">'[10]mpmla wise pp01_02'!#REF!</definedName>
    <definedName name="_15_p_1" localSheetId="0">#REF!</definedName>
    <definedName name="_15_p_1">#REF!</definedName>
    <definedName name="_16Excel_BuiltIn__FilterDatabase_10_1" localSheetId="0">#REF!</definedName>
    <definedName name="_16Excel_BuiltIn__FilterDatabase_10_1">#REF!</definedName>
    <definedName name="_17Excel_BuiltIn__FilterDatabase_11_1" localSheetId="0">#REF!</definedName>
    <definedName name="_17Excel_BuiltIn__FilterDatabase_11_1">#REF!</definedName>
    <definedName name="_18Excel_BuiltIn__FilterDatabase_9_1" localSheetId="0">#REF!</definedName>
    <definedName name="_18Excel_BuiltIn__FilterDatabase_9_1">#REF!</definedName>
    <definedName name="_19Excel_BuiltIn_Database_1" localSheetId="0">#REF!</definedName>
    <definedName name="_19Excel_BuiltIn_Database_1">#REF!</definedName>
    <definedName name="_2" localSheetId="0">[1]TLPPOCT!#REF!</definedName>
    <definedName name="_2" localSheetId="8">[1]TLPPOCT!#REF!</definedName>
    <definedName name="_2" localSheetId="9">[1]TLPPOCT!#REF!</definedName>
    <definedName name="_2" localSheetId="10">[1]TLPPOCT!#REF!</definedName>
    <definedName name="_2" localSheetId="7">[1]TLPPOCT!#REF!</definedName>
    <definedName name="_2" localSheetId="2">[1]TLPPOCT!#REF!</definedName>
    <definedName name="_2">[1]TLPPOCT!#REF!</definedName>
    <definedName name="_2_1" localSheetId="0">[7]TLPPOCT!#REF!</definedName>
    <definedName name="_2_1">[7]TLPPOCT!#REF!</definedName>
    <definedName name="_2_1_1" localSheetId="0">[7]TLPPOCT!#REF!</definedName>
    <definedName name="_2_1_1">[7]TLPPOCT!#REF!</definedName>
    <definedName name="_2_10" localSheetId="0">[7]TLPPOCT!#REF!</definedName>
    <definedName name="_2_10">[7]TLPPOCT!#REF!</definedName>
    <definedName name="_2_7" localSheetId="0">[7]TLPPOCT!#REF!</definedName>
    <definedName name="_2_7">[7]TLPPOCT!#REF!</definedName>
    <definedName name="_2_8" localSheetId="0">[7]TLPPOCT!#REF!</definedName>
    <definedName name="_2_8">[7]TLPPOCT!#REF!</definedName>
    <definedName name="_2_9" localSheetId="0">[7]TLPPOCT!#REF!</definedName>
    <definedName name="_2_9">[7]TLPPOCT!#REF!</definedName>
    <definedName name="_20Excel_BuiltIn_Database_1_1" localSheetId="0">#REF!</definedName>
    <definedName name="_20Excel_BuiltIn_Database_1_1">#REF!</definedName>
    <definedName name="_21Excel_BuiltIn_Database_1_11_1" localSheetId="0">#REF!</definedName>
    <definedName name="_21Excel_BuiltIn_Database_1_11_1">#REF!</definedName>
    <definedName name="_22Excel_BuiltIn_Database_1_6_1" localSheetId="0">#REF!</definedName>
    <definedName name="_22Excel_BuiltIn_Database_1_6_1">#REF!</definedName>
    <definedName name="_3_1_1" localSheetId="0">#REF!</definedName>
    <definedName name="_3_1_1">#REF!</definedName>
    <definedName name="_6_1_1_1" localSheetId="0">#REF!</definedName>
    <definedName name="_6_1_1_1">#REF!</definedName>
    <definedName name="_7_2_1" localSheetId="0">[7]TLPPOCT!#REF!</definedName>
    <definedName name="_7_2_1">[7]TLPPOCT!#REF!</definedName>
    <definedName name="_a" localSheetId="15">#REF!</definedName>
    <definedName name="_a" localSheetId="0">#REF!</definedName>
    <definedName name="_a" localSheetId="2">#REF!</definedName>
    <definedName name="_a">#REF!</definedName>
    <definedName name="_a_1" localSheetId="0">#REF!</definedName>
    <definedName name="_a_1">#REF!</definedName>
    <definedName name="_a_1_11" localSheetId="0">#REF!</definedName>
    <definedName name="_a_1_11">#REF!</definedName>
    <definedName name="_a_1_6" localSheetId="0">#REF!</definedName>
    <definedName name="_a_1_6">#REF!</definedName>
    <definedName name="_b" localSheetId="15">#REF!</definedName>
    <definedName name="_b" localSheetId="0">#REF!</definedName>
    <definedName name="_b" localSheetId="2">#REF!</definedName>
    <definedName name="_b">#REF!</definedName>
    <definedName name="_b_1" localSheetId="0">#REF!</definedName>
    <definedName name="_b_1">#REF!</definedName>
    <definedName name="_Dist_Bin" localSheetId="11" hidden="1">#REF!</definedName>
    <definedName name="_Dist_Bin" localSheetId="3" hidden="1">#REF!</definedName>
    <definedName name="_Dist_Bin" localSheetId="0" hidden="1">#REF!</definedName>
    <definedName name="_Dist_Bin" hidden="1">#REF!</definedName>
    <definedName name="_Dist_Values" localSheetId="11" hidden="1">#REF!</definedName>
    <definedName name="_Dist_Values" localSheetId="3" hidden="1">#REF!</definedName>
    <definedName name="_Dist_Values" localSheetId="0" hidden="1">#REF!</definedName>
    <definedName name="_Dist_Values" hidden="1">#REF!</definedName>
    <definedName name="_Fill" localSheetId="11" hidden="1">#REF!</definedName>
    <definedName name="_Fill" localSheetId="0" hidden="1">#REF!</definedName>
    <definedName name="_Fill" hidden="1">#REF!</definedName>
    <definedName name="_xlnm._FilterDatabase" localSheetId="4" hidden="1">'004'!$A$2:$D$2</definedName>
    <definedName name="_xlnm._FilterDatabase" localSheetId="11" hidden="1">'015'!$A$4:$G$46</definedName>
    <definedName name="_xlnm._FilterDatabase" localSheetId="3" hidden="1">'3B'!$A$6:$J$41</definedName>
    <definedName name="_xlnm._FilterDatabase" localSheetId="15" hidden="1">'accd-2'!$A$5:$O$753</definedName>
    <definedName name="_xlnm._FilterDatabase" localSheetId="14" hidden="1">Accident!#REF!</definedName>
    <definedName name="_xlnm._FilterDatabase" localSheetId="0" hidden="1">INDEX!$A$2:$I$21</definedName>
    <definedName name="_Key1" localSheetId="15" hidden="1">[2]zpF0001!$E$39:$E$78</definedName>
    <definedName name="_Key1" localSheetId="14" hidden="1">[3]zpF0001!$E$39:$E$78</definedName>
    <definedName name="_Key1" localSheetId="13" hidden="1">[4]zpF0001!$E$39:$E$78</definedName>
    <definedName name="_Key1" localSheetId="2" hidden="1">[5]zpF0001!$E$39:$E$78</definedName>
    <definedName name="_Key1" hidden="1">[6]zpF0001!$E$39:$E$78</definedName>
    <definedName name="_Key2" localSheetId="15" hidden="1">[2]zpF0001!$O$149:$O$158</definedName>
    <definedName name="_Key2" localSheetId="14" hidden="1">[3]zpF0001!$O$149:$O$158</definedName>
    <definedName name="_Key2" localSheetId="13" hidden="1">[4]zpF0001!$O$149:$O$158</definedName>
    <definedName name="_Key2" localSheetId="2" hidden="1">[5]zpF0001!$O$149:$O$158</definedName>
    <definedName name="_Key2" hidden="1">[6]zpF0001!$O$149:$O$158</definedName>
    <definedName name="_key3" localSheetId="11" hidden="1">'[11]mpmla wise pp01_02'!#REF!</definedName>
    <definedName name="_key3" localSheetId="0" hidden="1">'[11]mpmla wise pp01_02'!#REF!</definedName>
    <definedName name="_key3" hidden="1">'[11]mpmla wise pp01_02'!#REF!</definedName>
    <definedName name="_Order1" hidden="1">255</definedName>
    <definedName name="_Order2" hidden="1">255</definedName>
    <definedName name="_p" localSheetId="0">#REF!</definedName>
    <definedName name="_p">#REF!</definedName>
    <definedName name="_p_1" localSheetId="0">#REF!</definedName>
    <definedName name="_p_1">#REF!</definedName>
    <definedName name="_S8" localSheetId="0">#REF!</definedName>
    <definedName name="_S8">#REF!</definedName>
    <definedName name="_S88" localSheetId="0">#REF!</definedName>
    <definedName name="_S88">#REF!</definedName>
    <definedName name="_S888" localSheetId="0">#REF!</definedName>
    <definedName name="_S888">#REF!</definedName>
    <definedName name="_Sort" localSheetId="15" hidden="1">[2]zpF0001!$A$39:$CB$78</definedName>
    <definedName name="_Sort" localSheetId="14" hidden="1">[3]zpF0001!$A$39:$CB$78</definedName>
    <definedName name="_Sort" localSheetId="13" hidden="1">[4]zpF0001!$A$39:$CB$78</definedName>
    <definedName name="_Sort" localSheetId="2" hidden="1">[5]zpF0001!$A$39:$CB$78</definedName>
    <definedName name="_Sort" hidden="1">[6]zpF0001!$A$39:$CB$78</definedName>
    <definedName name="a" localSheetId="15">[12]shp_T_D_drive!$A$1:$AE$31</definedName>
    <definedName name="a">[12]shp_T_D_drive!$A$1:$AE$31</definedName>
    <definedName name="a_10">[12]shp_T_D_drive!$A$1:$AE$31</definedName>
    <definedName name="a_17">[13]shp_T_D_drive!$A$1:$AE$31</definedName>
    <definedName name="a_18">[13]shp_T_D_drive!$A$1:$AE$31</definedName>
    <definedName name="a_2">[14]shp_T_D_drive!$A$1:$AE$31</definedName>
    <definedName name="a_5">[14]shp_T_D_drive!$A$1:$AE$31</definedName>
    <definedName name="a_51">[15]shp_T_D_drive!$A$1:$AE$31</definedName>
    <definedName name="a_52">[15]shp_T_D_drive!$A$1:$AE$31</definedName>
    <definedName name="a_8">[12]shp_T_D_drive!$A$1:$AE$31</definedName>
    <definedName name="a_9">[12]shp_T_D_drive!$A$1:$AE$31</definedName>
    <definedName name="aa" localSheetId="15">[12]shp_T_D_drive!$A$1:$AE$31</definedName>
    <definedName name="aa">[12]shp_T_D_drive!$A$1:$AE$31</definedName>
    <definedName name="aa_10">[12]shp_T_D_drive!$A$1:$AE$31</definedName>
    <definedName name="aa_17">[13]shp_T_D_drive!$A$1:$AE$31</definedName>
    <definedName name="aa_18">[13]shp_T_D_drive!$A$1:$AE$31</definedName>
    <definedName name="aa_2">[14]shp_T_D_drive!$A$1:$AE$31</definedName>
    <definedName name="aa_5">[14]shp_T_D_drive!$A$1:$AE$31</definedName>
    <definedName name="aa_51">[15]shp_T_D_drive!$A$1:$AE$31</definedName>
    <definedName name="aa_52">[15]shp_T_D_drive!$A$1:$AE$31</definedName>
    <definedName name="aa_8">[12]shp_T_D_drive!$A$1:$AE$31</definedName>
    <definedName name="aa_9">[12]shp_T_D_drive!$A$1:$AE$31</definedName>
    <definedName name="aaa" localSheetId="11" hidden="1">'[16]mpmla wise pp01_02'!#REF!</definedName>
    <definedName name="aaa" localSheetId="15" hidden="1">'[11]mpmla wise pp01_02'!#REF!</definedName>
    <definedName name="aaa" localSheetId="14" hidden="1">'[17]mpmla wise pp01_02'!#REF!</definedName>
    <definedName name="aaa" localSheetId="13" hidden="1">'[18]mpmla wise pp01_02'!#REF!</definedName>
    <definedName name="aaa" localSheetId="0" hidden="1">'[16]mpmla wise pp01_02'!#REF!</definedName>
    <definedName name="aaa" localSheetId="2" hidden="1">'[19]mpmla wise pp01_02'!#REF!</definedName>
    <definedName name="aaa" hidden="1">'[16]mpmla wise pp01_02'!#REF!</definedName>
    <definedName name="Acti" localSheetId="11" hidden="1">{"'Sheet1'!$A$4386:$N$4591"}</definedName>
    <definedName name="Acti" localSheetId="3" hidden="1">{"'Sheet1'!$A$4386:$N$4591"}</definedName>
    <definedName name="Acti" localSheetId="0" hidden="1">{"'Sheet1'!$A$4386:$N$4591"}</definedName>
    <definedName name="Acti" hidden="1">{"'Sheet1'!$A$4386:$N$4591"}</definedName>
    <definedName name="agmeter" localSheetId="15">#REF!</definedName>
    <definedName name="agmeter" localSheetId="0">#REF!</definedName>
    <definedName name="agmeter" localSheetId="2">#REF!</definedName>
    <definedName name="agmeter">#REF!</definedName>
    <definedName name="agmeter_1" localSheetId="0">#REF!</definedName>
    <definedName name="agmeter_1">#REF!</definedName>
    <definedName name="agmeter_10" localSheetId="0">#REF!</definedName>
    <definedName name="agmeter_10">#REF!</definedName>
    <definedName name="agmeter_17" localSheetId="0">#REF!</definedName>
    <definedName name="agmeter_17">#REF!</definedName>
    <definedName name="agmeter_18" localSheetId="0">#REF!</definedName>
    <definedName name="agmeter_18">#REF!</definedName>
    <definedName name="agmeter_2" localSheetId="0">#REF!</definedName>
    <definedName name="agmeter_2">#REF!</definedName>
    <definedName name="agmeter_5" localSheetId="0">#REF!</definedName>
    <definedName name="agmeter_5">#REF!</definedName>
    <definedName name="agmeter_51" localSheetId="0">#REF!</definedName>
    <definedName name="agmeter_51" localSheetId="2">#REF!</definedName>
    <definedName name="agmeter_51">#REF!</definedName>
    <definedName name="agmeter_52" localSheetId="0">#REF!</definedName>
    <definedName name="agmeter_52" localSheetId="2">#REF!</definedName>
    <definedName name="agmeter_52">#REF!</definedName>
    <definedName name="agmeter_8" localSheetId="0">#REF!</definedName>
    <definedName name="agmeter_8">#REF!</definedName>
    <definedName name="agmeter_9" localSheetId="0">#REF!</definedName>
    <definedName name="agmeter_9">#REF!</definedName>
    <definedName name="ann" localSheetId="11" hidden="1">{"'Sheet1'!$A$4386:$N$4591"}</definedName>
    <definedName name="ann" localSheetId="3" hidden="1">{"'Sheet1'!$A$4386:$N$4591"}</definedName>
    <definedName name="ann" localSheetId="0" hidden="1">{"'Sheet1'!$A$4386:$N$4591"}</definedName>
    <definedName name="ann" hidden="1">{"'Sheet1'!$A$4386:$N$4591"}</definedName>
    <definedName name="as" localSheetId="15">[12]shp_T_D_drive!$A$1:$AE$31</definedName>
    <definedName name="as">[12]shp_T_D_drive!$A$1:$AE$31</definedName>
    <definedName name="as_10">[12]shp_T_D_drive!$A$1:$AE$31</definedName>
    <definedName name="as_17">[13]shp_T_D_drive!$A$1:$AE$31</definedName>
    <definedName name="as_18">[13]shp_T_D_drive!$A$1:$AE$31</definedName>
    <definedName name="as_2">[14]shp_T_D_drive!$A$1:$AE$31</definedName>
    <definedName name="as_5">[14]shp_T_D_drive!$A$1:$AE$31</definedName>
    <definedName name="as_51">[15]shp_T_D_drive!$A$1:$AE$31</definedName>
    <definedName name="as_52">[15]shp_T_D_drive!$A$1:$AE$31</definedName>
    <definedName name="as_8">[12]shp_T_D_drive!$A$1:$AE$31</definedName>
    <definedName name="as_9">[12]shp_T_D_drive!$A$1:$AE$31</definedName>
    <definedName name="ATCFMP_1_10" localSheetId="0">#REF!</definedName>
    <definedName name="ATCFMP_1_10">#REF!</definedName>
    <definedName name="ATCFMP_1_11" localSheetId="0">#REF!</definedName>
    <definedName name="ATCFMP_1_11">#REF!</definedName>
    <definedName name="ATCFMP_1_20">'[20]compar jgy'!$B$1:$H$259</definedName>
    <definedName name="ATCFMP_1_21">'[20]COMPARE AG'!$B$1:$H$147</definedName>
    <definedName name="ATCFMP_1_36" localSheetId="0">#REF!</definedName>
    <definedName name="ATCFMP_1_36">#REF!</definedName>
    <definedName name="ATCFMP_1_38" localSheetId="0">#REF!</definedName>
    <definedName name="ATCFMP_1_38">#REF!</definedName>
    <definedName name="ATCFMP_1_39" localSheetId="0">#REF!</definedName>
    <definedName name="ATCFMP_1_39">#REF!</definedName>
    <definedName name="ATCFMP_1_4" localSheetId="0">#REF!</definedName>
    <definedName name="ATCFMP_1_4">#REF!</definedName>
    <definedName name="ATCFMP_1_40" localSheetId="0">#REF!</definedName>
    <definedName name="ATCFMP_1_40">#REF!</definedName>
    <definedName name="ATCFMP_1_41" localSheetId="0">#REF!</definedName>
    <definedName name="ATCFMP_1_41">#REF!</definedName>
    <definedName name="ATCFMP_1_42" localSheetId="0">#REF!</definedName>
    <definedName name="ATCFMP_1_42">#REF!</definedName>
    <definedName name="ATCFMP_1_43" localSheetId="0">#REF!</definedName>
    <definedName name="ATCFMP_1_43">#REF!</definedName>
    <definedName name="ATCFMP_1_5" localSheetId="0">#REF!</definedName>
    <definedName name="ATCFMP_1_5">#REF!</definedName>
    <definedName name="ATCFMP_1_6" localSheetId="0">#REF!</definedName>
    <definedName name="ATCFMP_1_6">#REF!</definedName>
    <definedName name="ATCFMP_1_9" localSheetId="0">#REF!</definedName>
    <definedName name="ATCFMP_1_9">#REF!</definedName>
    <definedName name="ATCFMP_10_6" localSheetId="0">#REF!</definedName>
    <definedName name="ATCFMP_10_6">#REF!</definedName>
    <definedName name="ATCFMP_11_6" localSheetId="0">#REF!</definedName>
    <definedName name="ATCFMP_11_6">#REF!</definedName>
    <definedName name="ATCFMP_12_6" localSheetId="0">#REF!</definedName>
    <definedName name="ATCFMP_12_6">#REF!</definedName>
    <definedName name="ATCFMP_2" localSheetId="0">'[21]ruf fmp'!#REF!</definedName>
    <definedName name="ATCFMP_2">'[21]ruf fmp'!#REF!</definedName>
    <definedName name="ATCFMP_2_10" localSheetId="0">#REF!</definedName>
    <definedName name="ATCFMP_2_10">#REF!</definedName>
    <definedName name="ATCFMP_2_11" localSheetId="0">#REF!</definedName>
    <definedName name="ATCFMP_2_11">#REF!</definedName>
    <definedName name="ATCFMP_2_16" localSheetId="0">#REF!</definedName>
    <definedName name="ATCFMP_2_16">#REF!</definedName>
    <definedName name="ATCFMP_2_36" localSheetId="0">#REF!</definedName>
    <definedName name="ATCFMP_2_36">#REF!</definedName>
    <definedName name="ATCFMP_2_39" localSheetId="0">#REF!</definedName>
    <definedName name="ATCFMP_2_39">#REF!</definedName>
    <definedName name="ATCFMP_2_41" localSheetId="0">#REF!</definedName>
    <definedName name="ATCFMP_2_41">#REF!</definedName>
    <definedName name="ATCFMP_2_5" localSheetId="0">#REF!</definedName>
    <definedName name="ATCFMP_2_5">#REF!</definedName>
    <definedName name="ATCFMP_2_6" localSheetId="0">#REF!</definedName>
    <definedName name="ATCFMP_2_6">#REF!</definedName>
    <definedName name="ATCFMP_2_9" localSheetId="0">#REF!</definedName>
    <definedName name="ATCFMP_2_9">#REF!</definedName>
    <definedName name="ATCFMP_20">'[20]compar jgy'!$B$1:$H$105</definedName>
    <definedName name="ATCFMP_21">'[20]COMPARE AG'!$B$1:$H$106</definedName>
    <definedName name="ATCFMP_3" localSheetId="0">#REF!</definedName>
    <definedName name="ATCFMP_3">#REF!</definedName>
    <definedName name="ATCFMP_3_10" localSheetId="0">#REF!</definedName>
    <definedName name="ATCFMP_3_10">#REF!</definedName>
    <definedName name="ATCFMP_3_11" localSheetId="0">#REF!</definedName>
    <definedName name="ATCFMP_3_11">#REF!</definedName>
    <definedName name="ATCFMP_3_16" localSheetId="0">#REF!</definedName>
    <definedName name="ATCFMP_3_16">#REF!</definedName>
    <definedName name="ATCFMP_3_39" localSheetId="0">#REF!</definedName>
    <definedName name="ATCFMP_3_39">#REF!</definedName>
    <definedName name="ATCFMP_3_41" localSheetId="0">#REF!</definedName>
    <definedName name="ATCFMP_3_41">#REF!</definedName>
    <definedName name="ATCFMP_3_5" localSheetId="0">#REF!</definedName>
    <definedName name="ATCFMP_3_5">#REF!</definedName>
    <definedName name="ATCFMP_3_6" localSheetId="0">#REF!</definedName>
    <definedName name="ATCFMP_3_6">#REF!</definedName>
    <definedName name="ATCFMP_3_9" localSheetId="0">#REF!</definedName>
    <definedName name="ATCFMP_3_9">#REF!</definedName>
    <definedName name="ATCFMP_36" localSheetId="0">#REF!</definedName>
    <definedName name="ATCFMP_36">#REF!</definedName>
    <definedName name="ATCFMP_38" localSheetId="0">#REF!</definedName>
    <definedName name="ATCFMP_38">#REF!</definedName>
    <definedName name="ATCFMP_39" localSheetId="0">#REF!</definedName>
    <definedName name="ATCFMP_39">#REF!</definedName>
    <definedName name="ATCFMP_4" localSheetId="0">#REF!</definedName>
    <definedName name="ATCFMP_4">#REF!</definedName>
    <definedName name="ATCFMP_4_5" localSheetId="0">#REF!</definedName>
    <definedName name="ATCFMP_4_5">#REF!</definedName>
    <definedName name="ATCFMP_4_6" localSheetId="0">#REF!</definedName>
    <definedName name="ATCFMP_4_6">#REF!</definedName>
    <definedName name="ATCFMP_4_9" localSheetId="0">#REF!</definedName>
    <definedName name="ATCFMP_4_9">#REF!</definedName>
    <definedName name="ATCFMP_40" localSheetId="0">#REF!</definedName>
    <definedName name="ATCFMP_40">#REF!</definedName>
    <definedName name="ATCFMP_41" localSheetId="0">#REF!</definedName>
    <definedName name="ATCFMP_41">#REF!</definedName>
    <definedName name="ATCFMP_42" localSheetId="0">#REF!</definedName>
    <definedName name="ATCFMP_42">#REF!</definedName>
    <definedName name="ATCFMP_43" localSheetId="0">#REF!</definedName>
    <definedName name="ATCFMP_43">#REF!</definedName>
    <definedName name="ATCFMP_5_5" localSheetId="0">#REF!</definedName>
    <definedName name="ATCFMP_5_5">#REF!</definedName>
    <definedName name="ATCFMP_5_6" localSheetId="0">#REF!</definedName>
    <definedName name="ATCFMP_5_6">#REF!</definedName>
    <definedName name="ATCFMP_5_9" localSheetId="0">#REF!</definedName>
    <definedName name="ATCFMP_5_9">#REF!</definedName>
    <definedName name="ATCFMP_6_5" localSheetId="0">#REF!</definedName>
    <definedName name="ATCFMP_6_5">#REF!</definedName>
    <definedName name="ATCFMP_6_6" localSheetId="0">#REF!</definedName>
    <definedName name="ATCFMP_6_6">#REF!</definedName>
    <definedName name="ATCFMP_6_9" localSheetId="0">#REF!</definedName>
    <definedName name="ATCFMP_6_9">#REF!</definedName>
    <definedName name="ATCFMP_7_6" localSheetId="0">#REF!</definedName>
    <definedName name="ATCFMP_7_6">#REF!</definedName>
    <definedName name="ATCFMP_8_6" localSheetId="0">#REF!</definedName>
    <definedName name="ATCFMP_8_6">#REF!</definedName>
    <definedName name="ATCFMP_9_6" localSheetId="0">#REF!</definedName>
    <definedName name="ATCFMP_9_6">#REF!</definedName>
    <definedName name="CMTHLOSS_12" localSheetId="0">#REF!</definedName>
    <definedName name="CMTHLOSS_12">#REF!</definedName>
    <definedName name="CMTHLOSS_2" localSheetId="0">#REF!</definedName>
    <definedName name="CMTHLOSS_2">#REF!</definedName>
    <definedName name="CMTHLOSS_3" localSheetId="0">#REF!</definedName>
    <definedName name="CMTHLOSS_3">#REF!</definedName>
    <definedName name="CMTHLOSS_36" localSheetId="0">#REF!</definedName>
    <definedName name="CMTHLOSS_36">#REF!</definedName>
    <definedName name="ControlOfCisternCapacityInLitres" localSheetId="0">#REF!</definedName>
    <definedName name="ControlOfCisternCapacityInLitres">#REF!</definedName>
    <definedName name="CTDCOMP_2" localSheetId="0">#REF!</definedName>
    <definedName name="CTDCOMP_2">#REF!</definedName>
    <definedName name="CTDCOMP_3" localSheetId="0">#REF!</definedName>
    <definedName name="CTDCOMP_3">#REF!</definedName>
    <definedName name="cwctat" localSheetId="15">#REF!</definedName>
    <definedName name="cwctat" localSheetId="0">#REF!</definedName>
    <definedName name="cwctat">#REF!</definedName>
    <definedName name="cwctat_1" localSheetId="0">#REF!</definedName>
    <definedName name="cwctat_1">#REF!</definedName>
    <definedName name="cwctat_11" localSheetId="0">#REF!</definedName>
    <definedName name="cwctat_11">#REF!</definedName>
    <definedName name="cwctat_2" localSheetId="0">#REF!</definedName>
    <definedName name="cwctat_2">#REF!</definedName>
    <definedName name="cwctat_6" localSheetId="0">#REF!</definedName>
    <definedName name="cwctat_6">#REF!</definedName>
    <definedName name="CYPMNT_2" localSheetId="0">#REF!</definedName>
    <definedName name="CYPMNT_2">#REF!</definedName>
    <definedName name="CYPMNT_3" localSheetId="0">#REF!</definedName>
    <definedName name="CYPMNT_3">#REF!</definedName>
    <definedName name="CYPMNT_36" localSheetId="0">#REF!</definedName>
    <definedName name="CYPMNT_36">#REF!</definedName>
    <definedName name="D" localSheetId="15">#REF!</definedName>
    <definedName name="D" localSheetId="0">#REF!</definedName>
    <definedName name="D">#REF!</definedName>
    <definedName name="D_1" localSheetId="0">#REF!</definedName>
    <definedName name="D_1">#REF!</definedName>
    <definedName name="D_11" localSheetId="0">#REF!</definedName>
    <definedName name="D_11">#REF!</definedName>
    <definedName name="D_2" localSheetId="0">#REF!</definedName>
    <definedName name="D_2">#REF!</definedName>
    <definedName name="D_6" localSheetId="0">#REF!</definedName>
    <definedName name="D_6">#REF!</definedName>
    <definedName name="_xlnm.Database" localSheetId="0">#REF!</definedName>
    <definedName name="_xlnm.Database" localSheetId="2">#REF!</definedName>
    <definedName name="_xlnm.Database" localSheetId="16">#REF!</definedName>
    <definedName name="_xlnm.Database">#REF!</definedName>
    <definedName name="DATE" localSheetId="0">[22]LMAIN!#REF!</definedName>
    <definedName name="DATE">[22]LMAIN!#REF!</definedName>
    <definedName name="DATE_1" localSheetId="0">[22]LMAIN!#REF!</definedName>
    <definedName name="DATE_1">[22]LMAIN!#REF!</definedName>
    <definedName name="DATE1" localSheetId="0">[22]LMAIN!#REF!</definedName>
    <definedName name="DATE1">[22]LMAIN!#REF!</definedName>
    <definedName name="DATE1_1" localSheetId="0">[22]LMAIN!#REF!</definedName>
    <definedName name="DATE1_1">[22]LMAIN!#REF!</definedName>
    <definedName name="dfd" localSheetId="11" hidden="1">{"'Sheet1'!$A$4386:$N$4591"}</definedName>
    <definedName name="dfd" localSheetId="3" hidden="1">{"'Sheet1'!$A$4386:$N$4591"}</definedName>
    <definedName name="dfd" localSheetId="0" hidden="1">{"'Sheet1'!$A$4386:$N$4591"}</definedName>
    <definedName name="dfd" hidden="1">{"'Sheet1'!$A$4386:$N$4591"}</definedName>
    <definedName name="DMTHLOS_17" localSheetId="0">#REF!</definedName>
    <definedName name="DMTHLOS_17">#REF!</definedName>
    <definedName name="Document_array_3">NA()</definedName>
    <definedName name="DT" localSheetId="15">#REF!</definedName>
    <definedName name="DT" localSheetId="0">#REF!</definedName>
    <definedName name="DT">#REF!</definedName>
    <definedName name="DT_1" localSheetId="0">#REF!</definedName>
    <definedName name="DT_1">#REF!</definedName>
    <definedName name="DT_11" localSheetId="0">#REF!</definedName>
    <definedName name="DT_11">#REF!</definedName>
    <definedName name="DT_2" localSheetId="0">#REF!</definedName>
    <definedName name="DT_2">#REF!</definedName>
    <definedName name="DT_6" localSheetId="0">#REF!</definedName>
    <definedName name="DT_6">#REF!</definedName>
    <definedName name="DTT" localSheetId="15">#REF!</definedName>
    <definedName name="DTT" localSheetId="0">#REF!</definedName>
    <definedName name="DTT">#REF!</definedName>
    <definedName name="DTT_1" localSheetId="0">#REF!</definedName>
    <definedName name="DTT_1">#REF!</definedName>
    <definedName name="DTT_11" localSheetId="0">#REF!</definedName>
    <definedName name="DTT_11">#REF!</definedName>
    <definedName name="DTT_2" localSheetId="0">#REF!</definedName>
    <definedName name="DTT_2">#REF!</definedName>
    <definedName name="DTT_6" localSheetId="0">#REF!</definedName>
    <definedName name="DTT_6">#REF!</definedName>
    <definedName name="ert" localSheetId="0">#REF!</definedName>
    <definedName name="ert" localSheetId="2">#REF!</definedName>
    <definedName name="ert">#REF!</definedName>
    <definedName name="Excel_BuiltIn__FilterDatabase_1" localSheetId="0">#REF!</definedName>
    <definedName name="Excel_BuiltIn__FilterDatabase_1">#REF!</definedName>
    <definedName name="Excel_BuiltIn__FilterDatabase_1_1" localSheetId="0">#REF!</definedName>
    <definedName name="Excel_BuiltIn__FilterDatabase_1_1">#REF!</definedName>
    <definedName name="Excel_BuiltIn__FilterDatabase_1_10" localSheetId="0">#REF!</definedName>
    <definedName name="Excel_BuiltIn__FilterDatabase_1_10">#REF!</definedName>
    <definedName name="Excel_BuiltIn__FilterDatabase_1_11" localSheetId="0">#REF!</definedName>
    <definedName name="Excel_BuiltIn__FilterDatabase_1_11">#REF!</definedName>
    <definedName name="Excel_BuiltIn__FilterDatabase_1_6" localSheetId="0">#REF!</definedName>
    <definedName name="Excel_BuiltIn__FilterDatabase_1_6">#REF!</definedName>
    <definedName name="Excel_BuiltIn__FilterDatabase_1_9" localSheetId="0">#REF!</definedName>
    <definedName name="Excel_BuiltIn__FilterDatabase_1_9">#REF!</definedName>
    <definedName name="Excel_BuiltIn__FilterDatabase_10" localSheetId="0">#REF!</definedName>
    <definedName name="Excel_BuiltIn__FilterDatabase_10">#REF!</definedName>
    <definedName name="Excel_BuiltIn__FilterDatabase_11" localSheetId="0">#REF!</definedName>
    <definedName name="Excel_BuiltIn__FilterDatabase_11">#REF!</definedName>
    <definedName name="Excel_BuiltIn__FilterDatabase_11_1" localSheetId="0">#REF!</definedName>
    <definedName name="Excel_BuiltIn__FilterDatabase_11_1">#REF!</definedName>
    <definedName name="Excel_BuiltIn__FilterDatabase_15" localSheetId="0">#REF!</definedName>
    <definedName name="Excel_BuiltIn__FilterDatabase_15">#REF!</definedName>
    <definedName name="Excel_BuiltIn__FilterDatabase_17" localSheetId="0">#REF!</definedName>
    <definedName name="Excel_BuiltIn__FilterDatabase_17">#REF!</definedName>
    <definedName name="Excel_BuiltIn__FilterDatabase_17_10" localSheetId="0">#REF!</definedName>
    <definedName name="Excel_BuiltIn__FilterDatabase_17_10">#REF!</definedName>
    <definedName name="Excel_BuiltIn__FilterDatabase_17_11" localSheetId="0">#REF!</definedName>
    <definedName name="Excel_BuiltIn__FilterDatabase_17_11">#REF!</definedName>
    <definedName name="Excel_BuiltIn__FilterDatabase_17_8" localSheetId="0">#REF!</definedName>
    <definedName name="Excel_BuiltIn__FilterDatabase_17_8">#REF!</definedName>
    <definedName name="Excel_BuiltIn__FilterDatabase_17_9" localSheetId="0">#REF!</definedName>
    <definedName name="Excel_BuiltIn__FilterDatabase_17_9">#REF!</definedName>
    <definedName name="Excel_BuiltIn__FilterDatabase_18" localSheetId="0">#REF!</definedName>
    <definedName name="Excel_BuiltIn__FilterDatabase_18">#REF!</definedName>
    <definedName name="Excel_BuiltIn__FilterDatabase_18_10" localSheetId="0">#REF!</definedName>
    <definedName name="Excel_BuiltIn__FilterDatabase_18_10">#REF!</definedName>
    <definedName name="Excel_BuiltIn__FilterDatabase_18_11" localSheetId="0">#REF!</definedName>
    <definedName name="Excel_BuiltIn__FilterDatabase_18_11">#REF!</definedName>
    <definedName name="Excel_BuiltIn__FilterDatabase_18_8" localSheetId="0">#REF!</definedName>
    <definedName name="Excel_BuiltIn__FilterDatabase_18_8">#REF!</definedName>
    <definedName name="Excel_BuiltIn__FilterDatabase_18_9" localSheetId="0">#REF!</definedName>
    <definedName name="Excel_BuiltIn__FilterDatabase_18_9">#REF!</definedName>
    <definedName name="Excel_BuiltIn__FilterDatabase_2" localSheetId="0">#REF!</definedName>
    <definedName name="Excel_BuiltIn__FilterDatabase_2">#REF!</definedName>
    <definedName name="Excel_BuiltIn__FilterDatabase_36" localSheetId="0">#REF!</definedName>
    <definedName name="Excel_BuiltIn__FilterDatabase_36">#REF!</definedName>
    <definedName name="Excel_BuiltIn__FilterDatabase_4" localSheetId="0">[23]PRO_39_C!#REF!</definedName>
    <definedName name="Excel_BuiltIn__FilterDatabase_4">[23]PRO_39_C!#REF!</definedName>
    <definedName name="Excel_BuiltIn__FilterDatabase_9" localSheetId="0">#REF!</definedName>
    <definedName name="Excel_BuiltIn__FilterDatabase_9">#REF!</definedName>
    <definedName name="Excel_BuiltIn_Database" localSheetId="15">#REF!</definedName>
    <definedName name="Excel_BuiltIn_Database" localSheetId="0">#REF!</definedName>
    <definedName name="Excel_BuiltIn_Database" localSheetId="2">#REF!</definedName>
    <definedName name="Excel_BuiltIn_Database">#REF!</definedName>
    <definedName name="Excel_BuiltIn_Database_1" localSheetId="0">#REF!</definedName>
    <definedName name="Excel_BuiltIn_Database_1">#REF!</definedName>
    <definedName name="Excel_BuiltIn_Database_1_11" localSheetId="0">#REF!</definedName>
    <definedName name="Excel_BuiltIn_Database_1_11">#REF!</definedName>
    <definedName name="Excel_BuiltIn_Database_1_6" localSheetId="0">#REF!</definedName>
    <definedName name="Excel_BuiltIn_Database_1_6">#REF!</definedName>
    <definedName name="Excel_BuiltIn_Database_15" localSheetId="0">#REF!</definedName>
    <definedName name="Excel_BuiltIn_Database_15">#REF!</definedName>
    <definedName name="Excel_BuiltIn_Database_16" localSheetId="0">#REF!</definedName>
    <definedName name="Excel_BuiltIn_Database_16">#REF!</definedName>
    <definedName name="Excel_BuiltIn_Database_17" localSheetId="0">#REF!</definedName>
    <definedName name="Excel_BuiltIn_Database_17">#REF!</definedName>
    <definedName name="Excel_BuiltIn_Database_18" localSheetId="0">#REF!</definedName>
    <definedName name="Excel_BuiltIn_Database_18">#REF!</definedName>
    <definedName name="Excel_BuiltIn_Database_20" localSheetId="0">#REF!</definedName>
    <definedName name="Excel_BuiltIn_Database_20">#REF!</definedName>
    <definedName name="Excel_BuiltIn_Database_51" localSheetId="0">#REF!</definedName>
    <definedName name="Excel_BuiltIn_Database_51" localSheetId="2">#REF!</definedName>
    <definedName name="Excel_BuiltIn_Database_51">#REF!</definedName>
    <definedName name="Excel_BuiltIn_Database_52" localSheetId="0">#REF!</definedName>
    <definedName name="Excel_BuiltIn_Database_52" localSheetId="2">#REF!</definedName>
    <definedName name="Excel_BuiltIn_Database_52">#REF!</definedName>
    <definedName name="Excel_BuiltIn_Print_Area_1" localSheetId="15">'accd-2'!$A$1:$M$749</definedName>
    <definedName name="Excel_BuiltIn_Print_Area_1" localSheetId="0">#REF!</definedName>
    <definedName name="Excel_BuiltIn_Print_Area_1">#REF!</definedName>
    <definedName name="Excel_BuiltIn_Print_Area_1_11" localSheetId="0">#REF!</definedName>
    <definedName name="Excel_BuiltIn_Print_Area_1_11">#REF!</definedName>
    <definedName name="Excel_BuiltIn_Print_Area_2" localSheetId="0">#REF!</definedName>
    <definedName name="Excel_BuiltIn_Print_Area_2">#REF!</definedName>
    <definedName name="Excel_BuiltIn_Print_Area_9" localSheetId="0">#REF!</definedName>
    <definedName name="Excel_BuiltIn_Print_Area_9">#REF!</definedName>
    <definedName name="Excel_BuiltIn_Print_Area_9_1" localSheetId="0">#REF!</definedName>
    <definedName name="Excel_BuiltIn_Print_Area_9_1">#REF!</definedName>
    <definedName name="Excel_BuiltIn_Print_Area_9_11" localSheetId="0">#REF!</definedName>
    <definedName name="Excel_BuiltIn_Print_Area_9_11">#REF!</definedName>
    <definedName name="Excel_BuiltIn_Print_Area_9_6" localSheetId="0">#REF!</definedName>
    <definedName name="Excel_BuiltIn_Print_Area_9_6">#REF!</definedName>
    <definedName name="Excel_BuiltIn_Print_Titles_10_1" localSheetId="0">#REF!,#REF!</definedName>
    <definedName name="Excel_BuiltIn_Print_Titles_10_1">#REF!,#REF!</definedName>
    <definedName name="Excel_BuiltIn_Print_Titles_11">[24]SuvP_Ltg_Catwise!$D$1:$D$65484,[24]SuvP_Ltg_Catwise!$A$1:$IV$6</definedName>
    <definedName name="Excel_BuiltIn_Print_Titles_11_1">[25]SuvP_Ltg_Catwise!$D$1:$D$65484,[25]SuvP_Ltg_Catwise!$A$1:$IV$6</definedName>
    <definedName name="Excel_BuiltIn_Print_Titles_11_11">[24]SuvP_Ltg_Catwise!$D$1:$D$65484,[24]SuvP_Ltg_Catwise!$A$1:$IV$6</definedName>
    <definedName name="Excel_BuiltIn_Print_Titles_11_2">[24]SuvP_Ltg_Catwise!$D$1:$D$65484,[24]SuvP_Ltg_Catwise!$A$1:$IV$6</definedName>
    <definedName name="Excel_BuiltIn_Print_Titles_11_4">[25]SuvP_Ltg_Catwise!$D$1:$D$65484,[25]SuvP_Ltg_Catwise!$A$1:$IV$6</definedName>
    <definedName name="Excel_BuiltIn_Print_Titles_12">[24]PP_Ltg_Catwise!$D$1:$D$65479,[24]PP_Ltg_Catwise!$A$1:$IV$6</definedName>
    <definedName name="Excel_BuiltIn_Print_Titles_12_1">[25]PP_Ltg_Catwise!$D$1:$D$65479,[25]PP_Ltg_Catwise!$A$1:$IV$6</definedName>
    <definedName name="Excel_BuiltIn_Print_Titles_12_11">[24]PP_Ltg_Catwise!$D$1:$D$65479,[24]PP_Ltg_Catwise!$A$1:$IV$6</definedName>
    <definedName name="Excel_BuiltIn_Print_Titles_12_2">[24]PP_Ltg_Catwise!$D$1:$D$65479,[24]PP_Ltg_Catwise!$A$1:$IV$6</definedName>
    <definedName name="Excel_BuiltIn_Print_Titles_12_4">[25]PP_Ltg_Catwise!$D$1:$D$65479,[25]PP_Ltg_Catwise!$A$1:$IV$6</definedName>
    <definedName name="Excel_BuiltIn_Print_Titles_2" localSheetId="0">'[26]T_D COMP'!$A$1:$B$65536,'[26]T_D COMP'!#REF!</definedName>
    <definedName name="Excel_BuiltIn_Print_Titles_2">'[26]T_D COMP'!$A$1:$B$65536,'[26]T_D COMP'!#REF!</definedName>
    <definedName name="Excel_BuiltIn_Print_Titles_2_1" localSheetId="0">'[26]T_D COMP'!$A$1:$B$65536,'[26]T_D COMP'!#REF!</definedName>
    <definedName name="Excel_BuiltIn_Print_Titles_2_1">'[26]T_D COMP'!$A$1:$B$65536,'[26]T_D COMP'!#REF!</definedName>
    <definedName name="Excel_BuiltIn_Print_Titles_2_10" localSheetId="0">'[26]T_D COMP'!$A$1:$B$65536,'[26]T_D COMP'!#REF!</definedName>
    <definedName name="Excel_BuiltIn_Print_Titles_2_10">'[26]T_D COMP'!$A$1:$B$65536,'[26]T_D COMP'!#REF!</definedName>
    <definedName name="Excel_BuiltIn_Print_Titles_2_7" localSheetId="0">'[26]T_D COMP'!$A$1:$B$65536,'[26]T_D COMP'!#REF!</definedName>
    <definedName name="Excel_BuiltIn_Print_Titles_2_7">'[26]T_D COMP'!$A$1:$B$65536,'[26]T_D COMP'!#REF!</definedName>
    <definedName name="Excel_BuiltIn_Print_Titles_2_8" localSheetId="0">'[26]T_D COMP'!$A$1:$B$65536,'[26]T_D COMP'!#REF!</definedName>
    <definedName name="Excel_BuiltIn_Print_Titles_2_8">'[26]T_D COMP'!$A$1:$B$65536,'[26]T_D COMP'!#REF!</definedName>
    <definedName name="Excel_BuiltIn_Print_Titles_2_9" localSheetId="0">'[26]T_D COMP'!$A$1:$B$65536,'[26]T_D COMP'!#REF!</definedName>
    <definedName name="Excel_BuiltIn_Print_Titles_2_9">'[26]T_D COMP'!$A$1:$B$65536,'[26]T_D COMP'!#REF!</definedName>
    <definedName name="Excel_BuiltIn_Print_Titles_5">'[24]SuvP_Ind_Catwise '!$D$1:$D$65484,'[24]SuvP_Ind_Catwise '!$A$1:$IV$6</definedName>
    <definedName name="Excel_BuiltIn_Print_Titles_5_1">'[25]SuvP_Ind_Catwise '!$D$1:$D$65484,'[25]SuvP_Ind_Catwise '!$A$1:$IV$6</definedName>
    <definedName name="Excel_BuiltIn_Print_Titles_5_11">'[24]SuvP_Ind_Catwise '!$D$1:$D$65484,'[24]SuvP_Ind_Catwise '!$A$1:$IV$6</definedName>
    <definedName name="Excel_BuiltIn_Print_Titles_5_2">'[24]SuvP_Ind_Catwise '!$D$1:$D$65484,'[24]SuvP_Ind_Catwise '!$A$1:$IV$6</definedName>
    <definedName name="Excel_BuiltIn_Print_Titles_5_4">'[25]SuvP_Ind_Catwise '!$D$1:$D$65484,'[25]SuvP_Ind_Catwise '!$A$1:$IV$6</definedName>
    <definedName name="Excel_BuiltIn_Print_Titles_6">'[24]PP_Ind_Catwise '!$A$1:$D$65484,'[24]PP_Ind_Catwise '!$A$1:$IV$6</definedName>
    <definedName name="Excel_BuiltIn_Print_Titles_6_1">'[25]PP_Ind_Catwise '!$A$1:$D$65484,'[25]PP_Ind_Catwise '!$A$1:$IV$6</definedName>
    <definedName name="Excel_BuiltIn_Print_Titles_6_11">'[24]PP_Ind_Catwise '!$A$1:$D$65484,'[24]PP_Ind_Catwise '!$A$1:$IV$6</definedName>
    <definedName name="Excel_BuiltIn_Print_Titles_6_2">'[24]PP_Ind_Catwise '!$A$1:$D$65484,'[24]PP_Ind_Catwise '!$A$1:$IV$6</definedName>
    <definedName name="Excel_BuiltIn_Print_Titles_6_4">'[25]PP_Ind_Catwise '!$A$1:$D$65484,'[25]PP_Ind_Catwise '!$A$1:$IV$6</definedName>
    <definedName name="Excel1223" localSheetId="0">#REF!</definedName>
    <definedName name="Excel1223" localSheetId="2">#REF!</definedName>
    <definedName name="Excel1223">#REF!</definedName>
    <definedName name="H" localSheetId="0">#REF!</definedName>
    <definedName name="H">#REF!</definedName>
    <definedName name="hht" localSheetId="11" hidden="1">{"'Sheet1'!$A$4386:$N$4591"}</definedName>
    <definedName name="hht" localSheetId="0" hidden="1">{"'Sheet1'!$A$4386:$N$4591"}</definedName>
    <definedName name="hht" hidden="1">{"'Sheet1'!$A$4386:$N$4591"}</definedName>
    <definedName name="HT" localSheetId="11" hidden="1">{"'Sheet1'!$A$4386:$N$4591"}</definedName>
    <definedName name="HT" localSheetId="3" hidden="1">{"'Sheet1'!$A$4386:$N$4591"}</definedName>
    <definedName name="HT" localSheetId="0" hidden="1">{"'Sheet1'!$A$4386:$N$4591"}</definedName>
    <definedName name="HT" hidden="1">{"'Sheet1'!$A$4386:$N$4591"}</definedName>
    <definedName name="HTML_CodePage" hidden="1">1252</definedName>
    <definedName name="HTML_Control" localSheetId="11" hidden="1">{"'Sheet1'!$A$4386:$N$4591"}</definedName>
    <definedName name="HTML_Control" localSheetId="3" hidden="1">{"'Sheet1'!$A$4386:$N$4591"}</definedName>
    <definedName name="HTML_Control" localSheetId="15" hidden="1">{"'Sheet1'!$A$4386:$N$4591"}</definedName>
    <definedName name="HTML_Control" localSheetId="14" hidden="1">{"'Sheet1'!$A$4386:$N$4591"}</definedName>
    <definedName name="HTML_Control" localSheetId="13" hidden="1">{"'Sheet1'!$A$4386:$N$4591"}</definedName>
    <definedName name="HTML_Control" localSheetId="0" hidden="1">{"'Sheet1'!$A$4386:$N$4591"}</definedName>
    <definedName name="HTML_Control" localSheetId="9" hidden="1">{"'Sheet1'!$A$4386:$N$4591"}</definedName>
    <definedName name="HTML_Control" localSheetId="10" hidden="1">{"'Sheet1'!$A$4386:$N$4591"}</definedName>
    <definedName name="HTML_Control" localSheetId="7" hidden="1">{"'Sheet1'!$A$4386:$N$4591"}</definedName>
    <definedName name="HTML_Control" localSheetId="2" hidden="1">{"'Sheet1'!$A$4386:$N$4591"}</definedName>
    <definedName name="HTML_Control" localSheetId="16" hidden="1">{"'Sheet1'!$A$4386:$N$4591"}</definedName>
    <definedName name="HTML_Control" hidden="1">{"'Sheet1'!$A$4386:$N$4591"}</definedName>
    <definedName name="HTML_Control_1" localSheetId="11" hidden="1">{"'Sheet1'!$A$4386:$N$4591"}</definedName>
    <definedName name="HTML_Control_1" localSheetId="3" hidden="1">{"'Sheet1'!$A$4386:$N$4591"}</definedName>
    <definedName name="HTML_Control_1" localSheetId="0" hidden="1">{"'Sheet1'!$A$4386:$N$4591"}</definedName>
    <definedName name="HTML_Control_1" hidden="1">{"'Sheet1'!$A$4386:$N$4591"}</definedName>
    <definedName name="HTML_Control_2" localSheetId="11" hidden="1">{"'Sheet1'!$A$4386:$N$4591"}</definedName>
    <definedName name="HTML_Control_2" localSheetId="3" hidden="1">{"'Sheet1'!$A$4386:$N$4591"}</definedName>
    <definedName name="HTML_Control_2" localSheetId="0" hidden="1">{"'Sheet1'!$A$4386:$N$4591"}</definedName>
    <definedName name="HTML_Control_2" hidden="1">{"'Sheet1'!$A$4386:$N$4591"}</definedName>
    <definedName name="HTML_Control_3" localSheetId="11" hidden="1">{"'Sheet1'!$A$4386:$N$4591"}</definedName>
    <definedName name="HTML_Control_3" localSheetId="3" hidden="1">{"'Sheet1'!$A$4386:$N$4591"}</definedName>
    <definedName name="HTML_Control_3" localSheetId="0" hidden="1">{"'Sheet1'!$A$4386:$N$4591"}</definedName>
    <definedName name="HTML_Control_3" hidden="1">{"'Sheet1'!$A$4386:$N$4591"}</definedName>
    <definedName name="HTML_Control_4" localSheetId="11" hidden="1">{"'Sheet1'!$A$4386:$N$4591"}</definedName>
    <definedName name="HTML_Control_4" localSheetId="3" hidden="1">{"'Sheet1'!$A$4386:$N$4591"}</definedName>
    <definedName name="HTML_Control_4" localSheetId="0" hidden="1">{"'Sheet1'!$A$4386:$N$4591"}</definedName>
    <definedName name="HTML_Control_4" hidden="1">{"'Sheet1'!$A$4386:$N$4591"}</definedName>
    <definedName name="HTML_Control_5" localSheetId="11" hidden="1">{"'Sheet1'!$A$4386:$N$4591"}</definedName>
    <definedName name="HTML_Control_5" localSheetId="3" hidden="1">{"'Sheet1'!$A$4386:$N$4591"}</definedName>
    <definedName name="HTML_Control_5" localSheetId="0" hidden="1">{"'Sheet1'!$A$4386:$N$4591"}</definedName>
    <definedName name="HTML_Control_5"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j" localSheetId="11" hidden="1">{"'Sheet1'!$A$4386:$N$4591"}</definedName>
    <definedName name="j" localSheetId="3" hidden="1">{"'Sheet1'!$A$4386:$N$4591"}</definedName>
    <definedName name="j" localSheetId="0" hidden="1">{"'Sheet1'!$A$4386:$N$4591"}</definedName>
    <definedName name="j" hidden="1">{"'Sheet1'!$A$4386:$N$4591"}</definedName>
    <definedName name="jjj" localSheetId="11" hidden="1">{"'Sheet1'!$A$4386:$N$4591"}</definedName>
    <definedName name="jjj" localSheetId="3" hidden="1">{"'Sheet1'!$A$4386:$N$4591"}</definedName>
    <definedName name="jjj" localSheetId="0" hidden="1">{"'Sheet1'!$A$4386:$N$4591"}</definedName>
    <definedName name="jjj" hidden="1">{"'Sheet1'!$A$4386:$N$4591"}</definedName>
    <definedName name="k" localSheetId="11" hidden="1">{"'Sheet1'!$A$4386:$N$4591"}</definedName>
    <definedName name="k" localSheetId="0" hidden="1">{"'Sheet1'!$A$4386:$N$4591"}</definedName>
    <definedName name="k" hidden="1">{"'Sheet1'!$A$4386:$N$4591"}</definedName>
    <definedName name="ltg" localSheetId="11" hidden="1">#REF!</definedName>
    <definedName name="ltg" localSheetId="0" hidden="1">#REF!</definedName>
    <definedName name="ltg" hidden="1">#REF!</definedName>
    <definedName name="Man" hidden="1">[2]zpF0001!$E$39:$E$78</definedName>
    <definedName name="oil" hidden="1">[2]zpF0001!$A$39:$CB$78</definedName>
    <definedName name="OO" localSheetId="0">#REF!</definedName>
    <definedName name="OO">#REF!</definedName>
    <definedName name="oooo" localSheetId="0">#REF!</definedName>
    <definedName name="oooo">#REF!</definedName>
    <definedName name="P8V" localSheetId="0">#REF!</definedName>
    <definedName name="P8V">#REF!</definedName>
    <definedName name="po" hidden="1">[2]zpF0001!$E$39:$E$78</definedName>
    <definedName name="pptat" localSheetId="15">#REF!</definedName>
    <definedName name="pptat" localSheetId="0">#REF!</definedName>
    <definedName name="pptat">#REF!</definedName>
    <definedName name="pptat_1" localSheetId="0">#REF!</definedName>
    <definedName name="pptat_1">#REF!</definedName>
    <definedName name="pptat_11" localSheetId="0">#REF!</definedName>
    <definedName name="pptat_11">#REF!</definedName>
    <definedName name="pptat_2" localSheetId="0">#REF!</definedName>
    <definedName name="pptat_2">#REF!</definedName>
    <definedName name="pptat_6" localSheetId="0">#REF!</definedName>
    <definedName name="pptat_6">#REF!</definedName>
    <definedName name="PR5IND3" localSheetId="15">#REF!</definedName>
    <definedName name="PR5IND3" localSheetId="0">#REF!</definedName>
    <definedName name="PR5IND3">#REF!</definedName>
    <definedName name="PR5IND3_1" localSheetId="0">#REF!</definedName>
    <definedName name="PR5IND3_1">#REF!</definedName>
    <definedName name="PR5IND5" localSheetId="15">#REF!</definedName>
    <definedName name="PR5IND5" localSheetId="0">#REF!</definedName>
    <definedName name="PR5IND5">#REF!</definedName>
    <definedName name="PR5IND5_1" localSheetId="0">#REF!</definedName>
    <definedName name="PR5IND5_1">#REF!</definedName>
    <definedName name="PR5LTG3" localSheetId="15">#REF!</definedName>
    <definedName name="PR5LTG3" localSheetId="0">#REF!</definedName>
    <definedName name="PR5LTG3">#REF!</definedName>
    <definedName name="PR5LTG3_1" localSheetId="0">#REF!</definedName>
    <definedName name="PR5LTG3_1">#REF!</definedName>
    <definedName name="PR5LTG5" localSheetId="15">#REF!</definedName>
    <definedName name="PR5LTG5" localSheetId="0">#REF!</definedName>
    <definedName name="PR5LTG5">#REF!</definedName>
    <definedName name="PR5LTG5_1" localSheetId="0">#REF!</definedName>
    <definedName name="PR5LTG5_1">#REF!</definedName>
    <definedName name="_xlnm.Print_Area" localSheetId="4">'004'!$A$1:$D$18</definedName>
    <definedName name="_xlnm.Print_Area" localSheetId="5">'005'!$A$1:$H$16</definedName>
    <definedName name="_xlnm.Print_Area" localSheetId="15">'accd-2'!$A$1:$N$753</definedName>
    <definedName name="_xlnm.Print_Area" localSheetId="14">Accident!$A$1:$G$26</definedName>
    <definedName name="_xlnm.Print_Area" localSheetId="13">'Accident (2)'!$A$1:$S$70</definedName>
    <definedName name="_xlnm.Print_Area" localSheetId="0">INDEX!$A$1:$D$21</definedName>
    <definedName name="_xlnm.Print_Area" localSheetId="8">'SoP 010-013 AG'!$A$1:$J$87</definedName>
    <definedName name="_xlnm.Print_Area" localSheetId="9">'SoP 010-013 JGY'!$A$1:$J$88</definedName>
    <definedName name="_xlnm.Print_Area" localSheetId="10">'SoP 010-013 other than AG &amp; JGY'!$A$1:$J$87</definedName>
    <definedName name="_xlnm.Print_Area" localSheetId="7">'SoP 010-013 Overall'!$A$1:$J$86</definedName>
    <definedName name="_xlnm.Print_Area" localSheetId="2">'SoP001'!$A$1:$L$20</definedName>
    <definedName name="_xlnm.Print_Area" localSheetId="16">'SoP016'!$A$1:$H$34</definedName>
    <definedName name="_xlnm.Print_Area" localSheetId="18">'SoP018'!$A$1:$F$17</definedName>
    <definedName name="_xlnm.Print_Area" localSheetId="19">'SoP019'!$A$1:$F$17</definedName>
    <definedName name="PRINT_AREA_MI" localSheetId="0">#REF!</definedName>
    <definedName name="PRINT_AREA_MI">#REF!</definedName>
    <definedName name="_xlnm.Print_Titles" localSheetId="15">'accd-2'!$1:$5</definedName>
    <definedName name="_xlnm.Print_Titles" localSheetId="14">Accident!#REF!</definedName>
    <definedName name="_xlnm.Print_Titles" localSheetId="13">'Accident (2)'!$1:$5</definedName>
    <definedName name="_xlnm.Print_Titles" localSheetId="16">'SoP016'!$4:$8</definedName>
    <definedName name="q" localSheetId="15">[27]shp_T_D_drive!$A$1:$AE$31</definedName>
    <definedName name="q">[27]shp_T_D_drive!$A$1:$AE$31</definedName>
    <definedName name="q_10">[27]shp_T_D_drive!$A$1:$AE$31</definedName>
    <definedName name="q_11">[27]shp_T_D_drive!$A$1:$AE$31</definedName>
    <definedName name="q_17">[28]shp_T_D_drive!$A$1:$AE$31</definedName>
    <definedName name="q_18">[28]shp_T_D_drive!$A$1:$AE$31</definedName>
    <definedName name="q_2">'[29]ACN_PLN  _2_'!$A$1:$AE$31</definedName>
    <definedName name="q_5">'[29]ACN_PLN  _2_'!$A$1:$AE$31</definedName>
    <definedName name="q_51">[30]shp_T_D_drive!$A$1:$AE$31</definedName>
    <definedName name="q_52">[30]shp_T_D_drive!$A$1:$AE$31</definedName>
    <definedName name="q_7">[28]shp_T_D_drive!$A$1:$AE$31</definedName>
    <definedName name="q_8">[27]shp_T_D_drive!$A$1:$AE$31</definedName>
    <definedName name="q_9">[27]shp_T_D_drive!$A$1:$AE$31</definedName>
    <definedName name="ra.city" localSheetId="11" hidden="1">{"'Sheet1'!$A$4386:$N$4591"}</definedName>
    <definedName name="ra.city" localSheetId="3" hidden="1">{"'Sheet1'!$A$4386:$N$4591"}</definedName>
    <definedName name="ra.city" localSheetId="15" hidden="1">{"'Sheet1'!$A$4386:$N$4591"}</definedName>
    <definedName name="ra.city" localSheetId="0" hidden="1">{"'Sheet1'!$A$4386:$N$4591"}</definedName>
    <definedName name="ra.city" hidden="1">{"'Sheet1'!$A$4386:$N$4591"}</definedName>
    <definedName name="REN" localSheetId="0">'[31]SUM-04-05'!#REF!</definedName>
    <definedName name="REN">'[31]SUM-04-05'!#REF!</definedName>
    <definedName name="RngSteel">[32]CDSteelMaster!$B$3:$S$12</definedName>
    <definedName name="S" localSheetId="15">#REF!</definedName>
    <definedName name="S" localSheetId="0">#REF!</definedName>
    <definedName name="S">#REF!</definedName>
    <definedName name="S_1" localSheetId="0">#REF!</definedName>
    <definedName name="S_1">#REF!</definedName>
    <definedName name="S_11" localSheetId="0">#REF!</definedName>
    <definedName name="S_11">#REF!</definedName>
    <definedName name="S_2" localSheetId="0">#REF!</definedName>
    <definedName name="S_2">#REF!</definedName>
    <definedName name="S_6" localSheetId="0">#REF!</definedName>
    <definedName name="S_6">#REF!</definedName>
    <definedName name="SI_1">#N/A</definedName>
    <definedName name="SI_2">#N/A</definedName>
    <definedName name="ss" localSheetId="15">[12]shp_T_D_drive!$A$1:$AE$31</definedName>
    <definedName name="ss">[12]shp_T_D_drive!$A$1:$AE$31</definedName>
    <definedName name="ss_10">[12]shp_T_D_drive!$A$1:$AE$31</definedName>
    <definedName name="ss_11">[12]shp_T_D_drive!$A$1:$AE$31</definedName>
    <definedName name="ss_17">[13]shp_T_D_drive!$A$1:$AE$31</definedName>
    <definedName name="ss_18">[13]shp_T_D_drive!$A$1:$AE$31</definedName>
    <definedName name="ss_2">[14]shp_T_D_drive!$A$1:$AE$31</definedName>
    <definedName name="ss_5">[14]shp_T_D_drive!$A$1:$AE$31</definedName>
    <definedName name="ss_51">[15]shp_T_D_drive!$A$1:$AE$31</definedName>
    <definedName name="ss_52">[15]shp_T_D_drive!$A$1:$AE$31</definedName>
    <definedName name="ss_7">[13]shp_T_D_drive!$A$1:$AE$31</definedName>
    <definedName name="ss_8">[12]shp_T_D_drive!$A$1:$AE$31</definedName>
    <definedName name="ss_9">[12]shp_T_D_drive!$A$1:$AE$31</definedName>
    <definedName name="t" localSheetId="15">[12]shp_T_D_drive!$A$1:$AE$31</definedName>
    <definedName name="t">[12]shp_T_D_drive!$A$1:$AE$31</definedName>
    <definedName name="t_10">[12]shp_T_D_drive!$A$1:$AE$31</definedName>
    <definedName name="t_11">[12]shp_T_D_drive!$A$1:$AE$31</definedName>
    <definedName name="t_17">[13]shp_T_D_drive!$A$1:$AE$31</definedName>
    <definedName name="t_18">[13]shp_T_D_drive!$A$1:$AE$31</definedName>
    <definedName name="t_2">[14]shp_T_D_drive!$A$1:$AE$31</definedName>
    <definedName name="t_5">[14]shp_T_D_drive!$A$1:$AE$31</definedName>
    <definedName name="t_51">[15]shp_T_D_drive!$A$1:$AE$31</definedName>
    <definedName name="t_52">[15]shp_T_D_drive!$A$1:$AE$31</definedName>
    <definedName name="t_7">[13]shp_T_D_drive!$A$1:$AE$31</definedName>
    <definedName name="t_8">[12]shp_T_D_drive!$A$1:$AE$31</definedName>
    <definedName name="t_9">[12]shp_T_D_drive!$A$1:$AE$31</definedName>
    <definedName name="TableName">"Dummy"</definedName>
    <definedName name="TaxTV">10%</definedName>
    <definedName name="TaxXL">5%</definedName>
    <definedName name="TC" localSheetId="15">#REF!</definedName>
    <definedName name="TC" localSheetId="0">#REF!</definedName>
    <definedName name="TC">#REF!</definedName>
    <definedName name="TC_1" localSheetId="0">#REF!</definedName>
    <definedName name="TC_1">#REF!</definedName>
    <definedName name="TC_11" localSheetId="0">#REF!</definedName>
    <definedName name="TC_11">#REF!</definedName>
    <definedName name="TC_2" localSheetId="0">#REF!</definedName>
    <definedName name="TC_2">#REF!</definedName>
    <definedName name="TC_6" localSheetId="0">#REF!</definedName>
    <definedName name="TC_6">#REF!</definedName>
    <definedName name="temp" localSheetId="11" hidden="1">{"'Sheet1'!$A$4386:$N$4591"}</definedName>
    <definedName name="temp" localSheetId="3" hidden="1">{"'Sheet1'!$A$4386:$N$4591"}</definedName>
    <definedName name="temp" localSheetId="15" hidden="1">{"'Sheet1'!$A$4386:$N$4591"}</definedName>
    <definedName name="temp" localSheetId="0" hidden="1">{"'Sheet1'!$A$4386:$N$4591"}</definedName>
    <definedName name="temp" hidden="1">{"'Sheet1'!$A$4386:$N$4591"}</definedName>
    <definedName name="tr" localSheetId="0">#REF!</definedName>
    <definedName name="tr" localSheetId="2">#REF!</definedName>
    <definedName name="tr">#REF!</definedName>
    <definedName name="TRANS" localSheetId="11" hidden="1">{"'Sheet1'!$A$4386:$N$4591"}</definedName>
    <definedName name="TRANS" localSheetId="3" hidden="1">{"'Sheet1'!$A$4386:$N$4591"}</definedName>
    <definedName name="TRANS" localSheetId="15" hidden="1">{"'Sheet1'!$A$4386:$N$4591"}</definedName>
    <definedName name="TRANS" localSheetId="0" hidden="1">{"'Sheet1'!$A$4386:$N$4591"}</definedName>
    <definedName name="TRANS" hidden="1">{"'Sheet1'!$A$4386:$N$4591"}</definedName>
    <definedName name="TRANS_1" localSheetId="11" hidden="1">{"'Sheet1'!$A$4386:$N$4591"}</definedName>
    <definedName name="TRANS_1" localSheetId="3" hidden="1">{"'Sheet1'!$A$4386:$N$4591"}</definedName>
    <definedName name="TRANS_1" localSheetId="0" hidden="1">{"'Sheet1'!$A$4386:$N$4591"}</definedName>
    <definedName name="TRANS_1" hidden="1">{"'Sheet1'!$A$4386:$N$4591"}</definedName>
    <definedName name="TRANS_2" localSheetId="11" hidden="1">{"'Sheet1'!$A$4386:$N$4591"}</definedName>
    <definedName name="TRANS_2" localSheetId="3" hidden="1">{"'Sheet1'!$A$4386:$N$4591"}</definedName>
    <definedName name="TRANS_2" localSheetId="0" hidden="1">{"'Sheet1'!$A$4386:$N$4591"}</definedName>
    <definedName name="TRANS_2" hidden="1">{"'Sheet1'!$A$4386:$N$4591"}</definedName>
    <definedName name="TRANS_3" localSheetId="11" hidden="1">{"'Sheet1'!$A$4386:$N$4591"}</definedName>
    <definedName name="TRANS_3" localSheetId="3" hidden="1">{"'Sheet1'!$A$4386:$N$4591"}</definedName>
    <definedName name="TRANS_3" localSheetId="0" hidden="1">{"'Sheet1'!$A$4386:$N$4591"}</definedName>
    <definedName name="TRANS_3" hidden="1">{"'Sheet1'!$A$4386:$N$4591"}</definedName>
    <definedName name="TRANS_4" localSheetId="11" hidden="1">{"'Sheet1'!$A$4386:$N$4591"}</definedName>
    <definedName name="TRANS_4" localSheetId="3" hidden="1">{"'Sheet1'!$A$4386:$N$4591"}</definedName>
    <definedName name="TRANS_4" localSheetId="0" hidden="1">{"'Sheet1'!$A$4386:$N$4591"}</definedName>
    <definedName name="TRANS_4" hidden="1">{"'Sheet1'!$A$4386:$N$4591"}</definedName>
    <definedName name="TRANS_5" localSheetId="11" hidden="1">{"'Sheet1'!$A$4386:$N$4591"}</definedName>
    <definedName name="TRANS_5" localSheetId="3" hidden="1">{"'Sheet1'!$A$4386:$N$4591"}</definedName>
    <definedName name="TRANS_5" localSheetId="0" hidden="1">{"'Sheet1'!$A$4386:$N$4591"}</definedName>
    <definedName name="TRANS_5" hidden="1">{"'Sheet1'!$A$4386:$N$4591"}</definedName>
    <definedName name="TST" hidden="1">'[2]mpmla wise pp0001'!$B$166:$B$172</definedName>
    <definedName name="ttrertr" localSheetId="0">#REF!</definedName>
    <definedName name="ttrertr" localSheetId="2">#REF!</definedName>
    <definedName name="ttrertr">#REF!</definedName>
    <definedName name="uyuy" localSheetId="11" hidden="1">#REF!</definedName>
    <definedName name="uyuy" localSheetId="0" hidden="1">#REF!</definedName>
    <definedName name="uyuy" hidden="1">#REF!</definedName>
    <definedName name="VG" localSheetId="11" hidden="1">{"'Sheet1'!$A$4386:$N$4591"}</definedName>
    <definedName name="VG" localSheetId="3" hidden="1">{"'Sheet1'!$A$4386:$N$4591"}</definedName>
    <definedName name="VG" localSheetId="0" hidden="1">{"'Sheet1'!$A$4386:$N$4591"}</definedName>
    <definedName name="VG" hidden="1">{"'Sheet1'!$A$4386:$N$4591"}</definedName>
    <definedName name="wctat" localSheetId="15">#REF!</definedName>
    <definedName name="wctat" localSheetId="0">#REF!</definedName>
    <definedName name="wctat">#REF!</definedName>
    <definedName name="wctat_1" localSheetId="0">#REF!</definedName>
    <definedName name="wctat_1">#REF!</definedName>
    <definedName name="wctat_11" localSheetId="0">#REF!</definedName>
    <definedName name="wctat_11">#REF!</definedName>
    <definedName name="wctat_2" localSheetId="0">#REF!</definedName>
    <definedName name="wctat_2">#REF!</definedName>
    <definedName name="wctat_6" localSheetId="0">#REF!</definedName>
    <definedName name="wctat_6">#REF!</definedName>
    <definedName name="work_pp_0601" localSheetId="0">[1]TLPPOCT!#REF!</definedName>
    <definedName name="work_pp_0601" localSheetId="8">[1]TLPPOCT!#REF!</definedName>
    <definedName name="work_pp_0601" localSheetId="9">[1]TLPPOCT!#REF!</definedName>
    <definedName name="work_pp_0601" localSheetId="10">[1]TLPPOCT!#REF!</definedName>
    <definedName name="work_pp_0601" localSheetId="7">[1]TLPPOCT!#REF!</definedName>
    <definedName name="work_pp_0601" localSheetId="2">[1]TLPPOCT!#REF!</definedName>
    <definedName name="work_pp_0601" localSheetId="16">[1]TLPPOCT!#REF!</definedName>
    <definedName name="work_pp_0601">[1]TLPPOCT!#REF!</definedName>
    <definedName name="work_pp_0601_1" localSheetId="0">[7]TLPPOCT!#REF!</definedName>
    <definedName name="work_pp_0601_1">[7]TLPPOCT!#REF!</definedName>
    <definedName name="work_pp_0601_10" localSheetId="0">[7]TLPPOCT!#REF!</definedName>
    <definedName name="work_pp_0601_10">[7]TLPPOCT!#REF!</definedName>
    <definedName name="work_pp_0601_7" localSheetId="0">[7]TLPPOCT!#REF!</definedName>
    <definedName name="work_pp_0601_7">[7]TLPPOCT!#REF!</definedName>
    <definedName name="work_pp_0601_8" localSheetId="0">[7]TLPPOCT!#REF!</definedName>
    <definedName name="work_pp_0601_8">[7]TLPPOCT!#REF!</definedName>
    <definedName name="work_pp_0601_9" localSheetId="0">[7]TLPPOCT!#REF!</definedName>
    <definedName name="work_pp_0601_9">[7]TLPPOCT!#REF!</definedName>
    <definedName name="xyz" localSheetId="11" hidden="1">'[16]mpmla wise pp01_02'!#REF!</definedName>
    <definedName name="xyz" localSheetId="15" hidden="1">'[11]mpmla wise pp01_02'!#REF!</definedName>
    <definedName name="xyz" localSheetId="14" hidden="1">'[17]mpmla wise pp01_02'!#REF!</definedName>
    <definedName name="xyz" localSheetId="13" hidden="1">'[18]mpmla wise pp01_02'!#REF!</definedName>
    <definedName name="xyz" localSheetId="0" hidden="1">'[16]mpmla wise pp01_02'!#REF!</definedName>
    <definedName name="xyz" localSheetId="2" hidden="1">'[19]mpmla wise pp01_02'!#REF!</definedName>
    <definedName name="xyz" hidden="1">'[16]mpmla wise pp01_02'!#REF!</definedName>
    <definedName name="y" localSheetId="0">#REF!</definedName>
    <definedName name="y" localSheetId="2">#REF!</definedName>
    <definedName name="y">#REF!</definedName>
    <definedName name="YASH" localSheetId="15">#REF!</definedName>
    <definedName name="YASH" localSheetId="0">#REF!</definedName>
    <definedName name="YASH">#REF!</definedName>
    <definedName name="YASH_1" localSheetId="0">#REF!</definedName>
    <definedName name="YASH_1">#REF!</definedName>
    <definedName name="YASH_11" localSheetId="0">#REF!</definedName>
    <definedName name="YASH_11">#REF!</definedName>
    <definedName name="YASH_2" localSheetId="0">#REF!</definedName>
    <definedName name="YASH_2">#REF!</definedName>
    <definedName name="YASH_6" localSheetId="0">#REF!</definedName>
    <definedName name="YASH_6">#REF!</definedName>
    <definedName name="YY" localSheetId="0">#REF!</definedName>
    <definedName name="YY">#REF!</definedName>
  </definedNames>
  <calcPr calcId="162913"/>
</workbook>
</file>

<file path=xl/calcChain.xml><?xml version="1.0" encoding="utf-8"?>
<calcChain xmlns="http://schemas.openxmlformats.org/spreadsheetml/2006/main">
  <c r="C12" i="249" l="1"/>
  <c r="I22" i="256"/>
  <c r="J22" i="256"/>
  <c r="K22" i="256"/>
  <c r="L22" i="256"/>
  <c r="H22" i="256"/>
  <c r="I23" i="256" l="1"/>
  <c r="J23" i="256"/>
  <c r="K23" i="256"/>
  <c r="L23" i="256"/>
  <c r="H23" i="256"/>
  <c r="D26" i="256"/>
  <c r="E26" i="256"/>
  <c r="F26" i="256"/>
  <c r="G26" i="256"/>
  <c r="C26" i="256"/>
  <c r="H24" i="256" l="1"/>
  <c r="H26" i="256" s="1"/>
  <c r="L24" i="256"/>
  <c r="L26" i="256" s="1"/>
  <c r="K24" i="256"/>
  <c r="K26" i="256" s="1"/>
  <c r="J24" i="256"/>
  <c r="J26" i="256" s="1"/>
  <c r="I24" i="256"/>
  <c r="I26" i="256" s="1"/>
  <c r="H13" i="249"/>
  <c r="C39" i="249"/>
  <c r="F56" i="249" s="1"/>
  <c r="F61" i="249" l="1"/>
  <c r="H41" i="249" l="1"/>
  <c r="F62" i="249" s="1"/>
  <c r="F52" i="249" l="1"/>
  <c r="F51" i="249"/>
  <c r="F50" i="249"/>
  <c r="I50" i="249" s="1"/>
  <c r="F39" i="249"/>
  <c r="F53" i="249" s="1"/>
  <c r="F55" i="249" s="1"/>
  <c r="F58" i="249" s="1"/>
  <c r="G52" i="260" l="1"/>
  <c r="C28" i="236"/>
  <c r="C27" i="236"/>
  <c r="C26" i="236"/>
  <c r="C25" i="236"/>
  <c r="C24" i="236"/>
  <c r="C23" i="236"/>
  <c r="C22" i="236"/>
  <c r="C21" i="236"/>
  <c r="C20" i="236"/>
  <c r="C19" i="236"/>
  <c r="C18" i="236"/>
  <c r="L17" i="255" l="1"/>
  <c r="K17" i="255"/>
  <c r="J17" i="255"/>
  <c r="I17" i="255"/>
  <c r="H17" i="255"/>
  <c r="L17" i="254"/>
  <c r="K17" i="254"/>
  <c r="J17" i="254"/>
  <c r="I17" i="254"/>
  <c r="H17" i="254"/>
  <c r="K5" i="253" l="1"/>
  <c r="N25" i="256" l="1"/>
  <c r="N24" i="256"/>
  <c r="N23" i="256"/>
  <c r="N22" i="256"/>
  <c r="M23" i="256"/>
  <c r="M24" i="256"/>
  <c r="M25" i="256"/>
  <c r="M22" i="256"/>
  <c r="O22" i="256" s="1"/>
  <c r="O23" i="256" l="1"/>
  <c r="N26" i="256"/>
  <c r="O24" i="256"/>
  <c r="O25" i="256"/>
  <c r="C85" i="260" l="1"/>
  <c r="C84" i="260"/>
  <c r="C83" i="260"/>
  <c r="G64" i="260"/>
  <c r="C85" i="259"/>
  <c r="C84" i="259"/>
  <c r="C83" i="259"/>
  <c r="G64" i="259"/>
  <c r="C85" i="258"/>
  <c r="C84" i="258"/>
  <c r="C83" i="258"/>
  <c r="E84" i="257"/>
  <c r="E83" i="257"/>
  <c r="C85" i="257"/>
  <c r="C84" i="257"/>
  <c r="C83" i="257"/>
  <c r="G64" i="257"/>
  <c r="F83" i="257" l="1"/>
  <c r="L42" i="235"/>
  <c r="F84" i="257"/>
  <c r="C43" i="253"/>
  <c r="C42" i="253"/>
  <c r="C41" i="253"/>
  <c r="N6" i="253" l="1"/>
  <c r="N7" i="253"/>
  <c r="N8" i="253"/>
  <c r="N9" i="253"/>
  <c r="N10" i="253"/>
  <c r="N11" i="253"/>
  <c r="N12" i="253"/>
  <c r="N13" i="253"/>
  <c r="N14" i="253"/>
  <c r="N15" i="253"/>
  <c r="N16" i="253"/>
  <c r="N17" i="253"/>
  <c r="N18" i="253"/>
  <c r="N19" i="253"/>
  <c r="N20" i="253"/>
  <c r="N21" i="253"/>
  <c r="N22" i="253"/>
  <c r="N23" i="253"/>
  <c r="N24" i="253"/>
  <c r="N25" i="253"/>
  <c r="N26" i="253"/>
  <c r="N27" i="253"/>
  <c r="N28" i="253"/>
  <c r="N29" i="253"/>
  <c r="N30" i="253"/>
  <c r="N31" i="253"/>
  <c r="N32" i="253"/>
  <c r="N33" i="253"/>
  <c r="N34" i="253"/>
  <c r="N35" i="253"/>
  <c r="N36" i="253"/>
  <c r="N37" i="253"/>
  <c r="N38" i="253"/>
  <c r="N39" i="253"/>
  <c r="N40" i="253"/>
  <c r="N5" i="253"/>
  <c r="M43" i="253"/>
  <c r="M42" i="253"/>
  <c r="M41" i="253"/>
  <c r="N41" i="253" l="1"/>
  <c r="N43" i="253"/>
  <c r="N42" i="253"/>
  <c r="I6" i="257"/>
  <c r="J43" i="253" l="1"/>
  <c r="J42" i="253"/>
  <c r="J41" i="253"/>
  <c r="K6" i="253"/>
  <c r="K7" i="253"/>
  <c r="K8" i="253"/>
  <c r="K9" i="253"/>
  <c r="K10" i="253"/>
  <c r="K11" i="253"/>
  <c r="K12" i="253"/>
  <c r="K13" i="253"/>
  <c r="K14" i="253"/>
  <c r="K15" i="253"/>
  <c r="K16" i="253"/>
  <c r="K17" i="253"/>
  <c r="K18" i="253"/>
  <c r="K19" i="253"/>
  <c r="K20" i="253"/>
  <c r="K21" i="253"/>
  <c r="K22" i="253"/>
  <c r="K23" i="253"/>
  <c r="K24" i="253"/>
  <c r="K25" i="253"/>
  <c r="K26" i="253"/>
  <c r="K27" i="253"/>
  <c r="K28" i="253"/>
  <c r="K29" i="253"/>
  <c r="K30" i="253"/>
  <c r="K31" i="253"/>
  <c r="K32" i="253"/>
  <c r="K33" i="253"/>
  <c r="K34" i="253"/>
  <c r="K35" i="253"/>
  <c r="K36" i="253"/>
  <c r="K37" i="253"/>
  <c r="K38" i="253"/>
  <c r="K39" i="253"/>
  <c r="K40" i="253"/>
  <c r="C33" i="236"/>
  <c r="D33" i="236" s="1"/>
  <c r="C34" i="236"/>
  <c r="D34" i="236" s="1"/>
  <c r="C35" i="236"/>
  <c r="D35" i="236" s="1"/>
  <c r="C36" i="236"/>
  <c r="D36" i="236" s="1"/>
  <c r="C37" i="236"/>
  <c r="D37" i="236" s="1"/>
  <c r="C38" i="236"/>
  <c r="D38" i="236" s="1"/>
  <c r="C39" i="236"/>
  <c r="D39" i="236" s="1"/>
  <c r="C40" i="236"/>
  <c r="D40" i="236" s="1"/>
  <c r="C41" i="236"/>
  <c r="D41" i="236" s="1"/>
  <c r="C42" i="236"/>
  <c r="D42" i="236" s="1"/>
  <c r="C43" i="236"/>
  <c r="D43" i="236" s="1"/>
  <c r="C32" i="236"/>
  <c r="D32" i="236" s="1"/>
  <c r="K5" i="236"/>
  <c r="K6" i="236"/>
  <c r="K7" i="236"/>
  <c r="K8" i="236"/>
  <c r="K9" i="236"/>
  <c r="K10" i="236"/>
  <c r="K11" i="236"/>
  <c r="K12" i="236"/>
  <c r="K13" i="236"/>
  <c r="K14" i="236"/>
  <c r="K15" i="236"/>
  <c r="K4" i="236"/>
  <c r="K41" i="253" l="1"/>
  <c r="K43" i="253"/>
  <c r="K42" i="253"/>
  <c r="J16" i="236"/>
  <c r="C81" i="260" l="1"/>
  <c r="C80" i="260"/>
  <c r="C79" i="260"/>
  <c r="G60" i="260"/>
  <c r="G60" i="259"/>
  <c r="C81" i="259"/>
  <c r="C80" i="259"/>
  <c r="C79" i="259"/>
  <c r="C81" i="258" l="1"/>
  <c r="C80" i="258"/>
  <c r="C79" i="258"/>
  <c r="E80" i="257"/>
  <c r="E79" i="257"/>
  <c r="C81" i="257"/>
  <c r="C80" i="257"/>
  <c r="C79" i="257"/>
  <c r="F79" i="257" l="1"/>
  <c r="F80" i="257"/>
  <c r="G60" i="257"/>
  <c r="M108" i="235" l="1"/>
  <c r="M100" i="235"/>
  <c r="M92" i="235"/>
  <c r="M84" i="235"/>
  <c r="M72" i="235"/>
  <c r="M71" i="235"/>
  <c r="M63" i="235"/>
  <c r="M55" i="235"/>
  <c r="M48" i="235"/>
  <c r="M47" i="235"/>
  <c r="M64" i="235"/>
  <c r="M56" i="235"/>
  <c r="M114" i="235"/>
  <c r="M113" i="235"/>
  <c r="M112" i="235"/>
  <c r="M111" i="235"/>
  <c r="M110" i="235"/>
  <c r="M109" i="235"/>
  <c r="M107" i="235"/>
  <c r="M106" i="235"/>
  <c r="M105" i="235"/>
  <c r="M104" i="235"/>
  <c r="M103" i="235"/>
  <c r="M102" i="235"/>
  <c r="M101" i="235"/>
  <c r="M99" i="235"/>
  <c r="M98" i="235"/>
  <c r="M97" i="235"/>
  <c r="M96" i="235"/>
  <c r="M95" i="235"/>
  <c r="M94" i="235"/>
  <c r="M93" i="235"/>
  <c r="M91" i="235"/>
  <c r="M90" i="235"/>
  <c r="M89" i="235"/>
  <c r="M88" i="235"/>
  <c r="M87" i="235"/>
  <c r="M86" i="235"/>
  <c r="M85" i="235"/>
  <c r="M83" i="235"/>
  <c r="M82" i="235"/>
  <c r="M81" i="235"/>
  <c r="M80" i="235"/>
  <c r="M78" i="235"/>
  <c r="M77" i="235"/>
  <c r="M76" i="235"/>
  <c r="M75" i="235"/>
  <c r="M74" i="235"/>
  <c r="M73" i="235"/>
  <c r="M70" i="235"/>
  <c r="M69" i="235"/>
  <c r="M68" i="235"/>
  <c r="M67" i="235"/>
  <c r="M66" i="235"/>
  <c r="M65" i="235"/>
  <c r="M62" i="235"/>
  <c r="M61" i="235"/>
  <c r="M60" i="235"/>
  <c r="M59" i="235"/>
  <c r="M58" i="235"/>
  <c r="M57" i="235"/>
  <c r="M54" i="235"/>
  <c r="M53" i="235"/>
  <c r="M52" i="235"/>
  <c r="M51" i="235"/>
  <c r="M50" i="235"/>
  <c r="M49" i="235"/>
  <c r="M46" i="235"/>
  <c r="M45" i="235"/>
  <c r="M44" i="235"/>
  <c r="C77" i="260" l="1"/>
  <c r="C76" i="260"/>
  <c r="C75" i="260"/>
  <c r="G56" i="260"/>
  <c r="C77" i="259"/>
  <c r="C76" i="259"/>
  <c r="C75" i="259"/>
  <c r="G56" i="259"/>
  <c r="C77" i="258"/>
  <c r="C76" i="258"/>
  <c r="C75" i="258"/>
  <c r="G64" i="258"/>
  <c r="G60" i="258"/>
  <c r="G56" i="258"/>
  <c r="E76" i="257"/>
  <c r="E75" i="257"/>
  <c r="C77" i="257"/>
  <c r="C76" i="257"/>
  <c r="C75" i="257"/>
  <c r="G56" i="257"/>
  <c r="F73" i="236"/>
  <c r="E73" i="236"/>
  <c r="C73" i="236"/>
  <c r="G72" i="236"/>
  <c r="D72" i="236"/>
  <c r="G71" i="236"/>
  <c r="D71" i="236"/>
  <c r="G70" i="236"/>
  <c r="D70" i="236"/>
  <c r="G69" i="236"/>
  <c r="D69" i="236"/>
  <c r="G68" i="236"/>
  <c r="D68" i="236"/>
  <c r="G67" i="236"/>
  <c r="D67" i="236"/>
  <c r="G66" i="236"/>
  <c r="D66" i="236"/>
  <c r="G65" i="236"/>
  <c r="D65" i="236"/>
  <c r="G64" i="236"/>
  <c r="D64" i="236"/>
  <c r="G63" i="236"/>
  <c r="D63" i="236"/>
  <c r="G62" i="236"/>
  <c r="D62" i="236"/>
  <c r="G61" i="236"/>
  <c r="D61" i="236"/>
  <c r="H59" i="236"/>
  <c r="I59" i="236" s="1"/>
  <c r="E59" i="236"/>
  <c r="I58" i="236"/>
  <c r="F58" i="236"/>
  <c r="F43" i="236" s="1"/>
  <c r="F29" i="236" s="1"/>
  <c r="G29" i="236" s="1"/>
  <c r="C58" i="236"/>
  <c r="I57" i="236"/>
  <c r="F57" i="236"/>
  <c r="I42" i="236" s="1"/>
  <c r="C57" i="236"/>
  <c r="I56" i="236"/>
  <c r="F56" i="236"/>
  <c r="F41" i="236" s="1"/>
  <c r="F27" i="236" s="1"/>
  <c r="G27" i="236" s="1"/>
  <c r="C56" i="236"/>
  <c r="I55" i="236"/>
  <c r="F55" i="236"/>
  <c r="I40" i="236" s="1"/>
  <c r="C55" i="236"/>
  <c r="I54" i="236"/>
  <c r="F54" i="236"/>
  <c r="I39" i="236" s="1"/>
  <c r="C54" i="236"/>
  <c r="I53" i="236"/>
  <c r="F53" i="236"/>
  <c r="C53" i="236"/>
  <c r="I52" i="236"/>
  <c r="F52" i="236"/>
  <c r="I37" i="236" s="1"/>
  <c r="C52" i="236"/>
  <c r="D52" i="236" s="1"/>
  <c r="I51" i="236"/>
  <c r="F51" i="236"/>
  <c r="C51" i="236"/>
  <c r="I50" i="236"/>
  <c r="F50" i="236"/>
  <c r="F35" i="236" s="1"/>
  <c r="F21" i="236" s="1"/>
  <c r="G21" i="236" s="1"/>
  <c r="C50" i="236"/>
  <c r="I49" i="236"/>
  <c r="F49" i="236"/>
  <c r="I34" i="236" s="1"/>
  <c r="C49" i="236"/>
  <c r="I48" i="236"/>
  <c r="F48" i="236"/>
  <c r="C48" i="236"/>
  <c r="D48" i="236" s="1"/>
  <c r="I47" i="236"/>
  <c r="F47" i="236"/>
  <c r="F32" i="236" s="1"/>
  <c r="F18" i="236" s="1"/>
  <c r="G18" i="236" s="1"/>
  <c r="C47" i="236"/>
  <c r="H44" i="236"/>
  <c r="E44" i="236"/>
  <c r="C29" i="236" s="1"/>
  <c r="C44" i="236"/>
  <c r="H30" i="236"/>
  <c r="E30" i="236"/>
  <c r="C30" i="236"/>
  <c r="D29" i="236"/>
  <c r="D28" i="236"/>
  <c r="D27" i="236"/>
  <c r="D26" i="236"/>
  <c r="D25" i="236"/>
  <c r="D24" i="236"/>
  <c r="D23" i="236"/>
  <c r="D22" i="236"/>
  <c r="D21" i="236"/>
  <c r="D20" i="236"/>
  <c r="D19" i="236"/>
  <c r="D18" i="236"/>
  <c r="G35" i="236" l="1"/>
  <c r="G41" i="236"/>
  <c r="I41" i="236"/>
  <c r="I21" i="236"/>
  <c r="G43" i="236"/>
  <c r="I35" i="236"/>
  <c r="I27" i="236"/>
  <c r="F76" i="257"/>
  <c r="G52" i="236"/>
  <c r="F37" i="236"/>
  <c r="F23" i="236" s="1"/>
  <c r="G23" i="236" s="1"/>
  <c r="G57" i="236"/>
  <c r="F42" i="236"/>
  <c r="F28" i="236" s="1"/>
  <c r="G28" i="236" s="1"/>
  <c r="G55" i="236"/>
  <c r="F40" i="236"/>
  <c r="F26" i="236" s="1"/>
  <c r="G26" i="236" s="1"/>
  <c r="G32" i="236"/>
  <c r="G49" i="236"/>
  <c r="F34" i="236"/>
  <c r="F20" i="236" s="1"/>
  <c r="G20" i="236" s="1"/>
  <c r="G48" i="236"/>
  <c r="F33" i="236"/>
  <c r="I19" i="236" s="1"/>
  <c r="G53" i="236"/>
  <c r="F38" i="236"/>
  <c r="G54" i="236"/>
  <c r="F39" i="236"/>
  <c r="F25" i="236" s="1"/>
  <c r="G25" i="236" s="1"/>
  <c r="G51" i="236"/>
  <c r="F36" i="236"/>
  <c r="D53" i="236"/>
  <c r="D44" i="236"/>
  <c r="I29" i="236"/>
  <c r="D49" i="236"/>
  <c r="D51" i="236"/>
  <c r="I33" i="236"/>
  <c r="C59" i="236"/>
  <c r="D54" i="236"/>
  <c r="D57" i="236"/>
  <c r="D56" i="236"/>
  <c r="D73" i="236"/>
  <c r="D50" i="236"/>
  <c r="D55" i="236"/>
  <c r="F75" i="257"/>
  <c r="F59" i="236"/>
  <c r="I44" i="236" s="1"/>
  <c r="I32" i="236"/>
  <c r="G73" i="236"/>
  <c r="I43" i="236"/>
  <c r="G56" i="236"/>
  <c r="G58" i="236"/>
  <c r="D30" i="236"/>
  <c r="I38" i="236"/>
  <c r="D58" i="236"/>
  <c r="I18" i="236"/>
  <c r="I22" i="236"/>
  <c r="I36" i="236"/>
  <c r="G50" i="236"/>
  <c r="D47" i="236"/>
  <c r="G47" i="236"/>
  <c r="G38" i="236" l="1"/>
  <c r="F24" i="236"/>
  <c r="G24" i="236" s="1"/>
  <c r="G33" i="236"/>
  <c r="F19" i="236"/>
  <c r="G36" i="236"/>
  <c r="F22" i="236"/>
  <c r="G22" i="236" s="1"/>
  <c r="G42" i="236"/>
  <c r="I28" i="236"/>
  <c r="G39" i="236"/>
  <c r="I25" i="236"/>
  <c r="I23" i="236"/>
  <c r="G37" i="236"/>
  <c r="I20" i="236"/>
  <c r="G34" i="236"/>
  <c r="G40" i="236"/>
  <c r="I26" i="236"/>
  <c r="I24" i="236"/>
  <c r="F44" i="236"/>
  <c r="K16" i="236"/>
  <c r="G59" i="236"/>
  <c r="D59" i="236"/>
  <c r="F30" i="236" l="1"/>
  <c r="G30" i="236" s="1"/>
  <c r="G19" i="236"/>
  <c r="I30" i="236"/>
  <c r="G44" i="236"/>
  <c r="D86" i="260"/>
  <c r="E85" i="260"/>
  <c r="F85" i="260" s="1"/>
  <c r="E84" i="260"/>
  <c r="F84" i="260" s="1"/>
  <c r="E83" i="260"/>
  <c r="F83" i="260" s="1"/>
  <c r="D82" i="260"/>
  <c r="E81" i="260"/>
  <c r="F81" i="260" s="1"/>
  <c r="E80" i="260"/>
  <c r="F80" i="260" s="1"/>
  <c r="E79" i="260"/>
  <c r="F79" i="260" s="1"/>
  <c r="D78" i="260"/>
  <c r="E77" i="260"/>
  <c r="F77" i="260" s="1"/>
  <c r="E76" i="260"/>
  <c r="F76" i="260" s="1"/>
  <c r="E75" i="260"/>
  <c r="F75" i="260" s="1"/>
  <c r="C78" i="260"/>
  <c r="D74" i="260"/>
  <c r="E73" i="260"/>
  <c r="C73" i="260"/>
  <c r="E72" i="260"/>
  <c r="C72" i="260"/>
  <c r="E71" i="260"/>
  <c r="C71" i="260"/>
  <c r="D64" i="260"/>
  <c r="C64" i="260"/>
  <c r="E64" i="260" s="1"/>
  <c r="F63" i="260"/>
  <c r="E63" i="260"/>
  <c r="F62" i="260"/>
  <c r="H62" i="260" s="1"/>
  <c r="E62" i="260"/>
  <c r="F61" i="260"/>
  <c r="H61" i="260" s="1"/>
  <c r="E61" i="260"/>
  <c r="D60" i="260"/>
  <c r="C60" i="260"/>
  <c r="F59" i="260"/>
  <c r="H59" i="260" s="1"/>
  <c r="E59" i="260"/>
  <c r="F58" i="260"/>
  <c r="H58" i="260" s="1"/>
  <c r="E58" i="260"/>
  <c r="F57" i="260"/>
  <c r="H57" i="260" s="1"/>
  <c r="E57" i="260"/>
  <c r="D56" i="260"/>
  <c r="C56" i="260"/>
  <c r="F55" i="260"/>
  <c r="H55" i="260" s="1"/>
  <c r="E55" i="260"/>
  <c r="F54" i="260"/>
  <c r="H54" i="260" s="1"/>
  <c r="E54" i="260"/>
  <c r="F53" i="260"/>
  <c r="E53" i="260"/>
  <c r="G65" i="260"/>
  <c r="D52" i="260"/>
  <c r="C52" i="260"/>
  <c r="F51" i="260"/>
  <c r="H51" i="260" s="1"/>
  <c r="E51" i="260"/>
  <c r="F50" i="260"/>
  <c r="H50" i="260" s="1"/>
  <c r="E50" i="260"/>
  <c r="F49" i="260"/>
  <c r="E49" i="260"/>
  <c r="I43" i="260"/>
  <c r="D43" i="260"/>
  <c r="H42" i="260"/>
  <c r="J42" i="260" s="1"/>
  <c r="F42" i="260"/>
  <c r="C42" i="260"/>
  <c r="E42" i="260" s="1"/>
  <c r="H41" i="260"/>
  <c r="J41" i="260" s="1"/>
  <c r="F41" i="260"/>
  <c r="C41" i="260"/>
  <c r="E41" i="260" s="1"/>
  <c r="G41" i="260" s="1"/>
  <c r="H40" i="260"/>
  <c r="F40" i="260"/>
  <c r="C40" i="260"/>
  <c r="I39" i="260"/>
  <c r="D39" i="260"/>
  <c r="H38" i="260"/>
  <c r="J38" i="260" s="1"/>
  <c r="F38" i="260"/>
  <c r="C38" i="260"/>
  <c r="E38" i="260" s="1"/>
  <c r="H37" i="260"/>
  <c r="J37" i="260" s="1"/>
  <c r="F37" i="260"/>
  <c r="C37" i="260"/>
  <c r="E37" i="260" s="1"/>
  <c r="H36" i="260"/>
  <c r="F36" i="260"/>
  <c r="C36" i="260"/>
  <c r="E36" i="260" s="1"/>
  <c r="I35" i="260"/>
  <c r="D35" i="260"/>
  <c r="H34" i="260"/>
  <c r="J34" i="260" s="1"/>
  <c r="F34" i="260"/>
  <c r="C34" i="260"/>
  <c r="E34" i="260" s="1"/>
  <c r="G34" i="260" s="1"/>
  <c r="H33" i="260"/>
  <c r="J33" i="260" s="1"/>
  <c r="F33" i="260"/>
  <c r="C33" i="260"/>
  <c r="E33" i="260" s="1"/>
  <c r="H32" i="260"/>
  <c r="F32" i="260"/>
  <c r="C32" i="260"/>
  <c r="E32" i="260" s="1"/>
  <c r="I31" i="260"/>
  <c r="D31" i="260"/>
  <c r="H30" i="260"/>
  <c r="J30" i="260" s="1"/>
  <c r="F30" i="260"/>
  <c r="C30" i="260"/>
  <c r="E30" i="260" s="1"/>
  <c r="H29" i="260"/>
  <c r="J29" i="260" s="1"/>
  <c r="F29" i="260"/>
  <c r="C29" i="260"/>
  <c r="E29" i="260" s="1"/>
  <c r="H28" i="260"/>
  <c r="J28" i="260" s="1"/>
  <c r="F28" i="260"/>
  <c r="C28" i="260"/>
  <c r="E28" i="260" s="1"/>
  <c r="B22" i="260"/>
  <c r="B44" i="260" s="1"/>
  <c r="B65" i="260" s="1"/>
  <c r="B87" i="260" s="1"/>
  <c r="A22" i="260"/>
  <c r="A44" i="260" s="1"/>
  <c r="A65" i="260" s="1"/>
  <c r="A87" i="260" s="1"/>
  <c r="E21" i="260"/>
  <c r="D21" i="260"/>
  <c r="C21" i="260"/>
  <c r="B21" i="260"/>
  <c r="B43" i="260" s="1"/>
  <c r="B64" i="260" s="1"/>
  <c r="B86" i="260" s="1"/>
  <c r="G20" i="260"/>
  <c r="B20" i="260"/>
  <c r="B42" i="260" s="1"/>
  <c r="B63" i="260" s="1"/>
  <c r="B85" i="260" s="1"/>
  <c r="B19" i="260"/>
  <c r="B41" i="260" s="1"/>
  <c r="B62" i="260" s="1"/>
  <c r="B84" i="260" s="1"/>
  <c r="G18" i="260"/>
  <c r="B18" i="260"/>
  <c r="B40" i="260" s="1"/>
  <c r="B61" i="260" s="1"/>
  <c r="B83" i="260" s="1"/>
  <c r="E17" i="260"/>
  <c r="D17" i="260"/>
  <c r="C17" i="260"/>
  <c r="B17" i="260"/>
  <c r="B39" i="260" s="1"/>
  <c r="B60" i="260" s="1"/>
  <c r="B82" i="260" s="1"/>
  <c r="G16" i="260"/>
  <c r="B16" i="260"/>
  <c r="B38" i="260" s="1"/>
  <c r="B59" i="260" s="1"/>
  <c r="B81" i="260" s="1"/>
  <c r="G15" i="260"/>
  <c r="B15" i="260"/>
  <c r="B37" i="260" s="1"/>
  <c r="B58" i="260" s="1"/>
  <c r="B80" i="260" s="1"/>
  <c r="G14" i="260"/>
  <c r="B14" i="260"/>
  <c r="B36" i="260" s="1"/>
  <c r="B57" i="260" s="1"/>
  <c r="B79" i="260" s="1"/>
  <c r="E13" i="260"/>
  <c r="D13" i="260"/>
  <c r="C13" i="260"/>
  <c r="B13" i="260"/>
  <c r="B35" i="260" s="1"/>
  <c r="B56" i="260" s="1"/>
  <c r="B78" i="260" s="1"/>
  <c r="G12" i="260"/>
  <c r="B12" i="260"/>
  <c r="B34" i="260" s="1"/>
  <c r="B55" i="260" s="1"/>
  <c r="B77" i="260" s="1"/>
  <c r="G11" i="260"/>
  <c r="B11" i="260"/>
  <c r="B33" i="260" s="1"/>
  <c r="B54" i="260" s="1"/>
  <c r="B76" i="260" s="1"/>
  <c r="B10" i="260"/>
  <c r="B32" i="260" s="1"/>
  <c r="B53" i="260" s="1"/>
  <c r="B75" i="260" s="1"/>
  <c r="F9" i="260"/>
  <c r="E9" i="260"/>
  <c r="D9" i="260"/>
  <c r="C9" i="260"/>
  <c r="B9" i="260"/>
  <c r="B31" i="260" s="1"/>
  <c r="B52" i="260" s="1"/>
  <c r="B74" i="260" s="1"/>
  <c r="G8" i="260"/>
  <c r="B8" i="260"/>
  <c r="B30" i="260" s="1"/>
  <c r="B51" i="260" s="1"/>
  <c r="B73" i="260" s="1"/>
  <c r="G7" i="260"/>
  <c r="B7" i="260"/>
  <c r="B29" i="260" s="1"/>
  <c r="B50" i="260" s="1"/>
  <c r="B72" i="260" s="1"/>
  <c r="G6" i="260"/>
  <c r="B6" i="260"/>
  <c r="B28" i="260" s="1"/>
  <c r="B49" i="260" s="1"/>
  <c r="B71" i="260" s="1"/>
  <c r="A6" i="260"/>
  <c r="A28" i="260" s="1"/>
  <c r="A49" i="260" s="1"/>
  <c r="A71" i="260" s="1"/>
  <c r="D86" i="259"/>
  <c r="E85" i="259"/>
  <c r="F85" i="259" s="1"/>
  <c r="E84" i="259"/>
  <c r="F84" i="259" s="1"/>
  <c r="E83" i="259"/>
  <c r="F83" i="259" s="1"/>
  <c r="D82" i="259"/>
  <c r="E81" i="259"/>
  <c r="F81" i="259" s="1"/>
  <c r="E80" i="259"/>
  <c r="F80" i="259" s="1"/>
  <c r="E79" i="259"/>
  <c r="F79" i="259" s="1"/>
  <c r="D78" i="259"/>
  <c r="E77" i="259"/>
  <c r="F77" i="259" s="1"/>
  <c r="E76" i="259"/>
  <c r="F76" i="259" s="1"/>
  <c r="E75" i="259"/>
  <c r="F75" i="259" s="1"/>
  <c r="D74" i="259"/>
  <c r="E73" i="259"/>
  <c r="C73" i="259"/>
  <c r="E72" i="259"/>
  <c r="C72" i="259"/>
  <c r="E71" i="259"/>
  <c r="C71" i="259"/>
  <c r="D64" i="259"/>
  <c r="C64" i="259"/>
  <c r="F63" i="259"/>
  <c r="H63" i="259" s="1"/>
  <c r="E63" i="259"/>
  <c r="F62" i="259"/>
  <c r="H62" i="259" s="1"/>
  <c r="E62" i="259"/>
  <c r="F61" i="259"/>
  <c r="E61" i="259"/>
  <c r="D60" i="259"/>
  <c r="C60" i="259"/>
  <c r="F59" i="259"/>
  <c r="H59" i="259" s="1"/>
  <c r="E59" i="259"/>
  <c r="F58" i="259"/>
  <c r="H58" i="259" s="1"/>
  <c r="E58" i="259"/>
  <c r="F57" i="259"/>
  <c r="E57" i="259"/>
  <c r="D56" i="259"/>
  <c r="C56" i="259"/>
  <c r="F55" i="259"/>
  <c r="H55" i="259" s="1"/>
  <c r="E55" i="259"/>
  <c r="F54" i="259"/>
  <c r="H54" i="259" s="1"/>
  <c r="E54" i="259"/>
  <c r="F53" i="259"/>
  <c r="E53" i="259"/>
  <c r="G52" i="259"/>
  <c r="G65" i="259" s="1"/>
  <c r="D52" i="259"/>
  <c r="C52" i="259"/>
  <c r="F51" i="259"/>
  <c r="H51" i="259" s="1"/>
  <c r="E51" i="259"/>
  <c r="F50" i="259"/>
  <c r="H50" i="259" s="1"/>
  <c r="E50" i="259"/>
  <c r="F49" i="259"/>
  <c r="E49" i="259"/>
  <c r="I43" i="259"/>
  <c r="D43" i="259"/>
  <c r="H42" i="259"/>
  <c r="J42" i="259" s="1"/>
  <c r="F42" i="259"/>
  <c r="C42" i="259"/>
  <c r="E42" i="259" s="1"/>
  <c r="H41" i="259"/>
  <c r="F41" i="259"/>
  <c r="C41" i="259"/>
  <c r="E41" i="259" s="1"/>
  <c r="H40" i="259"/>
  <c r="J40" i="259" s="1"/>
  <c r="F40" i="259"/>
  <c r="C40" i="259"/>
  <c r="E40" i="259" s="1"/>
  <c r="I39" i="259"/>
  <c r="D39" i="259"/>
  <c r="H38" i="259"/>
  <c r="J38" i="259" s="1"/>
  <c r="F38" i="259"/>
  <c r="C38" i="259"/>
  <c r="E38" i="259" s="1"/>
  <c r="H37" i="259"/>
  <c r="J37" i="259" s="1"/>
  <c r="F37" i="259"/>
  <c r="C37" i="259"/>
  <c r="E37" i="259" s="1"/>
  <c r="H36" i="259"/>
  <c r="F36" i="259"/>
  <c r="C36" i="259"/>
  <c r="I35" i="259"/>
  <c r="D35" i="259"/>
  <c r="H34" i="259"/>
  <c r="J34" i="259" s="1"/>
  <c r="F34" i="259"/>
  <c r="C34" i="259"/>
  <c r="E34" i="259" s="1"/>
  <c r="H33" i="259"/>
  <c r="J33" i="259" s="1"/>
  <c r="F33" i="259"/>
  <c r="C33" i="259"/>
  <c r="H32" i="259"/>
  <c r="J32" i="259" s="1"/>
  <c r="F32" i="259"/>
  <c r="C32" i="259"/>
  <c r="E32" i="259" s="1"/>
  <c r="I31" i="259"/>
  <c r="D31" i="259"/>
  <c r="H30" i="259"/>
  <c r="J30" i="259" s="1"/>
  <c r="F30" i="259"/>
  <c r="C30" i="259"/>
  <c r="E30" i="259" s="1"/>
  <c r="H29" i="259"/>
  <c r="J29" i="259" s="1"/>
  <c r="F29" i="259"/>
  <c r="C29" i="259"/>
  <c r="E29" i="259" s="1"/>
  <c r="H28" i="259"/>
  <c r="F28" i="259"/>
  <c r="C28" i="259"/>
  <c r="E28" i="259" s="1"/>
  <c r="B22" i="259"/>
  <c r="B44" i="259" s="1"/>
  <c r="B65" i="259" s="1"/>
  <c r="B87" i="259" s="1"/>
  <c r="A22" i="259"/>
  <c r="A44" i="259" s="1"/>
  <c r="A65" i="259" s="1"/>
  <c r="A87" i="259" s="1"/>
  <c r="E21" i="259"/>
  <c r="D21" i="259"/>
  <c r="C21" i="259"/>
  <c r="B21" i="259"/>
  <c r="B43" i="259" s="1"/>
  <c r="B64" i="259" s="1"/>
  <c r="B86" i="259" s="1"/>
  <c r="G20" i="259"/>
  <c r="B20" i="259"/>
  <c r="B42" i="259" s="1"/>
  <c r="B63" i="259" s="1"/>
  <c r="B85" i="259" s="1"/>
  <c r="G19" i="259"/>
  <c r="B19" i="259"/>
  <c r="B41" i="259" s="1"/>
  <c r="B62" i="259" s="1"/>
  <c r="B84" i="259" s="1"/>
  <c r="G18" i="259"/>
  <c r="B18" i="259"/>
  <c r="B40" i="259" s="1"/>
  <c r="B61" i="259" s="1"/>
  <c r="B83" i="259" s="1"/>
  <c r="E17" i="259"/>
  <c r="D17" i="259"/>
  <c r="C17" i="259"/>
  <c r="B17" i="259"/>
  <c r="B39" i="259" s="1"/>
  <c r="B60" i="259" s="1"/>
  <c r="B82" i="259" s="1"/>
  <c r="G16" i="259"/>
  <c r="B16" i="259"/>
  <c r="B38" i="259" s="1"/>
  <c r="B59" i="259" s="1"/>
  <c r="B81" i="259" s="1"/>
  <c r="G15" i="259"/>
  <c r="B15" i="259"/>
  <c r="B37" i="259" s="1"/>
  <c r="B58" i="259" s="1"/>
  <c r="B80" i="259" s="1"/>
  <c r="G14" i="259"/>
  <c r="B14" i="259"/>
  <c r="B36" i="259" s="1"/>
  <c r="B57" i="259" s="1"/>
  <c r="B79" i="259" s="1"/>
  <c r="E13" i="259"/>
  <c r="D13" i="259"/>
  <c r="C13" i="259"/>
  <c r="B13" i="259"/>
  <c r="B35" i="259" s="1"/>
  <c r="B56" i="259" s="1"/>
  <c r="B78" i="259" s="1"/>
  <c r="G12" i="259"/>
  <c r="B12" i="259"/>
  <c r="B34" i="259" s="1"/>
  <c r="B55" i="259" s="1"/>
  <c r="B77" i="259" s="1"/>
  <c r="G11" i="259"/>
  <c r="B11" i="259"/>
  <c r="B33" i="259" s="1"/>
  <c r="B54" i="259" s="1"/>
  <c r="B76" i="259" s="1"/>
  <c r="B10" i="259"/>
  <c r="B32" i="259" s="1"/>
  <c r="B53" i="259" s="1"/>
  <c r="B75" i="259" s="1"/>
  <c r="F9" i="259"/>
  <c r="E9" i="259"/>
  <c r="D9" i="259"/>
  <c r="C9" i="259"/>
  <c r="B9" i="259"/>
  <c r="B31" i="259" s="1"/>
  <c r="B52" i="259" s="1"/>
  <c r="B74" i="259" s="1"/>
  <c r="G8" i="259"/>
  <c r="B8" i="259"/>
  <c r="B30" i="259" s="1"/>
  <c r="B51" i="259" s="1"/>
  <c r="B73" i="259" s="1"/>
  <c r="G7" i="259"/>
  <c r="B7" i="259"/>
  <c r="B29" i="259" s="1"/>
  <c r="B50" i="259" s="1"/>
  <c r="B72" i="259" s="1"/>
  <c r="G6" i="259"/>
  <c r="B6" i="259"/>
  <c r="B28" i="259" s="1"/>
  <c r="B49" i="259" s="1"/>
  <c r="B71" i="259" s="1"/>
  <c r="A6" i="259"/>
  <c r="A28" i="259" s="1"/>
  <c r="A49" i="259" s="1"/>
  <c r="A71" i="259" s="1"/>
  <c r="D86" i="258"/>
  <c r="E85" i="258"/>
  <c r="F85" i="258" s="1"/>
  <c r="E84" i="258"/>
  <c r="F84" i="258" s="1"/>
  <c r="E83" i="258"/>
  <c r="F83" i="258" s="1"/>
  <c r="D82" i="258"/>
  <c r="E81" i="258"/>
  <c r="F81" i="258" s="1"/>
  <c r="E80" i="258"/>
  <c r="F80" i="258" s="1"/>
  <c r="E79" i="258"/>
  <c r="F79" i="258" s="1"/>
  <c r="C82" i="258"/>
  <c r="D78" i="258"/>
  <c r="E77" i="258"/>
  <c r="F77" i="258" s="1"/>
  <c r="E76" i="258"/>
  <c r="F76" i="258" s="1"/>
  <c r="E75" i="258"/>
  <c r="F75" i="258" s="1"/>
  <c r="D74" i="258"/>
  <c r="E73" i="258"/>
  <c r="C73" i="258"/>
  <c r="E72" i="258"/>
  <c r="C72" i="258"/>
  <c r="E71" i="258"/>
  <c r="C71" i="258"/>
  <c r="D64" i="258"/>
  <c r="C64" i="258"/>
  <c r="F63" i="258"/>
  <c r="H63" i="258" s="1"/>
  <c r="E63" i="258"/>
  <c r="F62" i="258"/>
  <c r="H62" i="258" s="1"/>
  <c r="E62" i="258"/>
  <c r="F61" i="258"/>
  <c r="H61" i="258" s="1"/>
  <c r="E61" i="258"/>
  <c r="D60" i="258"/>
  <c r="C60" i="258"/>
  <c r="F59" i="258"/>
  <c r="H59" i="258" s="1"/>
  <c r="E59" i="258"/>
  <c r="F58" i="258"/>
  <c r="H58" i="258" s="1"/>
  <c r="E58" i="258"/>
  <c r="F57" i="258"/>
  <c r="E57" i="258"/>
  <c r="D56" i="258"/>
  <c r="C56" i="258"/>
  <c r="F55" i="258"/>
  <c r="H55" i="258" s="1"/>
  <c r="E55" i="258"/>
  <c r="F54" i="258"/>
  <c r="H54" i="258" s="1"/>
  <c r="E54" i="258"/>
  <c r="F53" i="258"/>
  <c r="H53" i="258" s="1"/>
  <c r="E53" i="258"/>
  <c r="G52" i="258"/>
  <c r="G65" i="258" s="1"/>
  <c r="D52" i="258"/>
  <c r="C52" i="258"/>
  <c r="F51" i="258"/>
  <c r="H51" i="258" s="1"/>
  <c r="E51" i="258"/>
  <c r="F50" i="258"/>
  <c r="H50" i="258" s="1"/>
  <c r="E50" i="258"/>
  <c r="F49" i="258"/>
  <c r="E49" i="258"/>
  <c r="I43" i="258"/>
  <c r="D43" i="258"/>
  <c r="H42" i="258"/>
  <c r="J42" i="258" s="1"/>
  <c r="F42" i="258"/>
  <c r="C42" i="258"/>
  <c r="E42" i="258" s="1"/>
  <c r="H41" i="258"/>
  <c r="J41" i="258" s="1"/>
  <c r="F41" i="258"/>
  <c r="C41" i="258"/>
  <c r="E41" i="258" s="1"/>
  <c r="H40" i="258"/>
  <c r="F40" i="258"/>
  <c r="C40" i="258"/>
  <c r="E40" i="258" s="1"/>
  <c r="I39" i="258"/>
  <c r="D39" i="258"/>
  <c r="H38" i="258"/>
  <c r="J38" i="258" s="1"/>
  <c r="F38" i="258"/>
  <c r="C38" i="258"/>
  <c r="E38" i="258" s="1"/>
  <c r="H37" i="258"/>
  <c r="J37" i="258" s="1"/>
  <c r="F37" i="258"/>
  <c r="C37" i="258"/>
  <c r="E37" i="258" s="1"/>
  <c r="H36" i="258"/>
  <c r="J36" i="258" s="1"/>
  <c r="F36" i="258"/>
  <c r="C36" i="258"/>
  <c r="E36" i="258" s="1"/>
  <c r="I35" i="258"/>
  <c r="D35" i="258"/>
  <c r="H34" i="258"/>
  <c r="J34" i="258" s="1"/>
  <c r="F34" i="258"/>
  <c r="C34" i="258"/>
  <c r="E34" i="258" s="1"/>
  <c r="H33" i="258"/>
  <c r="J33" i="258" s="1"/>
  <c r="F33" i="258"/>
  <c r="C33" i="258"/>
  <c r="E33" i="258" s="1"/>
  <c r="H32" i="258"/>
  <c r="F32" i="258"/>
  <c r="C32" i="258"/>
  <c r="E32" i="258" s="1"/>
  <c r="I31" i="258"/>
  <c r="D31" i="258"/>
  <c r="H30" i="258"/>
  <c r="J30" i="258" s="1"/>
  <c r="F30" i="258"/>
  <c r="C30" i="258"/>
  <c r="E30" i="258" s="1"/>
  <c r="H29" i="258"/>
  <c r="J29" i="258" s="1"/>
  <c r="F29" i="258"/>
  <c r="C29" i="258"/>
  <c r="E29" i="258" s="1"/>
  <c r="H28" i="258"/>
  <c r="F28" i="258"/>
  <c r="C28" i="258"/>
  <c r="E28" i="258" s="1"/>
  <c r="B22" i="258"/>
  <c r="B44" i="258" s="1"/>
  <c r="B65" i="258" s="1"/>
  <c r="B87" i="258" s="1"/>
  <c r="A22" i="258"/>
  <c r="A44" i="258" s="1"/>
  <c r="A65" i="258" s="1"/>
  <c r="A87" i="258" s="1"/>
  <c r="E21" i="258"/>
  <c r="D21" i="258"/>
  <c r="C21" i="258"/>
  <c r="B21" i="258"/>
  <c r="B43" i="258" s="1"/>
  <c r="B64" i="258" s="1"/>
  <c r="B86" i="258" s="1"/>
  <c r="G20" i="258"/>
  <c r="B20" i="258"/>
  <c r="B42" i="258" s="1"/>
  <c r="B63" i="258" s="1"/>
  <c r="B85" i="258" s="1"/>
  <c r="G19" i="258"/>
  <c r="B19" i="258"/>
  <c r="B41" i="258" s="1"/>
  <c r="B62" i="258" s="1"/>
  <c r="B84" i="258" s="1"/>
  <c r="B18" i="258"/>
  <c r="B40" i="258" s="1"/>
  <c r="B61" i="258" s="1"/>
  <c r="B83" i="258" s="1"/>
  <c r="E17" i="258"/>
  <c r="D17" i="258"/>
  <c r="C17" i="258"/>
  <c r="B17" i="258"/>
  <c r="B39" i="258" s="1"/>
  <c r="B60" i="258" s="1"/>
  <c r="B82" i="258" s="1"/>
  <c r="G16" i="258"/>
  <c r="B16" i="258"/>
  <c r="B38" i="258" s="1"/>
  <c r="B59" i="258" s="1"/>
  <c r="B81" i="258" s="1"/>
  <c r="G15" i="258"/>
  <c r="B15" i="258"/>
  <c r="B37" i="258" s="1"/>
  <c r="B58" i="258" s="1"/>
  <c r="B80" i="258" s="1"/>
  <c r="G14" i="258"/>
  <c r="B14" i="258"/>
  <c r="B36" i="258" s="1"/>
  <c r="B57" i="258" s="1"/>
  <c r="B79" i="258" s="1"/>
  <c r="E13" i="258"/>
  <c r="D13" i="258"/>
  <c r="C13" i="258"/>
  <c r="B13" i="258"/>
  <c r="B35" i="258" s="1"/>
  <c r="B56" i="258" s="1"/>
  <c r="B78" i="258" s="1"/>
  <c r="G12" i="258"/>
  <c r="B12" i="258"/>
  <c r="B34" i="258" s="1"/>
  <c r="B55" i="258" s="1"/>
  <c r="B77" i="258" s="1"/>
  <c r="G11" i="258"/>
  <c r="B11" i="258"/>
  <c r="B33" i="258" s="1"/>
  <c r="B54" i="258" s="1"/>
  <c r="B76" i="258" s="1"/>
  <c r="F13" i="258"/>
  <c r="G13" i="258" s="1"/>
  <c r="B10" i="258"/>
  <c r="B32" i="258" s="1"/>
  <c r="B53" i="258" s="1"/>
  <c r="B75" i="258" s="1"/>
  <c r="F9" i="258"/>
  <c r="E9" i="258"/>
  <c r="D9" i="258"/>
  <c r="C9" i="258"/>
  <c r="B9" i="258"/>
  <c r="B31" i="258" s="1"/>
  <c r="B52" i="258" s="1"/>
  <c r="B74" i="258" s="1"/>
  <c r="G8" i="258"/>
  <c r="B8" i="258"/>
  <c r="B30" i="258" s="1"/>
  <c r="B51" i="258" s="1"/>
  <c r="B73" i="258" s="1"/>
  <c r="G7" i="258"/>
  <c r="B7" i="258"/>
  <c r="B29" i="258" s="1"/>
  <c r="B50" i="258" s="1"/>
  <c r="B72" i="258" s="1"/>
  <c r="G6" i="258"/>
  <c r="B6" i="258"/>
  <c r="B28" i="258" s="1"/>
  <c r="B49" i="258" s="1"/>
  <c r="B71" i="258" s="1"/>
  <c r="A6" i="258"/>
  <c r="A28" i="258" s="1"/>
  <c r="A49" i="258" s="1"/>
  <c r="A71" i="258" s="1"/>
  <c r="D86" i="257"/>
  <c r="C86" i="257"/>
  <c r="D82" i="257"/>
  <c r="C82" i="257"/>
  <c r="D78" i="257"/>
  <c r="C78" i="257"/>
  <c r="D74" i="257"/>
  <c r="E73" i="257"/>
  <c r="C73" i="257"/>
  <c r="E72" i="257"/>
  <c r="C72" i="257"/>
  <c r="E71" i="257"/>
  <c r="C71" i="257"/>
  <c r="D64" i="257"/>
  <c r="C64" i="257"/>
  <c r="F63" i="257"/>
  <c r="H63" i="257" s="1"/>
  <c r="E63" i="257"/>
  <c r="F62" i="257"/>
  <c r="H62" i="257" s="1"/>
  <c r="E62" i="257"/>
  <c r="F61" i="257"/>
  <c r="E61" i="257"/>
  <c r="D60" i="257"/>
  <c r="C60" i="257"/>
  <c r="F59" i="257"/>
  <c r="H59" i="257" s="1"/>
  <c r="E59" i="257"/>
  <c r="F58" i="257"/>
  <c r="H58" i="257" s="1"/>
  <c r="E58" i="257"/>
  <c r="F57" i="257"/>
  <c r="E57" i="257"/>
  <c r="D56" i="257"/>
  <c r="C56" i="257"/>
  <c r="F55" i="257"/>
  <c r="H55" i="257" s="1"/>
  <c r="E55" i="257"/>
  <c r="F54" i="257"/>
  <c r="H54" i="257" s="1"/>
  <c r="E54" i="257"/>
  <c r="F53" i="257"/>
  <c r="E53" i="257"/>
  <c r="G52" i="257"/>
  <c r="G65" i="257" s="1"/>
  <c r="D52" i="257"/>
  <c r="C52" i="257"/>
  <c r="F51" i="257"/>
  <c r="H51" i="257" s="1"/>
  <c r="E51" i="257"/>
  <c r="F50" i="257"/>
  <c r="H50" i="257" s="1"/>
  <c r="E50" i="257"/>
  <c r="F49" i="257"/>
  <c r="E49" i="257"/>
  <c r="B44" i="257"/>
  <c r="B65" i="257" s="1"/>
  <c r="B87" i="257" s="1"/>
  <c r="A44" i="257"/>
  <c r="A65" i="257" s="1"/>
  <c r="A87" i="257" s="1"/>
  <c r="I43" i="257"/>
  <c r="D43" i="257"/>
  <c r="B43" i="257"/>
  <c r="B64" i="257" s="1"/>
  <c r="B86" i="257" s="1"/>
  <c r="H42" i="257"/>
  <c r="J42" i="257" s="1"/>
  <c r="F42" i="257"/>
  <c r="C42" i="257"/>
  <c r="E42" i="257" s="1"/>
  <c r="B42" i="257"/>
  <c r="B63" i="257" s="1"/>
  <c r="B85" i="257" s="1"/>
  <c r="H41" i="257"/>
  <c r="J41" i="257" s="1"/>
  <c r="F41" i="257"/>
  <c r="C41" i="257"/>
  <c r="E41" i="257" s="1"/>
  <c r="B41" i="257"/>
  <c r="B62" i="257" s="1"/>
  <c r="B84" i="257" s="1"/>
  <c r="H40" i="257"/>
  <c r="F40" i="257"/>
  <c r="C40" i="257"/>
  <c r="E40" i="257" s="1"/>
  <c r="B40" i="257"/>
  <c r="B61" i="257" s="1"/>
  <c r="B83" i="257" s="1"/>
  <c r="I39" i="257"/>
  <c r="D39" i="257"/>
  <c r="B39" i="257"/>
  <c r="B60" i="257" s="1"/>
  <c r="B82" i="257" s="1"/>
  <c r="H38" i="257"/>
  <c r="J38" i="257" s="1"/>
  <c r="F38" i="257"/>
  <c r="C38" i="257"/>
  <c r="E38" i="257" s="1"/>
  <c r="B38" i="257"/>
  <c r="B59" i="257" s="1"/>
  <c r="B81" i="257" s="1"/>
  <c r="H37" i="257"/>
  <c r="J37" i="257" s="1"/>
  <c r="F37" i="257"/>
  <c r="C37" i="257"/>
  <c r="E37" i="257" s="1"/>
  <c r="B37" i="257"/>
  <c r="B58" i="257" s="1"/>
  <c r="B80" i="257" s="1"/>
  <c r="H36" i="257"/>
  <c r="F36" i="257"/>
  <c r="C36" i="257"/>
  <c r="E36" i="257" s="1"/>
  <c r="B36" i="257"/>
  <c r="B57" i="257" s="1"/>
  <c r="B79" i="257" s="1"/>
  <c r="I35" i="257"/>
  <c r="D35" i="257"/>
  <c r="B35" i="257"/>
  <c r="B56" i="257" s="1"/>
  <c r="B78" i="257" s="1"/>
  <c r="H34" i="257"/>
  <c r="J34" i="257" s="1"/>
  <c r="F34" i="257"/>
  <c r="C34" i="257"/>
  <c r="E34" i="257" s="1"/>
  <c r="B34" i="257"/>
  <c r="B55" i="257" s="1"/>
  <c r="B77" i="257" s="1"/>
  <c r="H33" i="257"/>
  <c r="J33" i="257" s="1"/>
  <c r="F33" i="257"/>
  <c r="C33" i="257"/>
  <c r="E33" i="257" s="1"/>
  <c r="B33" i="257"/>
  <c r="B54" i="257" s="1"/>
  <c r="B76" i="257" s="1"/>
  <c r="H32" i="257"/>
  <c r="F32" i="257"/>
  <c r="C32" i="257"/>
  <c r="E32" i="257" s="1"/>
  <c r="B32" i="257"/>
  <c r="B53" i="257" s="1"/>
  <c r="B75" i="257" s="1"/>
  <c r="I31" i="257"/>
  <c r="D31" i="257"/>
  <c r="B31" i="257"/>
  <c r="B52" i="257" s="1"/>
  <c r="B74" i="257" s="1"/>
  <c r="H30" i="257"/>
  <c r="J30" i="257" s="1"/>
  <c r="F30" i="257"/>
  <c r="C30" i="257"/>
  <c r="E30" i="257" s="1"/>
  <c r="B30" i="257"/>
  <c r="B51" i="257" s="1"/>
  <c r="B73" i="257" s="1"/>
  <c r="H29" i="257"/>
  <c r="J29" i="257" s="1"/>
  <c r="F29" i="257"/>
  <c r="C29" i="257"/>
  <c r="E29" i="257" s="1"/>
  <c r="B29" i="257"/>
  <c r="B50" i="257" s="1"/>
  <c r="B72" i="257" s="1"/>
  <c r="H28" i="257"/>
  <c r="J28" i="257" s="1"/>
  <c r="F28" i="257"/>
  <c r="C28" i="257"/>
  <c r="B28" i="257"/>
  <c r="B49" i="257" s="1"/>
  <c r="B71" i="257" s="1"/>
  <c r="A28" i="257"/>
  <c r="A49" i="257" s="1"/>
  <c r="A71" i="257" s="1"/>
  <c r="E21" i="257"/>
  <c r="D21" i="257"/>
  <c r="C21" i="257"/>
  <c r="G20" i="257"/>
  <c r="G19" i="257"/>
  <c r="E17" i="257"/>
  <c r="D17" i="257"/>
  <c r="E85" i="257" s="1"/>
  <c r="F85" i="257" s="1"/>
  <c r="C17" i="257"/>
  <c r="G16" i="257"/>
  <c r="G15" i="257"/>
  <c r="G14" i="257"/>
  <c r="E13" i="257"/>
  <c r="D13" i="257"/>
  <c r="E81" i="257" s="1"/>
  <c r="F81" i="257" s="1"/>
  <c r="C13" i="257"/>
  <c r="G12" i="257"/>
  <c r="G11" i="257"/>
  <c r="G10" i="257"/>
  <c r="F9" i="257"/>
  <c r="E9" i="257"/>
  <c r="D9" i="257"/>
  <c r="E77" i="257" s="1"/>
  <c r="F77" i="257" s="1"/>
  <c r="C9" i="257"/>
  <c r="G8" i="257"/>
  <c r="G7" i="257"/>
  <c r="A7" i="257"/>
  <c r="A8" i="257" s="1"/>
  <c r="A30" i="257" s="1"/>
  <c r="A51" i="257" s="1"/>
  <c r="A73" i="257" s="1"/>
  <c r="G6" i="257"/>
  <c r="H39" i="257" l="1"/>
  <c r="G32" i="259"/>
  <c r="F73" i="260"/>
  <c r="F71" i="259"/>
  <c r="G40" i="258"/>
  <c r="G30" i="258"/>
  <c r="G36" i="258"/>
  <c r="F35" i="258"/>
  <c r="F52" i="258"/>
  <c r="H52" i="258" s="1"/>
  <c r="E86" i="257"/>
  <c r="F86" i="257" s="1"/>
  <c r="G33" i="257"/>
  <c r="F31" i="258"/>
  <c r="G29" i="258"/>
  <c r="F39" i="259"/>
  <c r="E60" i="258"/>
  <c r="G28" i="258"/>
  <c r="E82" i="257"/>
  <c r="F82" i="257" s="1"/>
  <c r="D65" i="257"/>
  <c r="E64" i="257"/>
  <c r="F72" i="260"/>
  <c r="E86" i="260"/>
  <c r="F86" i="260" s="1"/>
  <c r="F43" i="260"/>
  <c r="F52" i="260"/>
  <c r="H52" i="260" s="1"/>
  <c r="G9" i="260"/>
  <c r="C74" i="260"/>
  <c r="F73" i="259"/>
  <c r="E74" i="259"/>
  <c r="G30" i="259"/>
  <c r="H31" i="259"/>
  <c r="J31" i="259" s="1"/>
  <c r="J28" i="259"/>
  <c r="F72" i="259"/>
  <c r="E52" i="259"/>
  <c r="F31" i="259"/>
  <c r="F21" i="258"/>
  <c r="G21" i="258" s="1"/>
  <c r="F72" i="258"/>
  <c r="E64" i="258"/>
  <c r="G37" i="258"/>
  <c r="F73" i="258"/>
  <c r="G9" i="258"/>
  <c r="F60" i="258"/>
  <c r="H60" i="258" s="1"/>
  <c r="H31" i="258"/>
  <c r="J31" i="258" s="1"/>
  <c r="H57" i="258"/>
  <c r="E74" i="258"/>
  <c r="E52" i="258"/>
  <c r="E56" i="257"/>
  <c r="E60" i="257"/>
  <c r="C74" i="257"/>
  <c r="C87" i="257" s="1"/>
  <c r="G9" i="257"/>
  <c r="I44" i="260"/>
  <c r="H31" i="260"/>
  <c r="J31" i="260" s="1"/>
  <c r="E74" i="260"/>
  <c r="F71" i="260"/>
  <c r="C65" i="259"/>
  <c r="G29" i="259"/>
  <c r="C65" i="258"/>
  <c r="F43" i="258"/>
  <c r="H43" i="258"/>
  <c r="J43" i="258" s="1"/>
  <c r="G41" i="258"/>
  <c r="F39" i="258"/>
  <c r="H49" i="258"/>
  <c r="C74" i="258"/>
  <c r="F31" i="257"/>
  <c r="G29" i="257"/>
  <c r="F73" i="257"/>
  <c r="C22" i="257"/>
  <c r="F35" i="260"/>
  <c r="C22" i="259"/>
  <c r="E78" i="259"/>
  <c r="D65" i="260"/>
  <c r="E60" i="260"/>
  <c r="F17" i="260"/>
  <c r="G17" i="260" s="1"/>
  <c r="F39" i="260"/>
  <c r="F13" i="260"/>
  <c r="G13" i="260" s="1"/>
  <c r="G32" i="260"/>
  <c r="H39" i="260"/>
  <c r="J39" i="260" s="1"/>
  <c r="F64" i="260"/>
  <c r="H64" i="260" s="1"/>
  <c r="G37" i="260"/>
  <c r="H35" i="260"/>
  <c r="J35" i="260" s="1"/>
  <c r="C43" i="260"/>
  <c r="E43" i="260" s="1"/>
  <c r="E60" i="259"/>
  <c r="E64" i="259"/>
  <c r="I44" i="259"/>
  <c r="F56" i="259"/>
  <c r="H56" i="259" s="1"/>
  <c r="C35" i="259"/>
  <c r="E35" i="259" s="1"/>
  <c r="D22" i="259"/>
  <c r="G34" i="259"/>
  <c r="H35" i="258"/>
  <c r="J35" i="258" s="1"/>
  <c r="E22" i="258"/>
  <c r="D87" i="258"/>
  <c r="E56" i="258"/>
  <c r="D65" i="258"/>
  <c r="D44" i="258"/>
  <c r="G42" i="258"/>
  <c r="G10" i="258"/>
  <c r="J32" i="258"/>
  <c r="H39" i="258"/>
  <c r="J39" i="258" s="1"/>
  <c r="G18" i="258"/>
  <c r="C22" i="258"/>
  <c r="D22" i="258"/>
  <c r="G38" i="258"/>
  <c r="C78" i="258"/>
  <c r="G34" i="257"/>
  <c r="F71" i="257"/>
  <c r="E78" i="257"/>
  <c r="F78" i="257" s="1"/>
  <c r="A7" i="258"/>
  <c r="A29" i="258" s="1"/>
  <c r="A50" i="258" s="1"/>
  <c r="A72" i="258" s="1"/>
  <c r="C31" i="258"/>
  <c r="E31" i="258" s="1"/>
  <c r="G33" i="258"/>
  <c r="C35" i="258"/>
  <c r="E35" i="258" s="1"/>
  <c r="C31" i="260"/>
  <c r="E31" i="260" s="1"/>
  <c r="G34" i="258"/>
  <c r="G30" i="257"/>
  <c r="C43" i="258"/>
  <c r="E43" i="258" s="1"/>
  <c r="A29" i="257"/>
  <c r="A50" i="257" s="1"/>
  <c r="A72" i="257" s="1"/>
  <c r="A7" i="259"/>
  <c r="A29" i="259" s="1"/>
  <c r="A50" i="259" s="1"/>
  <c r="A72" i="259" s="1"/>
  <c r="I44" i="257"/>
  <c r="F21" i="257"/>
  <c r="G21" i="257" s="1"/>
  <c r="H43" i="257"/>
  <c r="J43" i="257" s="1"/>
  <c r="C65" i="257"/>
  <c r="D44" i="257"/>
  <c r="J39" i="257"/>
  <c r="F60" i="257"/>
  <c r="H60" i="257" s="1"/>
  <c r="E22" i="257"/>
  <c r="J40" i="257"/>
  <c r="D22" i="257"/>
  <c r="C35" i="257"/>
  <c r="E35" i="257" s="1"/>
  <c r="G32" i="257"/>
  <c r="F56" i="257"/>
  <c r="H56" i="257" s="1"/>
  <c r="F17" i="257"/>
  <c r="G17" i="257" s="1"/>
  <c r="F35" i="257"/>
  <c r="F43" i="257"/>
  <c r="G41" i="257"/>
  <c r="F13" i="257"/>
  <c r="G13" i="257" s="1"/>
  <c r="C31" i="257"/>
  <c r="E31" i="257" s="1"/>
  <c r="G38" i="257"/>
  <c r="F52" i="257"/>
  <c r="H52" i="257" s="1"/>
  <c r="H31" i="257"/>
  <c r="J31" i="257" s="1"/>
  <c r="D87" i="260"/>
  <c r="E56" i="260"/>
  <c r="G42" i="260"/>
  <c r="G38" i="260"/>
  <c r="G10" i="260"/>
  <c r="J32" i="260"/>
  <c r="J36" i="260"/>
  <c r="E40" i="260"/>
  <c r="G40" i="260" s="1"/>
  <c r="G43" i="260" s="1"/>
  <c r="C22" i="260"/>
  <c r="C39" i="260"/>
  <c r="E39" i="260" s="1"/>
  <c r="D22" i="260"/>
  <c r="G33" i="260"/>
  <c r="E22" i="260"/>
  <c r="G36" i="260"/>
  <c r="H63" i="260"/>
  <c r="D65" i="259"/>
  <c r="G41" i="259"/>
  <c r="G38" i="259"/>
  <c r="H53" i="259"/>
  <c r="E33" i="259"/>
  <c r="G33" i="259" s="1"/>
  <c r="H43" i="259"/>
  <c r="J43" i="259" s="1"/>
  <c r="E22" i="259"/>
  <c r="G37" i="259"/>
  <c r="C86" i="259"/>
  <c r="F35" i="259"/>
  <c r="C39" i="259"/>
  <c r="E39" i="259" s="1"/>
  <c r="G42" i="259"/>
  <c r="C82" i="259"/>
  <c r="H35" i="259"/>
  <c r="E36" i="259"/>
  <c r="G36" i="259" s="1"/>
  <c r="F64" i="259"/>
  <c r="H64" i="259" s="1"/>
  <c r="C78" i="259"/>
  <c r="F78" i="259" s="1"/>
  <c r="E82" i="259"/>
  <c r="F82" i="259" s="1"/>
  <c r="A8" i="260"/>
  <c r="A30" i="260" s="1"/>
  <c r="A51" i="260" s="1"/>
  <c r="A73" i="260" s="1"/>
  <c r="A8" i="259"/>
  <c r="A30" i="259" s="1"/>
  <c r="A51" i="259" s="1"/>
  <c r="A73" i="259" s="1"/>
  <c r="A8" i="258"/>
  <c r="A30" i="258" s="1"/>
  <c r="A51" i="258" s="1"/>
  <c r="A73" i="258" s="1"/>
  <c r="G37" i="257"/>
  <c r="C43" i="257"/>
  <c r="E43" i="257" s="1"/>
  <c r="F64" i="257"/>
  <c r="H64" i="257" s="1"/>
  <c r="H61" i="257"/>
  <c r="F39" i="257"/>
  <c r="G36" i="257"/>
  <c r="G42" i="257"/>
  <c r="A9" i="257"/>
  <c r="H35" i="257"/>
  <c r="J32" i="257"/>
  <c r="E28" i="257"/>
  <c r="G28" i="257" s="1"/>
  <c r="J36" i="257"/>
  <c r="G40" i="257"/>
  <c r="H57" i="257"/>
  <c r="F17" i="258"/>
  <c r="G17" i="258" s="1"/>
  <c r="C39" i="258"/>
  <c r="E39" i="258" s="1"/>
  <c r="G9" i="259"/>
  <c r="C31" i="259"/>
  <c r="D87" i="259"/>
  <c r="G30" i="260"/>
  <c r="C74" i="259"/>
  <c r="F72" i="257"/>
  <c r="D87" i="257"/>
  <c r="D44" i="259"/>
  <c r="H39" i="259"/>
  <c r="J39" i="259" s="1"/>
  <c r="J36" i="259"/>
  <c r="A7" i="260"/>
  <c r="A29" i="260" s="1"/>
  <c r="A50" i="260" s="1"/>
  <c r="A72" i="260" s="1"/>
  <c r="C35" i="260"/>
  <c r="E86" i="258"/>
  <c r="E52" i="257"/>
  <c r="H53" i="257"/>
  <c r="F56" i="258"/>
  <c r="H56" i="258" s="1"/>
  <c r="F71" i="258"/>
  <c r="F13" i="259"/>
  <c r="G13" i="259" s="1"/>
  <c r="F52" i="259"/>
  <c r="H49" i="259"/>
  <c r="G29" i="260"/>
  <c r="E78" i="258"/>
  <c r="F21" i="260"/>
  <c r="G21" i="260" s="1"/>
  <c r="G19" i="260"/>
  <c r="G18" i="257"/>
  <c r="C39" i="257"/>
  <c r="E39" i="257" s="1"/>
  <c r="H49" i="257"/>
  <c r="E74" i="257"/>
  <c r="J28" i="258"/>
  <c r="G32" i="258"/>
  <c r="J40" i="258"/>
  <c r="E82" i="258"/>
  <c r="F82" i="258" s="1"/>
  <c r="G10" i="259"/>
  <c r="G28" i="259"/>
  <c r="J41" i="259"/>
  <c r="F56" i="260"/>
  <c r="H56" i="260" s="1"/>
  <c r="H53" i="260"/>
  <c r="F60" i="260"/>
  <c r="H60" i="260" s="1"/>
  <c r="F60" i="259"/>
  <c r="H60" i="259" s="1"/>
  <c r="H57" i="259"/>
  <c r="C65" i="260"/>
  <c r="E65" i="260" s="1"/>
  <c r="E52" i="260"/>
  <c r="I44" i="258"/>
  <c r="E56" i="259"/>
  <c r="D44" i="260"/>
  <c r="E78" i="260"/>
  <c r="F78" i="260" s="1"/>
  <c r="C82" i="260"/>
  <c r="C86" i="260"/>
  <c r="F31" i="260"/>
  <c r="G28" i="260"/>
  <c r="H43" i="260"/>
  <c r="J43" i="260" s="1"/>
  <c r="J40" i="260"/>
  <c r="E82" i="260"/>
  <c r="F43" i="259"/>
  <c r="G40" i="259"/>
  <c r="G43" i="259" s="1"/>
  <c r="F64" i="258"/>
  <c r="H64" i="258" s="1"/>
  <c r="C86" i="258"/>
  <c r="F17" i="259"/>
  <c r="G17" i="259" s="1"/>
  <c r="E86" i="259"/>
  <c r="F21" i="259"/>
  <c r="G21" i="259" s="1"/>
  <c r="H49" i="260"/>
  <c r="C43" i="259"/>
  <c r="E43" i="259" s="1"/>
  <c r="H61" i="259"/>
  <c r="F82" i="260" l="1"/>
  <c r="G39" i="260"/>
  <c r="F86" i="259"/>
  <c r="F86" i="258"/>
  <c r="G43" i="258"/>
  <c r="G31" i="258"/>
  <c r="E87" i="257"/>
  <c r="F87" i="257" s="1"/>
  <c r="G43" i="257"/>
  <c r="E65" i="257"/>
  <c r="G35" i="259"/>
  <c r="G35" i="258"/>
  <c r="F74" i="260"/>
  <c r="F74" i="259"/>
  <c r="G39" i="259"/>
  <c r="G35" i="257"/>
  <c r="E65" i="259"/>
  <c r="F44" i="258"/>
  <c r="F74" i="258"/>
  <c r="E65" i="258"/>
  <c r="G39" i="258"/>
  <c r="F78" i="258"/>
  <c r="G39" i="257"/>
  <c r="G31" i="257"/>
  <c r="H44" i="257"/>
  <c r="J44" i="257" s="1"/>
  <c r="G35" i="260"/>
  <c r="E87" i="260"/>
  <c r="E87" i="259"/>
  <c r="F44" i="259"/>
  <c r="C87" i="258"/>
  <c r="H44" i="258"/>
  <c r="J44" i="258" s="1"/>
  <c r="F22" i="258"/>
  <c r="G22" i="258" s="1"/>
  <c r="E87" i="258"/>
  <c r="C44" i="258"/>
  <c r="E44" i="258" s="1"/>
  <c r="F22" i="257"/>
  <c r="G22" i="257" s="1"/>
  <c r="F44" i="257"/>
  <c r="J35" i="257"/>
  <c r="C44" i="260"/>
  <c r="E44" i="260" s="1"/>
  <c r="E35" i="260"/>
  <c r="F22" i="260"/>
  <c r="G22" i="260" s="1"/>
  <c r="C87" i="260"/>
  <c r="H44" i="259"/>
  <c r="J44" i="259" s="1"/>
  <c r="C87" i="259"/>
  <c r="J35" i="259"/>
  <c r="F65" i="259"/>
  <c r="H65" i="259" s="1"/>
  <c r="H52" i="259"/>
  <c r="F65" i="260"/>
  <c r="H65" i="260" s="1"/>
  <c r="C44" i="259"/>
  <c r="E44" i="259" s="1"/>
  <c r="E31" i="259"/>
  <c r="G31" i="259" s="1"/>
  <c r="F74" i="257"/>
  <c r="G31" i="260"/>
  <c r="F44" i="260"/>
  <c r="F22" i="259"/>
  <c r="G22" i="259" s="1"/>
  <c r="F65" i="258"/>
  <c r="H65" i="258" s="1"/>
  <c r="A9" i="259"/>
  <c r="A31" i="259" s="1"/>
  <c r="A52" i="259" s="1"/>
  <c r="A74" i="259" s="1"/>
  <c r="A9" i="260"/>
  <c r="A31" i="260" s="1"/>
  <c r="A52" i="260" s="1"/>
  <c r="A74" i="260" s="1"/>
  <c r="A10" i="257"/>
  <c r="A31" i="257"/>
  <c r="A52" i="257" s="1"/>
  <c r="A74" i="257" s="1"/>
  <c r="A9" i="258"/>
  <c r="A31" i="258" s="1"/>
  <c r="A52" i="258" s="1"/>
  <c r="A74" i="258" s="1"/>
  <c r="H44" i="260"/>
  <c r="J44" i="260" s="1"/>
  <c r="C44" i="257"/>
  <c r="E44" i="257" s="1"/>
  <c r="F65" i="257"/>
  <c r="H65" i="257" s="1"/>
  <c r="G44" i="258" l="1"/>
  <c r="G44" i="257"/>
  <c r="G44" i="259"/>
  <c r="F87" i="259"/>
  <c r="G44" i="260"/>
  <c r="F87" i="258"/>
  <c r="F87" i="260"/>
  <c r="A10" i="260"/>
  <c r="A32" i="260" s="1"/>
  <c r="A53" i="260" s="1"/>
  <c r="A75" i="260" s="1"/>
  <c r="A10" i="259"/>
  <c r="A32" i="259" s="1"/>
  <c r="A53" i="259" s="1"/>
  <c r="A75" i="259" s="1"/>
  <c r="A11" i="257"/>
  <c r="A10" i="258"/>
  <c r="A32" i="258" s="1"/>
  <c r="A53" i="258" s="1"/>
  <c r="A75" i="258" s="1"/>
  <c r="A32" i="257"/>
  <c r="A53" i="257" s="1"/>
  <c r="A75" i="257" s="1"/>
  <c r="A11" i="259" l="1"/>
  <c r="A33" i="259" s="1"/>
  <c r="A54" i="259" s="1"/>
  <c r="A76" i="259" s="1"/>
  <c r="A33" i="257"/>
  <c r="A54" i="257" s="1"/>
  <c r="A76" i="257" s="1"/>
  <c r="A11" i="260"/>
  <c r="A33" i="260" s="1"/>
  <c r="A54" i="260" s="1"/>
  <c r="A76" i="260" s="1"/>
  <c r="A12" i="257"/>
  <c r="A11" i="258"/>
  <c r="A33" i="258" s="1"/>
  <c r="A54" i="258" s="1"/>
  <c r="A76" i="258" s="1"/>
  <c r="A12" i="260" l="1"/>
  <c r="A34" i="260" s="1"/>
  <c r="A55" i="260" s="1"/>
  <c r="A77" i="260" s="1"/>
  <c r="A12" i="259"/>
  <c r="A34" i="259" s="1"/>
  <c r="A55" i="259" s="1"/>
  <c r="A77" i="259" s="1"/>
  <c r="A12" i="258"/>
  <c r="A34" i="258" s="1"/>
  <c r="A55" i="258" s="1"/>
  <c r="A77" i="258" s="1"/>
  <c r="A13" i="257"/>
  <c r="A34" i="257"/>
  <c r="A55" i="257" s="1"/>
  <c r="A77" i="257" s="1"/>
  <c r="A13" i="260" l="1"/>
  <c r="A35" i="260" s="1"/>
  <c r="A56" i="260" s="1"/>
  <c r="A78" i="260" s="1"/>
  <c r="A13" i="259"/>
  <c r="A35" i="259" s="1"/>
  <c r="A56" i="259" s="1"/>
  <c r="A78" i="259" s="1"/>
  <c r="A35" i="257"/>
  <c r="A56" i="257" s="1"/>
  <c r="A78" i="257" s="1"/>
  <c r="A13" i="258"/>
  <c r="A35" i="258" s="1"/>
  <c r="A56" i="258" s="1"/>
  <c r="A78" i="258" s="1"/>
  <c r="A14" i="260" l="1"/>
  <c r="A36" i="260" s="1"/>
  <c r="A57" i="260" s="1"/>
  <c r="A79" i="260" s="1"/>
  <c r="A14" i="258"/>
  <c r="A36" i="258" s="1"/>
  <c r="A57" i="258" s="1"/>
  <c r="A79" i="258" s="1"/>
  <c r="A14" i="259"/>
  <c r="A36" i="259" s="1"/>
  <c r="A57" i="259" s="1"/>
  <c r="A79" i="259" s="1"/>
  <c r="A36" i="257"/>
  <c r="A57" i="257" s="1"/>
  <c r="A79" i="257" s="1"/>
  <c r="A15" i="257"/>
  <c r="A15" i="260" l="1"/>
  <c r="A37" i="260" s="1"/>
  <c r="A58" i="260" s="1"/>
  <c r="A80" i="260" s="1"/>
  <c r="A15" i="259"/>
  <c r="A37" i="259" s="1"/>
  <c r="A58" i="259" s="1"/>
  <c r="A80" i="259" s="1"/>
  <c r="A15" i="258"/>
  <c r="A37" i="258" s="1"/>
  <c r="A58" i="258" s="1"/>
  <c r="A80" i="258" s="1"/>
  <c r="A37" i="257"/>
  <c r="A58" i="257" s="1"/>
  <c r="A80" i="257" s="1"/>
  <c r="A16" i="257"/>
  <c r="A17" i="257" l="1"/>
  <c r="A16" i="258"/>
  <c r="A38" i="258" s="1"/>
  <c r="A59" i="258" s="1"/>
  <c r="A81" i="258" s="1"/>
  <c r="A16" i="260"/>
  <c r="A38" i="260" s="1"/>
  <c r="A59" i="260" s="1"/>
  <c r="A81" i="260" s="1"/>
  <c r="A38" i="257"/>
  <c r="A59" i="257" s="1"/>
  <c r="A81" i="257" s="1"/>
  <c r="A16" i="259"/>
  <c r="A38" i="259" s="1"/>
  <c r="A59" i="259" s="1"/>
  <c r="A81" i="259" s="1"/>
  <c r="A17" i="260" l="1"/>
  <c r="A39" i="260" s="1"/>
  <c r="A60" i="260" s="1"/>
  <c r="A82" i="260" s="1"/>
  <c r="A17" i="259"/>
  <c r="A39" i="259" s="1"/>
  <c r="A60" i="259" s="1"/>
  <c r="A82" i="259" s="1"/>
  <c r="A17" i="258"/>
  <c r="A39" i="258" s="1"/>
  <c r="A60" i="258" s="1"/>
  <c r="A82" i="258" s="1"/>
  <c r="A39" i="257"/>
  <c r="A60" i="257" s="1"/>
  <c r="A82" i="257" s="1"/>
  <c r="A18" i="257"/>
  <c r="A18" i="260" l="1"/>
  <c r="A40" i="260" s="1"/>
  <c r="A61" i="260" s="1"/>
  <c r="A83" i="260" s="1"/>
  <c r="A18" i="259"/>
  <c r="A40" i="259" s="1"/>
  <c r="A61" i="259" s="1"/>
  <c r="A83" i="259" s="1"/>
  <c r="A19" i="257"/>
  <c r="A40" i="257"/>
  <c r="A61" i="257" s="1"/>
  <c r="A83" i="257" s="1"/>
  <c r="A18" i="258"/>
  <c r="A40" i="258" s="1"/>
  <c r="A61" i="258" s="1"/>
  <c r="A83" i="258" s="1"/>
  <c r="A19" i="260" l="1"/>
  <c r="A41" i="260" s="1"/>
  <c r="A62" i="260" s="1"/>
  <c r="A84" i="260" s="1"/>
  <c r="A19" i="258"/>
  <c r="A41" i="258" s="1"/>
  <c r="A62" i="258" s="1"/>
  <c r="A84" i="258" s="1"/>
  <c r="A41" i="257"/>
  <c r="A62" i="257" s="1"/>
  <c r="A84" i="257" s="1"/>
  <c r="A19" i="259"/>
  <c r="A41" i="259" s="1"/>
  <c r="A62" i="259" s="1"/>
  <c r="A84" i="259" s="1"/>
  <c r="A20" i="257"/>
  <c r="A20" i="260" l="1"/>
  <c r="A42" i="260" s="1"/>
  <c r="A63" i="260" s="1"/>
  <c r="A85" i="260" s="1"/>
  <c r="A20" i="259"/>
  <c r="A42" i="259" s="1"/>
  <c r="A63" i="259" s="1"/>
  <c r="A85" i="259" s="1"/>
  <c r="A42" i="257"/>
  <c r="A63" i="257" s="1"/>
  <c r="A85" i="257" s="1"/>
  <c r="A20" i="258"/>
  <c r="A42" i="258" s="1"/>
  <c r="A63" i="258" s="1"/>
  <c r="A85" i="258" s="1"/>
  <c r="A21" i="257"/>
  <c r="A21" i="260" l="1"/>
  <c r="A43" i="260" s="1"/>
  <c r="A64" i="260" s="1"/>
  <c r="A86" i="260" s="1"/>
  <c r="A21" i="258"/>
  <c r="A43" i="258" s="1"/>
  <c r="A64" i="258" s="1"/>
  <c r="A86" i="258" s="1"/>
  <c r="A43" i="257"/>
  <c r="A64" i="257" s="1"/>
  <c r="A86" i="257" s="1"/>
  <c r="A21" i="259"/>
  <c r="A43" i="259" s="1"/>
  <c r="A64" i="259" s="1"/>
  <c r="A86" i="259" s="1"/>
  <c r="E5" i="236" l="1"/>
  <c r="G5" i="236" s="1"/>
  <c r="E6" i="236"/>
  <c r="G6" i="236" s="1"/>
  <c r="E7" i="236"/>
  <c r="G7" i="236" s="1"/>
  <c r="E8" i="236"/>
  <c r="G8" i="236" s="1"/>
  <c r="E9" i="236"/>
  <c r="G9" i="236" s="1"/>
  <c r="E10" i="236"/>
  <c r="G10" i="236" s="1"/>
  <c r="E11" i="236"/>
  <c r="G11" i="236" s="1"/>
  <c r="E12" i="236"/>
  <c r="G12" i="236" s="1"/>
  <c r="E13" i="236"/>
  <c r="G13" i="236" s="1"/>
  <c r="E14" i="236"/>
  <c r="G14" i="236" s="1"/>
  <c r="E15" i="236"/>
  <c r="G15" i="236" s="1"/>
  <c r="D8" i="235"/>
  <c r="M8" i="235" s="1"/>
  <c r="E8" i="235"/>
  <c r="D9" i="235"/>
  <c r="M9" i="235" s="1"/>
  <c r="E9" i="235"/>
  <c r="D10" i="235"/>
  <c r="M10" i="235" s="1"/>
  <c r="E10" i="235"/>
  <c r="D11" i="235"/>
  <c r="M11" i="235" s="1"/>
  <c r="E11" i="235"/>
  <c r="D12" i="235"/>
  <c r="M12" i="235" s="1"/>
  <c r="E12" i="235"/>
  <c r="D13" i="235"/>
  <c r="M13" i="235" s="1"/>
  <c r="E13" i="235"/>
  <c r="D14" i="235"/>
  <c r="M14" i="235" s="1"/>
  <c r="E14" i="235"/>
  <c r="D15" i="235"/>
  <c r="M15" i="235" s="1"/>
  <c r="E15" i="235"/>
  <c r="D16" i="235"/>
  <c r="M16" i="235" s="1"/>
  <c r="E16" i="235"/>
  <c r="D17" i="235"/>
  <c r="M17" i="235" s="1"/>
  <c r="E17" i="235"/>
  <c r="D18" i="235"/>
  <c r="M18" i="235" s="1"/>
  <c r="E18" i="235"/>
  <c r="D19" i="235"/>
  <c r="M19" i="235" s="1"/>
  <c r="E19" i="235"/>
  <c r="D20" i="235"/>
  <c r="M20" i="235" s="1"/>
  <c r="E20" i="235"/>
  <c r="D21" i="235"/>
  <c r="M21" i="235" s="1"/>
  <c r="E21" i="235"/>
  <c r="D22" i="235"/>
  <c r="M22" i="235" s="1"/>
  <c r="E22" i="235"/>
  <c r="D23" i="235"/>
  <c r="M23" i="235" s="1"/>
  <c r="E23" i="235"/>
  <c r="D24" i="235"/>
  <c r="M24" i="235" s="1"/>
  <c r="E24" i="235"/>
  <c r="D25" i="235"/>
  <c r="M25" i="235" s="1"/>
  <c r="E25" i="235"/>
  <c r="D26" i="235"/>
  <c r="M26" i="235" s="1"/>
  <c r="E26" i="235"/>
  <c r="D27" i="235"/>
  <c r="M27" i="235" s="1"/>
  <c r="E27" i="235"/>
  <c r="D28" i="235"/>
  <c r="M28" i="235" s="1"/>
  <c r="E28" i="235"/>
  <c r="D29" i="235"/>
  <c r="M29" i="235" s="1"/>
  <c r="E29" i="235"/>
  <c r="D30" i="235"/>
  <c r="M30" i="235" s="1"/>
  <c r="E30" i="235"/>
  <c r="D31" i="235"/>
  <c r="M31" i="235" s="1"/>
  <c r="E31" i="235"/>
  <c r="D32" i="235"/>
  <c r="M32" i="235" s="1"/>
  <c r="E32" i="235"/>
  <c r="D33" i="235"/>
  <c r="M33" i="235" s="1"/>
  <c r="E33" i="235"/>
  <c r="D34" i="235"/>
  <c r="M34" i="235" s="1"/>
  <c r="E34" i="235"/>
  <c r="D35" i="235"/>
  <c r="M35" i="235" s="1"/>
  <c r="E35" i="235"/>
  <c r="D36" i="235"/>
  <c r="M36" i="235" s="1"/>
  <c r="E36" i="235"/>
  <c r="D37" i="235"/>
  <c r="M37" i="235" s="1"/>
  <c r="E37" i="235"/>
  <c r="D38" i="235"/>
  <c r="M38" i="235" s="1"/>
  <c r="E38" i="235"/>
  <c r="D39" i="235"/>
  <c r="M39" i="235" s="1"/>
  <c r="E39" i="235"/>
  <c r="D40" i="235"/>
  <c r="M40" i="235" s="1"/>
  <c r="E40" i="235"/>
  <c r="D41" i="235"/>
  <c r="M41" i="235" s="1"/>
  <c r="E41" i="235"/>
  <c r="E7" i="235"/>
  <c r="E4" i="236" l="1"/>
  <c r="G4" i="236" s="1"/>
  <c r="F16" i="236"/>
  <c r="D16" i="236"/>
  <c r="C16" i="236"/>
  <c r="E16" i="236" l="1"/>
  <c r="G16" i="236" s="1"/>
  <c r="H41" i="235"/>
  <c r="G41" i="235"/>
  <c r="H40" i="235"/>
  <c r="G40" i="235"/>
  <c r="H39" i="235"/>
  <c r="G39" i="235"/>
  <c r="H38" i="235"/>
  <c r="G38" i="235"/>
  <c r="H37" i="235"/>
  <c r="G37" i="235"/>
  <c r="H36" i="235"/>
  <c r="G36" i="235"/>
  <c r="H35" i="235"/>
  <c r="G35" i="235"/>
  <c r="H34" i="235"/>
  <c r="G34" i="235"/>
  <c r="H33" i="235"/>
  <c r="G33" i="235"/>
  <c r="H32" i="235"/>
  <c r="G32" i="235"/>
  <c r="H31" i="235"/>
  <c r="G31" i="235"/>
  <c r="H30" i="235"/>
  <c r="G30" i="235"/>
  <c r="H29" i="235"/>
  <c r="G29" i="235"/>
  <c r="H28" i="235"/>
  <c r="G28" i="235"/>
  <c r="H27" i="235"/>
  <c r="G27" i="235"/>
  <c r="H26" i="235"/>
  <c r="G26" i="235"/>
  <c r="H25" i="235"/>
  <c r="G25" i="235"/>
  <c r="H24" i="235"/>
  <c r="G24" i="235"/>
  <c r="H23" i="235"/>
  <c r="G23" i="235"/>
  <c r="H22" i="235"/>
  <c r="G22" i="235"/>
  <c r="H21" i="235"/>
  <c r="G21" i="235"/>
  <c r="H20" i="235"/>
  <c r="G20" i="235"/>
  <c r="H19" i="235"/>
  <c r="G19" i="235"/>
  <c r="H18" i="235"/>
  <c r="G18" i="235"/>
  <c r="H17" i="235"/>
  <c r="G17" i="235"/>
  <c r="H16" i="235"/>
  <c r="G16" i="235"/>
  <c r="H15" i="235"/>
  <c r="G15" i="235"/>
  <c r="H14" i="235"/>
  <c r="G14" i="235"/>
  <c r="H13" i="235"/>
  <c r="G13" i="235"/>
  <c r="H12" i="235"/>
  <c r="G12" i="235"/>
  <c r="H11" i="235"/>
  <c r="G11" i="235"/>
  <c r="H10" i="235"/>
  <c r="G10" i="235"/>
  <c r="H9" i="235"/>
  <c r="G9" i="235"/>
  <c r="H8" i="235"/>
  <c r="G8" i="235"/>
  <c r="H7" i="235"/>
  <c r="G7" i="235"/>
  <c r="D7" i="235"/>
  <c r="M7" i="235" s="1"/>
  <c r="F45" i="235"/>
  <c r="F46" i="235"/>
  <c r="F47" i="235"/>
  <c r="F48" i="235"/>
  <c r="F49" i="235"/>
  <c r="F50" i="235"/>
  <c r="F51" i="235"/>
  <c r="F52" i="235"/>
  <c r="F53" i="235"/>
  <c r="F54" i="235"/>
  <c r="F55" i="235"/>
  <c r="F56" i="235"/>
  <c r="F57" i="235"/>
  <c r="F58" i="235"/>
  <c r="F59" i="235"/>
  <c r="F60" i="235"/>
  <c r="F61" i="235"/>
  <c r="F62" i="235"/>
  <c r="F63" i="235"/>
  <c r="F64" i="235"/>
  <c r="F65" i="235"/>
  <c r="F66" i="235"/>
  <c r="F67" i="235"/>
  <c r="F68" i="235"/>
  <c r="F69" i="235"/>
  <c r="F70" i="235"/>
  <c r="F71" i="235"/>
  <c r="F72" i="235"/>
  <c r="F73" i="235"/>
  <c r="F74" i="235"/>
  <c r="F75" i="235"/>
  <c r="F76" i="235"/>
  <c r="F77" i="235"/>
  <c r="F78" i="235"/>
  <c r="F80" i="235"/>
  <c r="F81" i="235"/>
  <c r="F82" i="235"/>
  <c r="F83" i="235"/>
  <c r="F84" i="235"/>
  <c r="F85" i="235"/>
  <c r="F86" i="235"/>
  <c r="F87" i="235"/>
  <c r="F88" i="235"/>
  <c r="F89" i="235"/>
  <c r="F90" i="235"/>
  <c r="F91" i="235"/>
  <c r="F92" i="235"/>
  <c r="F93" i="235"/>
  <c r="F94" i="235"/>
  <c r="F95" i="235"/>
  <c r="F96" i="235"/>
  <c r="F97" i="235"/>
  <c r="F98" i="235"/>
  <c r="F99" i="235"/>
  <c r="F100" i="235"/>
  <c r="F101" i="235"/>
  <c r="F102" i="235"/>
  <c r="F103" i="235"/>
  <c r="F104" i="235"/>
  <c r="F105" i="235"/>
  <c r="F106" i="235"/>
  <c r="F107" i="235"/>
  <c r="F108" i="235"/>
  <c r="F109" i="235"/>
  <c r="F110" i="235"/>
  <c r="F111" i="235"/>
  <c r="F112" i="235"/>
  <c r="F113" i="235"/>
  <c r="F114" i="235"/>
  <c r="F116" i="235"/>
  <c r="F117" i="235"/>
  <c r="F118" i="235"/>
  <c r="F119" i="235"/>
  <c r="F120" i="235"/>
  <c r="F121" i="235"/>
  <c r="F122" i="235"/>
  <c r="F123" i="235"/>
  <c r="F124" i="235"/>
  <c r="F125" i="235"/>
  <c r="F126" i="235"/>
  <c r="F127" i="235"/>
  <c r="F128" i="235"/>
  <c r="F129" i="235"/>
  <c r="F130" i="235"/>
  <c r="F131" i="235"/>
  <c r="F132" i="235"/>
  <c r="F133" i="235"/>
  <c r="F134" i="235"/>
  <c r="F135" i="235"/>
  <c r="F136" i="235"/>
  <c r="F137" i="235"/>
  <c r="F138" i="235"/>
  <c r="F139" i="235"/>
  <c r="F140" i="235"/>
  <c r="F141" i="235"/>
  <c r="F142" i="235"/>
  <c r="F143" i="235"/>
  <c r="F144" i="235"/>
  <c r="F145" i="235"/>
  <c r="F146" i="235"/>
  <c r="F147" i="235"/>
  <c r="F148" i="235"/>
  <c r="F149" i="235"/>
  <c r="F150" i="235"/>
  <c r="F152" i="235"/>
  <c r="F153" i="235"/>
  <c r="F154" i="235"/>
  <c r="F155" i="235"/>
  <c r="F156" i="235"/>
  <c r="F157" i="235"/>
  <c r="F158" i="235"/>
  <c r="F159" i="235"/>
  <c r="F160" i="235"/>
  <c r="F161" i="235"/>
  <c r="F162" i="235"/>
  <c r="F163" i="235"/>
  <c r="F164" i="235"/>
  <c r="F165" i="235"/>
  <c r="F166" i="235"/>
  <c r="F167" i="235"/>
  <c r="F168" i="235"/>
  <c r="F169" i="235"/>
  <c r="F170" i="235"/>
  <c r="F171" i="235"/>
  <c r="F172" i="235"/>
  <c r="F173" i="235"/>
  <c r="F174" i="235"/>
  <c r="F175" i="235"/>
  <c r="F176" i="235"/>
  <c r="F177" i="235"/>
  <c r="F178" i="235"/>
  <c r="F179" i="235"/>
  <c r="F180" i="235"/>
  <c r="F181" i="235"/>
  <c r="F182" i="235"/>
  <c r="F183" i="235"/>
  <c r="F184" i="235"/>
  <c r="F185" i="235"/>
  <c r="F186" i="235"/>
  <c r="F188" i="235"/>
  <c r="F189" i="235"/>
  <c r="F190" i="235"/>
  <c r="F191" i="235"/>
  <c r="F192" i="235"/>
  <c r="F193" i="235"/>
  <c r="F194" i="235"/>
  <c r="F195" i="235"/>
  <c r="F196" i="235"/>
  <c r="F197" i="235"/>
  <c r="F198" i="235"/>
  <c r="F199" i="235"/>
  <c r="F200" i="235"/>
  <c r="F201" i="235"/>
  <c r="F202" i="235"/>
  <c r="F203" i="235"/>
  <c r="F204" i="235"/>
  <c r="F205" i="235"/>
  <c r="F206" i="235"/>
  <c r="F207" i="235"/>
  <c r="F208" i="235"/>
  <c r="F209" i="235"/>
  <c r="F210" i="235"/>
  <c r="F211" i="235"/>
  <c r="F212" i="235"/>
  <c r="F213" i="235"/>
  <c r="F214" i="235"/>
  <c r="F215" i="235"/>
  <c r="F216" i="235"/>
  <c r="F217" i="235"/>
  <c r="F218" i="235"/>
  <c r="F219" i="235"/>
  <c r="F220" i="235"/>
  <c r="F221" i="235"/>
  <c r="F222" i="235"/>
  <c r="F224" i="235"/>
  <c r="F225" i="235"/>
  <c r="F226" i="235"/>
  <c r="F227" i="235"/>
  <c r="F228" i="235"/>
  <c r="F229" i="235"/>
  <c r="F230" i="235"/>
  <c r="F231" i="235"/>
  <c r="F232" i="235"/>
  <c r="F233" i="235"/>
  <c r="F234" i="235"/>
  <c r="F235" i="235"/>
  <c r="F236" i="235"/>
  <c r="F237" i="235"/>
  <c r="F238" i="235"/>
  <c r="F239" i="235"/>
  <c r="F240" i="235"/>
  <c r="F241" i="235"/>
  <c r="F242" i="235"/>
  <c r="F243" i="235"/>
  <c r="F244" i="235"/>
  <c r="F245" i="235"/>
  <c r="F246" i="235"/>
  <c r="F247" i="235"/>
  <c r="F248" i="235"/>
  <c r="F249" i="235"/>
  <c r="F250" i="235"/>
  <c r="F251" i="235"/>
  <c r="F252" i="235"/>
  <c r="F253" i="235"/>
  <c r="F254" i="235"/>
  <c r="F255" i="235"/>
  <c r="F256" i="235"/>
  <c r="F257" i="235"/>
  <c r="F258" i="235"/>
  <c r="F260" i="235"/>
  <c r="F261" i="235"/>
  <c r="F262" i="235"/>
  <c r="F263" i="235"/>
  <c r="F264" i="235"/>
  <c r="F265" i="235"/>
  <c r="F266" i="235"/>
  <c r="F267" i="235"/>
  <c r="F268" i="235"/>
  <c r="F269" i="235"/>
  <c r="F270" i="235"/>
  <c r="F271" i="235"/>
  <c r="F272" i="235"/>
  <c r="F273" i="235"/>
  <c r="F274" i="235"/>
  <c r="F275" i="235"/>
  <c r="F276" i="235"/>
  <c r="F277" i="235"/>
  <c r="F278" i="235"/>
  <c r="F279" i="235"/>
  <c r="F280" i="235"/>
  <c r="F281" i="235"/>
  <c r="F282" i="235"/>
  <c r="F283" i="235"/>
  <c r="F284" i="235"/>
  <c r="F285" i="235"/>
  <c r="F286" i="235"/>
  <c r="F287" i="235"/>
  <c r="F288" i="235"/>
  <c r="F289" i="235"/>
  <c r="F290" i="235"/>
  <c r="F291" i="235"/>
  <c r="F292" i="235"/>
  <c r="F293" i="235"/>
  <c r="F294" i="235"/>
  <c r="F296" i="235"/>
  <c r="F297" i="235"/>
  <c r="F298" i="235"/>
  <c r="F299" i="235"/>
  <c r="F300" i="235"/>
  <c r="F301" i="235"/>
  <c r="F302" i="235"/>
  <c r="F303" i="235"/>
  <c r="F304" i="235"/>
  <c r="F305" i="235"/>
  <c r="F306" i="235"/>
  <c r="F307" i="235"/>
  <c r="F308" i="235"/>
  <c r="F309" i="235"/>
  <c r="F310" i="235"/>
  <c r="F311" i="235"/>
  <c r="F312" i="235"/>
  <c r="F313" i="235"/>
  <c r="F314" i="235"/>
  <c r="F315" i="235"/>
  <c r="F316" i="235"/>
  <c r="F317" i="235"/>
  <c r="F318" i="235"/>
  <c r="F319" i="235"/>
  <c r="F320" i="235"/>
  <c r="F321" i="235"/>
  <c r="F322" i="235"/>
  <c r="F323" i="235"/>
  <c r="F324" i="235"/>
  <c r="F325" i="235"/>
  <c r="F326" i="235"/>
  <c r="F327" i="235"/>
  <c r="F328" i="235"/>
  <c r="F329" i="235"/>
  <c r="F330" i="235"/>
  <c r="F332" i="235"/>
  <c r="F333" i="235"/>
  <c r="F334" i="235"/>
  <c r="F335" i="235"/>
  <c r="F336" i="235"/>
  <c r="F337" i="235"/>
  <c r="F338" i="235"/>
  <c r="F339" i="235"/>
  <c r="F340" i="235"/>
  <c r="F341" i="235"/>
  <c r="F342" i="235"/>
  <c r="F343" i="235"/>
  <c r="F344" i="235"/>
  <c r="F345" i="235"/>
  <c r="F346" i="235"/>
  <c r="F347" i="235"/>
  <c r="F348" i="235"/>
  <c r="F349" i="235"/>
  <c r="F350" i="235"/>
  <c r="F351" i="235"/>
  <c r="F352" i="235"/>
  <c r="F353" i="235"/>
  <c r="F354" i="235"/>
  <c r="F355" i="235"/>
  <c r="F356" i="235"/>
  <c r="F357" i="235"/>
  <c r="F358" i="235"/>
  <c r="F359" i="235"/>
  <c r="F360" i="235"/>
  <c r="F361" i="235"/>
  <c r="F362" i="235"/>
  <c r="F363" i="235"/>
  <c r="F364" i="235"/>
  <c r="F365" i="235"/>
  <c r="F366" i="235"/>
  <c r="F367" i="235"/>
  <c r="F368" i="235"/>
  <c r="F369" i="235"/>
  <c r="F370" i="235"/>
  <c r="F371" i="235"/>
  <c r="F372" i="235"/>
  <c r="F373" i="235"/>
  <c r="F374" i="235"/>
  <c r="F375" i="235"/>
  <c r="F376" i="235"/>
  <c r="F377" i="235"/>
  <c r="F378" i="235"/>
  <c r="F379" i="235"/>
  <c r="F380" i="235"/>
  <c r="F381" i="235"/>
  <c r="F382" i="235"/>
  <c r="F383" i="235"/>
  <c r="F384" i="235"/>
  <c r="F385" i="235"/>
  <c r="F386" i="235"/>
  <c r="F387" i="235"/>
  <c r="F388" i="235"/>
  <c r="F389" i="235"/>
  <c r="F390" i="235"/>
  <c r="F391" i="235"/>
  <c r="F392" i="235"/>
  <c r="F393" i="235"/>
  <c r="F394" i="235"/>
  <c r="F395" i="235"/>
  <c r="F396" i="235"/>
  <c r="F397" i="235"/>
  <c r="F398" i="235"/>
  <c r="F399" i="235"/>
  <c r="F400" i="235"/>
  <c r="F401" i="235"/>
  <c r="F402" i="235"/>
  <c r="F403" i="235"/>
  <c r="F404" i="235"/>
  <c r="F405" i="235"/>
  <c r="F406" i="235"/>
  <c r="F407" i="235"/>
  <c r="F408" i="235"/>
  <c r="F409" i="235"/>
  <c r="F410" i="235"/>
  <c r="F411" i="235"/>
  <c r="F412" i="235"/>
  <c r="F413" i="235"/>
  <c r="F414" i="235"/>
  <c r="F415" i="235"/>
  <c r="F416" i="235"/>
  <c r="F417" i="235"/>
  <c r="F418" i="235"/>
  <c r="F419" i="235"/>
  <c r="F420" i="235"/>
  <c r="F421" i="235"/>
  <c r="F422" i="235"/>
  <c r="F423" i="235"/>
  <c r="F424" i="235"/>
  <c r="F425" i="235"/>
  <c r="F426" i="235"/>
  <c r="F427" i="235"/>
  <c r="F428" i="235"/>
  <c r="F429" i="235"/>
  <c r="F430" i="235"/>
  <c r="F431" i="235"/>
  <c r="F432" i="235"/>
  <c r="F433" i="235"/>
  <c r="F434" i="235"/>
  <c r="F435" i="235"/>
  <c r="F436" i="235"/>
  <c r="F437" i="235"/>
  <c r="F438" i="235"/>
  <c r="F439" i="235"/>
  <c r="F440" i="235"/>
  <c r="F441" i="235"/>
  <c r="F442" i="235"/>
  <c r="F443" i="235"/>
  <c r="F444" i="235"/>
  <c r="F445" i="235"/>
  <c r="F446" i="235"/>
  <c r="F447" i="235"/>
  <c r="F448" i="235"/>
  <c r="F449" i="235"/>
  <c r="F450" i="235"/>
  <c r="F451" i="235"/>
  <c r="F452" i="235"/>
  <c r="F453" i="235"/>
  <c r="F454" i="235"/>
  <c r="F455" i="235"/>
  <c r="F456" i="235"/>
  <c r="F457" i="235"/>
  <c r="F458" i="235"/>
  <c r="F459" i="235"/>
  <c r="F460" i="235"/>
  <c r="F461" i="235"/>
  <c r="F462" i="235"/>
  <c r="F463" i="235"/>
  <c r="F464" i="235"/>
  <c r="F465" i="235"/>
  <c r="F466" i="235"/>
  <c r="F467" i="235"/>
  <c r="F468" i="235"/>
  <c r="F469" i="235"/>
  <c r="F470" i="235"/>
  <c r="F471" i="235"/>
  <c r="F472" i="235"/>
  <c r="F473" i="235"/>
  <c r="F474" i="235"/>
  <c r="I474" i="235"/>
  <c r="I473" i="235"/>
  <c r="I472" i="235"/>
  <c r="I471" i="235"/>
  <c r="I469" i="235"/>
  <c r="I468" i="235"/>
  <c r="I467" i="235"/>
  <c r="I466" i="235"/>
  <c r="I465" i="235"/>
  <c r="I464" i="235"/>
  <c r="I463" i="235"/>
  <c r="I462" i="235"/>
  <c r="I461" i="235"/>
  <c r="I460" i="235"/>
  <c r="I459" i="235"/>
  <c r="I458" i="235"/>
  <c r="I457" i="235"/>
  <c r="I456" i="235"/>
  <c r="I455" i="235"/>
  <c r="I454" i="235"/>
  <c r="I453" i="235"/>
  <c r="I452" i="235"/>
  <c r="I451" i="235"/>
  <c r="I450" i="235"/>
  <c r="I449" i="235"/>
  <c r="I448" i="235"/>
  <c r="I447" i="235"/>
  <c r="I446" i="235"/>
  <c r="I445" i="235"/>
  <c r="I444" i="235"/>
  <c r="I443" i="235"/>
  <c r="I442" i="235"/>
  <c r="I441" i="235"/>
  <c r="I440" i="235"/>
  <c r="I438" i="235"/>
  <c r="I436" i="235"/>
  <c r="I435" i="235"/>
  <c r="I434" i="235"/>
  <c r="I433" i="235"/>
  <c r="J433" i="235" s="1"/>
  <c r="M433" i="235" s="1"/>
  <c r="I432" i="235"/>
  <c r="I431" i="235"/>
  <c r="I430" i="235"/>
  <c r="I428" i="235"/>
  <c r="I427" i="235"/>
  <c r="I426" i="235"/>
  <c r="I425" i="235"/>
  <c r="I424" i="235"/>
  <c r="I423" i="235"/>
  <c r="I422" i="235"/>
  <c r="I421" i="235"/>
  <c r="I420" i="235"/>
  <c r="I419" i="235"/>
  <c r="I418" i="235"/>
  <c r="I417" i="235"/>
  <c r="I416" i="235"/>
  <c r="I415" i="235"/>
  <c r="I414" i="235"/>
  <c r="I412" i="235"/>
  <c r="I411" i="235"/>
  <c r="I410" i="235"/>
  <c r="I409" i="235"/>
  <c r="I408" i="235"/>
  <c r="I407" i="235"/>
  <c r="I406" i="235"/>
  <c r="I404" i="235"/>
  <c r="I402" i="235"/>
  <c r="I401" i="235"/>
  <c r="I400" i="235"/>
  <c r="I399" i="235"/>
  <c r="I398" i="235"/>
  <c r="I397" i="235"/>
  <c r="I396" i="235"/>
  <c r="I395" i="235"/>
  <c r="I394" i="235"/>
  <c r="I393" i="235"/>
  <c r="I392" i="235"/>
  <c r="I391" i="235"/>
  <c r="I390" i="235"/>
  <c r="I389" i="235"/>
  <c r="I387" i="235"/>
  <c r="I386" i="235"/>
  <c r="I385" i="235"/>
  <c r="I384" i="235"/>
  <c r="I383" i="235"/>
  <c r="I382" i="235"/>
  <c r="I381" i="235"/>
  <c r="I379" i="235"/>
  <c r="I378" i="235"/>
  <c r="I377" i="235"/>
  <c r="I376" i="235"/>
  <c r="I375" i="235"/>
  <c r="I374" i="235"/>
  <c r="I373" i="235"/>
  <c r="I371" i="235"/>
  <c r="I370" i="235"/>
  <c r="I369" i="235"/>
  <c r="J369" i="235" s="1"/>
  <c r="M369" i="235" s="1"/>
  <c r="I368" i="235"/>
  <c r="I366" i="235"/>
  <c r="I365" i="235"/>
  <c r="J365" i="235" s="1"/>
  <c r="M365" i="235" s="1"/>
  <c r="I364" i="235"/>
  <c r="I363" i="235"/>
  <c r="I362" i="235"/>
  <c r="I361" i="235"/>
  <c r="J361" i="235" s="1"/>
  <c r="M361" i="235" s="1"/>
  <c r="I360" i="235"/>
  <c r="I359" i="235"/>
  <c r="I358" i="235"/>
  <c r="I357" i="235"/>
  <c r="I356" i="235"/>
  <c r="I355" i="235"/>
  <c r="I354" i="235"/>
  <c r="I353" i="235"/>
  <c r="I352" i="235"/>
  <c r="I351" i="235"/>
  <c r="I350" i="235"/>
  <c r="I349" i="235"/>
  <c r="J349" i="235" s="1"/>
  <c r="M349" i="235" s="1"/>
  <c r="I348" i="235"/>
  <c r="I347" i="235"/>
  <c r="I346" i="235"/>
  <c r="I345" i="235"/>
  <c r="J345" i="235" s="1"/>
  <c r="M345" i="235" s="1"/>
  <c r="I344" i="235"/>
  <c r="I343" i="235"/>
  <c r="I342" i="235"/>
  <c r="J342" i="235" s="1"/>
  <c r="M342" i="235" s="1"/>
  <c r="I341" i="235"/>
  <c r="J341" i="235" s="1"/>
  <c r="M341" i="235" s="1"/>
  <c r="I340" i="235"/>
  <c r="I339" i="235"/>
  <c r="I338" i="235"/>
  <c r="I337" i="235"/>
  <c r="I336" i="235"/>
  <c r="I335" i="235"/>
  <c r="I334" i="235"/>
  <c r="I333" i="235"/>
  <c r="I332" i="235"/>
  <c r="I330" i="235"/>
  <c r="I329" i="235"/>
  <c r="I328" i="235"/>
  <c r="I327" i="235"/>
  <c r="I326" i="235"/>
  <c r="I325" i="235"/>
  <c r="I324" i="235"/>
  <c r="I323" i="235"/>
  <c r="I322" i="235"/>
  <c r="I321" i="235"/>
  <c r="J321" i="235" s="1"/>
  <c r="M321" i="235" s="1"/>
  <c r="I320" i="235"/>
  <c r="I319" i="235"/>
  <c r="I318" i="235"/>
  <c r="J318" i="235" s="1"/>
  <c r="M318" i="235" s="1"/>
  <c r="I317" i="235"/>
  <c r="I316" i="235"/>
  <c r="I315" i="235"/>
  <c r="I314" i="235"/>
  <c r="I313" i="235"/>
  <c r="I312" i="235"/>
  <c r="I311" i="235"/>
  <c r="I310" i="235"/>
  <c r="I309" i="235"/>
  <c r="I308" i="235"/>
  <c r="J308" i="235" s="1"/>
  <c r="M308" i="235" s="1"/>
  <c r="I307" i="235"/>
  <c r="I306" i="235"/>
  <c r="I305" i="235"/>
  <c r="I304" i="235"/>
  <c r="I303" i="235"/>
  <c r="I302" i="235"/>
  <c r="I301" i="235"/>
  <c r="I300" i="235"/>
  <c r="I299" i="235"/>
  <c r="I298" i="235"/>
  <c r="I297" i="235"/>
  <c r="I296" i="235"/>
  <c r="I294" i="235"/>
  <c r="I293" i="235"/>
  <c r="I292" i="235"/>
  <c r="I291" i="235"/>
  <c r="I290" i="235"/>
  <c r="I289" i="235"/>
  <c r="I288" i="235"/>
  <c r="I287" i="235"/>
  <c r="I286" i="235"/>
  <c r="I285" i="235"/>
  <c r="I284" i="235"/>
  <c r="I283" i="235"/>
  <c r="I282" i="235"/>
  <c r="I280" i="235"/>
  <c r="I279" i="235"/>
  <c r="I278" i="235"/>
  <c r="I277" i="235"/>
  <c r="I276" i="235"/>
  <c r="I275" i="235"/>
  <c r="I274" i="235"/>
  <c r="I273" i="235"/>
  <c r="I272" i="235"/>
  <c r="I271" i="235"/>
  <c r="I270" i="235"/>
  <c r="I269" i="235"/>
  <c r="I268" i="235"/>
  <c r="I267" i="235"/>
  <c r="I266" i="235"/>
  <c r="I265" i="235"/>
  <c r="I264" i="235"/>
  <c r="I263" i="235"/>
  <c r="I262" i="235"/>
  <c r="I261" i="235"/>
  <c r="J261" i="235" s="1"/>
  <c r="M261" i="235" s="1"/>
  <c r="I260" i="235"/>
  <c r="I258" i="235"/>
  <c r="I257" i="235"/>
  <c r="I255" i="235"/>
  <c r="I254" i="235"/>
  <c r="I253" i="235"/>
  <c r="I252" i="235"/>
  <c r="I251" i="235"/>
  <c r="I250" i="235"/>
  <c r="I249" i="235"/>
  <c r="I248" i="235"/>
  <c r="I247" i="235"/>
  <c r="I246" i="235"/>
  <c r="I245" i="235"/>
  <c r="I244" i="235"/>
  <c r="I243" i="235"/>
  <c r="I242" i="235"/>
  <c r="I241" i="235"/>
  <c r="I240" i="235"/>
  <c r="I239" i="235"/>
  <c r="I238" i="235"/>
  <c r="I237" i="235"/>
  <c r="I236" i="235"/>
  <c r="I235" i="235"/>
  <c r="I234" i="235"/>
  <c r="I233" i="235"/>
  <c r="I231" i="235"/>
  <c r="I230" i="235"/>
  <c r="I229" i="235"/>
  <c r="I228" i="235"/>
  <c r="I227" i="235"/>
  <c r="I226" i="235"/>
  <c r="I225" i="235"/>
  <c r="I224" i="235"/>
  <c r="I222" i="235"/>
  <c r="I221" i="235"/>
  <c r="J221" i="235" s="1"/>
  <c r="M221" i="235" s="1"/>
  <c r="I220" i="235"/>
  <c r="I219" i="235"/>
  <c r="I218" i="235"/>
  <c r="I217" i="235"/>
  <c r="J217" i="235" s="1"/>
  <c r="M217" i="235" s="1"/>
  <c r="I216" i="235"/>
  <c r="I215" i="235"/>
  <c r="I214" i="235"/>
  <c r="I213" i="235"/>
  <c r="J213" i="235" s="1"/>
  <c r="M213" i="235" s="1"/>
  <c r="I212" i="235"/>
  <c r="I211" i="235"/>
  <c r="I210" i="235"/>
  <c r="I209" i="235"/>
  <c r="I208" i="235"/>
  <c r="I206" i="235"/>
  <c r="I205" i="235"/>
  <c r="I204" i="235"/>
  <c r="I202" i="235"/>
  <c r="J202" i="235" s="1"/>
  <c r="M202" i="235" s="1"/>
  <c r="I201" i="235"/>
  <c r="J201" i="235" s="1"/>
  <c r="M201" i="235" s="1"/>
  <c r="I200" i="235"/>
  <c r="I199" i="235"/>
  <c r="I198" i="235"/>
  <c r="I197" i="235"/>
  <c r="J197" i="235" s="1"/>
  <c r="M197" i="235" s="1"/>
  <c r="I196" i="235"/>
  <c r="I195" i="235"/>
  <c r="I194" i="235"/>
  <c r="I193" i="235"/>
  <c r="I192" i="235"/>
  <c r="I191" i="235"/>
  <c r="I190" i="235"/>
  <c r="I189" i="235"/>
  <c r="I188" i="235"/>
  <c r="I186" i="235"/>
  <c r="I185" i="235"/>
  <c r="I184" i="235"/>
  <c r="I183" i="235"/>
  <c r="I182" i="235"/>
  <c r="I181" i="235"/>
  <c r="I180" i="235"/>
  <c r="I179" i="235"/>
  <c r="I178" i="235"/>
  <c r="I177" i="235"/>
  <c r="J177" i="235" s="1"/>
  <c r="M177" i="235" s="1"/>
  <c r="I176" i="235"/>
  <c r="I175" i="235"/>
  <c r="I174" i="235"/>
  <c r="I173" i="235"/>
  <c r="I172" i="235"/>
  <c r="I171" i="235"/>
  <c r="I170" i="235"/>
  <c r="I169" i="235"/>
  <c r="I168" i="235"/>
  <c r="I167" i="235"/>
  <c r="I166" i="235"/>
  <c r="I165" i="235"/>
  <c r="I164" i="235"/>
  <c r="I163" i="235"/>
  <c r="I162" i="235"/>
  <c r="I161" i="235"/>
  <c r="I160" i="235"/>
  <c r="I159" i="235"/>
  <c r="I157" i="235"/>
  <c r="I156" i="235"/>
  <c r="I155" i="235"/>
  <c r="I153" i="235"/>
  <c r="I152" i="235"/>
  <c r="I150" i="235"/>
  <c r="I149" i="235"/>
  <c r="I148" i="235"/>
  <c r="I147" i="235"/>
  <c r="I146" i="235"/>
  <c r="I145" i="235"/>
  <c r="I144" i="235"/>
  <c r="I143" i="235"/>
  <c r="I142" i="235"/>
  <c r="I141" i="235"/>
  <c r="I140" i="235"/>
  <c r="I139" i="235"/>
  <c r="I138" i="235"/>
  <c r="I137" i="235"/>
  <c r="I136" i="235"/>
  <c r="I135" i="235"/>
  <c r="I134" i="235"/>
  <c r="I133" i="235"/>
  <c r="I132" i="235"/>
  <c r="I131" i="235"/>
  <c r="I130" i="235"/>
  <c r="I128" i="235"/>
  <c r="I127" i="235"/>
  <c r="I126" i="235"/>
  <c r="I125" i="235"/>
  <c r="I124" i="235"/>
  <c r="I123" i="235"/>
  <c r="I122" i="235"/>
  <c r="I121" i="235"/>
  <c r="I120" i="235"/>
  <c r="I119" i="235"/>
  <c r="I118" i="235"/>
  <c r="I116" i="235"/>
  <c r="I114" i="235"/>
  <c r="I113" i="235"/>
  <c r="I112" i="235"/>
  <c r="I111" i="235"/>
  <c r="I110" i="235"/>
  <c r="I109" i="235"/>
  <c r="I108" i="235"/>
  <c r="I107" i="235"/>
  <c r="I106" i="235"/>
  <c r="I105" i="235"/>
  <c r="I103" i="235"/>
  <c r="I102" i="235"/>
  <c r="I101" i="235"/>
  <c r="I100" i="235"/>
  <c r="I99" i="235"/>
  <c r="I98" i="235"/>
  <c r="I97" i="235"/>
  <c r="I96" i="235"/>
  <c r="I94" i="235"/>
  <c r="J94" i="235"/>
  <c r="I93" i="235"/>
  <c r="I91" i="235"/>
  <c r="I90" i="235"/>
  <c r="I89" i="235"/>
  <c r="I88" i="235"/>
  <c r="I87" i="235"/>
  <c r="I86" i="235"/>
  <c r="I85" i="235"/>
  <c r="I84" i="235"/>
  <c r="I83" i="235"/>
  <c r="I82" i="235"/>
  <c r="I81" i="235"/>
  <c r="I80" i="235"/>
  <c r="I78" i="235"/>
  <c r="I77" i="235"/>
  <c r="I76" i="235"/>
  <c r="I75" i="235"/>
  <c r="I74" i="235"/>
  <c r="I73" i="235"/>
  <c r="J73" i="235" s="1"/>
  <c r="I72" i="235"/>
  <c r="I71" i="235"/>
  <c r="I70" i="235"/>
  <c r="I69" i="235"/>
  <c r="I68" i="235"/>
  <c r="I67" i="235"/>
  <c r="I66" i="235"/>
  <c r="I65" i="235"/>
  <c r="J65" i="235" s="1"/>
  <c r="I64" i="235"/>
  <c r="I63" i="235"/>
  <c r="I62" i="235"/>
  <c r="I61" i="235"/>
  <c r="I60" i="235"/>
  <c r="I59" i="235"/>
  <c r="I58" i="235"/>
  <c r="I57" i="235"/>
  <c r="I56" i="235"/>
  <c r="I55" i="235"/>
  <c r="I54" i="235"/>
  <c r="J54" i="235"/>
  <c r="I53" i="235"/>
  <c r="I52" i="235"/>
  <c r="I51" i="235"/>
  <c r="I50" i="235"/>
  <c r="I49" i="235"/>
  <c r="I48" i="235"/>
  <c r="I47" i="235"/>
  <c r="I46" i="235"/>
  <c r="I45" i="235"/>
  <c r="I44" i="235"/>
  <c r="F44" i="235"/>
  <c r="J253" i="235" l="1"/>
  <c r="M253" i="235" s="1"/>
  <c r="J102" i="235"/>
  <c r="J449" i="235"/>
  <c r="M449" i="235" s="1"/>
  <c r="J61" i="235"/>
  <c r="J45" i="235"/>
  <c r="J453" i="235"/>
  <c r="M453" i="235" s="1"/>
  <c r="J409" i="235"/>
  <c r="M409" i="235" s="1"/>
  <c r="J284" i="235"/>
  <c r="M284" i="235" s="1"/>
  <c r="J285" i="235"/>
  <c r="M285" i="235" s="1"/>
  <c r="J153" i="235"/>
  <c r="M153" i="235" s="1"/>
  <c r="J393" i="235"/>
  <c r="M393" i="235" s="1"/>
  <c r="J121" i="235"/>
  <c r="M121" i="235" s="1"/>
  <c r="J373" i="235"/>
  <c r="M373" i="235" s="1"/>
  <c r="J457" i="235"/>
  <c r="M457" i="235" s="1"/>
  <c r="J465" i="235"/>
  <c r="M465" i="235" s="1"/>
  <c r="J389" i="235"/>
  <c r="M389" i="235" s="1"/>
  <c r="J398" i="235"/>
  <c r="M398" i="235" s="1"/>
  <c r="J353" i="235"/>
  <c r="M353" i="235" s="1"/>
  <c r="J333" i="235"/>
  <c r="M333" i="235" s="1"/>
  <c r="J337" i="235"/>
  <c r="M337" i="235" s="1"/>
  <c r="J357" i="235"/>
  <c r="M357" i="235" s="1"/>
  <c r="J305" i="235"/>
  <c r="M305" i="235" s="1"/>
  <c r="J313" i="235"/>
  <c r="M313" i="235" s="1"/>
  <c r="J309" i="235"/>
  <c r="M309" i="235" s="1"/>
  <c r="J293" i="235"/>
  <c r="M293" i="235" s="1"/>
  <c r="J226" i="235"/>
  <c r="M226" i="235" s="1"/>
  <c r="J228" i="235"/>
  <c r="M228" i="235" s="1"/>
  <c r="J189" i="235"/>
  <c r="M189" i="235" s="1"/>
  <c r="J193" i="235"/>
  <c r="M193" i="235" s="1"/>
  <c r="J205" i="235"/>
  <c r="M205" i="235" s="1"/>
  <c r="J209" i="235"/>
  <c r="M209" i="235" s="1"/>
  <c r="J210" i="235"/>
  <c r="M210" i="235" s="1"/>
  <c r="J161" i="235"/>
  <c r="M161" i="235" s="1"/>
  <c r="J185" i="235"/>
  <c r="M185" i="235" s="1"/>
  <c r="J89" i="235"/>
  <c r="J49" i="235"/>
  <c r="J57" i="235"/>
  <c r="J77" i="235"/>
  <c r="J419" i="235"/>
  <c r="M419" i="235" s="1"/>
  <c r="J411" i="235"/>
  <c r="M411" i="235" s="1"/>
  <c r="J273" i="235"/>
  <c r="M273" i="235" s="1"/>
  <c r="J130" i="235"/>
  <c r="M130" i="235" s="1"/>
  <c r="J473" i="235"/>
  <c r="M473" i="235" s="1"/>
  <c r="J113" i="235"/>
  <c r="J286" i="235"/>
  <c r="M286" i="235" s="1"/>
  <c r="J394" i="235"/>
  <c r="M394" i="235" s="1"/>
  <c r="J298" i="235"/>
  <c r="M298" i="235" s="1"/>
  <c r="J157" i="235"/>
  <c r="M157" i="235" s="1"/>
  <c r="J165" i="235"/>
  <c r="M165" i="235" s="1"/>
  <c r="J173" i="235"/>
  <c r="M173" i="235" s="1"/>
  <c r="J181" i="235"/>
  <c r="M181" i="235" s="1"/>
  <c r="J190" i="235"/>
  <c r="M190" i="235" s="1"/>
  <c r="J124" i="235"/>
  <c r="M124" i="235" s="1"/>
  <c r="J59" i="235"/>
  <c r="J468" i="235"/>
  <c r="M468" i="235" s="1"/>
  <c r="J452" i="235"/>
  <c r="M452" i="235" s="1"/>
  <c r="J444" i="235"/>
  <c r="M444" i="235" s="1"/>
  <c r="J85" i="235"/>
  <c r="J75" i="235"/>
  <c r="J110" i="235"/>
  <c r="J68" i="235"/>
  <c r="J52" i="235"/>
  <c r="J379" i="235"/>
  <c r="M379" i="235" s="1"/>
  <c r="J371" i="235"/>
  <c r="M371" i="235" s="1"/>
  <c r="J392" i="235"/>
  <c r="M392" i="235" s="1"/>
  <c r="J368" i="235"/>
  <c r="M368" i="235" s="1"/>
  <c r="J359" i="235"/>
  <c r="M359" i="235" s="1"/>
  <c r="J366" i="235"/>
  <c r="M366" i="235" s="1"/>
  <c r="J358" i="235"/>
  <c r="M358" i="235" s="1"/>
  <c r="J312" i="235"/>
  <c r="M312" i="235" s="1"/>
  <c r="J296" i="235"/>
  <c r="M296" i="235" s="1"/>
  <c r="J311" i="235"/>
  <c r="M311" i="235" s="1"/>
  <c r="J272" i="235"/>
  <c r="M272" i="235" s="1"/>
  <c r="J287" i="235"/>
  <c r="M287" i="235" s="1"/>
  <c r="J271" i="235"/>
  <c r="M271" i="235" s="1"/>
  <c r="J294" i="235"/>
  <c r="M294" i="235" s="1"/>
  <c r="J267" i="235"/>
  <c r="M267" i="235" s="1"/>
  <c r="J239" i="235"/>
  <c r="M239" i="235" s="1"/>
  <c r="J231" i="235"/>
  <c r="M231" i="235" s="1"/>
  <c r="J235" i="235"/>
  <c r="M235" i="235" s="1"/>
  <c r="J227" i="235"/>
  <c r="M227" i="235" s="1"/>
  <c r="J208" i="235"/>
  <c r="M208" i="235" s="1"/>
  <c r="J206" i="235"/>
  <c r="M206" i="235" s="1"/>
  <c r="J159" i="235"/>
  <c r="M159" i="235" s="1"/>
  <c r="J184" i="235"/>
  <c r="M184" i="235" s="1"/>
  <c r="J176" i="235"/>
  <c r="M176" i="235" s="1"/>
  <c r="J116" i="235"/>
  <c r="M116" i="235" s="1"/>
  <c r="J147" i="235"/>
  <c r="M147" i="235" s="1"/>
  <c r="J139" i="235"/>
  <c r="M139" i="235" s="1"/>
  <c r="J131" i="235"/>
  <c r="M131" i="235" s="1"/>
  <c r="J143" i="235"/>
  <c r="M143" i="235" s="1"/>
  <c r="J135" i="235"/>
  <c r="M135" i="235" s="1"/>
  <c r="J127" i="235"/>
  <c r="M127" i="235" s="1"/>
  <c r="J119" i="235"/>
  <c r="M119" i="235" s="1"/>
  <c r="J99" i="235"/>
  <c r="J112" i="235"/>
  <c r="J87" i="235"/>
  <c r="H42" i="235"/>
  <c r="J47" i="235"/>
  <c r="J78" i="235"/>
  <c r="J70" i="235"/>
  <c r="J62" i="235"/>
  <c r="J46" i="235"/>
  <c r="J141" i="235"/>
  <c r="M141" i="235" s="1"/>
  <c r="J149" i="235"/>
  <c r="M149" i="235" s="1"/>
  <c r="J109" i="235"/>
  <c r="J436" i="235"/>
  <c r="M436" i="235" s="1"/>
  <c r="J420" i="235"/>
  <c r="M420" i="235" s="1"/>
  <c r="J416" i="235"/>
  <c r="M416" i="235" s="1"/>
  <c r="J438" i="235"/>
  <c r="M438" i="235" s="1"/>
  <c r="J456" i="235"/>
  <c r="M456" i="235" s="1"/>
  <c r="J454" i="235"/>
  <c r="M454" i="235" s="1"/>
  <c r="J446" i="235"/>
  <c r="M446" i="235" s="1"/>
  <c r="G42" i="235"/>
  <c r="J426" i="235"/>
  <c r="M426" i="235" s="1"/>
  <c r="J314" i="235"/>
  <c r="M314" i="235" s="1"/>
  <c r="J225" i="235"/>
  <c r="M225" i="235" s="1"/>
  <c r="J257" i="235"/>
  <c r="M257" i="235" s="1"/>
  <c r="J93" i="235"/>
  <c r="J320" i="235"/>
  <c r="M320" i="235" s="1"/>
  <c r="J447" i="235"/>
  <c r="M447" i="235" s="1"/>
  <c r="J56" i="235"/>
  <c r="J72" i="235"/>
  <c r="J80" i="235"/>
  <c r="J247" i="235"/>
  <c r="M247" i="235" s="1"/>
  <c r="J255" i="235"/>
  <c r="M255" i="235" s="1"/>
  <c r="J328" i="235"/>
  <c r="M328" i="235" s="1"/>
  <c r="J440" i="235"/>
  <c r="M440" i="235" s="1"/>
  <c r="J448" i="235"/>
  <c r="M448" i="235" s="1"/>
  <c r="J472" i="235"/>
  <c r="M472" i="235" s="1"/>
  <c r="J160" i="235"/>
  <c r="M160" i="235" s="1"/>
  <c r="J280" i="235"/>
  <c r="M280" i="235" s="1"/>
  <c r="J360" i="235"/>
  <c r="M360" i="235" s="1"/>
  <c r="J375" i="235"/>
  <c r="M375" i="235" s="1"/>
  <c r="J384" i="235"/>
  <c r="M384" i="235" s="1"/>
  <c r="J407" i="235"/>
  <c r="M407" i="235" s="1"/>
  <c r="J415" i="235"/>
  <c r="M415" i="235" s="1"/>
  <c r="J431" i="235"/>
  <c r="M431" i="235" s="1"/>
  <c r="J464" i="235"/>
  <c r="M464" i="235" s="1"/>
  <c r="J120" i="235"/>
  <c r="M120" i="235" s="1"/>
  <c r="J152" i="235"/>
  <c r="M152" i="235" s="1"/>
  <c r="J168" i="235"/>
  <c r="M168" i="235" s="1"/>
  <c r="J175" i="235"/>
  <c r="M175" i="235" s="1"/>
  <c r="J376" i="235"/>
  <c r="M376" i="235" s="1"/>
  <c r="J408" i="235"/>
  <c r="M408" i="235" s="1"/>
  <c r="J432" i="235"/>
  <c r="M432" i="235" s="1"/>
  <c r="J136" i="235"/>
  <c r="M136" i="235" s="1"/>
  <c r="J304" i="235"/>
  <c r="M304" i="235" s="1"/>
  <c r="J424" i="235"/>
  <c r="M424" i="235" s="1"/>
  <c r="J200" i="235"/>
  <c r="M200" i="235" s="1"/>
  <c r="J400" i="235"/>
  <c r="M400" i="235" s="1"/>
  <c r="J254" i="235"/>
  <c r="M254" i="235" s="1"/>
  <c r="J374" i="235"/>
  <c r="M374" i="235" s="1"/>
  <c r="J391" i="235"/>
  <c r="M391" i="235" s="1"/>
  <c r="J406" i="235"/>
  <c r="M406" i="235" s="1"/>
  <c r="J414" i="235"/>
  <c r="M414" i="235" s="1"/>
  <c r="J279" i="235"/>
  <c r="M279" i="235" s="1"/>
  <c r="J191" i="235"/>
  <c r="M191" i="235" s="1"/>
  <c r="J198" i="235"/>
  <c r="M198" i="235" s="1"/>
  <c r="J326" i="235"/>
  <c r="M326" i="235" s="1"/>
  <c r="J399" i="235"/>
  <c r="M399" i="235" s="1"/>
  <c r="J111" i="235"/>
  <c r="J199" i="235"/>
  <c r="M199" i="235" s="1"/>
  <c r="J327" i="235"/>
  <c r="M327" i="235" s="1"/>
  <c r="J343" i="235"/>
  <c r="M343" i="235" s="1"/>
  <c r="J351" i="235"/>
  <c r="M351" i="235" s="1"/>
  <c r="J423" i="235"/>
  <c r="M423" i="235" s="1"/>
  <c r="J63" i="235"/>
  <c r="J134" i="235"/>
  <c r="M134" i="235" s="1"/>
  <c r="J214" i="235"/>
  <c r="M214" i="235" s="1"/>
  <c r="J222" i="235"/>
  <c r="M222" i="235" s="1"/>
  <c r="J262" i="235"/>
  <c r="M262" i="235" s="1"/>
  <c r="J150" i="235"/>
  <c r="M150" i="235" s="1"/>
  <c r="J230" i="235"/>
  <c r="M230" i="235" s="1"/>
  <c r="J238" i="235"/>
  <c r="M238" i="235" s="1"/>
  <c r="J263" i="235"/>
  <c r="M263" i="235" s="1"/>
  <c r="J382" i="235"/>
  <c r="M382" i="235" s="1"/>
  <c r="J390" i="235"/>
  <c r="M390" i="235" s="1"/>
  <c r="E42" i="235"/>
  <c r="D42" i="235"/>
  <c r="M42" i="235" s="1"/>
  <c r="J460" i="235"/>
  <c r="M460" i="235" s="1"/>
  <c r="J276" i="235"/>
  <c r="M276" i="235" s="1"/>
  <c r="J260" i="235"/>
  <c r="M260" i="235" s="1"/>
  <c r="J252" i="235"/>
  <c r="M252" i="235" s="1"/>
  <c r="J164" i="235"/>
  <c r="M164" i="235" s="1"/>
  <c r="J156" i="235"/>
  <c r="M156" i="235" s="1"/>
  <c r="J148" i="235"/>
  <c r="M148" i="235" s="1"/>
  <c r="J132" i="235"/>
  <c r="M132" i="235" s="1"/>
  <c r="J123" i="235"/>
  <c r="M123" i="235" s="1"/>
  <c r="J386" i="235"/>
  <c r="M386" i="235" s="1"/>
  <c r="J266" i="235"/>
  <c r="M266" i="235" s="1"/>
  <c r="J242" i="235"/>
  <c r="M242" i="235" s="1"/>
  <c r="J234" i="235"/>
  <c r="M234" i="235" s="1"/>
  <c r="J194" i="235"/>
  <c r="M194" i="235" s="1"/>
  <c r="J98" i="235"/>
  <c r="J427" i="235"/>
  <c r="M427" i="235" s="1"/>
  <c r="J243" i="235"/>
  <c r="M243" i="235" s="1"/>
  <c r="J347" i="235"/>
  <c r="M347" i="235" s="1"/>
  <c r="J106" i="235"/>
  <c r="J170" i="235"/>
  <c r="M170" i="235" s="1"/>
  <c r="J180" i="235"/>
  <c r="M180" i="235" s="1"/>
  <c r="J244" i="235"/>
  <c r="M244" i="235" s="1"/>
  <c r="J306" i="235"/>
  <c r="M306" i="235" s="1"/>
  <c r="J339" i="235"/>
  <c r="M339" i="235" s="1"/>
  <c r="J346" i="235"/>
  <c r="M346" i="235" s="1"/>
  <c r="J348" i="235"/>
  <c r="M348" i="235" s="1"/>
  <c r="J355" i="235"/>
  <c r="M355" i="235" s="1"/>
  <c r="J363" i="235"/>
  <c r="M363" i="235" s="1"/>
  <c r="J442" i="235"/>
  <c r="M442" i="235" s="1"/>
  <c r="J451" i="235"/>
  <c r="M451" i="235" s="1"/>
  <c r="J316" i="235"/>
  <c r="M316" i="235" s="1"/>
  <c r="J50" i="235"/>
  <c r="J90" i="235"/>
  <c r="J107" i="235"/>
  <c r="J251" i="235"/>
  <c r="M251" i="235" s="1"/>
  <c r="J283" i="235"/>
  <c r="M283" i="235" s="1"/>
  <c r="J299" i="235"/>
  <c r="M299" i="235" s="1"/>
  <c r="J140" i="235"/>
  <c r="M140" i="235" s="1"/>
  <c r="J82" i="235"/>
  <c r="J91" i="235"/>
  <c r="J282" i="235"/>
  <c r="M282" i="235" s="1"/>
  <c r="J74" i="235"/>
  <c r="J178" i="235"/>
  <c r="M178" i="235" s="1"/>
  <c r="J236" i="235"/>
  <c r="M236" i="235" s="1"/>
  <c r="J275" i="235"/>
  <c r="M275" i="235" s="1"/>
  <c r="J291" i="235"/>
  <c r="M291" i="235" s="1"/>
  <c r="J324" i="235"/>
  <c r="M324" i="235" s="1"/>
  <c r="J338" i="235"/>
  <c r="M338" i="235" s="1"/>
  <c r="J354" i="235"/>
  <c r="M354" i="235" s="1"/>
  <c r="J356" i="235"/>
  <c r="M356" i="235" s="1"/>
  <c r="J467" i="235"/>
  <c r="M467" i="235" s="1"/>
  <c r="J474" i="235"/>
  <c r="M474" i="235" s="1"/>
  <c r="J300" i="235"/>
  <c r="M300" i="235" s="1"/>
  <c r="J58" i="235"/>
  <c r="J114" i="235"/>
  <c r="J172" i="235"/>
  <c r="M172" i="235" s="1"/>
  <c r="J250" i="235"/>
  <c r="M250" i="235" s="1"/>
  <c r="J258" i="235"/>
  <c r="M258" i="235" s="1"/>
  <c r="J307" i="235"/>
  <c r="M307" i="235" s="1"/>
  <c r="J323" i="235"/>
  <c r="M323" i="235" s="1"/>
  <c r="J330" i="235"/>
  <c r="M330" i="235" s="1"/>
  <c r="J450" i="235"/>
  <c r="M450" i="235" s="1"/>
  <c r="J60" i="235"/>
  <c r="J76" i="235"/>
  <c r="J44" i="235"/>
  <c r="J51" i="235"/>
  <c r="J53" i="235"/>
  <c r="J67" i="235"/>
  <c r="J69" i="235"/>
  <c r="J84" i="235"/>
  <c r="J86" i="235"/>
  <c r="J48" i="235"/>
  <c r="J55" i="235"/>
  <c r="J64" i="235"/>
  <c r="J71" i="235"/>
  <c r="J81" i="235"/>
  <c r="J88" i="235"/>
  <c r="J66" i="235"/>
  <c r="J83" i="235"/>
  <c r="J125" i="235"/>
  <c r="M125" i="235" s="1"/>
  <c r="J162" i="235"/>
  <c r="M162" i="235" s="1"/>
  <c r="J182" i="235"/>
  <c r="M182" i="235" s="1"/>
  <c r="J211" i="235"/>
  <c r="M211" i="235" s="1"/>
  <c r="J240" i="235"/>
  <c r="M240" i="235" s="1"/>
  <c r="J237" i="235"/>
  <c r="M237" i="235" s="1"/>
  <c r="I92" i="235"/>
  <c r="J92" i="235" s="1"/>
  <c r="J101" i="235"/>
  <c r="I117" i="235"/>
  <c r="J117" i="235" s="1"/>
  <c r="M117" i="235" s="1"/>
  <c r="J128" i="235"/>
  <c r="M128" i="235" s="1"/>
  <c r="J133" i="235"/>
  <c r="M133" i="235" s="1"/>
  <c r="J138" i="235"/>
  <c r="M138" i="235" s="1"/>
  <c r="I154" i="235"/>
  <c r="J154" i="235" s="1"/>
  <c r="M154" i="235" s="1"/>
  <c r="J167" i="235"/>
  <c r="M167" i="235" s="1"/>
  <c r="J188" i="235"/>
  <c r="M188" i="235" s="1"/>
  <c r="I203" i="235"/>
  <c r="J203" i="235" s="1"/>
  <c r="M203" i="235" s="1"/>
  <c r="J216" i="235"/>
  <c r="M216" i="235" s="1"/>
  <c r="J219" i="235"/>
  <c r="M219" i="235" s="1"/>
  <c r="I232" i="235"/>
  <c r="J232" i="235" s="1"/>
  <c r="M232" i="235" s="1"/>
  <c r="J146" i="235"/>
  <c r="M146" i="235" s="1"/>
  <c r="I95" i="235"/>
  <c r="J95" i="235" s="1"/>
  <c r="J97" i="235"/>
  <c r="I104" i="235"/>
  <c r="J104" i="235" s="1"/>
  <c r="J118" i="235"/>
  <c r="M118" i="235" s="1"/>
  <c r="J144" i="235"/>
  <c r="M144" i="235" s="1"/>
  <c r="J155" i="235"/>
  <c r="M155" i="235" s="1"/>
  <c r="J204" i="235"/>
  <c r="M204" i="235" s="1"/>
  <c r="J233" i="235"/>
  <c r="M233" i="235" s="1"/>
  <c r="J246" i="235"/>
  <c r="M246" i="235" s="1"/>
  <c r="J126" i="235"/>
  <c r="M126" i="235" s="1"/>
  <c r="J163" i="235"/>
  <c r="M163" i="235" s="1"/>
  <c r="J183" i="235"/>
  <c r="M183" i="235" s="1"/>
  <c r="J212" i="235"/>
  <c r="M212" i="235" s="1"/>
  <c r="J241" i="235"/>
  <c r="M241" i="235" s="1"/>
  <c r="J122" i="235"/>
  <c r="M122" i="235" s="1"/>
  <c r="J196" i="235"/>
  <c r="M196" i="235" s="1"/>
  <c r="J100" i="235"/>
  <c r="J105" i="235"/>
  <c r="J137" i="235"/>
  <c r="M137" i="235" s="1"/>
  <c r="J166" i="235"/>
  <c r="M166" i="235" s="1"/>
  <c r="J171" i="235"/>
  <c r="M171" i="235" s="1"/>
  <c r="J186" i="235"/>
  <c r="M186" i="235" s="1"/>
  <c r="J215" i="235"/>
  <c r="M215" i="235" s="1"/>
  <c r="J220" i="235"/>
  <c r="M220" i="235" s="1"/>
  <c r="J96" i="235"/>
  <c r="J103" i="235"/>
  <c r="J108" i="235"/>
  <c r="I129" i="235"/>
  <c r="J129" i="235" s="1"/>
  <c r="M129" i="235" s="1"/>
  <c r="J142" i="235"/>
  <c r="M142" i="235" s="1"/>
  <c r="J145" i="235"/>
  <c r="M145" i="235" s="1"/>
  <c r="I158" i="235"/>
  <c r="J158" i="235" s="1"/>
  <c r="M158" i="235" s="1"/>
  <c r="J169" i="235"/>
  <c r="M169" i="235" s="1"/>
  <c r="J174" i="235"/>
  <c r="M174" i="235" s="1"/>
  <c r="J179" i="235"/>
  <c r="M179" i="235" s="1"/>
  <c r="J192" i="235"/>
  <c r="M192" i="235" s="1"/>
  <c r="J195" i="235"/>
  <c r="M195" i="235" s="1"/>
  <c r="I207" i="235"/>
  <c r="J207" i="235" s="1"/>
  <c r="M207" i="235" s="1"/>
  <c r="J218" i="235"/>
  <c r="M218" i="235" s="1"/>
  <c r="J224" i="235"/>
  <c r="M224" i="235" s="1"/>
  <c r="J229" i="235"/>
  <c r="M229" i="235" s="1"/>
  <c r="J248" i="235"/>
  <c r="M248" i="235" s="1"/>
  <c r="J317" i="235"/>
  <c r="M317" i="235" s="1"/>
  <c r="J319" i="235"/>
  <c r="M319" i="235" s="1"/>
  <c r="J344" i="235"/>
  <c r="M344" i="235" s="1"/>
  <c r="J370" i="235"/>
  <c r="M370" i="235" s="1"/>
  <c r="J377" i="235"/>
  <c r="M377" i="235" s="1"/>
  <c r="I380" i="235"/>
  <c r="J380" i="235" s="1"/>
  <c r="M380" i="235" s="1"/>
  <c r="J387" i="235"/>
  <c r="M387" i="235" s="1"/>
  <c r="J401" i="235"/>
  <c r="M401" i="235" s="1"/>
  <c r="I405" i="235"/>
  <c r="J405" i="235" s="1"/>
  <c r="M405" i="235" s="1"/>
  <c r="J412" i="235"/>
  <c r="M412" i="235" s="1"/>
  <c r="J434" i="235"/>
  <c r="M434" i="235" s="1"/>
  <c r="I437" i="235"/>
  <c r="J437" i="235" s="1"/>
  <c r="M437" i="235" s="1"/>
  <c r="J445" i="235"/>
  <c r="M445" i="235" s="1"/>
  <c r="J270" i="235"/>
  <c r="M270" i="235" s="1"/>
  <c r="J292" i="235"/>
  <c r="M292" i="235" s="1"/>
  <c r="J302" i="235"/>
  <c r="M302" i="235" s="1"/>
  <c r="J462" i="235"/>
  <c r="M462" i="235" s="1"/>
  <c r="J245" i="235"/>
  <c r="M245" i="235" s="1"/>
  <c r="J265" i="235"/>
  <c r="M265" i="235" s="1"/>
  <c r="J268" i="235"/>
  <c r="M268" i="235" s="1"/>
  <c r="J277" i="235"/>
  <c r="M277" i="235" s="1"/>
  <c r="J289" i="235"/>
  <c r="M289" i="235" s="1"/>
  <c r="J297" i="235"/>
  <c r="M297" i="235" s="1"/>
  <c r="J334" i="235"/>
  <c r="M334" i="235" s="1"/>
  <c r="J336" i="235"/>
  <c r="M336" i="235" s="1"/>
  <c r="I372" i="235"/>
  <c r="J372" i="235" s="1"/>
  <c r="M372" i="235" s="1"/>
  <c r="J396" i="235"/>
  <c r="M396" i="235" s="1"/>
  <c r="J404" i="235"/>
  <c r="M404" i="235" s="1"/>
  <c r="J418" i="235"/>
  <c r="M418" i="235" s="1"/>
  <c r="J421" i="235"/>
  <c r="M421" i="235" s="1"/>
  <c r="I429" i="235"/>
  <c r="J429" i="235" s="1"/>
  <c r="M429" i="235" s="1"/>
  <c r="J459" i="235"/>
  <c r="M459" i="235" s="1"/>
  <c r="I470" i="235"/>
  <c r="J470" i="235" s="1"/>
  <c r="M470" i="235" s="1"/>
  <c r="J274" i="235"/>
  <c r="M274" i="235" s="1"/>
  <c r="J340" i="235"/>
  <c r="M340" i="235" s="1"/>
  <c r="J249" i="235"/>
  <c r="M249" i="235" s="1"/>
  <c r="J315" i="235"/>
  <c r="M315" i="235" s="1"/>
  <c r="J381" i="235"/>
  <c r="M381" i="235" s="1"/>
  <c r="J430" i="235"/>
  <c r="M430" i="235" s="1"/>
  <c r="J471" i="235"/>
  <c r="M471" i="235" s="1"/>
  <c r="J264" i="235"/>
  <c r="M264" i="235" s="1"/>
  <c r="J269" i="235"/>
  <c r="M269" i="235" s="1"/>
  <c r="J288" i="235"/>
  <c r="M288" i="235" s="1"/>
  <c r="J290" i="235"/>
  <c r="M290" i="235" s="1"/>
  <c r="J303" i="235"/>
  <c r="M303" i="235" s="1"/>
  <c r="J325" i="235"/>
  <c r="M325" i="235" s="1"/>
  <c r="J335" i="235"/>
  <c r="M335" i="235" s="1"/>
  <c r="J383" i="235"/>
  <c r="M383" i="235" s="1"/>
  <c r="I388" i="235"/>
  <c r="J388" i="235" s="1"/>
  <c r="M388" i="235" s="1"/>
  <c r="J395" i="235"/>
  <c r="M395" i="235" s="1"/>
  <c r="J397" i="235"/>
  <c r="M397" i="235" s="1"/>
  <c r="J410" i="235"/>
  <c r="M410" i="235" s="1"/>
  <c r="I413" i="235"/>
  <c r="J413" i="235" s="1"/>
  <c r="M413" i="235" s="1"/>
  <c r="J422" i="235"/>
  <c r="M422" i="235" s="1"/>
  <c r="J425" i="235"/>
  <c r="M425" i="235" s="1"/>
  <c r="J428" i="235"/>
  <c r="M428" i="235" s="1"/>
  <c r="J441" i="235"/>
  <c r="M441" i="235" s="1"/>
  <c r="J443" i="235"/>
  <c r="M443" i="235" s="1"/>
  <c r="J463" i="235"/>
  <c r="M463" i="235" s="1"/>
  <c r="J466" i="235"/>
  <c r="M466" i="235" s="1"/>
  <c r="J469" i="235"/>
  <c r="M469" i="235" s="1"/>
  <c r="I256" i="235"/>
  <c r="J256" i="235" s="1"/>
  <c r="M256" i="235" s="1"/>
  <c r="J278" i="235"/>
  <c r="M278" i="235" s="1"/>
  <c r="I281" i="235"/>
  <c r="J281" i="235" s="1"/>
  <c r="M281" i="235" s="1"/>
  <c r="J301" i="235"/>
  <c r="M301" i="235" s="1"/>
  <c r="J310" i="235"/>
  <c r="M310" i="235" s="1"/>
  <c r="J322" i="235"/>
  <c r="M322" i="235" s="1"/>
  <c r="J329" i="235"/>
  <c r="M329" i="235" s="1"/>
  <c r="J332" i="235"/>
  <c r="M332" i="235" s="1"/>
  <c r="J350" i="235"/>
  <c r="M350" i="235" s="1"/>
  <c r="J352" i="235"/>
  <c r="M352" i="235" s="1"/>
  <c r="J362" i="235"/>
  <c r="M362" i="235" s="1"/>
  <c r="J364" i="235"/>
  <c r="M364" i="235" s="1"/>
  <c r="J378" i="235"/>
  <c r="M378" i="235" s="1"/>
  <c r="J385" i="235"/>
  <c r="M385" i="235" s="1"/>
  <c r="J402" i="235"/>
  <c r="M402" i="235" s="1"/>
  <c r="J417" i="235"/>
  <c r="M417" i="235" s="1"/>
  <c r="J435" i="235"/>
  <c r="M435" i="235" s="1"/>
  <c r="J455" i="235"/>
  <c r="M455" i="235" s="1"/>
  <c r="J458" i="235"/>
  <c r="M458" i="235" s="1"/>
  <c r="J461" i="235"/>
  <c r="M461" i="235" s="1"/>
  <c r="I42" i="235" l="1"/>
  <c r="F42" i="235"/>
  <c r="I8" i="235"/>
  <c r="I9" i="235"/>
  <c r="I10" i="235"/>
  <c r="I11" i="235"/>
  <c r="I12" i="235"/>
  <c r="I13" i="235"/>
  <c r="I14" i="235"/>
  <c r="I15" i="235"/>
  <c r="I16" i="235"/>
  <c r="I17" i="235"/>
  <c r="I18" i="235"/>
  <c r="I19" i="235"/>
  <c r="I20" i="235"/>
  <c r="I21" i="235"/>
  <c r="I22" i="235"/>
  <c r="I23" i="235"/>
  <c r="I24" i="235"/>
  <c r="I25" i="235"/>
  <c r="I26" i="235"/>
  <c r="I27" i="235"/>
  <c r="I28" i="235"/>
  <c r="I29" i="235"/>
  <c r="I30" i="235"/>
  <c r="I31" i="235"/>
  <c r="I32" i="235"/>
  <c r="I33" i="235"/>
  <c r="I34" i="235"/>
  <c r="I35" i="235"/>
  <c r="I36" i="235"/>
  <c r="I37" i="235"/>
  <c r="I38" i="235"/>
  <c r="J38" i="235" s="1"/>
  <c r="I39" i="235"/>
  <c r="I40" i="235"/>
  <c r="I41" i="235"/>
  <c r="I7" i="235"/>
  <c r="F8" i="235"/>
  <c r="J8" i="235" s="1"/>
  <c r="F9" i="235"/>
  <c r="J9" i="235" s="1"/>
  <c r="F10" i="235"/>
  <c r="J10" i="235" s="1"/>
  <c r="F11" i="235"/>
  <c r="F12" i="235"/>
  <c r="F13" i="235"/>
  <c r="F14" i="235"/>
  <c r="F15" i="235"/>
  <c r="F16" i="235"/>
  <c r="F17" i="235"/>
  <c r="F18" i="235"/>
  <c r="F19" i="235"/>
  <c r="F20" i="235"/>
  <c r="F21" i="235"/>
  <c r="F22" i="235"/>
  <c r="F23" i="235"/>
  <c r="F24" i="235"/>
  <c r="F25" i="235"/>
  <c r="F26" i="235"/>
  <c r="F27" i="235"/>
  <c r="F28" i="235"/>
  <c r="F29" i="235"/>
  <c r="F30" i="235"/>
  <c r="F31" i="235"/>
  <c r="F32" i="235"/>
  <c r="F33" i="235"/>
  <c r="F34" i="235"/>
  <c r="F35" i="235"/>
  <c r="F36" i="235"/>
  <c r="F37" i="235"/>
  <c r="F38" i="235"/>
  <c r="F39" i="235"/>
  <c r="F40" i="235"/>
  <c r="F41" i="235"/>
  <c r="F7" i="235"/>
  <c r="J42" i="235" l="1"/>
  <c r="J11" i="235"/>
  <c r="J32" i="235"/>
  <c r="J40" i="235"/>
  <c r="J19" i="235"/>
  <c r="J16" i="235"/>
  <c r="J35" i="235"/>
  <c r="J27" i="235"/>
  <c r="J26" i="235"/>
  <c r="J25" i="235"/>
  <c r="J24" i="235"/>
  <c r="J7" i="235"/>
  <c r="J41" i="235"/>
  <c r="J18" i="235"/>
  <c r="J17" i="235"/>
  <c r="J34" i="235"/>
  <c r="J33" i="235"/>
  <c r="J22" i="235"/>
  <c r="J36" i="235"/>
  <c r="J28" i="235"/>
  <c r="J20" i="235"/>
  <c r="J12" i="235"/>
  <c r="J14" i="235"/>
  <c r="J37" i="235"/>
  <c r="J29" i="235"/>
  <c r="J21" i="235"/>
  <c r="J13" i="235"/>
  <c r="J30" i="235"/>
  <c r="J31" i="235"/>
  <c r="J23" i="235"/>
  <c r="J15" i="235"/>
  <c r="J39" i="235"/>
  <c r="H1" i="236" l="1"/>
  <c r="G1" i="8" s="1"/>
  <c r="F2" i="253" s="1"/>
  <c r="L20" i="256" l="1"/>
  <c r="K20" i="256"/>
  <c r="J20" i="256"/>
  <c r="I20" i="256"/>
  <c r="H20" i="256"/>
  <c r="G20" i="256"/>
  <c r="F20" i="256"/>
  <c r="E20" i="256"/>
  <c r="D20" i="256"/>
  <c r="C20" i="256"/>
  <c r="M19" i="256"/>
  <c r="M18" i="256"/>
  <c r="M17" i="256"/>
  <c r="M16" i="256"/>
  <c r="M15" i="256"/>
  <c r="M14" i="256"/>
  <c r="M13" i="256"/>
  <c r="M12" i="256"/>
  <c r="M11" i="256"/>
  <c r="M10" i="256"/>
  <c r="M9" i="256"/>
  <c r="A9" i="256"/>
  <c r="A10" i="256" s="1"/>
  <c r="A11" i="256" s="1"/>
  <c r="A12" i="256" s="1"/>
  <c r="A13" i="256" s="1"/>
  <c r="A14" i="256" s="1"/>
  <c r="A15" i="256" s="1"/>
  <c r="A16" i="256" s="1"/>
  <c r="A17" i="256" s="1"/>
  <c r="A18" i="256" s="1"/>
  <c r="A19" i="256" s="1"/>
  <c r="M8" i="256"/>
  <c r="M20" i="256" l="1"/>
  <c r="F17" i="255"/>
  <c r="E17" i="255"/>
  <c r="D17" i="255"/>
  <c r="C17" i="255"/>
  <c r="B17" i="255"/>
  <c r="F17" i="254"/>
  <c r="E17" i="254"/>
  <c r="D17" i="254"/>
  <c r="C17" i="254"/>
  <c r="B17" i="254"/>
  <c r="F43" i="253" l="1"/>
  <c r="D43" i="253"/>
  <c r="F42" i="253"/>
  <c r="D42" i="253"/>
  <c r="F41" i="253"/>
  <c r="D41" i="253"/>
  <c r="E40" i="253"/>
  <c r="G40" i="253" s="1"/>
  <c r="E39" i="253"/>
  <c r="G39" i="253" s="1"/>
  <c r="E38" i="253"/>
  <c r="G38" i="253" s="1"/>
  <c r="E37" i="253"/>
  <c r="G37" i="253" s="1"/>
  <c r="E36" i="253"/>
  <c r="G36" i="253" s="1"/>
  <c r="E35" i="253"/>
  <c r="G35" i="253" s="1"/>
  <c r="E34" i="253"/>
  <c r="G34" i="253" s="1"/>
  <c r="E33" i="253"/>
  <c r="G33" i="253" s="1"/>
  <c r="E32" i="253"/>
  <c r="G32" i="253" s="1"/>
  <c r="E31" i="253"/>
  <c r="G31" i="253" s="1"/>
  <c r="E30" i="253"/>
  <c r="G30" i="253" s="1"/>
  <c r="E29" i="253"/>
  <c r="G29" i="253" s="1"/>
  <c r="E28" i="253"/>
  <c r="G28" i="253" s="1"/>
  <c r="E27" i="253"/>
  <c r="G27" i="253" s="1"/>
  <c r="E26" i="253"/>
  <c r="G26" i="253" s="1"/>
  <c r="E25" i="253"/>
  <c r="G25" i="253" s="1"/>
  <c r="E24" i="253"/>
  <c r="G24" i="253" s="1"/>
  <c r="E23" i="253"/>
  <c r="G23" i="253" s="1"/>
  <c r="E22" i="253"/>
  <c r="G22" i="253" s="1"/>
  <c r="E21" i="253"/>
  <c r="G21" i="253" s="1"/>
  <c r="E20" i="253"/>
  <c r="G20" i="253" s="1"/>
  <c r="E19" i="253"/>
  <c r="G19" i="253" s="1"/>
  <c r="E18" i="253"/>
  <c r="G18" i="253" s="1"/>
  <c r="E17" i="253"/>
  <c r="G17" i="253" s="1"/>
  <c r="E16" i="253"/>
  <c r="G16" i="253" s="1"/>
  <c r="E15" i="253"/>
  <c r="G15" i="253" s="1"/>
  <c r="E14" i="253"/>
  <c r="G14" i="253" s="1"/>
  <c r="E13" i="253"/>
  <c r="G13" i="253" s="1"/>
  <c r="E12" i="253"/>
  <c r="G12" i="253" s="1"/>
  <c r="E11" i="253"/>
  <c r="G11" i="253" s="1"/>
  <c r="E10" i="253"/>
  <c r="E9" i="253"/>
  <c r="G9" i="253" s="1"/>
  <c r="E8" i="253"/>
  <c r="E7" i="253"/>
  <c r="G7" i="253" s="1"/>
  <c r="E6" i="253"/>
  <c r="G6" i="253" s="1"/>
  <c r="E5" i="253"/>
  <c r="G5" i="253" s="1"/>
  <c r="E41" i="253" l="1"/>
  <c r="G8" i="253"/>
  <c r="G41" i="253" s="1"/>
  <c r="E43" i="253"/>
  <c r="G42" i="253"/>
  <c r="E42" i="253"/>
  <c r="G10" i="253"/>
  <c r="G43" i="253" s="1"/>
  <c r="BG56" i="44" l="1"/>
  <c r="BH56" i="44"/>
  <c r="BH47" i="44"/>
  <c r="BH44" i="44"/>
  <c r="BG38" i="44"/>
  <c r="BH38" i="44"/>
  <c r="BH65" i="44" s="1"/>
  <c r="BH14" i="44"/>
  <c r="BK55" i="44"/>
  <c r="BJ55" i="44"/>
  <c r="BI55" i="44"/>
  <c r="BK54" i="44"/>
  <c r="BJ54" i="44"/>
  <c r="BI54" i="44"/>
  <c r="BK53" i="44"/>
  <c r="BK56" i="44" s="1"/>
  <c r="BK69" i="44" s="1"/>
  <c r="BJ53" i="44"/>
  <c r="BJ56" i="44" s="1"/>
  <c r="BI53" i="44"/>
  <c r="BI56" i="44" s="1"/>
  <c r="BI69" i="44" s="1"/>
  <c r="BK51" i="44"/>
  <c r="BJ51" i="44"/>
  <c r="BI51" i="44"/>
  <c r="BK50" i="44"/>
  <c r="BJ50" i="44"/>
  <c r="BI50" i="44"/>
  <c r="BK49" i="44"/>
  <c r="BJ49" i="44"/>
  <c r="BI49" i="44"/>
  <c r="BK48" i="44"/>
  <c r="BJ48" i="44"/>
  <c r="BI48" i="44"/>
  <c r="BI52" i="44" s="1"/>
  <c r="BI68" i="44" s="1"/>
  <c r="BK46" i="44"/>
  <c r="BJ46" i="44"/>
  <c r="BI46" i="44"/>
  <c r="BK45" i="44"/>
  <c r="BJ45" i="44"/>
  <c r="BJ47" i="44" s="1"/>
  <c r="BI45" i="44"/>
  <c r="BI47" i="44" s="1"/>
  <c r="BK43" i="44"/>
  <c r="BJ43" i="44"/>
  <c r="BI43" i="44"/>
  <c r="BK42" i="44"/>
  <c r="BJ42" i="44"/>
  <c r="BI42" i="44"/>
  <c r="BK41" i="44"/>
  <c r="BJ41" i="44"/>
  <c r="BI41" i="44"/>
  <c r="BK40" i="44"/>
  <c r="BJ40" i="44"/>
  <c r="BI40" i="44"/>
  <c r="BK39" i="44"/>
  <c r="BJ39" i="44"/>
  <c r="BJ44" i="44" s="1"/>
  <c r="BJ66" i="44" s="1"/>
  <c r="BI39" i="44"/>
  <c r="BK37" i="44"/>
  <c r="BK38" i="44" s="1"/>
  <c r="BK65" i="44" s="1"/>
  <c r="BJ37" i="44"/>
  <c r="BI37" i="44"/>
  <c r="BK36" i="44"/>
  <c r="BJ36" i="44"/>
  <c r="BI36" i="44"/>
  <c r="BK35" i="44"/>
  <c r="BJ35" i="44"/>
  <c r="BI35" i="44"/>
  <c r="BI38" i="44" s="1"/>
  <c r="BK34" i="44"/>
  <c r="BJ34" i="44"/>
  <c r="BI34" i="44"/>
  <c r="BK32" i="44"/>
  <c r="BJ32" i="44"/>
  <c r="BI32" i="44"/>
  <c r="BK31" i="44"/>
  <c r="BJ31" i="44"/>
  <c r="BI31" i="44"/>
  <c r="BK30" i="44"/>
  <c r="BJ30" i="44"/>
  <c r="BI30" i="44"/>
  <c r="BK29" i="44"/>
  <c r="BK33" i="44"/>
  <c r="BK64" i="44" s="1"/>
  <c r="BJ29" i="44"/>
  <c r="BI29" i="44"/>
  <c r="BI33" i="44" s="1"/>
  <c r="BI64" i="44" s="1"/>
  <c r="BK27" i="44"/>
  <c r="BJ27" i="44"/>
  <c r="BI27" i="44"/>
  <c r="BK26" i="44"/>
  <c r="BJ26" i="44"/>
  <c r="BJ28" i="44" s="1"/>
  <c r="BJ63" i="44" s="1"/>
  <c r="BI26" i="44"/>
  <c r="BK25" i="44"/>
  <c r="BJ25" i="44"/>
  <c r="BI25" i="44"/>
  <c r="BK24" i="44"/>
  <c r="BJ24" i="44"/>
  <c r="BI24" i="44"/>
  <c r="BK23" i="44"/>
  <c r="BJ23" i="44"/>
  <c r="BI23" i="44"/>
  <c r="BK21" i="44"/>
  <c r="BJ21" i="44"/>
  <c r="BI21" i="44"/>
  <c r="BK20" i="44"/>
  <c r="BJ20" i="44"/>
  <c r="BI20" i="44"/>
  <c r="BK19" i="44"/>
  <c r="BJ19" i="44"/>
  <c r="BI19" i="44"/>
  <c r="BK18" i="44"/>
  <c r="BK22" i="44"/>
  <c r="BK62" i="44" s="1"/>
  <c r="BJ18" i="44"/>
  <c r="BJ22" i="44" s="1"/>
  <c r="BJ62" i="44" s="1"/>
  <c r="BI18" i="44"/>
  <c r="BI22" i="44" s="1"/>
  <c r="BK16" i="44"/>
  <c r="BJ16" i="44"/>
  <c r="BI16" i="44"/>
  <c r="BK15" i="44"/>
  <c r="BK17" i="44"/>
  <c r="BK61" i="44" s="1"/>
  <c r="BJ15" i="44"/>
  <c r="BJ17" i="44" s="1"/>
  <c r="BJ61" i="44" s="1"/>
  <c r="BI15" i="44"/>
  <c r="BI17" i="44" s="1"/>
  <c r="BK13" i="44"/>
  <c r="BJ13" i="44"/>
  <c r="BI13" i="44"/>
  <c r="BK12" i="44"/>
  <c r="BJ12" i="44"/>
  <c r="BI12" i="44"/>
  <c r="BK11" i="44"/>
  <c r="BJ11" i="44"/>
  <c r="BI11" i="44"/>
  <c r="BK10" i="44"/>
  <c r="BK14" i="44" s="1"/>
  <c r="BK60" i="44" s="1"/>
  <c r="BJ10" i="44"/>
  <c r="BI10" i="44"/>
  <c r="BI14" i="44" s="1"/>
  <c r="BI60" i="44" s="1"/>
  <c r="BK8" i="44"/>
  <c r="BJ8" i="44"/>
  <c r="BI8" i="44"/>
  <c r="BK7" i="44"/>
  <c r="BJ7" i="44"/>
  <c r="BI7" i="44"/>
  <c r="BJ6" i="44"/>
  <c r="BJ9" i="44" s="1"/>
  <c r="BJ59" i="44" s="1"/>
  <c r="BK6" i="44"/>
  <c r="BK9" i="44" s="1"/>
  <c r="BK59" i="44" s="1"/>
  <c r="BI6" i="44"/>
  <c r="X5" i="44"/>
  <c r="I6" i="44"/>
  <c r="J6" i="44"/>
  <c r="K6" i="44"/>
  <c r="Q6" i="44"/>
  <c r="R6" i="44"/>
  <c r="S6" i="44"/>
  <c r="I7" i="44"/>
  <c r="J7" i="44"/>
  <c r="K7" i="44"/>
  <c r="Q7" i="44"/>
  <c r="R7" i="44"/>
  <c r="S7" i="44"/>
  <c r="I8" i="44"/>
  <c r="J8" i="44"/>
  <c r="K8" i="44"/>
  <c r="Q8" i="44"/>
  <c r="R8" i="44"/>
  <c r="S8" i="44"/>
  <c r="D9" i="44"/>
  <c r="E9" i="44"/>
  <c r="F9" i="44"/>
  <c r="F59" i="44" s="1"/>
  <c r="G9" i="44"/>
  <c r="H9" i="44"/>
  <c r="L9" i="44"/>
  <c r="L59" i="44"/>
  <c r="M9" i="44"/>
  <c r="M59" i="44"/>
  <c r="N9" i="44"/>
  <c r="Q9" i="44"/>
  <c r="O9" i="44"/>
  <c r="R9" i="44" s="1"/>
  <c r="R59" i="44" s="1"/>
  <c r="P9" i="44"/>
  <c r="S9" i="44" s="1"/>
  <c r="S59" i="44" s="1"/>
  <c r="Y9" i="44"/>
  <c r="Z9" i="44"/>
  <c r="Z59" i="44" s="1"/>
  <c r="AA9" i="44"/>
  <c r="AA59" i="44" s="1"/>
  <c r="AB9" i="44"/>
  <c r="AB59" i="44" s="1"/>
  <c r="AC9" i="44"/>
  <c r="AC59" i="44" s="1"/>
  <c r="AD9" i="44"/>
  <c r="AD59" i="44" s="1"/>
  <c r="AE9" i="44"/>
  <c r="AE59" i="44"/>
  <c r="AF9" i="44"/>
  <c r="AF59" i="44"/>
  <c r="AG9" i="44"/>
  <c r="AH9" i="44"/>
  <c r="AH59" i="44" s="1"/>
  <c r="AI9" i="44"/>
  <c r="AI59" i="44" s="1"/>
  <c r="AJ9" i="44"/>
  <c r="AJ59" i="44" s="1"/>
  <c r="AK9" i="44"/>
  <c r="AL9" i="44"/>
  <c r="AL59" i="44" s="1"/>
  <c r="AM9" i="44"/>
  <c r="AM59" i="44"/>
  <c r="AN9" i="44"/>
  <c r="AN59" i="44" s="1"/>
  <c r="AO9" i="44"/>
  <c r="AP9" i="44"/>
  <c r="AP59" i="44" s="1"/>
  <c r="AQ9" i="44"/>
  <c r="AQ59" i="44" s="1"/>
  <c r="AR9" i="44"/>
  <c r="AR59" i="44" s="1"/>
  <c r="AS9" i="44"/>
  <c r="AT9" i="44"/>
  <c r="AT59" i="44"/>
  <c r="AU9" i="44"/>
  <c r="AU59" i="44" s="1"/>
  <c r="AV9" i="44"/>
  <c r="AV59" i="44"/>
  <c r="AW9" i="44"/>
  <c r="AX9" i="44"/>
  <c r="AX59" i="44" s="1"/>
  <c r="AY9" i="44"/>
  <c r="AY59" i="44" s="1"/>
  <c r="AZ9" i="44"/>
  <c r="AZ59" i="44" s="1"/>
  <c r="BA9" i="44"/>
  <c r="BB9" i="44"/>
  <c r="BB59" i="44" s="1"/>
  <c r="BC9" i="44"/>
  <c r="BC59" i="44" s="1"/>
  <c r="BD9" i="44"/>
  <c r="BD59" i="44"/>
  <c r="BE9" i="44"/>
  <c r="BE59" i="44" s="1"/>
  <c r="BF9" i="44"/>
  <c r="BF59" i="44" s="1"/>
  <c r="BG9" i="44"/>
  <c r="BG59" i="44" s="1"/>
  <c r="BH9" i="44"/>
  <c r="BH59" i="44" s="1"/>
  <c r="I10" i="44"/>
  <c r="J10" i="44"/>
  <c r="K10" i="44"/>
  <c r="Q10" i="44"/>
  <c r="R10" i="44"/>
  <c r="S10" i="44"/>
  <c r="I11" i="44"/>
  <c r="J11" i="44"/>
  <c r="K11" i="44"/>
  <c r="Q11" i="44"/>
  <c r="R11" i="44"/>
  <c r="S11" i="44"/>
  <c r="I12" i="44"/>
  <c r="J12" i="44"/>
  <c r="K12" i="44"/>
  <c r="Q12" i="44"/>
  <c r="R12" i="44"/>
  <c r="T12" i="44" s="1"/>
  <c r="S12" i="44"/>
  <c r="I13" i="44"/>
  <c r="J13" i="44"/>
  <c r="K13" i="44"/>
  <c r="Q13" i="44"/>
  <c r="R13" i="44"/>
  <c r="S13" i="44"/>
  <c r="D14" i="44"/>
  <c r="E14" i="44"/>
  <c r="E60" i="44" s="1"/>
  <c r="F14" i="44"/>
  <c r="G14" i="44"/>
  <c r="J14" i="44" s="1"/>
  <c r="J60" i="44" s="1"/>
  <c r="H14" i="44"/>
  <c r="L14" i="44"/>
  <c r="M14" i="44"/>
  <c r="M60" i="44" s="1"/>
  <c r="N14" i="44"/>
  <c r="Q14" i="44"/>
  <c r="O14" i="44"/>
  <c r="R14" i="44" s="1"/>
  <c r="R60" i="44" s="1"/>
  <c r="P14" i="44"/>
  <c r="S14" i="44" s="1"/>
  <c r="S60" i="44" s="1"/>
  <c r="Y14" i="44"/>
  <c r="Y60" i="44" s="1"/>
  <c r="Z14" i="44"/>
  <c r="Z60" i="44" s="1"/>
  <c r="AA14" i="44"/>
  <c r="AA60" i="44"/>
  <c r="AB14" i="44"/>
  <c r="AB57" i="44" s="1"/>
  <c r="AC14" i="44"/>
  <c r="AC60" i="44" s="1"/>
  <c r="AD14" i="44"/>
  <c r="AE14" i="44"/>
  <c r="AE60" i="44"/>
  <c r="AF14" i="44"/>
  <c r="AG14" i="44"/>
  <c r="AG60" i="44" s="1"/>
  <c r="AH14" i="44"/>
  <c r="AH60" i="44" s="1"/>
  <c r="AI14" i="44"/>
  <c r="AI60" i="44" s="1"/>
  <c r="AJ14" i="44"/>
  <c r="AK14" i="44"/>
  <c r="AK60" i="44" s="1"/>
  <c r="AL14" i="44"/>
  <c r="AM14" i="44"/>
  <c r="AM60" i="44"/>
  <c r="AN14" i="44"/>
  <c r="AO14" i="44"/>
  <c r="AO60" i="44" s="1"/>
  <c r="AP14" i="44"/>
  <c r="AP60" i="44" s="1"/>
  <c r="AQ14" i="44"/>
  <c r="AQ60" i="44" s="1"/>
  <c r="AR14" i="44"/>
  <c r="AS14" i="44"/>
  <c r="AS60" i="44" s="1"/>
  <c r="AT14" i="44"/>
  <c r="AU14" i="44"/>
  <c r="AU60" i="44"/>
  <c r="AV14" i="44"/>
  <c r="AW14" i="44"/>
  <c r="AW60" i="44" s="1"/>
  <c r="AX14" i="44"/>
  <c r="AX60" i="44" s="1"/>
  <c r="AY14" i="44"/>
  <c r="AY60" i="44" s="1"/>
  <c r="AZ14" i="44"/>
  <c r="BA14" i="44"/>
  <c r="BA60" i="44" s="1"/>
  <c r="BB14" i="44"/>
  <c r="BB60" i="44" s="1"/>
  <c r="BC14" i="44"/>
  <c r="BC60" i="44" s="1"/>
  <c r="BD14" i="44"/>
  <c r="BE14" i="44"/>
  <c r="BE60" i="44" s="1"/>
  <c r="BF14" i="44"/>
  <c r="BF60" i="44" s="1"/>
  <c r="BG14" i="44"/>
  <c r="BG60" i="44"/>
  <c r="I15" i="44"/>
  <c r="J15" i="44"/>
  <c r="K15" i="44"/>
  <c r="Q15" i="44"/>
  <c r="R15" i="44"/>
  <c r="S15" i="44"/>
  <c r="I16" i="44"/>
  <c r="J16" i="44"/>
  <c r="K16" i="44"/>
  <c r="Q16" i="44"/>
  <c r="T16" i="44" s="1"/>
  <c r="R16" i="44"/>
  <c r="S16" i="44"/>
  <c r="D17" i="44"/>
  <c r="E17" i="44"/>
  <c r="E61" i="44" s="1"/>
  <c r="F17" i="44"/>
  <c r="G17" i="44"/>
  <c r="J17" i="44" s="1"/>
  <c r="J61" i="44" s="1"/>
  <c r="H17" i="44"/>
  <c r="K17" i="44" s="1"/>
  <c r="K61" i="44" s="1"/>
  <c r="L17" i="44"/>
  <c r="M17" i="44"/>
  <c r="M61" i="44" s="1"/>
  <c r="N17" i="44"/>
  <c r="O17" i="44"/>
  <c r="P17" i="44"/>
  <c r="R17" i="44"/>
  <c r="R61" i="44" s="1"/>
  <c r="Y17" i="44"/>
  <c r="Y61" i="44" s="1"/>
  <c r="Z17" i="44"/>
  <c r="AA17" i="44"/>
  <c r="AB17" i="44"/>
  <c r="AC17" i="44"/>
  <c r="AD17" i="44"/>
  <c r="AE17" i="44"/>
  <c r="AF17" i="44"/>
  <c r="AG17" i="44"/>
  <c r="AG61" i="44" s="1"/>
  <c r="AH17" i="44"/>
  <c r="AI17" i="44"/>
  <c r="AJ17" i="44"/>
  <c r="AK17" i="44"/>
  <c r="AL17" i="44"/>
  <c r="AM17" i="44"/>
  <c r="AN17" i="44"/>
  <c r="AO17" i="44"/>
  <c r="AO61" i="44" s="1"/>
  <c r="AP17" i="44"/>
  <c r="AQ17" i="44"/>
  <c r="AR17" i="44"/>
  <c r="AS17" i="44"/>
  <c r="AT17" i="44"/>
  <c r="AU17" i="44"/>
  <c r="AV17" i="44"/>
  <c r="AW17" i="44"/>
  <c r="AW61" i="44" s="1"/>
  <c r="AX17" i="44"/>
  <c r="AY17" i="44"/>
  <c r="AZ17" i="44"/>
  <c r="BA17" i="44"/>
  <c r="BB17" i="44"/>
  <c r="BC17" i="44"/>
  <c r="BD17" i="44"/>
  <c r="BE17" i="44"/>
  <c r="BE61" i="44" s="1"/>
  <c r="BF17" i="44"/>
  <c r="BG17" i="44"/>
  <c r="BH17" i="44"/>
  <c r="I18" i="44"/>
  <c r="J18" i="44"/>
  <c r="K18" i="44"/>
  <c r="Q18" i="44"/>
  <c r="R18" i="44"/>
  <c r="T18" i="44" s="1"/>
  <c r="S18" i="44"/>
  <c r="I19" i="44"/>
  <c r="J19" i="44"/>
  <c r="K19" i="44"/>
  <c r="Q19" i="44"/>
  <c r="R19" i="44"/>
  <c r="S19" i="44"/>
  <c r="T19" i="44"/>
  <c r="I20" i="44"/>
  <c r="J20" i="44"/>
  <c r="K20" i="44"/>
  <c r="Q20" i="44"/>
  <c r="R20" i="44"/>
  <c r="S20" i="44"/>
  <c r="I21" i="44"/>
  <c r="J21" i="44"/>
  <c r="K21" i="44"/>
  <c r="Q21" i="44"/>
  <c r="R21" i="44"/>
  <c r="S21" i="44"/>
  <c r="D22" i="44"/>
  <c r="D62" i="44"/>
  <c r="E22" i="44"/>
  <c r="K22" i="44" s="1"/>
  <c r="K62" i="44" s="1"/>
  <c r="F22" i="44"/>
  <c r="F62" i="44" s="1"/>
  <c r="G22" i="44"/>
  <c r="J22" i="44" s="1"/>
  <c r="J62" i="44" s="1"/>
  <c r="H22" i="44"/>
  <c r="L22" i="44"/>
  <c r="M22" i="44"/>
  <c r="S22" i="44" s="1"/>
  <c r="S62" i="44" s="1"/>
  <c r="N22" i="44"/>
  <c r="Q22" i="44" s="1"/>
  <c r="Q62" i="44" s="1"/>
  <c r="O22" i="44"/>
  <c r="P22" i="44"/>
  <c r="Y22" i="44"/>
  <c r="Y62" i="44" s="1"/>
  <c r="Z22" i="44"/>
  <c r="AA22" i="44"/>
  <c r="AA62" i="44" s="1"/>
  <c r="AB22" i="44"/>
  <c r="AB62" i="44" s="1"/>
  <c r="AC22" i="44"/>
  <c r="AC62" i="44" s="1"/>
  <c r="AD22" i="44"/>
  <c r="AE22" i="44"/>
  <c r="AE62" i="44" s="1"/>
  <c r="AE70" i="44" s="1"/>
  <c r="AF22" i="44"/>
  <c r="AG22" i="44"/>
  <c r="AG62" i="44" s="1"/>
  <c r="AH22" i="44"/>
  <c r="AH62" i="44" s="1"/>
  <c r="AI22" i="44"/>
  <c r="AI62" i="44" s="1"/>
  <c r="AJ22" i="44"/>
  <c r="AJ62" i="44"/>
  <c r="AK22" i="44"/>
  <c r="AK62" i="44"/>
  <c r="AL22" i="44"/>
  <c r="AM22" i="44"/>
  <c r="AM62" i="44" s="1"/>
  <c r="AM70" i="44" s="1"/>
  <c r="AN22" i="44"/>
  <c r="AO22" i="44"/>
  <c r="AO62" i="44" s="1"/>
  <c r="AP22" i="44"/>
  <c r="AQ22" i="44"/>
  <c r="AQ62" i="44" s="1"/>
  <c r="AR22" i="44"/>
  <c r="AR62" i="44" s="1"/>
  <c r="AS22" i="44"/>
  <c r="AS62" i="44" s="1"/>
  <c r="AT22" i="44"/>
  <c r="AT62" i="44" s="1"/>
  <c r="AU22" i="44"/>
  <c r="AU62" i="44" s="1"/>
  <c r="AV22" i="44"/>
  <c r="AW22" i="44"/>
  <c r="AW62" i="44" s="1"/>
  <c r="AX22" i="44"/>
  <c r="AY22" i="44"/>
  <c r="AY62" i="44"/>
  <c r="AZ22" i="44"/>
  <c r="AZ62" i="44" s="1"/>
  <c r="BA22" i="44"/>
  <c r="BA62" i="44" s="1"/>
  <c r="BB22" i="44"/>
  <c r="BC22" i="44"/>
  <c r="BC62" i="44" s="1"/>
  <c r="BD22" i="44"/>
  <c r="BD62" i="44" s="1"/>
  <c r="BE22" i="44"/>
  <c r="BE62" i="44"/>
  <c r="BF22" i="44"/>
  <c r="BG22" i="44"/>
  <c r="BG62" i="44" s="1"/>
  <c r="BH22" i="44"/>
  <c r="BH62" i="44" s="1"/>
  <c r="I23" i="44"/>
  <c r="I28" i="44" s="1"/>
  <c r="I63" i="44" s="1"/>
  <c r="J23" i="44"/>
  <c r="K23" i="44"/>
  <c r="Q23" i="44"/>
  <c r="R23" i="44"/>
  <c r="S23" i="44"/>
  <c r="I24" i="44"/>
  <c r="J24" i="44"/>
  <c r="K24" i="44"/>
  <c r="Q24" i="44"/>
  <c r="R24" i="44"/>
  <c r="S24" i="44"/>
  <c r="I25" i="44"/>
  <c r="J25" i="44"/>
  <c r="K25" i="44"/>
  <c r="Q25" i="44"/>
  <c r="R25" i="44"/>
  <c r="S25" i="44"/>
  <c r="I26" i="44"/>
  <c r="J26" i="44"/>
  <c r="J28" i="44" s="1"/>
  <c r="J63" i="44" s="1"/>
  <c r="K26" i="44"/>
  <c r="Q26" i="44"/>
  <c r="R26" i="44"/>
  <c r="S26" i="44"/>
  <c r="I27" i="44"/>
  <c r="J27" i="44"/>
  <c r="K27" i="44"/>
  <c r="Q27" i="44"/>
  <c r="T27" i="44" s="1"/>
  <c r="R27" i="44"/>
  <c r="S27" i="44"/>
  <c r="D28" i="44"/>
  <c r="E28" i="44"/>
  <c r="F28" i="44"/>
  <c r="F63" i="44" s="1"/>
  <c r="G28" i="44"/>
  <c r="G63" i="44" s="1"/>
  <c r="H28" i="44"/>
  <c r="L28" i="44"/>
  <c r="L63" i="44" s="1"/>
  <c r="L70" i="44" s="1"/>
  <c r="M28" i="44"/>
  <c r="M63" i="44" s="1"/>
  <c r="N28" i="44"/>
  <c r="O28" i="44"/>
  <c r="O63" i="44" s="1"/>
  <c r="P28" i="44"/>
  <c r="Y28" i="44"/>
  <c r="Z28" i="44"/>
  <c r="AA28" i="44"/>
  <c r="AA63" i="44" s="1"/>
  <c r="AB28" i="44"/>
  <c r="AC28" i="44"/>
  <c r="AD28" i="44"/>
  <c r="AE28" i="44"/>
  <c r="AF28" i="44"/>
  <c r="AG28" i="44"/>
  <c r="AH28" i="44"/>
  <c r="AI28" i="44"/>
  <c r="AI63" i="44" s="1"/>
  <c r="AJ28" i="44"/>
  <c r="AK28" i="44"/>
  <c r="AL28" i="44"/>
  <c r="AM28" i="44"/>
  <c r="AN28" i="44"/>
  <c r="AO28" i="44"/>
  <c r="AP28" i="44"/>
  <c r="AQ28" i="44"/>
  <c r="AQ63" i="44" s="1"/>
  <c r="AR28" i="44"/>
  <c r="AS28" i="44"/>
  <c r="AT28" i="44"/>
  <c r="AU28" i="44"/>
  <c r="AV28" i="44"/>
  <c r="AW28" i="44"/>
  <c r="AX28" i="44"/>
  <c r="AY28" i="44"/>
  <c r="AY63" i="44" s="1"/>
  <c r="AZ28" i="44"/>
  <c r="BA28" i="44"/>
  <c r="BB28" i="44"/>
  <c r="BC28" i="44"/>
  <c r="BD28" i="44"/>
  <c r="BE28" i="44"/>
  <c r="BF28" i="44"/>
  <c r="BG28" i="44"/>
  <c r="BG63" i="44" s="1"/>
  <c r="BH28" i="44"/>
  <c r="I29" i="44"/>
  <c r="J29" i="44"/>
  <c r="K29" i="44"/>
  <c r="Q29" i="44"/>
  <c r="R29" i="44"/>
  <c r="S29" i="44"/>
  <c r="I30" i="44"/>
  <c r="J30" i="44"/>
  <c r="K30" i="44"/>
  <c r="Q30" i="44"/>
  <c r="R30" i="44"/>
  <c r="S30" i="44"/>
  <c r="I31" i="44"/>
  <c r="J31" i="44"/>
  <c r="K31" i="44"/>
  <c r="Q31" i="44"/>
  <c r="R31" i="44"/>
  <c r="T31" i="44" s="1"/>
  <c r="S31" i="44"/>
  <c r="I32" i="44"/>
  <c r="J32" i="44"/>
  <c r="K32" i="44"/>
  <c r="Q32" i="44"/>
  <c r="R32" i="44"/>
  <c r="T32" i="44" s="1"/>
  <c r="S32" i="44"/>
  <c r="D33" i="44"/>
  <c r="D64" i="44" s="1"/>
  <c r="E33" i="44"/>
  <c r="F33" i="44"/>
  <c r="F64" i="44" s="1"/>
  <c r="G33" i="44"/>
  <c r="H33" i="44"/>
  <c r="L33" i="44"/>
  <c r="M33" i="44"/>
  <c r="M57" i="44" s="1"/>
  <c r="N33" i="44"/>
  <c r="O33" i="44"/>
  <c r="R33" i="44" s="1"/>
  <c r="R64" i="44" s="1"/>
  <c r="P33" i="44"/>
  <c r="P64" i="44" s="1"/>
  <c r="Y33" i="44"/>
  <c r="Z33" i="44"/>
  <c r="Z64" i="44" s="1"/>
  <c r="AA33" i="44"/>
  <c r="AB33" i="44"/>
  <c r="AC33" i="44"/>
  <c r="AD33" i="44"/>
  <c r="AE33" i="44"/>
  <c r="AF33" i="44"/>
  <c r="AG33" i="44"/>
  <c r="AH33" i="44"/>
  <c r="AH64" i="44" s="1"/>
  <c r="AI33" i="44"/>
  <c r="AJ33" i="44"/>
  <c r="AK33" i="44"/>
  <c r="AL33" i="44"/>
  <c r="AM33" i="44"/>
  <c r="AN33" i="44"/>
  <c r="AO33" i="44"/>
  <c r="AP33" i="44"/>
  <c r="AP64" i="44" s="1"/>
  <c r="AQ33" i="44"/>
  <c r="AR33" i="44"/>
  <c r="AS33" i="44"/>
  <c r="AT33" i="44"/>
  <c r="AU33" i="44"/>
  <c r="AV33" i="44"/>
  <c r="AW33" i="44"/>
  <c r="AX33" i="44"/>
  <c r="AX64" i="44" s="1"/>
  <c r="AY33" i="44"/>
  <c r="AZ33" i="44"/>
  <c r="BA33" i="44"/>
  <c r="BB33" i="44"/>
  <c r="BC33" i="44"/>
  <c r="BD33" i="44"/>
  <c r="BE33" i="44"/>
  <c r="BF33" i="44"/>
  <c r="BF64" i="44" s="1"/>
  <c r="BG33" i="44"/>
  <c r="BH33" i="44"/>
  <c r="I34" i="44"/>
  <c r="J34" i="44"/>
  <c r="K34" i="44"/>
  <c r="Q34" i="44"/>
  <c r="R34" i="44"/>
  <c r="S34" i="44"/>
  <c r="T34" i="44" s="1"/>
  <c r="I35" i="44"/>
  <c r="J35" i="44"/>
  <c r="K35" i="44"/>
  <c r="Q35" i="44"/>
  <c r="R35" i="44"/>
  <c r="S35" i="44"/>
  <c r="T35" i="44"/>
  <c r="I36" i="44"/>
  <c r="J36" i="44"/>
  <c r="K36" i="44"/>
  <c r="Q36" i="44"/>
  <c r="R36" i="44"/>
  <c r="S36" i="44"/>
  <c r="I37" i="44"/>
  <c r="J37" i="44"/>
  <c r="K37" i="44"/>
  <c r="Q37" i="44"/>
  <c r="R37" i="44"/>
  <c r="S37" i="44"/>
  <c r="D38" i="44"/>
  <c r="E38" i="44"/>
  <c r="F38" i="44"/>
  <c r="G38" i="44"/>
  <c r="H38" i="44"/>
  <c r="K38" i="44" s="1"/>
  <c r="K65" i="44" s="1"/>
  <c r="L38" i="44"/>
  <c r="Q38" i="44" s="1"/>
  <c r="M38" i="44"/>
  <c r="N38" i="44"/>
  <c r="O38" i="44"/>
  <c r="R38" i="44" s="1"/>
  <c r="P38" i="44"/>
  <c r="Y38" i="44"/>
  <c r="Y65" i="44" s="1"/>
  <c r="Z38" i="44"/>
  <c r="AA38" i="44"/>
  <c r="AA65" i="44" s="1"/>
  <c r="AB38" i="44"/>
  <c r="AC38" i="44"/>
  <c r="AC65" i="44" s="1"/>
  <c r="AD38" i="44"/>
  <c r="AE38" i="44"/>
  <c r="AF38" i="44"/>
  <c r="AG38" i="44"/>
  <c r="AG65" i="44" s="1"/>
  <c r="AH38" i="44"/>
  <c r="AI38" i="44"/>
  <c r="AI65" i="44" s="1"/>
  <c r="AJ38" i="44"/>
  <c r="AJ65" i="44" s="1"/>
  <c r="AK38" i="44"/>
  <c r="AK65" i="44" s="1"/>
  <c r="AL38" i="44"/>
  <c r="AM38" i="44"/>
  <c r="AM65" i="44"/>
  <c r="AN38" i="44"/>
  <c r="AO38" i="44"/>
  <c r="AO65" i="44" s="1"/>
  <c r="AP38" i="44"/>
  <c r="AQ38" i="44"/>
  <c r="AQ65" i="44" s="1"/>
  <c r="AR38" i="44"/>
  <c r="AS38" i="44"/>
  <c r="AS65" i="44"/>
  <c r="AT38" i="44"/>
  <c r="AT65" i="44" s="1"/>
  <c r="AU38" i="44"/>
  <c r="AU65" i="44"/>
  <c r="AV38" i="44"/>
  <c r="AW38" i="44"/>
  <c r="AW65" i="44" s="1"/>
  <c r="AX38" i="44"/>
  <c r="AY38" i="44"/>
  <c r="AY65" i="44"/>
  <c r="AZ38" i="44"/>
  <c r="AZ65" i="44" s="1"/>
  <c r="BA38" i="44"/>
  <c r="BA65" i="44" s="1"/>
  <c r="BB38" i="44"/>
  <c r="BC38" i="44"/>
  <c r="BD38" i="44"/>
  <c r="BE38" i="44"/>
  <c r="BE65" i="44" s="1"/>
  <c r="BF38" i="44"/>
  <c r="I39" i="44"/>
  <c r="J39" i="44"/>
  <c r="K39" i="44"/>
  <c r="Q39" i="44"/>
  <c r="R39" i="44"/>
  <c r="S39" i="44"/>
  <c r="I40" i="44"/>
  <c r="J40" i="44"/>
  <c r="K40" i="44"/>
  <c r="Q40" i="44"/>
  <c r="R40" i="44"/>
  <c r="S40" i="44"/>
  <c r="I41" i="44"/>
  <c r="J41" i="44"/>
  <c r="K41" i="44"/>
  <c r="Q41" i="44"/>
  <c r="R41" i="44"/>
  <c r="S41" i="44"/>
  <c r="T41" i="44" s="1"/>
  <c r="I42" i="44"/>
  <c r="J42" i="44"/>
  <c r="K42" i="44"/>
  <c r="Q42" i="44"/>
  <c r="R42" i="44"/>
  <c r="S42" i="44"/>
  <c r="I43" i="44"/>
  <c r="J43" i="44"/>
  <c r="K43" i="44"/>
  <c r="Q43" i="44"/>
  <c r="T43" i="44" s="1"/>
  <c r="R43" i="44"/>
  <c r="S43" i="44"/>
  <c r="D44" i="44"/>
  <c r="I44" i="44" s="1"/>
  <c r="I66" i="44" s="1"/>
  <c r="E44" i="44"/>
  <c r="K44" i="44" s="1"/>
  <c r="K66" i="44" s="1"/>
  <c r="F44" i="44"/>
  <c r="F66" i="44" s="1"/>
  <c r="G44" i="44"/>
  <c r="J44" i="44" s="1"/>
  <c r="J66" i="44" s="1"/>
  <c r="H44" i="44"/>
  <c r="H66" i="44" s="1"/>
  <c r="L44" i="44"/>
  <c r="M44" i="44"/>
  <c r="N44" i="44"/>
  <c r="Q44" i="44"/>
  <c r="O44" i="44"/>
  <c r="R44" i="44" s="1"/>
  <c r="R66" i="44" s="1"/>
  <c r="P44" i="44"/>
  <c r="Y44" i="44"/>
  <c r="Z44" i="44"/>
  <c r="AA44" i="44"/>
  <c r="AA66" i="44" s="1"/>
  <c r="AB44" i="44"/>
  <c r="AC44" i="44"/>
  <c r="AD44" i="44"/>
  <c r="AD66" i="44" s="1"/>
  <c r="AE44" i="44"/>
  <c r="AE66" i="44" s="1"/>
  <c r="AF44" i="44"/>
  <c r="AG44" i="44"/>
  <c r="AH44" i="44"/>
  <c r="AH66" i="44" s="1"/>
  <c r="AI44" i="44"/>
  <c r="AI66" i="44"/>
  <c r="AJ44" i="44"/>
  <c r="AK44" i="44"/>
  <c r="AK66" i="44" s="1"/>
  <c r="AL44" i="44"/>
  <c r="AM44" i="44"/>
  <c r="AM66" i="44" s="1"/>
  <c r="AN44" i="44"/>
  <c r="AO44" i="44"/>
  <c r="AP44" i="44"/>
  <c r="AQ44" i="44"/>
  <c r="AQ66" i="44"/>
  <c r="AR44" i="44"/>
  <c r="AR57" i="44" s="1"/>
  <c r="AS44" i="44"/>
  <c r="AT44" i="44"/>
  <c r="AU44" i="44"/>
  <c r="AU66" i="44" s="1"/>
  <c r="AV44" i="44"/>
  <c r="AW44" i="44"/>
  <c r="AW66" i="44"/>
  <c r="AX44" i="44"/>
  <c r="AY44" i="44"/>
  <c r="AY66" i="44" s="1"/>
  <c r="AZ44" i="44"/>
  <c r="BA44" i="44"/>
  <c r="BA66" i="44" s="1"/>
  <c r="BB44" i="44"/>
  <c r="BC44" i="44"/>
  <c r="BC66" i="44" s="1"/>
  <c r="BD44" i="44"/>
  <c r="BE44" i="44"/>
  <c r="BE66" i="44"/>
  <c r="BF44" i="44"/>
  <c r="BG44" i="44"/>
  <c r="BG66" i="44" s="1"/>
  <c r="I45" i="44"/>
  <c r="J45" i="44"/>
  <c r="K45" i="44"/>
  <c r="Q45" i="44"/>
  <c r="R45" i="44"/>
  <c r="S45" i="44"/>
  <c r="T45" i="44" s="1"/>
  <c r="I46" i="44"/>
  <c r="J46" i="44"/>
  <c r="K46" i="44"/>
  <c r="Q46" i="44"/>
  <c r="R46" i="44"/>
  <c r="S46" i="44"/>
  <c r="D47" i="44"/>
  <c r="I47" i="44" s="1"/>
  <c r="I67" i="44" s="1"/>
  <c r="E47" i="44"/>
  <c r="E67" i="44" s="1"/>
  <c r="F47" i="44"/>
  <c r="G47" i="44"/>
  <c r="J47" i="44" s="1"/>
  <c r="J67" i="44" s="1"/>
  <c r="H47" i="44"/>
  <c r="L47" i="44"/>
  <c r="L67" i="44" s="1"/>
  <c r="M47" i="44"/>
  <c r="N47" i="44"/>
  <c r="Q47" i="44" s="1"/>
  <c r="Q67" i="44" s="1"/>
  <c r="O47" i="44"/>
  <c r="P47" i="44"/>
  <c r="Y47" i="44"/>
  <c r="Y67" i="44"/>
  <c r="Z47" i="44"/>
  <c r="AA47" i="44"/>
  <c r="AB47" i="44"/>
  <c r="AC47" i="44"/>
  <c r="AD47" i="44"/>
  <c r="AE47" i="44"/>
  <c r="AF47" i="44"/>
  <c r="AG47" i="44"/>
  <c r="AH47" i="44"/>
  <c r="AI47" i="44"/>
  <c r="AJ47" i="44"/>
  <c r="AK47" i="44"/>
  <c r="AL47" i="44"/>
  <c r="AM47" i="44"/>
  <c r="AN47" i="44"/>
  <c r="AO47" i="44"/>
  <c r="AP47" i="44"/>
  <c r="AQ47" i="44"/>
  <c r="AR47" i="44"/>
  <c r="AS47" i="44"/>
  <c r="AT47" i="44"/>
  <c r="AU47" i="44"/>
  <c r="AV47" i="44"/>
  <c r="AW47" i="44"/>
  <c r="AX47" i="44"/>
  <c r="AY47" i="44"/>
  <c r="AZ47" i="44"/>
  <c r="BA47" i="44"/>
  <c r="BB47" i="44"/>
  <c r="BC47" i="44"/>
  <c r="BD47" i="44"/>
  <c r="BE47" i="44"/>
  <c r="BF47" i="44"/>
  <c r="BG47" i="44"/>
  <c r="I48" i="44"/>
  <c r="J48" i="44"/>
  <c r="K48" i="44"/>
  <c r="Q48" i="44"/>
  <c r="R48" i="44"/>
  <c r="S48" i="44"/>
  <c r="I49" i="44"/>
  <c r="J49" i="44"/>
  <c r="K49" i="44"/>
  <c r="Q49" i="44"/>
  <c r="R49" i="44"/>
  <c r="S49" i="44"/>
  <c r="I50" i="44"/>
  <c r="J50" i="44"/>
  <c r="K50" i="44"/>
  <c r="Q50" i="44"/>
  <c r="R50" i="44"/>
  <c r="S50" i="44"/>
  <c r="I51" i="44"/>
  <c r="J51" i="44"/>
  <c r="K51" i="44"/>
  <c r="Q51" i="44"/>
  <c r="R51" i="44"/>
  <c r="S51" i="44"/>
  <c r="D52" i="44"/>
  <c r="I52" i="44" s="1"/>
  <c r="E52" i="44"/>
  <c r="F52" i="44"/>
  <c r="G52" i="44"/>
  <c r="J52" i="44"/>
  <c r="H52" i="44"/>
  <c r="K52" i="44" s="1"/>
  <c r="K68" i="44" s="1"/>
  <c r="L52" i="44"/>
  <c r="Q52" i="44" s="1"/>
  <c r="M52" i="44"/>
  <c r="N52" i="44"/>
  <c r="O52" i="44"/>
  <c r="R52" i="44" s="1"/>
  <c r="P52" i="44"/>
  <c r="S52" i="44"/>
  <c r="S68" i="44" s="1"/>
  <c r="Y52" i="44"/>
  <c r="Y68" i="44" s="1"/>
  <c r="Z52" i="44"/>
  <c r="AA52" i="44"/>
  <c r="AB52" i="44"/>
  <c r="AC52" i="44"/>
  <c r="AD52" i="44"/>
  <c r="AE52" i="44"/>
  <c r="AF52" i="44"/>
  <c r="AG52" i="44"/>
  <c r="AG57" i="44" s="1"/>
  <c r="AH52" i="44"/>
  <c r="AI52" i="44"/>
  <c r="AJ52" i="44"/>
  <c r="AK52" i="44"/>
  <c r="AL52" i="44"/>
  <c r="AM52" i="44"/>
  <c r="AN52" i="44"/>
  <c r="AO52" i="44"/>
  <c r="AO68" i="44" s="1"/>
  <c r="AP52" i="44"/>
  <c r="AQ52" i="44"/>
  <c r="AR52" i="44"/>
  <c r="AS52" i="44"/>
  <c r="AT52" i="44"/>
  <c r="AU52" i="44"/>
  <c r="AV52" i="44"/>
  <c r="AW52" i="44"/>
  <c r="AW68" i="44" s="1"/>
  <c r="AX52" i="44"/>
  <c r="AY52" i="44"/>
  <c r="AZ52" i="44"/>
  <c r="BA52" i="44"/>
  <c r="BB52" i="44"/>
  <c r="BC52" i="44"/>
  <c r="BD52" i="44"/>
  <c r="BE52" i="44"/>
  <c r="BE68" i="44" s="1"/>
  <c r="BF52" i="44"/>
  <c r="BG52" i="44"/>
  <c r="BH52" i="44"/>
  <c r="I53" i="44"/>
  <c r="J53" i="44"/>
  <c r="K53" i="44"/>
  <c r="Q53" i="44"/>
  <c r="T53" i="44" s="1"/>
  <c r="R53" i="44"/>
  <c r="S53" i="44"/>
  <c r="I54" i="44"/>
  <c r="J54" i="44"/>
  <c r="K54" i="44"/>
  <c r="Q54" i="44"/>
  <c r="R54" i="44"/>
  <c r="S54" i="44"/>
  <c r="T54" i="44" s="1"/>
  <c r="I55" i="44"/>
  <c r="J55" i="44"/>
  <c r="K55" i="44"/>
  <c r="Q55" i="44"/>
  <c r="R55" i="44"/>
  <c r="S55" i="44"/>
  <c r="D56" i="44"/>
  <c r="E56" i="44"/>
  <c r="E57" i="44" s="1"/>
  <c r="F56" i="44"/>
  <c r="G56" i="44"/>
  <c r="H56" i="44"/>
  <c r="L56" i="44"/>
  <c r="M56" i="44"/>
  <c r="M69" i="44" s="1"/>
  <c r="N56" i="44"/>
  <c r="N57" i="44" s="1"/>
  <c r="Q56" i="44"/>
  <c r="Q69" i="44" s="1"/>
  <c r="O56" i="44"/>
  <c r="P56" i="44"/>
  <c r="S56" i="44" s="1"/>
  <c r="S69" i="44" s="1"/>
  <c r="Y56" i="44"/>
  <c r="Z56" i="44"/>
  <c r="AA56" i="44"/>
  <c r="AA69" i="44" s="1"/>
  <c r="AB56" i="44"/>
  <c r="AC56" i="44"/>
  <c r="AC69" i="44" s="1"/>
  <c r="AD56" i="44"/>
  <c r="AE56" i="44"/>
  <c r="AE57" i="44" s="1"/>
  <c r="AF56" i="44"/>
  <c r="AG56" i="44"/>
  <c r="AH56" i="44"/>
  <c r="AI56" i="44"/>
  <c r="AI69" i="44" s="1"/>
  <c r="AJ56" i="44"/>
  <c r="AJ57" i="44"/>
  <c r="AK56" i="44"/>
  <c r="AL56" i="44"/>
  <c r="AL57" i="44" s="1"/>
  <c r="AM56" i="44"/>
  <c r="AN56" i="44"/>
  <c r="AN57" i="44" s="1"/>
  <c r="AO56" i="44"/>
  <c r="AP56" i="44"/>
  <c r="AQ56" i="44"/>
  <c r="AQ69" i="44" s="1"/>
  <c r="AR56" i="44"/>
  <c r="AS56" i="44"/>
  <c r="AT56" i="44"/>
  <c r="AU56" i="44"/>
  <c r="AV56" i="44"/>
  <c r="AW56" i="44"/>
  <c r="AX56" i="44"/>
  <c r="AY56" i="44"/>
  <c r="AY69" i="44" s="1"/>
  <c r="AZ56" i="44"/>
  <c r="AZ57" i="44" s="1"/>
  <c r="BA56" i="44"/>
  <c r="BB56" i="44"/>
  <c r="BC56" i="44"/>
  <c r="BC69" i="44" s="1"/>
  <c r="BD56" i="44"/>
  <c r="BD57" i="44"/>
  <c r="BE56" i="44"/>
  <c r="BF56" i="44"/>
  <c r="X57" i="44"/>
  <c r="AU57" i="44"/>
  <c r="BM57" i="44"/>
  <c r="BN57" i="44"/>
  <c r="BO57" i="44"/>
  <c r="BP57" i="44"/>
  <c r="BQ57" i="44"/>
  <c r="BR57" i="44"/>
  <c r="BS57" i="44"/>
  <c r="BT57" i="44"/>
  <c r="BU57" i="44"/>
  <c r="BV57" i="44"/>
  <c r="BW57" i="44"/>
  <c r="BX57" i="44"/>
  <c r="BY57" i="44"/>
  <c r="BZ57" i="44"/>
  <c r="CA57" i="44"/>
  <c r="CB57" i="44"/>
  <c r="CC57" i="44"/>
  <c r="CD57" i="44"/>
  <c r="E59" i="44"/>
  <c r="O59" i="44"/>
  <c r="U59" i="44"/>
  <c r="V59" i="44"/>
  <c r="W59" i="44"/>
  <c r="X59" i="44"/>
  <c r="Y59" i="44"/>
  <c r="AG59" i="44"/>
  <c r="AK59" i="44"/>
  <c r="AO59" i="44"/>
  <c r="AS59" i="44"/>
  <c r="AW59" i="44"/>
  <c r="BA59" i="44"/>
  <c r="BM59" i="44"/>
  <c r="BN59" i="44"/>
  <c r="BO59" i="44"/>
  <c r="BP59" i="44"/>
  <c r="BQ59" i="44"/>
  <c r="BR59" i="44"/>
  <c r="BS59" i="44"/>
  <c r="BT59" i="44"/>
  <c r="BU59" i="44"/>
  <c r="BV59" i="44"/>
  <c r="BW59" i="44"/>
  <c r="BX59" i="44"/>
  <c r="BY59" i="44"/>
  <c r="BZ59" i="44"/>
  <c r="CA59" i="44"/>
  <c r="CB59" i="44"/>
  <c r="CC59" i="44"/>
  <c r="CD59" i="44"/>
  <c r="CE59" i="44"/>
  <c r="CF59" i="44"/>
  <c r="CG59" i="44"/>
  <c r="CH59" i="44"/>
  <c r="CI59" i="44"/>
  <c r="CJ59" i="44"/>
  <c r="CK59" i="44"/>
  <c r="CL59" i="44"/>
  <c r="CM59" i="44"/>
  <c r="CN59" i="44"/>
  <c r="CO59" i="44"/>
  <c r="CP59" i="44"/>
  <c r="CQ59" i="44"/>
  <c r="CR59" i="44"/>
  <c r="CS59" i="44"/>
  <c r="D60" i="44"/>
  <c r="F60" i="44"/>
  <c r="H60" i="44"/>
  <c r="L60" i="44"/>
  <c r="N60" i="44"/>
  <c r="P60" i="44"/>
  <c r="U60" i="44"/>
  <c r="V60" i="44"/>
  <c r="W60" i="44"/>
  <c r="W70" i="44" s="1"/>
  <c r="X60" i="44"/>
  <c r="AD60" i="44"/>
  <c r="AF60" i="44"/>
  <c r="AJ60" i="44"/>
  <c r="AL60" i="44"/>
  <c r="AN60" i="44"/>
  <c r="AR60" i="44"/>
  <c r="AR70" i="44" s="1"/>
  <c r="AT60" i="44"/>
  <c r="AV60" i="44"/>
  <c r="AZ60" i="44"/>
  <c r="BD60" i="44"/>
  <c r="BH60" i="44"/>
  <c r="BM60" i="44"/>
  <c r="BN60" i="44"/>
  <c r="BO60" i="44"/>
  <c r="BP60" i="44"/>
  <c r="BQ60" i="44"/>
  <c r="BR60" i="44"/>
  <c r="BS60" i="44"/>
  <c r="BT60" i="44"/>
  <c r="BU60" i="44"/>
  <c r="BV60" i="44"/>
  <c r="BW60" i="44"/>
  <c r="BX60" i="44"/>
  <c r="BY60" i="44"/>
  <c r="BZ60" i="44"/>
  <c r="CA60" i="44"/>
  <c r="CB60" i="44"/>
  <c r="CC60" i="44"/>
  <c r="CD60" i="44"/>
  <c r="CE60" i="44"/>
  <c r="CF60" i="44"/>
  <c r="CG60" i="44"/>
  <c r="CH60" i="44"/>
  <c r="CI60" i="44"/>
  <c r="CJ60" i="44"/>
  <c r="CK60" i="44"/>
  <c r="CL60" i="44"/>
  <c r="CM60" i="44"/>
  <c r="CN60" i="44"/>
  <c r="CO60" i="44"/>
  <c r="CP60" i="44"/>
  <c r="CQ60" i="44"/>
  <c r="CR60" i="44"/>
  <c r="CS60" i="44"/>
  <c r="D61" i="44"/>
  <c r="F61" i="44"/>
  <c r="L61" i="44"/>
  <c r="O61" i="44"/>
  <c r="U61" i="44"/>
  <c r="V61" i="44"/>
  <c r="W61" i="44"/>
  <c r="X61" i="44"/>
  <c r="Z61" i="44"/>
  <c r="AA61" i="44"/>
  <c r="AB61" i="44"/>
  <c r="AC61" i="44"/>
  <c r="AD61" i="44"/>
  <c r="AE61" i="44"/>
  <c r="AF61" i="44"/>
  <c r="AF70" i="44" s="1"/>
  <c r="AH61" i="44"/>
  <c r="AI61" i="44"/>
  <c r="AJ61" i="44"/>
  <c r="AK61" i="44"/>
  <c r="AL61" i="44"/>
  <c r="AM61" i="44"/>
  <c r="AN61" i="44"/>
  <c r="AP61" i="44"/>
  <c r="AQ61" i="44"/>
  <c r="AR61" i="44"/>
  <c r="AS61" i="44"/>
  <c r="AT61" i="44"/>
  <c r="AU61" i="44"/>
  <c r="AV61" i="44"/>
  <c r="AV70" i="44" s="1"/>
  <c r="AX61" i="44"/>
  <c r="AY61" i="44"/>
  <c r="AZ61" i="44"/>
  <c r="BA61" i="44"/>
  <c r="BB61" i="44"/>
  <c r="BC61" i="44"/>
  <c r="BD61" i="44"/>
  <c r="BF61" i="44"/>
  <c r="BG61" i="44"/>
  <c r="BH61" i="44"/>
  <c r="BM61" i="44"/>
  <c r="BN61" i="44"/>
  <c r="BO61" i="44"/>
  <c r="BP61" i="44"/>
  <c r="BQ61" i="44"/>
  <c r="BR61" i="44"/>
  <c r="BS61" i="44"/>
  <c r="BT61" i="44"/>
  <c r="BU61" i="44"/>
  <c r="BV61" i="44"/>
  <c r="BW61" i="44"/>
  <c r="BX61" i="44"/>
  <c r="BY61" i="44"/>
  <c r="BZ61" i="44"/>
  <c r="CA61" i="44"/>
  <c r="CB61" i="44"/>
  <c r="CC61" i="44"/>
  <c r="CD61" i="44"/>
  <c r="CE61" i="44"/>
  <c r="CE70" i="44" s="1"/>
  <c r="CF61" i="44"/>
  <c r="CG61" i="44"/>
  <c r="CH61" i="44"/>
  <c r="CI61" i="44"/>
  <c r="CJ61" i="44"/>
  <c r="CK61" i="44"/>
  <c r="CL61" i="44"/>
  <c r="CM61" i="44"/>
  <c r="CN61" i="44"/>
  <c r="CO61" i="44"/>
  <c r="CP61" i="44"/>
  <c r="CQ61" i="44"/>
  <c r="CR61" i="44"/>
  <c r="CS61" i="44"/>
  <c r="E62" i="44"/>
  <c r="G62" i="44"/>
  <c r="H62" i="44"/>
  <c r="L62" i="44"/>
  <c r="N62" i="44"/>
  <c r="P62" i="44"/>
  <c r="U62" i="44"/>
  <c r="V62" i="44"/>
  <c r="W62" i="44"/>
  <c r="X62" i="44"/>
  <c r="Z62" i="44"/>
  <c r="AD62" i="44"/>
  <c r="AF62" i="44"/>
  <c r="AL62" i="44"/>
  <c r="AN62" i="44"/>
  <c r="AP62" i="44"/>
  <c r="AV62" i="44"/>
  <c r="AX62" i="44"/>
  <c r="BB62" i="44"/>
  <c r="BF62" i="44"/>
  <c r="BM62" i="44"/>
  <c r="BN62" i="44"/>
  <c r="BO62" i="44"/>
  <c r="BP62" i="44"/>
  <c r="BQ62" i="44"/>
  <c r="BR62" i="44"/>
  <c r="BS62" i="44"/>
  <c r="BT62" i="44"/>
  <c r="BU62" i="44"/>
  <c r="BV62" i="44"/>
  <c r="BW62" i="44"/>
  <c r="BX62" i="44"/>
  <c r="BY62" i="44"/>
  <c r="BZ62" i="44"/>
  <c r="CA62" i="44"/>
  <c r="CB62" i="44"/>
  <c r="CC62" i="44"/>
  <c r="CD62" i="44"/>
  <c r="CE62" i="44"/>
  <c r="CF62" i="44"/>
  <c r="CG62" i="44"/>
  <c r="CH62" i="44"/>
  <c r="CI62" i="44"/>
  <c r="CJ62" i="44"/>
  <c r="CK62" i="44"/>
  <c r="CL62" i="44"/>
  <c r="CM62" i="44"/>
  <c r="CN62" i="44"/>
  <c r="CO62" i="44"/>
  <c r="CP62" i="44"/>
  <c r="CQ62" i="44"/>
  <c r="CR62" i="44"/>
  <c r="CS62" i="44"/>
  <c r="E63" i="44"/>
  <c r="N63" i="44"/>
  <c r="P63" i="44"/>
  <c r="U63" i="44"/>
  <c r="V63" i="44"/>
  <c r="W63" i="44"/>
  <c r="X63" i="44"/>
  <c r="Y63" i="44"/>
  <c r="AC63" i="44"/>
  <c r="AE63" i="44"/>
  <c r="AG63" i="44"/>
  <c r="AK63" i="44"/>
  <c r="AM63" i="44"/>
  <c r="AO63" i="44"/>
  <c r="AS63" i="44"/>
  <c r="AU63" i="44"/>
  <c r="AW63" i="44"/>
  <c r="BA63" i="44"/>
  <c r="BC63" i="44"/>
  <c r="BE63" i="44"/>
  <c r="BM63" i="44"/>
  <c r="BN63" i="44"/>
  <c r="BO63" i="44"/>
  <c r="BP63" i="44"/>
  <c r="BQ63" i="44"/>
  <c r="BR63" i="44"/>
  <c r="BS63" i="44"/>
  <c r="BT63" i="44"/>
  <c r="BU63" i="44"/>
  <c r="BV63" i="44"/>
  <c r="BW63" i="44"/>
  <c r="BX63" i="44"/>
  <c r="BY63" i="44"/>
  <c r="BZ63" i="44"/>
  <c r="CA63" i="44"/>
  <c r="CB63" i="44"/>
  <c r="CC63" i="44"/>
  <c r="CD63" i="44"/>
  <c r="CE63" i="44"/>
  <c r="CF63" i="44"/>
  <c r="CG63" i="44"/>
  <c r="CH63" i="44"/>
  <c r="CI63" i="44"/>
  <c r="CJ63" i="44"/>
  <c r="CK63" i="44"/>
  <c r="CL63" i="44"/>
  <c r="CM63" i="44"/>
  <c r="CN63" i="44"/>
  <c r="CO63" i="44"/>
  <c r="CP63" i="44"/>
  <c r="CQ63" i="44"/>
  <c r="CR63" i="44"/>
  <c r="CS63" i="44"/>
  <c r="H64" i="44"/>
  <c r="L64" i="44"/>
  <c r="N64" i="44"/>
  <c r="O64" i="44"/>
  <c r="U64" i="44"/>
  <c r="V64" i="44"/>
  <c r="W64" i="44"/>
  <c r="X64" i="44"/>
  <c r="Y64" i="44"/>
  <c r="AA64" i="44"/>
  <c r="AB64" i="44"/>
  <c r="AC64" i="44"/>
  <c r="AD64" i="44"/>
  <c r="AE64" i="44"/>
  <c r="AF64" i="44"/>
  <c r="AG64" i="44"/>
  <c r="AI64" i="44"/>
  <c r="AJ64" i="44"/>
  <c r="AK64" i="44"/>
  <c r="AL64" i="44"/>
  <c r="AM64" i="44"/>
  <c r="AN64" i="44"/>
  <c r="AO64" i="44"/>
  <c r="AQ64" i="44"/>
  <c r="AR64" i="44"/>
  <c r="AS64" i="44"/>
  <c r="AT64" i="44"/>
  <c r="AU64" i="44"/>
  <c r="AV64" i="44"/>
  <c r="AW64" i="44"/>
  <c r="AY64" i="44"/>
  <c r="AZ64" i="44"/>
  <c r="BA64" i="44"/>
  <c r="BB64" i="44"/>
  <c r="BC64" i="44"/>
  <c r="BD64" i="44"/>
  <c r="BE64" i="44"/>
  <c r="BG64" i="44"/>
  <c r="BH64" i="44"/>
  <c r="BM64" i="44"/>
  <c r="BN64" i="44"/>
  <c r="BO64" i="44"/>
  <c r="BP64" i="44"/>
  <c r="BQ64" i="44"/>
  <c r="BR64" i="44"/>
  <c r="BS64" i="44"/>
  <c r="BT64" i="44"/>
  <c r="BU64" i="44"/>
  <c r="BV64" i="44"/>
  <c r="BW64" i="44"/>
  <c r="BX64" i="44"/>
  <c r="BY64" i="44"/>
  <c r="BZ64" i="44"/>
  <c r="CA64" i="44"/>
  <c r="CB64" i="44"/>
  <c r="CC64" i="44"/>
  <c r="CD64" i="44"/>
  <c r="CE64" i="44"/>
  <c r="CF64" i="44"/>
  <c r="CG64" i="44"/>
  <c r="CH64" i="44"/>
  <c r="CI64" i="44"/>
  <c r="CJ64" i="44"/>
  <c r="CK64" i="44"/>
  <c r="CL64" i="44"/>
  <c r="CM64" i="44"/>
  <c r="CN64" i="44"/>
  <c r="CO64" i="44"/>
  <c r="CP64" i="44"/>
  <c r="CQ64" i="44"/>
  <c r="CR64" i="44"/>
  <c r="CS64" i="44"/>
  <c r="D65" i="44"/>
  <c r="F65" i="44"/>
  <c r="L65" i="44"/>
  <c r="N65" i="44"/>
  <c r="Q65" i="44"/>
  <c r="R65" i="44"/>
  <c r="U65" i="44"/>
  <c r="V65" i="44"/>
  <c r="W65" i="44"/>
  <c r="X65" i="44"/>
  <c r="Z65" i="44"/>
  <c r="AB65" i="44"/>
  <c r="AD65" i="44"/>
  <c r="AF65" i="44"/>
  <c r="AH65" i="44"/>
  <c r="AL65" i="44"/>
  <c r="AN65" i="44"/>
  <c r="AP65" i="44"/>
  <c r="AR65" i="44"/>
  <c r="AV65" i="44"/>
  <c r="AX65" i="44"/>
  <c r="BB65" i="44"/>
  <c r="BD65" i="44"/>
  <c r="BF65" i="44"/>
  <c r="BG65" i="44"/>
  <c r="BM65" i="44"/>
  <c r="BN65" i="44"/>
  <c r="BO65" i="44"/>
  <c r="BP65" i="44"/>
  <c r="BQ65" i="44"/>
  <c r="BR65" i="44"/>
  <c r="BS65" i="44"/>
  <c r="BT65" i="44"/>
  <c r="BU65" i="44"/>
  <c r="BV65" i="44"/>
  <c r="BW65" i="44"/>
  <c r="BX65" i="44"/>
  <c r="BY65" i="44"/>
  <c r="BZ65" i="44"/>
  <c r="CA65" i="44"/>
  <c r="CB65" i="44"/>
  <c r="CC65" i="44"/>
  <c r="CD65" i="44"/>
  <c r="CE65" i="44"/>
  <c r="CF65" i="44"/>
  <c r="CG65" i="44"/>
  <c r="CH65" i="44"/>
  <c r="CI65" i="44"/>
  <c r="CJ65" i="44"/>
  <c r="CK65" i="44"/>
  <c r="CL65" i="44"/>
  <c r="CM65" i="44"/>
  <c r="CN65" i="44"/>
  <c r="CO65" i="44"/>
  <c r="CP65" i="44"/>
  <c r="CQ65" i="44"/>
  <c r="CR65" i="44"/>
  <c r="CS65" i="44"/>
  <c r="D66" i="44"/>
  <c r="L66" i="44"/>
  <c r="N66" i="44"/>
  <c r="P66" i="44"/>
  <c r="U66" i="44"/>
  <c r="V66" i="44"/>
  <c r="W66" i="44"/>
  <c r="X66" i="44"/>
  <c r="Z66" i="44"/>
  <c r="AB66" i="44"/>
  <c r="AF66" i="44"/>
  <c r="AJ66" i="44"/>
  <c r="AL66" i="44"/>
  <c r="AN66" i="44"/>
  <c r="AP66" i="44"/>
  <c r="AR66" i="44"/>
  <c r="AT66" i="44"/>
  <c r="AV66" i="44"/>
  <c r="AX66" i="44"/>
  <c r="AZ66" i="44"/>
  <c r="BB66" i="44"/>
  <c r="BD66" i="44"/>
  <c r="BF66" i="44"/>
  <c r="BH66" i="44"/>
  <c r="BM66" i="44"/>
  <c r="BN66" i="44"/>
  <c r="BO66" i="44"/>
  <c r="BP66" i="44"/>
  <c r="BQ66" i="44"/>
  <c r="BR66" i="44"/>
  <c r="BS66" i="44"/>
  <c r="BS70" i="44" s="1"/>
  <c r="BT66" i="44"/>
  <c r="BU66" i="44"/>
  <c r="BV66" i="44"/>
  <c r="BW66" i="44"/>
  <c r="BX66" i="44"/>
  <c r="BY66" i="44"/>
  <c r="BZ66" i="44"/>
  <c r="CA66" i="44"/>
  <c r="CA70" i="44" s="1"/>
  <c r="CB66" i="44"/>
  <c r="CC66" i="44"/>
  <c r="CD66" i="44"/>
  <c r="CE66" i="44"/>
  <c r="CF66" i="44"/>
  <c r="CG66" i="44"/>
  <c r="CH66" i="44"/>
  <c r="CI66" i="44"/>
  <c r="CJ66" i="44"/>
  <c r="CK66" i="44"/>
  <c r="CL66" i="44"/>
  <c r="CM66" i="44"/>
  <c r="CN66" i="44"/>
  <c r="CO66" i="44"/>
  <c r="CP66" i="44"/>
  <c r="CQ66" i="44"/>
  <c r="CQ70" i="44" s="1"/>
  <c r="CR66" i="44"/>
  <c r="CS66" i="44"/>
  <c r="D67" i="44"/>
  <c r="F67" i="44"/>
  <c r="G67" i="44"/>
  <c r="H67" i="44"/>
  <c r="N67" i="44"/>
  <c r="P67" i="44"/>
  <c r="U67" i="44"/>
  <c r="V67" i="44"/>
  <c r="W67" i="44"/>
  <c r="X67" i="44"/>
  <c r="Z67" i="44"/>
  <c r="AA67" i="44"/>
  <c r="AB67" i="44"/>
  <c r="AC67" i="44"/>
  <c r="AD67" i="44"/>
  <c r="AE67" i="44"/>
  <c r="AF67" i="44"/>
  <c r="AG67" i="44"/>
  <c r="AH67" i="44"/>
  <c r="AI67" i="44"/>
  <c r="AJ67" i="44"/>
  <c r="AK67" i="44"/>
  <c r="AL67" i="44"/>
  <c r="AM67" i="44"/>
  <c r="AN67" i="44"/>
  <c r="AO67" i="44"/>
  <c r="AP67" i="44"/>
  <c r="AQ67" i="44"/>
  <c r="AR67" i="44"/>
  <c r="AS67" i="44"/>
  <c r="AT67" i="44"/>
  <c r="AU67" i="44"/>
  <c r="AV67" i="44"/>
  <c r="AW67" i="44"/>
  <c r="AX67" i="44"/>
  <c r="AY67" i="44"/>
  <c r="AZ67" i="44"/>
  <c r="BA67" i="44"/>
  <c r="BB67" i="44"/>
  <c r="BC67" i="44"/>
  <c r="BD67" i="44"/>
  <c r="BE67" i="44"/>
  <c r="BF67" i="44"/>
  <c r="BG67" i="44"/>
  <c r="BH67" i="44"/>
  <c r="BM67" i="44"/>
  <c r="BN67" i="44"/>
  <c r="BO67" i="44"/>
  <c r="BP67" i="44"/>
  <c r="BQ67" i="44"/>
  <c r="BR67" i="44"/>
  <c r="BS67" i="44"/>
  <c r="BT67" i="44"/>
  <c r="BU67" i="44"/>
  <c r="BV67" i="44"/>
  <c r="BW67" i="44"/>
  <c r="BX67" i="44"/>
  <c r="BY67" i="44"/>
  <c r="BZ67" i="44"/>
  <c r="CA67" i="44"/>
  <c r="CB67" i="44"/>
  <c r="CC67" i="44"/>
  <c r="CD67" i="44"/>
  <c r="CE67" i="44"/>
  <c r="CF67" i="44"/>
  <c r="CG67" i="44"/>
  <c r="CH67" i="44"/>
  <c r="CI67" i="44"/>
  <c r="CJ67" i="44"/>
  <c r="CK67" i="44"/>
  <c r="CL67" i="44"/>
  <c r="CM67" i="44"/>
  <c r="CN67" i="44"/>
  <c r="CO67" i="44"/>
  <c r="CP67" i="44"/>
  <c r="CQ67" i="44"/>
  <c r="CR67" i="44"/>
  <c r="CS67" i="44"/>
  <c r="D68" i="44"/>
  <c r="F68" i="44"/>
  <c r="G68" i="44"/>
  <c r="J68" i="44"/>
  <c r="L68" i="44"/>
  <c r="M68" i="44"/>
  <c r="N68" i="44"/>
  <c r="O68" i="44"/>
  <c r="P68" i="44"/>
  <c r="R68" i="44"/>
  <c r="U68" i="44"/>
  <c r="V68" i="44"/>
  <c r="W68" i="44"/>
  <c r="X68" i="44"/>
  <c r="Z68" i="44"/>
  <c r="AA68" i="44"/>
  <c r="AB68" i="44"/>
  <c r="AC68" i="44"/>
  <c r="AD68" i="44"/>
  <c r="AE68" i="44"/>
  <c r="AF68" i="44"/>
  <c r="AH68" i="44"/>
  <c r="AI68" i="44"/>
  <c r="AJ68" i="44"/>
  <c r="AK68" i="44"/>
  <c r="AL68" i="44"/>
  <c r="AM68" i="44"/>
  <c r="AN68" i="44"/>
  <c r="AP68" i="44"/>
  <c r="AQ68" i="44"/>
  <c r="AR68" i="44"/>
  <c r="AS68" i="44"/>
  <c r="AT68" i="44"/>
  <c r="AU68" i="44"/>
  <c r="AV68" i="44"/>
  <c r="AX68" i="44"/>
  <c r="AY68" i="44"/>
  <c r="AZ68" i="44"/>
  <c r="BA68" i="44"/>
  <c r="BB68" i="44"/>
  <c r="BC68" i="44"/>
  <c r="BD68" i="44"/>
  <c r="BF68" i="44"/>
  <c r="BG68" i="44"/>
  <c r="BH68" i="44"/>
  <c r="BM68" i="44"/>
  <c r="BN68" i="44"/>
  <c r="BO68" i="44"/>
  <c r="BP68" i="44"/>
  <c r="BQ68" i="44"/>
  <c r="BR68" i="44"/>
  <c r="BS68" i="44"/>
  <c r="BT68" i="44"/>
  <c r="BU68" i="44"/>
  <c r="BV68" i="44"/>
  <c r="BW68" i="44"/>
  <c r="BX68" i="44"/>
  <c r="BY68" i="44"/>
  <c r="BZ68" i="44"/>
  <c r="CA68" i="44"/>
  <c r="CB68" i="44"/>
  <c r="CC68" i="44"/>
  <c r="CD68" i="44"/>
  <c r="CE68" i="44"/>
  <c r="CF68" i="44"/>
  <c r="CG68" i="44"/>
  <c r="CH68" i="44"/>
  <c r="CI68" i="44"/>
  <c r="CJ68" i="44"/>
  <c r="CK68" i="44"/>
  <c r="CL68" i="44"/>
  <c r="CM68" i="44"/>
  <c r="CN68" i="44"/>
  <c r="CO68" i="44"/>
  <c r="CP68" i="44"/>
  <c r="CQ68" i="44"/>
  <c r="CR68" i="44"/>
  <c r="CS68" i="44"/>
  <c r="D69" i="44"/>
  <c r="H69" i="44"/>
  <c r="L69" i="44"/>
  <c r="N69" i="44"/>
  <c r="O69" i="44"/>
  <c r="P69" i="44"/>
  <c r="U69" i="44"/>
  <c r="V69" i="44"/>
  <c r="W69" i="44"/>
  <c r="X69" i="44"/>
  <c r="Y69" i="44"/>
  <c r="AE69" i="44"/>
  <c r="AG69" i="44"/>
  <c r="AK69" i="44"/>
  <c r="AM69" i="44"/>
  <c r="AO69" i="44"/>
  <c r="AS69" i="44"/>
  <c r="AU69" i="44"/>
  <c r="AW69" i="44"/>
  <c r="BA69" i="44"/>
  <c r="BE69" i="44"/>
  <c r="BH69" i="44"/>
  <c r="BM69" i="44"/>
  <c r="BN69" i="44"/>
  <c r="BO69" i="44"/>
  <c r="BP69" i="44"/>
  <c r="BQ69" i="44"/>
  <c r="BR69" i="44"/>
  <c r="BS69" i="44"/>
  <c r="BT69" i="44"/>
  <c r="BU69" i="44"/>
  <c r="BV69" i="44"/>
  <c r="BW69" i="44"/>
  <c r="BX69" i="44"/>
  <c r="BY69" i="44"/>
  <c r="BZ69" i="44"/>
  <c r="CA69" i="44"/>
  <c r="CB69" i="44"/>
  <c r="CC69" i="44"/>
  <c r="CD69" i="44"/>
  <c r="CE69" i="44"/>
  <c r="CF69" i="44"/>
  <c r="CG69" i="44"/>
  <c r="CH69" i="44"/>
  <c r="CI69" i="44"/>
  <c r="CJ69" i="44"/>
  <c r="CK69" i="44"/>
  <c r="CL69" i="44"/>
  <c r="CM69" i="44"/>
  <c r="CN69" i="44"/>
  <c r="CO69" i="44"/>
  <c r="CP69" i="44"/>
  <c r="CQ69" i="44"/>
  <c r="CR69" i="44"/>
  <c r="CS69" i="44"/>
  <c r="BO70" i="44"/>
  <c r="BW70" i="44"/>
  <c r="CI70" i="44"/>
  <c r="CM70" i="44"/>
  <c r="H20" i="35"/>
  <c r="I20" i="35" s="1"/>
  <c r="G20" i="35"/>
  <c r="H21" i="35"/>
  <c r="G21" i="35"/>
  <c r="H22" i="35"/>
  <c r="G22" i="35"/>
  <c r="H23" i="35"/>
  <c r="I23" i="35" s="1"/>
  <c r="G23" i="35"/>
  <c r="G24" i="35"/>
  <c r="I24" i="35" s="1"/>
  <c r="H25" i="35"/>
  <c r="G25" i="35"/>
  <c r="H8" i="35"/>
  <c r="G8" i="35"/>
  <c r="I8" i="35" s="1"/>
  <c r="H9" i="35"/>
  <c r="I9" i="35"/>
  <c r="G9" i="35"/>
  <c r="G6" i="35"/>
  <c r="I6" i="35" s="1"/>
  <c r="G7" i="35"/>
  <c r="G10" i="35"/>
  <c r="I10" i="35" s="1"/>
  <c r="G11" i="35"/>
  <c r="G12" i="35"/>
  <c r="G13" i="35"/>
  <c r="G14" i="35"/>
  <c r="G15" i="35"/>
  <c r="G16" i="35"/>
  <c r="G17" i="35"/>
  <c r="G18" i="35"/>
  <c r="I18" i="35" s="1"/>
  <c r="G19" i="35"/>
  <c r="D32" i="41"/>
  <c r="C32" i="41"/>
  <c r="D29" i="41"/>
  <c r="C29" i="41"/>
  <c r="D26" i="41"/>
  <c r="C26" i="41"/>
  <c r="D23" i="41"/>
  <c r="C23" i="41"/>
  <c r="D20" i="41"/>
  <c r="C20" i="41"/>
  <c r="D17" i="41"/>
  <c r="C17" i="41"/>
  <c r="D14" i="41"/>
  <c r="C14" i="41"/>
  <c r="D11" i="41"/>
  <c r="C11" i="41"/>
  <c r="D8" i="41"/>
  <c r="C8" i="41"/>
  <c r="D5" i="41"/>
  <c r="C5" i="41"/>
  <c r="C26" i="35"/>
  <c r="D26" i="35"/>
  <c r="E26" i="35"/>
  <c r="F26" i="35"/>
  <c r="B26" i="35"/>
  <c r="G26" i="35" s="1"/>
  <c r="H7" i="35"/>
  <c r="I7" i="35" s="1"/>
  <c r="H11" i="35"/>
  <c r="I11" i="35" s="1"/>
  <c r="I12" i="35"/>
  <c r="H13" i="35"/>
  <c r="H14" i="35"/>
  <c r="I14" i="35" s="1"/>
  <c r="H15" i="35"/>
  <c r="H16" i="35"/>
  <c r="I16" i="35" s="1"/>
  <c r="H17" i="35"/>
  <c r="H19" i="35"/>
  <c r="I19" i="35" s="1"/>
  <c r="H5" i="35"/>
  <c r="G5" i="35"/>
  <c r="G753" i="31"/>
  <c r="H753" i="31"/>
  <c r="I753" i="31"/>
  <c r="J753" i="31"/>
  <c r="K753" i="31"/>
  <c r="J56" i="44"/>
  <c r="J69" i="44" s="1"/>
  <c r="R47" i="44"/>
  <c r="R67" i="44" s="1"/>
  <c r="O67" i="44"/>
  <c r="S47" i="44"/>
  <c r="S67" i="44" s="1"/>
  <c r="M67" i="44"/>
  <c r="AS57" i="44"/>
  <c r="AS66" i="44"/>
  <c r="AO57" i="44"/>
  <c r="AO66" i="44"/>
  <c r="AG66" i="44"/>
  <c r="AC66" i="44"/>
  <c r="Y66" i="44"/>
  <c r="J38" i="44"/>
  <c r="J65" i="44" s="1"/>
  <c r="G65" i="44"/>
  <c r="E65" i="44"/>
  <c r="J33" i="44"/>
  <c r="J64" i="44"/>
  <c r="G64" i="44"/>
  <c r="K33" i="44"/>
  <c r="K64" i="44" s="1"/>
  <c r="E64" i="44"/>
  <c r="T29" i="44"/>
  <c r="T25" i="44"/>
  <c r="R22" i="44"/>
  <c r="R62" i="44" s="1"/>
  <c r="O62" i="44"/>
  <c r="T20" i="44"/>
  <c r="BI67" i="44"/>
  <c r="BH63" i="44"/>
  <c r="BF63" i="44"/>
  <c r="BD63" i="44"/>
  <c r="BB63" i="44"/>
  <c r="AZ63" i="44"/>
  <c r="AX63" i="44"/>
  <c r="AV63" i="44"/>
  <c r="AT63" i="44"/>
  <c r="AR63" i="44"/>
  <c r="AP63" i="44"/>
  <c r="AN63" i="44"/>
  <c r="AL63" i="44"/>
  <c r="AJ63" i="44"/>
  <c r="AH63" i="44"/>
  <c r="AF63" i="44"/>
  <c r="AD63" i="44"/>
  <c r="AB63" i="44"/>
  <c r="Z63" i="44"/>
  <c r="H63" i="44"/>
  <c r="D63" i="44"/>
  <c r="N59" i="44"/>
  <c r="H59" i="44"/>
  <c r="D59" i="44"/>
  <c r="AW57" i="44"/>
  <c r="T48" i="44"/>
  <c r="Q66" i="44"/>
  <c r="S44" i="44"/>
  <c r="S66" i="44"/>
  <c r="M66" i="44"/>
  <c r="T42" i="44"/>
  <c r="I14" i="44"/>
  <c r="I60" i="44" s="1"/>
  <c r="T11" i="44"/>
  <c r="R56" i="44"/>
  <c r="T50" i="44"/>
  <c r="T36" i="44"/>
  <c r="I17" i="44"/>
  <c r="I61" i="44" s="1"/>
  <c r="T13" i="44"/>
  <c r="T8" i="44"/>
  <c r="BJ14" i="44"/>
  <c r="BJ60" i="44" s="1"/>
  <c r="BI44" i="44"/>
  <c r="BI66" i="44" s="1"/>
  <c r="R69" i="44"/>
  <c r="I5" i="35"/>
  <c r="I21" i="35"/>
  <c r="BD69" i="44"/>
  <c r="BB69" i="44"/>
  <c r="AZ69" i="44"/>
  <c r="AX69" i="44"/>
  <c r="AV69" i="44"/>
  <c r="AR69" i="44"/>
  <c r="AP69" i="44"/>
  <c r="AN69" i="44"/>
  <c r="AL69" i="44"/>
  <c r="AJ69" i="44"/>
  <c r="AH69" i="44"/>
  <c r="AF69" i="44"/>
  <c r="AB69" i="44"/>
  <c r="Z69" i="44"/>
  <c r="F69" i="44"/>
  <c r="E68" i="44"/>
  <c r="BC65" i="44"/>
  <c r="AE65" i="44"/>
  <c r="O65" i="44"/>
  <c r="M65" i="44"/>
  <c r="T55" i="44"/>
  <c r="AY57" i="44"/>
  <c r="T49" i="44"/>
  <c r="I38" i="44"/>
  <c r="I65" i="44" s="1"/>
  <c r="Q60" i="44"/>
  <c r="T10" i="44"/>
  <c r="Q59" i="44"/>
  <c r="BK52" i="44"/>
  <c r="BK68" i="44" s="1"/>
  <c r="BH57" i="44"/>
  <c r="I56" i="44"/>
  <c r="T46" i="44"/>
  <c r="T37" i="44"/>
  <c r="I33" i="44"/>
  <c r="I64" i="44" s="1"/>
  <c r="T21" i="44"/>
  <c r="S17" i="44"/>
  <c r="S61" i="44" s="1"/>
  <c r="P61" i="44"/>
  <c r="BG69" i="44"/>
  <c r="BG57" i="44"/>
  <c r="I69" i="44"/>
  <c r="AW70" i="44" l="1"/>
  <c r="AO70" i="44"/>
  <c r="Y70" i="44"/>
  <c r="BL22" i="44"/>
  <c r="BL62" i="44" s="1"/>
  <c r="BI62" i="44"/>
  <c r="AU70" i="44"/>
  <c r="BL17" i="44"/>
  <c r="BL61" i="44" s="1"/>
  <c r="BI61" i="44"/>
  <c r="Q68" i="44"/>
  <c r="T52" i="44"/>
  <c r="T68" i="44" s="1"/>
  <c r="BE70" i="44"/>
  <c r="BJ67" i="44"/>
  <c r="L57" i="44"/>
  <c r="AK57" i="44"/>
  <c r="H65" i="44"/>
  <c r="M64" i="44"/>
  <c r="H61" i="44"/>
  <c r="AB60" i="44"/>
  <c r="AB70" i="44" s="1"/>
  <c r="CN70" i="44"/>
  <c r="CF70" i="44"/>
  <c r="BX70" i="44"/>
  <c r="BP70" i="44"/>
  <c r="BF57" i="44"/>
  <c r="G57" i="44"/>
  <c r="AF57" i="44"/>
  <c r="BG70" i="44"/>
  <c r="AJ70" i="44"/>
  <c r="K9" i="44"/>
  <c r="K59" i="44" s="1"/>
  <c r="BN70" i="44"/>
  <c r="AQ70" i="44"/>
  <c r="AI57" i="44"/>
  <c r="I15" i="35"/>
  <c r="BB70" i="44"/>
  <c r="AY70" i="44"/>
  <c r="AD57" i="44"/>
  <c r="T40" i="44"/>
  <c r="Q33" i="44"/>
  <c r="Q64" i="44" s="1"/>
  <c r="Q70" i="44" s="1"/>
  <c r="R28" i="44"/>
  <c r="R63" i="44" s="1"/>
  <c r="R70" i="44" s="1"/>
  <c r="S28" i="44"/>
  <c r="S63" i="44" s="1"/>
  <c r="AP70" i="44"/>
  <c r="O60" i="44"/>
  <c r="G60" i="44"/>
  <c r="BK28" i="44"/>
  <c r="BK63" i="44" s="1"/>
  <c r="BJ33" i="44"/>
  <c r="BJ64" i="44" s="1"/>
  <c r="CL70" i="44"/>
  <c r="BE57" i="44"/>
  <c r="Y57" i="44"/>
  <c r="H68" i="44"/>
  <c r="H70" i="44" s="1"/>
  <c r="AN70" i="44"/>
  <c r="CS70" i="44"/>
  <c r="CK70" i="44"/>
  <c r="CC70" i="44"/>
  <c r="BU70" i="44"/>
  <c r="BM70" i="44"/>
  <c r="T23" i="44"/>
  <c r="BA70" i="44"/>
  <c r="T14" i="44"/>
  <c r="T60" i="44" s="1"/>
  <c r="T6" i="44"/>
  <c r="BV70" i="44"/>
  <c r="F70" i="44"/>
  <c r="AZ70" i="44"/>
  <c r="I13" i="35"/>
  <c r="D70" i="44"/>
  <c r="E69" i="44"/>
  <c r="K56" i="44"/>
  <c r="K69" i="44" s="1"/>
  <c r="I22" i="35"/>
  <c r="BH70" i="44"/>
  <c r="CR70" i="44"/>
  <c r="CJ70" i="44"/>
  <c r="CB70" i="44"/>
  <c r="BT70" i="44"/>
  <c r="K47" i="44"/>
  <c r="K67" i="44" s="1"/>
  <c r="S33" i="44"/>
  <c r="S64" i="44" s="1"/>
  <c r="BD70" i="44"/>
  <c r="R57" i="44"/>
  <c r="O66" i="44"/>
  <c r="AC57" i="44"/>
  <c r="U70" i="44"/>
  <c r="BB57" i="44"/>
  <c r="AA70" i="44"/>
  <c r="S38" i="44"/>
  <c r="T38" i="44" s="1"/>
  <c r="T65" i="44" s="1"/>
  <c r="Z70" i="44"/>
  <c r="CD70" i="44"/>
  <c r="Q28" i="44"/>
  <c r="Q63" i="44" s="1"/>
  <c r="AG68" i="44"/>
  <c r="AG70" i="44" s="1"/>
  <c r="AL70" i="44"/>
  <c r="CP70" i="44"/>
  <c r="CH70" i="44"/>
  <c r="BZ70" i="44"/>
  <c r="BR70" i="44"/>
  <c r="AT57" i="44"/>
  <c r="H57" i="44"/>
  <c r="AV57" i="44"/>
  <c r="I22" i="44"/>
  <c r="I62" i="44" s="1"/>
  <c r="Q17" i="44"/>
  <c r="Q61" i="44" s="1"/>
  <c r="BI28" i="44"/>
  <c r="BJ38" i="44"/>
  <c r="BJ65" i="44" s="1"/>
  <c r="BK44" i="44"/>
  <c r="BK57" i="44" s="1"/>
  <c r="I17" i="35"/>
  <c r="I25" i="35"/>
  <c r="X70" i="44"/>
  <c r="CO70" i="44"/>
  <c r="CG70" i="44"/>
  <c r="BY70" i="44"/>
  <c r="BQ70" i="44"/>
  <c r="V70" i="44"/>
  <c r="T15" i="44"/>
  <c r="AX70" i="44"/>
  <c r="BK47" i="44"/>
  <c r="BK67" i="44" s="1"/>
  <c r="BJ52" i="44"/>
  <c r="I68" i="44"/>
  <c r="AT70" i="44"/>
  <c r="BK66" i="44"/>
  <c r="BK70" i="44" s="1"/>
  <c r="BL44" i="44"/>
  <c r="BL66" i="44" s="1"/>
  <c r="BC70" i="44"/>
  <c r="AI70" i="44"/>
  <c r="AH70" i="44"/>
  <c r="BJ68" i="44"/>
  <c r="BJ70" i="44" s="1"/>
  <c r="BL52" i="44"/>
  <c r="BL68" i="44" s="1"/>
  <c r="BJ69" i="44"/>
  <c r="BL56" i="44"/>
  <c r="BL69" i="44" s="1"/>
  <c r="AS70" i="44"/>
  <c r="AK70" i="44"/>
  <c r="AC70" i="44"/>
  <c r="BC57" i="44"/>
  <c r="T26" i="44"/>
  <c r="T7" i="44"/>
  <c r="S57" i="44"/>
  <c r="T17" i="44"/>
  <c r="T61" i="44" s="1"/>
  <c r="T9" i="44"/>
  <c r="T59" i="44" s="1"/>
  <c r="AM57" i="44"/>
  <c r="AD69" i="44"/>
  <c r="AD70" i="44" s="1"/>
  <c r="AT69" i="44"/>
  <c r="BF69" i="44"/>
  <c r="BF70" i="44" s="1"/>
  <c r="T44" i="44"/>
  <c r="T66" i="44" s="1"/>
  <c r="T28" i="44"/>
  <c r="T63" i="44" s="1"/>
  <c r="T47" i="44"/>
  <c r="T67" i="44" s="1"/>
  <c r="BL14" i="44"/>
  <c r="BL60" i="44" s="1"/>
  <c r="BL33" i="44"/>
  <c r="BL64" i="44" s="1"/>
  <c r="K57" i="44"/>
  <c r="T22" i="44"/>
  <c r="T62" i="44" s="1"/>
  <c r="T56" i="44"/>
  <c r="T69" i="44" s="1"/>
  <c r="O57" i="44"/>
  <c r="P57" i="44"/>
  <c r="AA57" i="44"/>
  <c r="AQ57" i="44"/>
  <c r="BA57" i="44"/>
  <c r="P59" i="44"/>
  <c r="G69" i="44"/>
  <c r="BI65" i="44"/>
  <c r="I9" i="44"/>
  <c r="I59" i="44" s="1"/>
  <c r="M62" i="44"/>
  <c r="M70" i="44" s="1"/>
  <c r="G66" i="44"/>
  <c r="E66" i="44"/>
  <c r="E70" i="44" s="1"/>
  <c r="P65" i="44"/>
  <c r="N61" i="44"/>
  <c r="N70" i="44" s="1"/>
  <c r="G61" i="44"/>
  <c r="AX57" i="44"/>
  <c r="AP57" i="44"/>
  <c r="AH57" i="44"/>
  <c r="Z57" i="44"/>
  <c r="F57" i="44"/>
  <c r="D57" i="44"/>
  <c r="T51" i="44"/>
  <c r="T39" i="44"/>
  <c r="T30" i="44"/>
  <c r="K28" i="44"/>
  <c r="K63" i="44" s="1"/>
  <c r="T24" i="44"/>
  <c r="K14" i="44"/>
  <c r="K60" i="44" s="1"/>
  <c r="K70" i="44" s="1"/>
  <c r="G59" i="44"/>
  <c r="G70" i="44" s="1"/>
  <c r="J9" i="44"/>
  <c r="BI9" i="44"/>
  <c r="BL47" i="44" l="1"/>
  <c r="BL67" i="44" s="1"/>
  <c r="Q57" i="44"/>
  <c r="T57" i="44" s="1"/>
  <c r="BI63" i="44"/>
  <c r="BL28" i="44"/>
  <c r="BL63" i="44" s="1"/>
  <c r="O70" i="44"/>
  <c r="BL38" i="44"/>
  <c r="BL65" i="44" s="1"/>
  <c r="T33" i="44"/>
  <c r="T64" i="44" s="1"/>
  <c r="T70" i="44" s="1"/>
  <c r="BJ57" i="44"/>
  <c r="S65" i="44"/>
  <c r="S70" i="44" s="1"/>
  <c r="P70" i="44"/>
  <c r="BI59" i="44"/>
  <c r="BI70" i="44" s="1"/>
  <c r="BI57" i="44"/>
  <c r="BL9" i="44"/>
  <c r="BL59" i="44" s="1"/>
  <c r="J59" i="44"/>
  <c r="J70" i="44" s="1"/>
  <c r="J57" i="44"/>
  <c r="I70" i="44"/>
  <c r="I57" i="44"/>
  <c r="BL70" i="44" l="1"/>
  <c r="BL57" i="44"/>
</calcChain>
</file>

<file path=xl/comments1.xml><?xml version="1.0" encoding="utf-8"?>
<comments xmlns="http://schemas.openxmlformats.org/spreadsheetml/2006/main">
  <authors>
    <author>Mr. Jignesh R. Bavalia</author>
  </authors>
  <commentList>
    <comment ref="D12" authorId="0" shapeId="0">
      <text>
        <r>
          <rPr>
            <b/>
            <sz val="9"/>
            <color indexed="81"/>
            <rFont val="Tahoma"/>
            <family val="2"/>
          </rPr>
          <t>Mr. Jignesh R. Bavalia:
From IT Section
user name-gerc, Password-gerc@4578</t>
        </r>
      </text>
    </comment>
    <comment ref="D13" authorId="0" shapeId="0">
      <text>
        <r>
          <rPr>
            <b/>
            <sz val="9"/>
            <color indexed="81"/>
            <rFont val="Tahoma"/>
            <family val="2"/>
          </rPr>
          <t>Mr. Jignesh R. Bavalia:</t>
        </r>
        <r>
          <rPr>
            <sz val="9"/>
            <color indexed="81"/>
            <rFont val="Tahoma"/>
            <family val="2"/>
          </rPr>
          <t xml:space="preserve">
From Revenue Section-Total Metered Consumer
LT bill:
Brief Report (LT &amp; HT Ass. &amp; CGL)
((LT CGL: (Grand total consumer-PDC-NC-UC-Ujala/LED))
+ ((HT Assesement: (Total consumer-PDC-NC-UC)) - A1 (125 Age: Age analysis report-125 age: Arrears Type-5 Normal cases)
</t>
        </r>
      </text>
    </comment>
  </commentList>
</comments>
</file>

<file path=xl/sharedStrings.xml><?xml version="1.0" encoding="utf-8"?>
<sst xmlns="http://schemas.openxmlformats.org/spreadsheetml/2006/main" count="6627" uniqueCount="2262">
  <si>
    <t>Mechanical Unbalance while coming down from pole &amp; hence accident occurred.</t>
  </si>
  <si>
    <t>WR</t>
  </si>
  <si>
    <t>22/7/2007</t>
  </si>
  <si>
    <t>Leakage Current Through earth. (PM Report avaited)</t>
  </si>
  <si>
    <t>TKR</t>
  </si>
  <si>
    <t>He-Buffallow</t>
  </si>
  <si>
    <t>26/7/2007</t>
  </si>
  <si>
    <t>Leakage Current Through Earthing wire of T/C</t>
  </si>
  <si>
    <t>28/7/2007</t>
  </si>
  <si>
    <t>Sukhabhai Tejabhai</t>
  </si>
  <si>
    <t>30/7/2007</t>
  </si>
  <si>
    <t>Insulation of service get damaged &amp; leakage current flown through earthing wire</t>
  </si>
  <si>
    <t>31/7/2007</t>
  </si>
  <si>
    <t>Bird Fault on 11 KV &amp; leakage current flown through earth</t>
  </si>
  <si>
    <t>Leakage Current Through earthing wire of T/C Centre</t>
  </si>
  <si>
    <t>Buffallow - 2 Nos.</t>
  </si>
  <si>
    <t>Bullock</t>
  </si>
  <si>
    <t>17/8/2007</t>
  </si>
  <si>
    <t>Leakage Current Through T/c earthing</t>
  </si>
  <si>
    <t xml:space="preserve">Leakage current  Pass through Guy Wire Which Is Damaged By Buffalo        </t>
  </si>
  <si>
    <t>30/08/2007</t>
  </si>
  <si>
    <t>due to heavy wind phase wire get detached from binding &amp; touched to the c clamp of neutral wire &amp; leakage current flown through earth wire due to wet land.</t>
  </si>
  <si>
    <t>21/09/2007</t>
  </si>
  <si>
    <t>An electric motor of pumping the water in house of Shri Shamji Moti Vishodiya get its body Short, a return power flows thro' a neutral wire &amp; reaches at a T/C &amp; from it the current flows thro' earth wire to a gnd. level of land &amp; also due to moisture in a</t>
  </si>
  <si>
    <t>W®</t>
  </si>
  <si>
    <t>3.10.2007</t>
  </si>
  <si>
    <t>21/11/2007</t>
  </si>
  <si>
    <t>While the victim was removing broken tree branch lying on 1 phase S/L in front yard of his house, the GI wire broken and one end of it came in contact with live L.T.line, the second end of GI wire was in contact with the victim, hense got electrocuted &amp; r</t>
  </si>
  <si>
    <t>BHUJ RURAL</t>
  </si>
  <si>
    <t>SIDDIK SUMAR NODE</t>
  </si>
  <si>
    <t>22/07/07</t>
  </si>
  <si>
    <t>24/6/07 reporting on July - 07</t>
  </si>
  <si>
    <t>Due to snapping of LT line wire and both the Buffalo passed near the snapped cond. &amp; come in contact and electrocuted.</t>
  </si>
  <si>
    <t>Due to Pin puncture leakage  current was passing in pole</t>
  </si>
  <si>
    <t>Due to leakage of current in earthing of service pole</t>
  </si>
  <si>
    <t>Accident accured in his premises.</t>
  </si>
  <si>
    <t>2no's cow of Sh.Gokalbhai Danabhai</t>
  </si>
  <si>
    <t>24-09-07</t>
  </si>
  <si>
    <t>Buffalo of Sh. Madhabhai Dhanjibhai</t>
  </si>
  <si>
    <t>27-09-07</t>
  </si>
  <si>
    <t>Savarkundla®</t>
  </si>
  <si>
    <t>Buffalo of Sh.Rameshbhai Virjibhai.</t>
  </si>
  <si>
    <t>Buffalo of Sh.Mulubhai Smatbhai.</t>
  </si>
  <si>
    <t>25-09-07</t>
  </si>
  <si>
    <t>Bullock of sh.Ajibhai lakhabhai</t>
  </si>
  <si>
    <t>22-08-07</t>
  </si>
  <si>
    <t>Electrocuted from another supply while working due to crossing of line</t>
  </si>
  <si>
    <t>Necessary action taken</t>
  </si>
  <si>
    <t>Sihor-R</t>
  </si>
  <si>
    <t>Sh. Girish D Solanki  (VS-HLP)</t>
  </si>
  <si>
    <t>A fatal accident occurred to A buffalo at Vill: Mendarda due to leakage current of telephone galvanized pole &amp; current pass nearby LT to a buffalo.</t>
  </si>
  <si>
    <t>Prabhas Patan</t>
  </si>
  <si>
    <t>Buffalos</t>
  </si>
  <si>
    <t>Sh. Khushalbhai Shambubhai Gajera</t>
  </si>
  <si>
    <t>Winding the DO in his Ag. group without permission of company</t>
  </si>
  <si>
    <t>Una</t>
  </si>
  <si>
    <t>Una-1</t>
  </si>
  <si>
    <t>Sh. Bhupendra Kantilal Bariya</t>
  </si>
  <si>
    <t>Contractor man felt from the pole and the mech. accident occurred</t>
  </si>
  <si>
    <t>Lathi</t>
  </si>
  <si>
    <t>17.08.07</t>
  </si>
  <si>
    <t>Earthing wire of T/C was broken from earthing plate at under ground level buffalo of Sh. Rajeshbhai Jerambhai Ardeshana while passes near this T/C and came in contact with this broken earthing wire from which leakage current flow and got an electric shock</t>
  </si>
  <si>
    <t>Jetpur Town</t>
  </si>
  <si>
    <t>FA to buffalo of Sh. Naran Vira</t>
  </si>
  <si>
    <t>22.08.07</t>
  </si>
  <si>
    <t>LT cable burned on top of PSC pole so live cable terminal touched to the GI wire which is earthing of PSC pole so leakage current passed through the GI wire while buffalo of Sh. Naran Vira Rabari came in contact with this GI wire and got an electric shock</t>
  </si>
  <si>
    <t>Jetpur Rural</t>
  </si>
  <si>
    <t>FA to buffalo of Sh. Pragji Mohan</t>
  </si>
  <si>
    <t>05.09.07</t>
  </si>
  <si>
    <t>Transformer neutral failed hence leakage current flowing through the transformer centre earth wire and buffalo of Sh. Pragaji Mohan Paghdar while passes near the T/C and came in contact with earth wire of T/C and got an electric shock and died.</t>
  </si>
  <si>
    <t>FA to buffalo of Sh. Amra Ala</t>
  </si>
  <si>
    <t>14.09.07</t>
  </si>
  <si>
    <t>Tempo was struck to the LT PSC Pole and psc pole fallen on victim with live conductor</t>
  </si>
  <si>
    <t>Rural-2</t>
  </si>
  <si>
    <t>Bachubhai kanabhai Hadiya</t>
  </si>
  <si>
    <t>As per party's information PSC Pole was broken and fall downon buffallow and due to live wire of the pole the animal got shock and it died. But as per the rojkam  there is no wire on the pole and the animal was 10' away from the broken pole.</t>
  </si>
  <si>
    <t>Palitana-Rural</t>
  </si>
  <si>
    <t>Fatal Human - Shri Bhupatbhai Shamjibhai Varsadiya</t>
  </si>
  <si>
    <t>City - 1</t>
  </si>
  <si>
    <t>Khargate</t>
  </si>
  <si>
    <t>Non Fatal Human to Staff</t>
  </si>
  <si>
    <t>SHIHOR-R</t>
  </si>
  <si>
    <t>Fatal human</t>
  </si>
  <si>
    <t>Wire extended from nearby house to use electricity.It touched G I Wire used for drying cloths. Victim touched the G I Wire &amp; got shocked &amp; dead.</t>
  </si>
  <si>
    <t>SHIHOR-T</t>
  </si>
  <si>
    <t>Fatal Animal-buffalow</t>
  </si>
  <si>
    <t>RCD-3</t>
  </si>
  <si>
    <t>RSD</t>
  </si>
  <si>
    <t>Jasubhai Bhagwatsinh Rana</t>
  </si>
  <si>
    <t>28.04.07</t>
  </si>
  <si>
    <t>Due to snapping of the conductor the animals came in contact with this snapped conductor and got shock and they died.</t>
  </si>
  <si>
    <t>Palitana-R</t>
  </si>
  <si>
    <t xml:space="preserve">Non Fatal Human(Boy)                                         Prakash Raghavbhai Chauhan </t>
  </si>
  <si>
    <t>Due to snapping of HT conductor the load side of the conductor was fall down and it was touching eith the fancing. The fancing was binded with the main iron gate of the temple. The victim came in contact with the gate and he got shock.</t>
  </si>
  <si>
    <t>The three span to the HT line is replaced.</t>
  </si>
  <si>
    <t>While working on the T/C, suddenly the induction was started from live LT condctors.</t>
  </si>
  <si>
    <t>Sefty belt issued in gang but not used</t>
  </si>
  <si>
    <t>Two bullock of sh. Pravinbhai Virjibhai Malavia</t>
  </si>
  <si>
    <t>Chalala</t>
  </si>
  <si>
    <t>Ankhlo of Sh. Hanifbhai Kasambhai</t>
  </si>
  <si>
    <t xml:space="preserve">Leckage of power at street light brocken,open cond. Tutch the pole </t>
  </si>
  <si>
    <t>A cow of Sh. Ramjibhai Khimjibahi Parmar</t>
  </si>
  <si>
    <t>A buffalo of Sh. Rama Sidi</t>
  </si>
  <si>
    <t>Damnagar</t>
  </si>
  <si>
    <t>Sh. Praduman Chhotala Joshi</t>
  </si>
  <si>
    <t>3-7-07</t>
  </si>
  <si>
    <t>BEING A GRAM PANCHAYAT PERSON Not Applicable</t>
  </si>
  <si>
    <t>A Calf &amp; A Cow</t>
  </si>
  <si>
    <t>LT line leakage in earthing</t>
  </si>
  <si>
    <t>Smt. Vliben Ravajibhai &amp; 
Pankaj Ravaji</t>
  </si>
  <si>
    <t>Due to heavy rain and wind pressure conductor  binding damage and LT line conductor fall on c clamp</t>
  </si>
  <si>
    <t>Due to heavy rain and wind pressure LT line conductor snapped.</t>
  </si>
  <si>
    <t>Smt. Rasilaben Ratibhai</t>
  </si>
  <si>
    <t>Due to internal wiring leakage in private premises</t>
  </si>
  <si>
    <t>Due to heavy rain and wind pressure conductor binding damage and LT line conductor fall on c clamp</t>
  </si>
  <si>
    <t xml:space="preserve">Cow </t>
  </si>
  <si>
    <t>Leakage in insulation of 1 phase service wire</t>
  </si>
  <si>
    <t>Ku. Monikaben Vinubhai &amp;
Ku. Bhumikaben Kamleshbhai</t>
  </si>
  <si>
    <t>Due to touching of live 11 kV line passes near terrace</t>
  </si>
  <si>
    <t>2 Nos Of Buffalo</t>
  </si>
  <si>
    <t>Due to touching of LT phase wire with neutral wire. Neutral wire was fall on c clamp.</t>
  </si>
  <si>
    <t>Due to touching of LT  phase wire with guard wire, bird fault</t>
  </si>
  <si>
    <t>Shapur</t>
  </si>
  <si>
    <t>One Buffalo</t>
  </si>
  <si>
    <t>Due to came to contact with the Kit Kat fuse on LT side of TC</t>
  </si>
  <si>
    <t>Sh. Arfebgar Dhangar Aparnathi</t>
  </si>
  <si>
    <t>Due to broke down of 11kV Line pole when he was working on line</t>
  </si>
  <si>
    <t>Manavadar-1</t>
  </si>
  <si>
    <t>A Calf</t>
  </si>
  <si>
    <t>Due to rain situation minor leakage current passed through earthing and at that time victim came to contact with the earthing wire and electrocuted.</t>
  </si>
  <si>
    <t>Due to leakage current passed through 100kVA transformer earthing</t>
  </si>
  <si>
    <t>While working on line by taking tripping, due to one pole of breaker was not isolated and victim got shock</t>
  </si>
  <si>
    <t>Gadhada</t>
  </si>
  <si>
    <t>V.P.Siyani</t>
  </si>
  <si>
    <t>06.4.07</t>
  </si>
  <si>
    <t>Came in contact with live HT line</t>
  </si>
  <si>
    <t>G'DHAM</t>
  </si>
  <si>
    <t>Adipur</t>
  </si>
  <si>
    <t>Nitin Arafebdas Kapta</t>
  </si>
  <si>
    <t>Jyotsnaben Hakabhai Bhadeliya</t>
  </si>
  <si>
    <t>08.04.07</t>
  </si>
  <si>
    <t>Due to sparking between two conductors it was broken and fallen on wires of the clothes drying. Hence a leakage current passes through this cloth drying wire.Victim contact with this wire and FA occurred.(In Private Premises)</t>
  </si>
  <si>
    <t xml:space="preserve">Jetpur (R) </t>
  </si>
  <si>
    <t>Sonalben Kamleshbhai
Dobariya</t>
  </si>
  <si>
    <t>20.05.07</t>
  </si>
  <si>
    <t>Accident in private premises</t>
  </si>
  <si>
    <t>FA to bullock of Sh. Ramnikbhai Mandanbhai Radadiya</t>
  </si>
  <si>
    <t>Due to snapping of conductor</t>
  </si>
  <si>
    <t>Ghanshyambhai Jasmatbhai Jethava</t>
  </si>
  <si>
    <t>leakage current through earthing due to broken LT wire from T/C &amp; neutral touched to the fabriction.</t>
  </si>
  <si>
    <t>MT-2</t>
  </si>
  <si>
    <t>M.H.Shilu</t>
  </si>
  <si>
    <t xml:space="preserve">In agriculture farm while victim was working near T/C, his hand contact with earthing wire of T/C which was broken inside the ground and not seen out side ground , in this way due to return leakage current flowing through the earthing wire FA occurred to </t>
  </si>
  <si>
    <t>NA</t>
  </si>
  <si>
    <t>Sh. Bhupatbhai Khodabhai Bambhva</t>
  </si>
  <si>
    <t>While cutting branch of tree accidantly came in contact with near by 11 KV Line &amp; get electric shock.</t>
  </si>
  <si>
    <t>Nagajibhai Haribhai Vala</t>
  </si>
  <si>
    <t>Metalic fencing wire of the farm house touched Un authorised exteneded wire of AG connection at Targhadi village</t>
  </si>
  <si>
    <t>-</t>
  </si>
  <si>
    <t>NFH to outsider Shri Keshavbhai Naranbhai Rathod at Vill. Kalana</t>
  </si>
  <si>
    <t>Khengarbhyai Dayabhai Dafada</t>
  </si>
  <si>
    <t>On request by victim JE has taken LCP of 11KV Sanosara feeder.but actually work was taken on hand on 11 KV water works feeder. Hence victim touched live wire of 11 KV ww fdr.</t>
  </si>
  <si>
    <t>Nareshbhai Mangaldas Asari</t>
  </si>
  <si>
    <t>While carrying out the work on the transformer center he might have fell down to the land.</t>
  </si>
  <si>
    <t>Vinodbhai A Vaniya</t>
  </si>
  <si>
    <t>private truckGJ11U 8691 damaged the psc pole and hence conductor snapped on the animals and animal came contact with live conductor and electrocuted</t>
  </si>
  <si>
    <t>FIR lodge against the vehicle driver of v.no:GJ11 U 869. FIR lodge by the owner of the animal shri Kanubhai Dayabhai Bambha.</t>
  </si>
  <si>
    <t>SNR 1</t>
  </si>
  <si>
    <t>LIMBADI ( T)</t>
  </si>
  <si>
    <t>Hasmukhbhai Bababhai</t>
  </si>
  <si>
    <t>S`nagar city 1</t>
  </si>
  <si>
    <t>Daxaben Pareshbhai Parmar</t>
  </si>
  <si>
    <t>Mechanical accident, fall down from Pole</t>
  </si>
  <si>
    <t>Mandvi</t>
  </si>
  <si>
    <t>Mundra</t>
  </si>
  <si>
    <t>There is a100 kva transformer for royal cement industries LT connection. Due to any how reason in consumers premises, leakage current flows in transformers earthing.there is a mud and water near transformer surrounding area,buffalow &amp; cow passes near it ,</t>
  </si>
  <si>
    <t>Gulab Klayan Jadeja</t>
  </si>
  <si>
    <t>On one LT line pole,10 span away from T/C, one LT line conductor, fall down from insulator &amp; touch to "C"clamp, &amp; earthed. Which make a leakage current flow from T/C earthing to that pole earthing. As the earth are watery &amp; Buffalo came in contact with th</t>
  </si>
  <si>
    <t>Dhoraji Town</t>
  </si>
  <si>
    <t>FA to cow of Sh. Khodabhai Bhutabhai</t>
  </si>
  <si>
    <t>20.09.07</t>
  </si>
  <si>
    <t>Due to heavy rain and wind pressure a very old PSC Pole broken down and victim passing nearby that pole got injured</t>
  </si>
  <si>
    <t>The victim slept his leg while he was fixing a junction box on L.T. line Girder pole and fall down from the girder and meet with non-fatal mechanical accident</t>
  </si>
  <si>
    <t>11 kv   Chhattar (JGY)  Feeders  Top Clamp Conductor  Snapped   And  Fall Down  On   Land (Between  Loc. No.306,307) &amp; That Time  One No.Of Cow of Sh. Gajera Vijay D. At-Prabhunagar    Pass- Out  From That  Place  And  Comes In To Contact  With  Live Wire</t>
  </si>
  <si>
    <t>RRD</t>
  </si>
  <si>
    <t>Jasdan</t>
  </si>
  <si>
    <t>11 KV conductor broke down from load side of 11 KV Sanala JGY feeder and fell down on the earth. Due to this return power flew in the conductor. While shri Najubhai Bijalbhai were passing with his cart, his one no. of bullock came in contact with this bro</t>
  </si>
  <si>
    <t>Leakage current</t>
  </si>
  <si>
    <t>5.1.08</t>
  </si>
  <si>
    <t>3 Nos.  Cow- 1). Shri Jaga Raja Shamla, 2). Shri Rama Gova Kodiyatar 3). Shri Kisa Bhikha Makwana</t>
  </si>
  <si>
    <t>Due to failure of 11 KV Pin Insulator, 11 KV Conductor Snapped.</t>
  </si>
  <si>
    <t>Keshod-1</t>
  </si>
  <si>
    <t>Out Sider Human - Shri Dhirubhai Mavjibhai (Bhikhabhai) Pipaliya</t>
  </si>
  <si>
    <t>Diring Checking of 3 Phase Power Supply in Kit Kat Fuse by victim in his Private Premises (Agriculture Installation)</t>
  </si>
  <si>
    <t>Dwarka/ Khambhalia</t>
  </si>
  <si>
    <t>24.08.07</t>
  </si>
  <si>
    <t>Snapping of LT Conductor.</t>
  </si>
  <si>
    <t>Sikka/City-II</t>
  </si>
  <si>
    <t>25.08.07</t>
  </si>
  <si>
    <t>Due to leakage of earth wire buffalo came in contact with earth wire and accd. Occurred.</t>
  </si>
  <si>
    <t xml:space="preserve">(1)Uttamshinh, (2) Raijibhai </t>
  </si>
  <si>
    <t>Due to heavy rain and wind pin H/W of D.P. touch to other JGY pipali feeder and both are getting shock.</t>
  </si>
  <si>
    <t>Kanabhai Rajabhai Odedara</t>
  </si>
  <si>
    <t>26.08.07</t>
  </si>
  <si>
    <t xml:space="preserve"> When victim climbed on LT line PSC pole for maintenance work at that time PSC pole was broken and fall down. Hence accident is occurred. </t>
  </si>
  <si>
    <t>Kanubhai Jivabhai Makwana</t>
  </si>
  <si>
    <t>NFH to Deptt. Person Manishkumar M Pandya_VS Helper</t>
  </si>
  <si>
    <t>FA to cow (Rowery)</t>
  </si>
  <si>
    <t>FA to 5 nos of wild animal (3 lioness + 2 cub)</t>
  </si>
  <si>
    <t>24.10.07</t>
  </si>
  <si>
    <t>3.11.07</t>
  </si>
  <si>
    <t>4.11.07</t>
  </si>
  <si>
    <t>5.11.07</t>
  </si>
  <si>
    <t>11.11.07</t>
  </si>
  <si>
    <t>16.11.07</t>
  </si>
  <si>
    <t>29.12.07</t>
  </si>
  <si>
    <t>Snapping of 11 KV conductor</t>
  </si>
  <si>
    <t>31.12.07</t>
  </si>
  <si>
    <t>7.01.08</t>
  </si>
  <si>
    <t>maintainance work carried out</t>
  </si>
  <si>
    <t>Fatal accident to O/S human late sumitraben VajupariGosai-age 32 yrs at village Manchiyala taluka amreli dist amreli</t>
  </si>
  <si>
    <t>06.3.08</t>
  </si>
  <si>
    <t>Fatal accident to he-buffallo and she buffallo of shri Kanubhai Dayabhai Bambha at village Mota kankot Tal;Lilya, Dist Amreli</t>
  </si>
  <si>
    <t>25.03.08</t>
  </si>
  <si>
    <t>Circle</t>
  </si>
  <si>
    <t>OFA</t>
  </si>
  <si>
    <t>Grand Total</t>
  </si>
  <si>
    <t xml:space="preserve">AMR </t>
  </si>
  <si>
    <t xml:space="preserve">BHJ </t>
  </si>
  <si>
    <t xml:space="preserve">BVN </t>
  </si>
  <si>
    <t xml:space="preserve">JMN </t>
  </si>
  <si>
    <t xml:space="preserve">JND </t>
  </si>
  <si>
    <t xml:space="preserve">PBR </t>
  </si>
  <si>
    <t xml:space="preserve">RJR </t>
  </si>
  <si>
    <t xml:space="preserve">SNR </t>
  </si>
  <si>
    <t>snapping of 11KV conductor from the shackle point insulator hardware and snapped  conductor from load side lying on the road and at a same time victim passing through the road and came in contact with the snapped conductor and electrocuted.</t>
  </si>
  <si>
    <t>Non fatal accident to Shri Sarvansinh age 40 yrs at village Gangad Taluka Jafrabad</t>
  </si>
  <si>
    <t>container having height having 9.6' touched the 11 kv line and tyre of the container was totally burnt, when victim came in the contact  of live part of the container, he got the electric shock.</t>
  </si>
  <si>
    <t>Fatal accident to buffallo of shri Bhupatbhai Kantibhai Soanki  at villageNani Garmali tal:Chalala</t>
  </si>
  <si>
    <t>leakage of current from the transformer earthing of village t/c</t>
  </si>
  <si>
    <t>maintainance work carried out.</t>
  </si>
  <si>
    <t>Amreli_I</t>
  </si>
  <si>
    <t>open extention code wire touched the iron roof of house and hence leakage current flow through the iron string utlised for hanging the wet clothes, victim touched the iron string and got electric shock.</t>
  </si>
  <si>
    <t>C.K.Makwana</t>
  </si>
  <si>
    <t>While working on line of 11 KV,  another 11 KV line touch to line on which work taken on hand due to wind pressure</t>
  </si>
  <si>
    <t>Proper guarding done and clearance increased</t>
  </si>
  <si>
    <t>1 Cow &amp; 1 Calf</t>
  </si>
  <si>
    <t>LT Conductor was snapped and was touch to LT shackle, so leakage current was flow in pole earthing and victim got shock.</t>
  </si>
  <si>
    <t>Bufallow</t>
  </si>
  <si>
    <t>Unauthoried line extension by unknown person</t>
  </si>
  <si>
    <t>Leakage current passed through guy wire of TC</t>
  </si>
  <si>
    <t>Leakage Current through the earth wire of tc</t>
  </si>
  <si>
    <t>Came in direct contact with live conductor</t>
  </si>
  <si>
    <t>20-09-07</t>
  </si>
  <si>
    <t xml:space="preserve"> The B-phase of out going cable from D. B. was deteriorated and it was thouching with distribution box. The animal came in contact with this D.B. hence it got shock and it died. </t>
  </si>
  <si>
    <t>Leakage Current was passing through earthing wire. The current was passing in surrounding area. The animal came in contact with the earhing wire and it get shock and it ided</t>
  </si>
  <si>
    <t>Not Applicable</t>
  </si>
  <si>
    <t>Accident is occurred in her premises when she was going to remove pin from plug. The live wire of the pin may come in contact with her &amp; this accident may occurred</t>
  </si>
  <si>
    <t>Talala</t>
  </si>
  <si>
    <t>Sh. Parshbhai Sigala &amp; 
Sh. Mansukh M Kachhadiya</t>
  </si>
  <si>
    <t>Accident is occurred when they were working on TC for cabling work.</t>
  </si>
  <si>
    <t>Central</t>
  </si>
  <si>
    <t>Mrs. Shahina Iiyas Shekh</t>
  </si>
  <si>
    <t>Due to leakage current of T/C earthing, buffalo came in contact with wire and accd. Occurred.</t>
  </si>
  <si>
    <t>Lakhman Keshavji Mungra</t>
  </si>
  <si>
    <t>Snapping of HT line buffalo came in contact with wire and accd. Occurred.</t>
  </si>
  <si>
    <t>29.08.07</t>
  </si>
  <si>
    <t>cable shorted, leakage current pass through earthing wire, cow came in contact with leakage wire accd. Occurred.</t>
  </si>
  <si>
    <t>3 nos. of Buffalo</t>
  </si>
  <si>
    <t>illegally Power tapped from an  unauthorised persons through bambu &amp; cable system, as the buffalo rubbed,its body with pole,its body came in contact with illegally tapped cable &amp; Electrolux</t>
  </si>
  <si>
    <t>Ramde Jaga Bhadarka</t>
  </si>
  <si>
    <t>08.09.07</t>
  </si>
  <si>
    <t>Due to cracking of the boarder of the PSC pole while climbing the pole. so he loose his balance and fall down to the earth and met the mechanical accident.</t>
  </si>
  <si>
    <t>Due to leakage current in LT pole earthing.</t>
  </si>
  <si>
    <t>Pranchi</t>
  </si>
  <si>
    <t>Due to touching of scratched cable to guy wire and buffalo has come in contact with this guy wire</t>
  </si>
  <si>
    <t>While cutting tree branches for food of his animals with the help of iron Rod, he came in contact with 11 kv phase wire through that rod and electrolux and died.</t>
  </si>
  <si>
    <t>01.03.08</t>
  </si>
  <si>
    <t>03.03.09</t>
  </si>
  <si>
    <t>Victim was trying to start house floormill &amp; accidently got electric shock</t>
  </si>
  <si>
    <t>NIL</t>
  </si>
  <si>
    <t>Snapped cond. Lying on road victim on motorcycle, he applied the breaks &amp; slipped.</t>
  </si>
  <si>
    <t>snapped cond. Joined</t>
  </si>
  <si>
    <t>Bhuj</t>
  </si>
  <si>
    <t>NAKHATRANA</t>
  </si>
  <si>
    <t>RAJESH NARSHI  NUT</t>
  </si>
  <si>
    <t>25/06/2007</t>
  </si>
  <si>
    <t>Due to heavy wind pressure tree branch Fall down on L.T. circuit,phase &amp; neutral short circuited &amp; conductor snapped on the victim, resulted into fatal accident</t>
  </si>
  <si>
    <t>COW</t>
  </si>
  <si>
    <t>BHUJ CITY-2</t>
  </si>
  <si>
    <t>26/06/07</t>
  </si>
  <si>
    <t>Leakage current flow through trans.center earthing</t>
  </si>
  <si>
    <t>Rapar</t>
  </si>
  <si>
    <t>Cow &amp; Ox</t>
  </si>
  <si>
    <t>May be induction with girder Pole</t>
  </si>
  <si>
    <t>Savjibhai P Bhutak</t>
  </si>
  <si>
    <t>Reparing service line on the Pole</t>
  </si>
  <si>
    <t>Manjulaben P Goyal</t>
  </si>
  <si>
    <t>Meter was provided on T/c. It was provided with MMB. The neutral was touching with MMB. The MMB was also earthed with T/c. earth and the ani,mal thouhed with earting.</t>
  </si>
  <si>
    <t>Palitana _-T</t>
  </si>
  <si>
    <t>LT jumper touched with Guy wire. Guy insulator was broken. Animal thouched with guy wire and it get shock.</t>
  </si>
  <si>
    <t>Talaja</t>
  </si>
  <si>
    <t>Due to heavy rain and wind LT jumper touched with C-clamp and Current pass thorugh earting of GI Wire at PSC Pole.</t>
  </si>
  <si>
    <t>Jaysukhbhai Somatbhai Parmar</t>
  </si>
  <si>
    <t>Mahvua R-2</t>
  </si>
  <si>
    <t>The earthing of the T/c. was leakage. Due to rain the water was clogging in surrounding area. So the leakage current was passing in the water. The animal came in contact with the was water and it get shock.</t>
  </si>
  <si>
    <t>Sh. Shaileshbhai Rupabhai Palas Vill. Helper VS</t>
  </si>
  <si>
    <t>Due to climbing of 11 KV DP where two feeders are passing namely Deva &amp; Vidyutnagar on which only one line L.C. was taken (Devka) &amp; another line was in live condition, so during jumpering work on Devka Feeder Jumper wire may touched to the live wire and t</t>
  </si>
  <si>
    <t>Due to snapping of LT line conductor.</t>
  </si>
  <si>
    <t>Sh. Dhirubhai Mandanbhai Solanki</t>
  </si>
  <si>
    <t>Victim may come in contact with live broken service wire</t>
  </si>
  <si>
    <t>Due to broken of AG LT line in monsoon period victim might came in contact and met with F.A.</t>
  </si>
  <si>
    <t>Due to T/C earthing was leakage in monsson period victim might have came in contact with F.A.</t>
  </si>
  <si>
    <t>A Buffalo's Calf</t>
  </si>
  <si>
    <t>Shri Manilal Somabhai</t>
  </si>
  <si>
    <t>DUE TO PSC POLE BROKEN. MECHANICAL ACCIDENT</t>
  </si>
  <si>
    <t>Shri Yunus Ismail Savan</t>
  </si>
  <si>
    <t>DIRECT TOUCHING TO LIVE 11 K.V. LINE</t>
  </si>
  <si>
    <t>Shri Bharatsinh Chhatrasinh</t>
  </si>
  <si>
    <t>DUE TO UN ISOLATION OF G.O. SWITCH CONTACT</t>
  </si>
  <si>
    <t>DUE TO SNAPPING OF L.T. LINE COND.</t>
  </si>
  <si>
    <t>Sh. Bholabhai Merubhai Kamariya</t>
  </si>
  <si>
    <t>When Victim was trying to connect VCD Player wire in Stereo wire in private primises at that time due to short circuit of VCD player victim Electrocuted and met with Non Fatal Accidedent.</t>
  </si>
  <si>
    <t>21.08.07</t>
  </si>
  <si>
    <t xml:space="preserve">Due to heavy rain the pole was fall down and the live LT wires were fall on the victim she </t>
  </si>
  <si>
    <t>Due to leakage of LT wire and earth wire, buffalo came in contact with leakage wire and got shocked.</t>
  </si>
  <si>
    <t>Shri Samji Valji Vasoya</t>
  </si>
  <si>
    <t>23.08.07</t>
  </si>
  <si>
    <t>Internal wiring fault at consumer's premises.</t>
  </si>
  <si>
    <t>Rural/City-II</t>
  </si>
  <si>
    <t>Accident was occurred during laying of illegal wiring for un-authorized power taking from nearby house in private premises.</t>
  </si>
  <si>
    <t>Street light phase was ON. The victim came in contact with the strreet light phase and he got shock.</t>
  </si>
  <si>
    <t>The LT guard wire was touching with the LT phase wire. Hence the current was pssing through the guard wire and the Girder pole. The animal came in contact with this girder and it got shock and it died.</t>
  </si>
  <si>
    <t>Came in direct contact of 11 KV line when he climbed on Tree.</t>
  </si>
  <si>
    <r>
      <t xml:space="preserve"> </t>
    </r>
    <r>
      <rPr>
        <sz val="10"/>
        <rFont val="Arial"/>
        <family val="2"/>
      </rPr>
      <t>Telephonically line clear taken by Lineman of 11 KV Dudh talawadi Ag. Dom Feeder for repairing of TC lugs. By mistake 66 KV Mangrol S/S (GETCO) staff has taken out trolly of 11 KV Datar Manzil Ag. Dom. Feeder. Sh. B. B. Garchar (Victim) came in to contac</t>
    </r>
  </si>
  <si>
    <r>
      <t xml:space="preserve">FIR LODGE AGAINST THE TRUCK DRIVER BY THE CONCERN DE vide no </t>
    </r>
    <r>
      <rPr>
        <b/>
        <sz val="10"/>
        <rFont val="Times New Roman"/>
        <family val="1"/>
      </rPr>
      <t>114/07</t>
    </r>
  </si>
  <si>
    <t xml:space="preserve">1. Gordhanbhai Sakhiya,          </t>
  </si>
  <si>
    <t>Lalitbhai Sakhiya</t>
  </si>
  <si>
    <t>1. Vimlaben S. Jaishwal</t>
  </si>
  <si>
    <t>Sharmilaben P. Jaishwal</t>
  </si>
  <si>
    <t>while bullock coming back after drinking from river, it came in contact with live LT wire which were laying on earth due to broken pole by heavy rain and flood. Got ele. Shock and accd. Occurred.</t>
  </si>
  <si>
    <t>LT Pole  tillted , buffalow came in to contact with live wire</t>
  </si>
  <si>
    <t>Buffallow-Sh. Duda Karshan Odedara</t>
  </si>
  <si>
    <t>Smt. Jethiben Bhikhabhai Odedara</t>
  </si>
  <si>
    <t>Fatal  Accident Due To Snapping Of Lt Conductor At Village Navagam</t>
  </si>
  <si>
    <t>Buffalow-Sh. Bhimbhai Menand Modhavadiya</t>
  </si>
  <si>
    <t>Diring Checking of  Power Supply in Kit Kat Fuse by victim in his Private Premises (Agriculture Installation)</t>
  </si>
  <si>
    <t>Buffalo - of Shri Bhima Foga Khunti at Village Adityana</t>
  </si>
  <si>
    <t>12.12.07</t>
  </si>
  <si>
    <t>Buffalo of Shri Vikram Rambhai at Village Malia Hatina</t>
  </si>
  <si>
    <t>08.01.08</t>
  </si>
  <si>
    <t>Outsider Human - Shri Safeb Raja Odedara at Village Bhetakadi</t>
  </si>
  <si>
    <t>21.11.07 Reported by EE(O&amp;M)  on dated 08.01.08</t>
  </si>
  <si>
    <t>Un- Authorised work on Live LT Line by Victim</t>
  </si>
  <si>
    <t>kmbl</t>
  </si>
  <si>
    <t xml:space="preserve">Bhatia </t>
  </si>
  <si>
    <t>A Bullock</t>
  </si>
  <si>
    <t>Due to snapping of neutral conductor from 'c' clamp the conductor falls on bullock and acci. occurred.</t>
  </si>
  <si>
    <t>City-2</t>
  </si>
  <si>
    <t>Rural S/dn</t>
  </si>
  <si>
    <t>Shri S.V.Solanki</t>
  </si>
  <si>
    <t>In her home, victim was making tea in vessal on hot plate that time flow of tea occurred and she touch the vessal and she got electric shock &amp; accident took place.</t>
  </si>
  <si>
    <t>07.02.08</t>
  </si>
  <si>
    <t>Due to one current leading to breaking of coductor, which fall on cow &amp; accd. Occurred.</t>
  </si>
  <si>
    <t>16.02.08</t>
  </si>
  <si>
    <t>21.02.08</t>
  </si>
  <si>
    <t>Leckage power of transformer earthing</t>
  </si>
  <si>
    <t xml:space="preserve">A Bullock of Sh. Nanjibhai Savjibhai </t>
  </si>
  <si>
    <t>8-7-07</t>
  </si>
  <si>
    <t>Leckage of  GUY  wire</t>
  </si>
  <si>
    <t>Vadia</t>
  </si>
  <si>
    <t>Sh. Yasvantbhai Bhupatbhai Solanki</t>
  </si>
  <si>
    <t>Victim is Panchayat helper and Accident occurred when the crossing live line came into contact of the span of dead line on which victim was working</t>
  </si>
  <si>
    <t>Submitted To : GUJARAT ELECTRICITY REGULATORY COMMISSION</t>
  </si>
  <si>
    <t>due to heavy rain and wind pressure conductor snapped</t>
  </si>
  <si>
    <t>Burnt 11 kv jumper touched to nearby live 11 kv line due to heavy wind.</t>
  </si>
  <si>
    <t xml:space="preserve">City-1 </t>
  </si>
  <si>
    <t>Sat Rasta</t>
  </si>
  <si>
    <t>Leakage current flows, buffalo came in contact with live wire &amp; accident occurred.</t>
  </si>
  <si>
    <t>Sikka</t>
  </si>
  <si>
    <t>Goat</t>
  </si>
  <si>
    <t>Due to Snapping of LT conductor, accident occurred.</t>
  </si>
  <si>
    <t>rural</t>
  </si>
  <si>
    <t>J.J.(E)</t>
  </si>
  <si>
    <t>Due to Snapping of LT conductor, accident occurred</t>
  </si>
  <si>
    <t xml:space="preserve">Lalpur </t>
  </si>
  <si>
    <t>Jayantibhai Pithadbhai Chavda</t>
  </si>
  <si>
    <t>03.06.07</t>
  </si>
  <si>
    <t>During the repairing work on electrical line the deteriorated v-cross arm, clamp broken &amp; victim lost his balance from pole &amp; fall down to earth</t>
  </si>
  <si>
    <t>Kmbl(T)</t>
  </si>
  <si>
    <t>Rasiklal Damji</t>
  </si>
  <si>
    <t>Snapping of conductor</t>
  </si>
  <si>
    <t>PGVCL</t>
  </si>
  <si>
    <t>N.A.</t>
  </si>
  <si>
    <t>Snapping of Conductor</t>
  </si>
  <si>
    <t>Total</t>
  </si>
  <si>
    <t>Name of Area / Circle</t>
  </si>
  <si>
    <t>09.11.07</t>
  </si>
  <si>
    <t>Total number of   Power transformer failed</t>
  </si>
  <si>
    <t>% failure rate of Power transformer</t>
  </si>
  <si>
    <t>Female Buffalo</t>
  </si>
  <si>
    <t>Electrocuted from another supply while Waking</t>
  </si>
  <si>
    <t>Animal</t>
  </si>
  <si>
    <t>Vall'pur</t>
  </si>
  <si>
    <t>Mohansing Udesing Ravat</t>
  </si>
  <si>
    <t>Sop 003</t>
  </si>
  <si>
    <t>Sop 004</t>
  </si>
  <si>
    <t>Publicity carried out</t>
  </si>
  <si>
    <t>Sop 006</t>
  </si>
  <si>
    <t>Failure of Distribution Transformer</t>
  </si>
  <si>
    <t>Sop 011</t>
  </si>
  <si>
    <t>Sop 013</t>
  </si>
  <si>
    <t>Meter faults</t>
  </si>
  <si>
    <t>10-8-07</t>
  </si>
  <si>
    <t xml:space="preserve">Leakage power of X'mer earthing </t>
  </si>
  <si>
    <t xml:space="preserve">FH - Sh. Rameshbhai Jivabhai                                   NFH - (1) Sh. Kanubhai Ravjibhai                                                                                                                                                                </t>
  </si>
  <si>
    <t>19-8-07</t>
  </si>
  <si>
    <t>Due to heavy rain and wind presure tree branch fall on L.T. live cond.</t>
  </si>
  <si>
    <t xml:space="preserve">A buffalo of Sh. Bhimabhai Balubhai </t>
  </si>
  <si>
    <t xml:space="preserve">A buffalo of Mandanbhai Hamirbhai </t>
  </si>
  <si>
    <t>12-8-07</t>
  </si>
  <si>
    <t xml:space="preserve">Leakage power of PSC pole earthing </t>
  </si>
  <si>
    <t xml:space="preserve">Una-1 </t>
  </si>
  <si>
    <t xml:space="preserve">A buffalo of Ranabhai Sarmanbhai </t>
  </si>
  <si>
    <t>27-8-07</t>
  </si>
  <si>
    <t>A Trailor carrying logs of wood was passing on the road the rear side of the logs touch the LT Line pole. As a result the LT Pole fell down and the LT Line touch the victim</t>
  </si>
  <si>
    <t>Party has lodged FIR Against the driver of Trailor</t>
  </si>
  <si>
    <t>Laxman Arfeb Parmar</t>
  </si>
  <si>
    <t>Short Circuit in internal premises of victim</t>
  </si>
  <si>
    <t>Buffallow</t>
  </si>
  <si>
    <t>Conductor Snapping</t>
  </si>
  <si>
    <t>Leakage Current through LT Pole due to rubbibng of buffallow's horn</t>
  </si>
  <si>
    <t>Short Circuit of Street Light Fixture of LT Pole</t>
  </si>
  <si>
    <t>Revuben Naranbhai Tundia</t>
  </si>
  <si>
    <t>Cattle Bull 2 No (ધણ ખૂંટ)</t>
  </si>
  <si>
    <t>Asif Habib Sandhi</t>
  </si>
  <si>
    <t>15/06/2007</t>
  </si>
  <si>
    <t>Kirtikumar A.Patel</t>
  </si>
  <si>
    <t>Without isolating the LT power he climbed on pole to repair jumper fault and died due to elecric shock.</t>
  </si>
  <si>
    <t>No</t>
  </si>
  <si>
    <t>Bhuj City-1</t>
  </si>
  <si>
    <t>LT Conductor Snapping</t>
  </si>
  <si>
    <t>Bhuj Rural</t>
  </si>
  <si>
    <t>Buffallo</t>
  </si>
  <si>
    <t>25/08/07</t>
  </si>
  <si>
    <t>11 KV Pole broken</t>
  </si>
  <si>
    <t>Bhuj City-2</t>
  </si>
  <si>
    <t>Ali Asgar</t>
  </si>
  <si>
    <t>Defective appliances at consumer's premises</t>
  </si>
  <si>
    <t>Acci took place due to leakage current of Neutral.</t>
  </si>
  <si>
    <t>7.12.07</t>
  </si>
  <si>
    <t>Dhoraji</t>
  </si>
  <si>
    <t xml:space="preserve">Dhoraji (R) </t>
  </si>
  <si>
    <t>Dinesh Ruda Manvar</t>
  </si>
  <si>
    <t>26.03.07</t>
  </si>
  <si>
    <t>Labour of civil contractor when taking iron pipe from machdo touch the 11 KV line and leakage current pass through body of victim</t>
  </si>
  <si>
    <t>Upleta (T)</t>
  </si>
  <si>
    <t>Rajendra Babubhai Gadiyal</t>
  </si>
  <si>
    <t>07.04.07</t>
  </si>
  <si>
    <t>Victim claimb another feeder for which line clear was not taken by his own mistake.</t>
  </si>
  <si>
    <t>Jetpur (T)</t>
  </si>
  <si>
    <t>Sh Ghanshyambhai Bhikhabhai Chauhan At vill   Chokadi</t>
  </si>
  <si>
    <t>Came in direct contact of 11 KV line while filling the building Slabe.</t>
  </si>
  <si>
    <t>Sh Mukeshbhai Mohanbhai Nakiya App. LM at vill Limbdi</t>
  </si>
  <si>
    <t>27-03-08</t>
  </si>
  <si>
    <t>Climbed up on wrong feeder pole.</t>
  </si>
  <si>
    <t>Explanation from ALM Sh M D Chauhan is asked.</t>
  </si>
  <si>
    <t>Charadwa</t>
  </si>
  <si>
    <t>Sh Mansukhbhai Bhavabhai At vill Chupani</t>
  </si>
  <si>
    <t>31-03-08</t>
  </si>
  <si>
    <t>A Big flying bird called "Varvangdu" was found in touching possition between P-P in Ag. LT Line hence P-P Short Circuit was occurred in LT line, Wire was broken and falling on the earth, Shri Nandlal passong with his bullock cart near this LT line and one</t>
  </si>
  <si>
    <t>6.10.07</t>
  </si>
  <si>
    <t>IT WAS OCCURRED DUE TO TRUCK STRIKE WITH LT LINE NUTRAL CONDUCTOR &amp; THE LABOUR FALL DOWN FROM THE TRUCK</t>
  </si>
  <si>
    <t>SONUBHAI NANDRAM VAGHELA</t>
  </si>
  <si>
    <t>THE VICTIM WAS DOING PAINTING WORK AND TOUCHED TO 11 KV LINE DURING WHILE PAINTING</t>
  </si>
  <si>
    <t>VASAVAD</t>
  </si>
  <si>
    <t>SOMABHAI BHANABHAI</t>
  </si>
  <si>
    <t>DUE TO CONDUCTOR FALL DOWN AND TOUCHED TO C CLAMP AND IT POLE WAS EARTH. THE ANIMAL TOUCHED THE POLE</t>
  </si>
  <si>
    <t>CHANDULAL UMIYASHANKAR</t>
  </si>
  <si>
    <t>DUE TO DROP OF CONDUCTOR FROM SHACKLE INSULATOR &amp; CONDUCTOR TOUCHED THE COW</t>
  </si>
  <si>
    <t>KOTDA</t>
  </si>
  <si>
    <t>Popatbhai Dungarbhai Kakadiya</t>
  </si>
  <si>
    <t>due person repairedd starter on his premises and touch to live wire</t>
  </si>
  <si>
    <t>Panchabhai Bachubhai Choriya</t>
  </si>
  <si>
    <t xml:space="preserve">due to leakage of earthing current at LST transformer </t>
  </si>
  <si>
    <t>RURAL</t>
  </si>
  <si>
    <t>C.J.Jadeja (Helper)</t>
  </si>
  <si>
    <t xml:space="preserve">man was working on LT line and at that time LT line Touched to 11KV line at crossing of both line </t>
  </si>
  <si>
    <t>Khenga Machha Ghodasara</t>
  </si>
  <si>
    <t xml:space="preserve">LT line touched to garding and due to that leakage current accident occured </t>
  </si>
  <si>
    <t>LODHIKA</t>
  </si>
  <si>
    <t>Rupabhai Dayabhai Lal</t>
  </si>
  <si>
    <t>BUFF Of Dilipbhai Shivabhai Patel</t>
  </si>
  <si>
    <t>BUFF Of Bipinbhai Chhaganbhai</t>
  </si>
  <si>
    <t>BUFF of GovindbhaiSandhabhai</t>
  </si>
  <si>
    <t>15.10.07</t>
  </si>
  <si>
    <t>Due to Broken incoming LT
Line and Bullock was
came in contact with 
broken wire and met
with electrical accident</t>
  </si>
  <si>
    <t>Accidental contact with live wire while installing dish TV cable</t>
  </si>
  <si>
    <t>Kesha Kuka Parmar</t>
  </si>
  <si>
    <t>16/06/2007</t>
  </si>
  <si>
    <t>Cattle Bull 1 No (ધણ ખૂંટ)</t>
  </si>
  <si>
    <t>Victim climbed on overhighted truck Accidently coming in contact with 11kv line</t>
  </si>
  <si>
    <t>BHUJ</t>
  </si>
  <si>
    <t>FULCHAND DWARKAPRASAD</t>
  </si>
  <si>
    <t>A(i)</t>
  </si>
  <si>
    <t>A(ii)</t>
  </si>
  <si>
    <t>A(iii)</t>
  </si>
  <si>
    <t>B(i)</t>
  </si>
  <si>
    <t>B(ii)</t>
  </si>
  <si>
    <t>C(i)</t>
  </si>
  <si>
    <t>C(ii)</t>
  </si>
  <si>
    <t>D(i)</t>
  </si>
  <si>
    <t>D(ii)</t>
  </si>
  <si>
    <t>E(i)</t>
  </si>
  <si>
    <t>E(ii)</t>
  </si>
  <si>
    <t>F(i)</t>
  </si>
  <si>
    <t>F(ii)</t>
  </si>
  <si>
    <t>F(iii)</t>
  </si>
  <si>
    <t>F(iv)</t>
  </si>
  <si>
    <t>G</t>
  </si>
  <si>
    <t>H</t>
  </si>
  <si>
    <t>Fall from the pole and mech. Accident</t>
  </si>
  <si>
    <t>Victim is Panchayat helper but he has not used any safety tools while working on line.</t>
  </si>
  <si>
    <t>Instruction has already been given to line staff for using safety tools while working.</t>
  </si>
  <si>
    <t>Shri. Hitesh Vithalbhai</t>
  </si>
  <si>
    <t>To attend jumper fault of Kamalpur AG fdr by mistake GO switch of other side was made OFF on main line,while power was ON,from 66 Kv kamaalpur S/S. Victime came in contact with live wire and Fell fown.</t>
  </si>
  <si>
    <t>Panch Uka Gholakiya</t>
  </si>
  <si>
    <t>Snapping of Conductor at Jungvad village.</t>
  </si>
  <si>
    <t>NFH to human outsider Sh. Dinesh Lakharam Vanad at Vill: Thanagalol</t>
  </si>
  <si>
    <t>CIRCLE</t>
  </si>
  <si>
    <t>DIVISION</t>
  </si>
  <si>
    <t>PASCHIM GUJARAT VIJ COMPANY LIMITED
REGD &amp; CORP OFFICE, RAJKOT</t>
  </si>
  <si>
    <t>ELECTRICAL ACCIDENTS DETAIL (Cummulative)</t>
  </si>
  <si>
    <t>No.</t>
  </si>
  <si>
    <t>S/div</t>
  </si>
  <si>
    <t>Name of Victim</t>
  </si>
  <si>
    <t>Date Of Accident</t>
  </si>
  <si>
    <t xml:space="preserve">Details of  accidents </t>
  </si>
  <si>
    <t>Saftery
Tools utilised
or not?</t>
  </si>
  <si>
    <t>Action taken
against the defaulter</t>
  </si>
  <si>
    <t>Deprt</t>
  </si>
  <si>
    <t>Thread/Rag pulled by any resident of multistory building or may be flying of kite guide wire and L.T. live wire was wrilling to each other hence a leakage current flowing through the guide wire to the girder pole while a cow of Sh. Khodabhai Bhutabhai Bha</t>
  </si>
  <si>
    <t>FA to Cow of Sh. Menshi Ramshi</t>
  </si>
  <si>
    <t>On 11 KV pole of first span ahead agriculture T/C. A pin insulator was becomes faulty and broke out. Due to this 11 KV line conductor snapped from the binding of pin insulator and fallen on the V X Arm and due to shot circuit conductor was broken &amp; fallen</t>
  </si>
  <si>
    <t>FA to bullock of Sh. Arafebbhai Ladhabhai</t>
  </si>
  <si>
    <t>25.09.07</t>
  </si>
  <si>
    <t>Due to deterioration of agriculture LT line conductor one of the phase conductor was broken near the C Clamp and fallen down on the ground. While Sh. Arfebbhai Ladhabhai passes with his bullock-cart near this LT line a bullock came in contact with live LT</t>
  </si>
  <si>
    <t>Upleta ®</t>
  </si>
  <si>
    <t>FA to bullock of Sh. Nandalal Dharamshi at Vill. Mervadar</t>
  </si>
  <si>
    <t>30.9.07</t>
  </si>
  <si>
    <t>While opening of mail female pin of flexcible extension wire of the motor which is in running condition, victim came in contact with live part of male pin portion and got shocked, result in fatal accident</t>
  </si>
  <si>
    <t>Nirubhai R Mehta</t>
  </si>
  <si>
    <t>12.11.07</t>
  </si>
  <si>
    <t>Yes</t>
  </si>
  <si>
    <t>12.01.2008</t>
  </si>
  <si>
    <t>19.02.2008</t>
  </si>
  <si>
    <t xml:space="preserve">KOTHARIYA ROAD </t>
  </si>
  <si>
    <t>02.03.2008</t>
  </si>
  <si>
    <t>Morbi</t>
  </si>
  <si>
    <t>Shanala</t>
  </si>
  <si>
    <t>Ramesh Kana</t>
  </si>
  <si>
    <t>The 11 KV line was passing over the house at village Bharatimba. The victim was on the tarrace and accidently he came in contact  with the feeder wire and he got shock and he died.</t>
  </si>
  <si>
    <t>Palitana-T</t>
  </si>
  <si>
    <t>No any avidence is found, which lead to leakage of current resulted into accident.</t>
  </si>
  <si>
    <t>Bhachau</t>
  </si>
  <si>
    <t>Buffalo &amp; Calf</t>
  </si>
  <si>
    <t>Pravinbhai Govindbhai</t>
  </si>
  <si>
    <t>Victim was climbed on ag t/c and he touch live conductor and got shocked</t>
  </si>
  <si>
    <t>Bhupatbhai Bachubhai Chauhan</t>
  </si>
  <si>
    <t>While curing on newly constructed house, victim came in contact with LT line passing above the house ceiling due to wet surface</t>
  </si>
  <si>
    <t xml:space="preserve">Ind </t>
  </si>
  <si>
    <t>05.06.07</t>
  </si>
  <si>
    <t>12.08.07</t>
  </si>
  <si>
    <t>Due to touching flexible wire to sign board and through sign board leakage was passing in the door</t>
  </si>
  <si>
    <t>Due to leakage of current at T/C D.P. earthing</t>
  </si>
  <si>
    <t>Smt. Hemiben Bhaya Balash</t>
  </si>
  <si>
    <t>The LT Line cond.was snapped due to Lungaries</t>
  </si>
  <si>
    <t>Jumper was broken and touching to pole earth wire</t>
  </si>
  <si>
    <t>Due to broken binding from LT Shackle, Cond. Was lying on "U" Clamp and so leakage was passing through pole</t>
  </si>
  <si>
    <t>slipped from pole</t>
  </si>
  <si>
    <t>Anjar-R</t>
  </si>
  <si>
    <t>Shri Kantibhai V. Baria</t>
  </si>
  <si>
    <t>15.03.08</t>
  </si>
  <si>
    <t>Victim(Unauthorized person) was doing some illegal work on X'mer Centre and met with electrical accident.</t>
  </si>
  <si>
    <t>Notice given to Victim &amp; villagers has been warned for not do unauthorized and illegal work on lines &amp; T/C</t>
  </si>
  <si>
    <t>Rajendra Trivedi</t>
  </si>
  <si>
    <t>While attending fault, on 11KV Medisar JGY feeder, person got electric sock. Due to tuching of 11 conductor of 11 KV sumarasar feeder to 11 KV Medisar JGY feeder.</t>
  </si>
  <si>
    <t>Deshalpar</t>
  </si>
  <si>
    <t>Viththal Mithu Maheshwari</t>
  </si>
  <si>
    <t>8.03.08</t>
  </si>
  <si>
    <t>Person was climed on tree branches &amp; came in contact of live conductor</t>
  </si>
  <si>
    <t>City Division</t>
  </si>
  <si>
    <t>GIDC JND</t>
  </si>
  <si>
    <t>Sh. Suresh Ravaji Chauhan</t>
  </si>
  <si>
    <t>It is necessary to instruct line staff strictly to make all crossing live lines dead, where the work is to be carried out by disconnecting the flow of supply before starting the work.</t>
  </si>
  <si>
    <t>Sh. Mala Ram Sanklhat</t>
  </si>
  <si>
    <t xml:space="preserve">Victim was tutched live 11KV cond. Near his Balcony. </t>
  </si>
  <si>
    <t>Notice has been served to the victim, either to dismantle the balcony or to produce the permission given by the connected Nagarpalika regarding construction of the balcony.</t>
  </si>
  <si>
    <t>Anil H. Badhia</t>
  </si>
  <si>
    <t>The DE Gadhada has demanded the line clear  of  Tatam JGY for to reconnect  the DO Fuse of Nana Sakhpar Section. So the SBO of 66KV Tatam S/s. had give the line clear of Nana Sakhpar Ag. feeder instead of Tatam JGY Feeder. The line clear was demanded on C</t>
  </si>
  <si>
    <t xml:space="preserve">Leakage in TC earthing </t>
  </si>
  <si>
    <t>Vinchhiya</t>
  </si>
  <si>
    <t>Amra Bhura Bharvad</t>
  </si>
  <si>
    <t>23/6/07</t>
  </si>
  <si>
    <t>Raziyaben Hanifbhai Lohiya</t>
  </si>
  <si>
    <t>Due to short circuit of 1-Ph.Motor in private premises</t>
  </si>
  <si>
    <t xml:space="preserve">During change of loads in service at his primises </t>
  </si>
  <si>
    <t>Installation of terminal of CT's ACB deteriorated &amp; came in contact to the structure, dead short circuit occurred resulted into heavy flesh. Face of victim was near ACB influenced that place &amp; met with not fatal accident.</t>
  </si>
  <si>
    <t>Chhaganbhai R. Kochhra (Helper)</t>
  </si>
  <si>
    <t>11.07.07</t>
  </si>
  <si>
    <t>Fall down from PSC pole while stringing of 11 KV cond. At village Bava-Pipaliya</t>
  </si>
  <si>
    <t>Victim climbing on iron ladder came in contact with short circuited ceiling fan and got shocked.</t>
  </si>
  <si>
    <t>Pradhuymannagar</t>
  </si>
  <si>
    <t>Kushal Pankajbhai Darji</t>
  </si>
  <si>
    <t>23.06.07</t>
  </si>
  <si>
    <t>Total no. of defective / faulty Meter</t>
  </si>
  <si>
    <t>(3)=(2)+(1)</t>
  </si>
  <si>
    <t>No. of faulty Meters repaired and replaced</t>
  </si>
  <si>
    <t xml:space="preserve">No of faulty meters pending at the end of the quarter </t>
  </si>
  <si>
    <t>(5)=(3)-(4)</t>
  </si>
  <si>
    <t>Single Phase</t>
  </si>
  <si>
    <t>Three Phase</t>
  </si>
  <si>
    <t>HT</t>
  </si>
  <si>
    <t>[1]</t>
  </si>
  <si>
    <t>[2]</t>
  </si>
  <si>
    <t>[4]</t>
  </si>
  <si>
    <t>Direct wire tapped by Ashoksinh from LT line, the joint of unauthorized wire touches with fencing of  Ag. farm  while playing victim  she touches with fancying wire and accident occurred</t>
  </si>
  <si>
    <t>Dwarka</t>
  </si>
  <si>
    <t>Aanandi Dhanjibhai</t>
  </si>
  <si>
    <t>Due to defective internal house wiring, victim got electric shock</t>
  </si>
  <si>
    <t>A Buffalo</t>
  </si>
  <si>
    <t>While unknown vehicle passes under the HT line it pulled &amp; damage the line, there by reducing clearance between ground and 11kv wire. During this period, bullock cart has also passed beneath the line and while passing has touched 11kv line &amp; accident occu</t>
  </si>
  <si>
    <t>Two Bullock</t>
  </si>
  <si>
    <t>A Cow</t>
  </si>
  <si>
    <t>Due to falling of tree on LT line, conductor snapped.</t>
  </si>
  <si>
    <t>Shri Mamta Vijaybhai</t>
  </si>
  <si>
    <t>Made mistake in isolating the line during maintenance work on 11 kv Arikhana feeder  he isolated  11 kv Gafeba feeder instead of 11kv Arikhana feeder</t>
  </si>
  <si>
    <t>City-1</t>
  </si>
  <si>
    <t xml:space="preserve">Hapa </t>
  </si>
  <si>
    <t>Shri Haribhai &amp; Smt. Nathiben</t>
  </si>
  <si>
    <t>Phase cond of dead line of 11 kv nesda feeder are snapped and fall on 11kv shakun feeder and this dead line became live.Buffalow passing nearby came in contact with this live wire and shocked and died.</t>
  </si>
  <si>
    <t>city-1</t>
  </si>
  <si>
    <t>C N SOLANKI</t>
  </si>
  <si>
    <t>Main switch of streetlight fired due to earth fault when he switched on the main switch after attending fault</t>
  </si>
  <si>
    <t>palitana</t>
  </si>
  <si>
    <t>palitana-r</t>
  </si>
  <si>
    <t>loosing balance during working on DP Structure due to slipping of conductor from disc insulator</t>
  </si>
  <si>
    <t>FA to Chhagan Parsottam Sardhara</t>
  </si>
  <si>
    <t>while attending the jumper fault experience jerk and felt from the transformer center.</t>
  </si>
  <si>
    <t>13.10.2007</t>
  </si>
  <si>
    <t>12.10.2007  informed on dtd. 19.10.2007</t>
  </si>
  <si>
    <t>Ag-consumer have illigelly connected power supply from LT line passing through his field in the fencing lying around his ag. Land. The said animals came in contact and electrocuted.</t>
  </si>
  <si>
    <t>NF_Mechanical Accident to o/s human shri Rajubhai Nanjibhai Rathod age_22 yrs at village Lakhapadar</t>
  </si>
  <si>
    <t>24.10.2007</t>
  </si>
  <si>
    <t>due to breaking of psc pole</t>
  </si>
  <si>
    <t>AMRELI RURAL</t>
  </si>
  <si>
    <t>Non fatal accident to Shri Hanubha Takhtasinh Jadeja age 40 yrs at village Bai Dudhala</t>
  </si>
  <si>
    <t>Accident was occurred due to snapping of LT conductors which was snapped due to frequently jumping of monkeys from nearby tree.</t>
  </si>
  <si>
    <t xml:space="preserve">Snapping of L.T. cond. </t>
  </si>
  <si>
    <t xml:space="preserve">A buffalo of Punjabhai Caprajbhai </t>
  </si>
  <si>
    <t>A truck was struck with the girder pole. Hence the accident is Occurred</t>
  </si>
  <si>
    <t xml:space="preserve">Human </t>
  </si>
  <si>
    <t>The victim was working on the Khadsaliya Ag. Feeder. Due number of crossing of 220KV line, 66KV line and Malvav JGY feeder the victim meight have feel the induction. Hence the accident is only due to induction of the other feeder.</t>
  </si>
  <si>
    <t>Mahvua R-1</t>
  </si>
  <si>
    <t>At anandjibhai Kalyanjibhai trust Ag. Land Chhapariyali village, PGVCL's LT Line has been passed. Under this line direct connection taken (illegally) by the victim's parents for electrification of one lamp in the hut under the farm. As per the statement o</t>
  </si>
  <si>
    <t>Leackage current from the earthing of the DTC.</t>
  </si>
  <si>
    <t>The cable of the DTC was deteriorated and it was thouching with the DB. The animal came in contact with this DB and it get shcock and died.</t>
  </si>
  <si>
    <t>Snapping of coatted conductor due to heavy rain.</t>
  </si>
  <si>
    <t>Diaimond Chowk</t>
  </si>
  <si>
    <t>Human  ALM  Name : Bipinbhai Kanajibhai Undaviya.</t>
  </si>
  <si>
    <t>In Private premises of Kiran Traders, The victim came in contact with the electric circuited iron roof which arranged by the factory holder to prevent theft of material. He got the shock and met with the fatal accident in premises of Kiran traders</t>
  </si>
  <si>
    <t>Rural Division-1</t>
  </si>
  <si>
    <t>Bhesan</t>
  </si>
  <si>
    <t>Sh. S.P.Joshi</t>
  </si>
  <si>
    <t>While taking details on TC. came in to induction zone</t>
  </si>
  <si>
    <t>EE, Rural Divison-1 has been asked to inquire the victim</t>
  </si>
  <si>
    <t>Visavadar-2</t>
  </si>
  <si>
    <t>Sh. Ramesh Bhanubhai</t>
  </si>
  <si>
    <t>LT Line shock doubtful may be in private premises</t>
  </si>
  <si>
    <t>Junagadh(R)</t>
  </si>
  <si>
    <t>Due to leakage of current in TC Earthing</t>
  </si>
  <si>
    <t>Visavadar-1</t>
  </si>
  <si>
    <t>Sh.Babubhai Parbatbhai</t>
  </si>
  <si>
    <t>11 KV DO Fuse operation with wet rod</t>
  </si>
  <si>
    <t>Veraval</t>
  </si>
  <si>
    <t>Veraval Town</t>
  </si>
  <si>
    <t>Anonymous Person</t>
  </si>
  <si>
    <t>Due to touching of live line while carrying out construction below live 11 KV line</t>
  </si>
  <si>
    <t>Bilkha</t>
  </si>
  <si>
    <t>Ms. Nikita B Shapariya</t>
  </si>
  <si>
    <t>The conductor was touching with the LT X-arm due to the damage of binding wire of the shackle insulater. So the path was completed through the x-zrm and the girder pole. The animal came in contact with this girder and it got shock and it died.</t>
  </si>
  <si>
    <t>Sihor (R)</t>
  </si>
  <si>
    <t>The load side cable of the transformer i.e. LT side cable was deterirated and the animal came in contact with this cable and it got shock and it died.</t>
  </si>
  <si>
    <t>Due to brken of binding wire  and deteriorated jumper the conductor was touching with the c-clamp and the current was passing through the c-clamp and the earthing wire. The animal came in contact with this earthing wire and it got shock and it died.</t>
  </si>
  <si>
    <t>Palitana -R</t>
  </si>
  <si>
    <t xml:space="preserve">Fatal Human  Nikunj Kanajibhai </t>
  </si>
  <si>
    <t>MRB</t>
  </si>
  <si>
    <t>BTD</t>
  </si>
  <si>
    <t>Sh. Anantrai Laxmanbhai Bhimani</t>
  </si>
  <si>
    <t>Due to Electric Shock while he was switching off hos motor in his farm room where meter was attached and met with Human Fatal Accident.</t>
  </si>
  <si>
    <t>A Buffalow of Sh.Valabhbhai Shamjibhai.</t>
  </si>
  <si>
    <t>29/7/2007.  Reporting on Aug."07</t>
  </si>
  <si>
    <t>Leakage power of Tranformer earthing.</t>
  </si>
  <si>
    <t>Sh. Popatbhai Maganbhai Dhanani</t>
  </si>
  <si>
    <t>Snapping of LT  conductor at shakle point.</t>
  </si>
  <si>
    <t>Aug-08</t>
  </si>
  <si>
    <t>Khambha</t>
  </si>
  <si>
    <t>Sh.A.R.Bhatt. (App. Line Man)</t>
  </si>
  <si>
    <t>When working on 11kv nanudi feeder, He experienced induction and fall from the pole.</t>
  </si>
  <si>
    <t>Not used any safety tools while working on line.</t>
  </si>
  <si>
    <t>Sh. Rambhai Chhaganbhai Dhameliya.</t>
  </si>
  <si>
    <t>28/7/2007 Reporting on Aug.07</t>
  </si>
  <si>
    <t>Victim brother informe on dt.30.7.07, after two days of accedent occurred. We have not found any evidance at the site but victime had try to Lungar from Ex.Lt line.</t>
  </si>
  <si>
    <t>A cow of Sh. Kiritbhai Anupbhai</t>
  </si>
  <si>
    <t>3-8-07</t>
  </si>
  <si>
    <t>A buffalo of Babubhai Mulubhai</t>
  </si>
  <si>
    <t>6-8-07</t>
  </si>
  <si>
    <t>A buffalo of Hirabhai Vaghbhai</t>
  </si>
  <si>
    <t>13-8-07</t>
  </si>
  <si>
    <t>A buffalo of Jayantibhai Rambhai</t>
  </si>
  <si>
    <t>16-8-07</t>
  </si>
  <si>
    <t>A buffalo of Bhagvanbhai Thakarshibhai</t>
  </si>
  <si>
    <t>17-7-07 Reporting on Aug. 07</t>
  </si>
  <si>
    <t>Leakage current of LT pole earthing</t>
  </si>
  <si>
    <t>Sh. Shankarbhai Lakahbhai Nayak</t>
  </si>
  <si>
    <t>2-8-07</t>
  </si>
  <si>
    <t>We haven't informed by party.The rojkam is done after Newspaper Sandesh pressnote on 30.01.08.The accident has been occurred near HT-LT circuit line.Still no-strong reason has been found but came to know that victim tryed to connect lungaria to 11KV line</t>
  </si>
  <si>
    <t>Come into the direct touch to live holder in private premises</t>
  </si>
  <si>
    <t>Sh. Bhavesh M Trivedi (VS-HLP)</t>
  </si>
  <si>
    <t>Slipping from PSC pole mechanical accident</t>
  </si>
  <si>
    <t>Safety Belt was not allocated</t>
  </si>
  <si>
    <t>Sh. Bhagaram Banaram</t>
  </si>
  <si>
    <t>Electrocuted from another supply while working</t>
  </si>
  <si>
    <t xml:space="preserve"> Not Applicable(Unauthorized Operation by consumer)</t>
  </si>
  <si>
    <t>Sh. Gagjibhai Jinabahi</t>
  </si>
  <si>
    <t>In private premises while removing electric motor from bore well</t>
  </si>
  <si>
    <t>Sh. Varshben M Goswami</t>
  </si>
  <si>
    <t>in the premise of victim, when victim goes to start hils ele. Motor at open covered starter, in a room, one phase comes in contact with fingers of the hand and he got ele. Shocked.</t>
  </si>
  <si>
    <t>Snapping of LT Conductor</t>
  </si>
  <si>
    <t>Buffalo</t>
  </si>
  <si>
    <t>An ox</t>
  </si>
  <si>
    <t>15.09.07</t>
  </si>
  <si>
    <t>Earthing leakage of T/C.Water was surrounded by T/C and as Buffalo fall in water it Electro lux</t>
  </si>
  <si>
    <t>Kmbk®</t>
  </si>
  <si>
    <t>A Bufflao</t>
  </si>
  <si>
    <t>27.09.07</t>
  </si>
  <si>
    <t>Leakage current drawn in GI earth wire, buffalo came in contact with wire &amp; accd. Occurred.</t>
  </si>
  <si>
    <t>Dipak Ramji</t>
  </si>
  <si>
    <t>While isolating G.O switch forT/C replacement, switch goes to earth and fire arc took place and acc. Occurred.</t>
  </si>
  <si>
    <t>J.J.</t>
  </si>
  <si>
    <t>29.09.07</t>
  </si>
  <si>
    <t>Sh. Kesubhai Gokalbhai</t>
  </si>
  <si>
    <t>Unauthorized climbing on pole on LT pole</t>
  </si>
  <si>
    <t>Sh. Lalji Arfeb</t>
  </si>
  <si>
    <t>Due to leakage current of TC earthing</t>
  </si>
  <si>
    <t>LT conductor snapped</t>
  </si>
  <si>
    <t>Sh. D D Pandya  (Helper)</t>
  </si>
  <si>
    <t>Leakage current in service line</t>
  </si>
  <si>
    <t>Sh. M G Parmar (ALM)</t>
  </si>
  <si>
    <t>Mechanical NFA at the time of tree cutting in 11kV vadal feeder.</t>
  </si>
  <si>
    <t>Rural Division-2</t>
  </si>
  <si>
    <t>Manavadar-2</t>
  </si>
  <si>
    <t>Smt. Manishaben Rajeshkumar Trambaliya</t>
  </si>
  <si>
    <t>Consumer Category</t>
  </si>
  <si>
    <t>No. of faulty meters at the start of the quarter / year</t>
  </si>
  <si>
    <t xml:space="preserve">No. of faulty meters added during the quarter / year     </t>
  </si>
  <si>
    <t>Accidental contect with live wire</t>
  </si>
  <si>
    <t>Shapar Veraval</t>
  </si>
  <si>
    <t>Abuben Daudbhai Riyami</t>
  </si>
  <si>
    <t>Victim was checking DO fuse by taking line clear of 11KV Balaji fdr but return power came &amp; he got Elect. Shock.</t>
  </si>
  <si>
    <t>Any other Reson</t>
  </si>
  <si>
    <t>Valiben Charan</t>
  </si>
  <si>
    <t>21/6/07</t>
  </si>
  <si>
    <t>Line clear was taken but feedback owner supply came due to another source. Un authorized operation by outsider</t>
  </si>
  <si>
    <t>BULLOCK</t>
  </si>
  <si>
    <t>Due to leakage of current in T/C. Earthing</t>
  </si>
  <si>
    <t>Sh. Pithabhai Rambhai Rathod</t>
  </si>
  <si>
    <t>Leakage of Current in 1 PG motor due to some problem in his premises</t>
  </si>
  <si>
    <t>Sh. Ramesh Vira Chudasama</t>
  </si>
  <si>
    <t>During cutting work in monsoon period victim may came in vicinity of 11 KV line &amp; met with N.F.A.</t>
  </si>
  <si>
    <t>OFH</t>
  </si>
  <si>
    <t>DNFH</t>
  </si>
  <si>
    <t>DFH</t>
  </si>
  <si>
    <t>ONFH</t>
  </si>
  <si>
    <t>while buffalo was grazing near bank of small river, it came in contact with live LT wire which were laying on earth due to broken pole by  heavy rain and flood.</t>
  </si>
  <si>
    <t>City-II</t>
  </si>
  <si>
    <t>Rural S/dn/City-2</t>
  </si>
  <si>
    <t xml:space="preserve"> A Buffalo</t>
  </si>
  <si>
    <t xml:space="preserve">Snappinf of LT conductor </t>
  </si>
  <si>
    <t>Okha/Kmbl</t>
  </si>
  <si>
    <t>A Camel</t>
  </si>
  <si>
    <t>Due to heavy rain pole slipped and bend 11 kv line from foundation and hence clearance between ground and conductor reduces as the camel came in contact with wire and accd. Occurred.</t>
  </si>
  <si>
    <t>Kmbl(T)S/dn./Kmbl</t>
  </si>
  <si>
    <t>Shri D.D.Parmar</t>
  </si>
  <si>
    <t xml:space="preserve">The victim was alloted to attend the complain of Jalin Petrol pump while attending the complain on transformer , LT line side the victim came in vicinity of HT line passing above LT line and electrocuted and fall from T/C. </t>
  </si>
  <si>
    <t>Shri Ahir R.J.</t>
  </si>
  <si>
    <t xml:space="preserve">RJC </t>
  </si>
  <si>
    <t xml:space="preserve">Due to Pin Insulator's fault 11 KV conductor of Jetavira feeder was stupped and fallen on two nos of cow passing under line and cowa got electrocuted and spot dead. </t>
  </si>
  <si>
    <t>Two cows</t>
  </si>
  <si>
    <t>Due to snapping of B-phase of LT Line, the live wire come in contact of 2nos. Cows.</t>
  </si>
  <si>
    <t>LT cond. Replaced, losse jumpers replaced by the new.</t>
  </si>
  <si>
    <t>Two Buffelow</t>
  </si>
  <si>
    <t>LT line of 11 KV Fdr is broken &amp; two buffelows were came in contact with live LT wire</t>
  </si>
  <si>
    <t>LT span replaced &amp; maint. Carried out</t>
  </si>
  <si>
    <t>Performa SoP 003 B: APPENDIX-B (already in the SoP regulation)</t>
  </si>
  <si>
    <t>Total number of Distribution Transformers</t>
  </si>
  <si>
    <t>Sr. No.</t>
  </si>
  <si>
    <t>% failure rate of Distribution transformer</t>
  </si>
  <si>
    <t>A</t>
  </si>
  <si>
    <t>B</t>
  </si>
  <si>
    <t>C=A+B</t>
  </si>
  <si>
    <t>D</t>
  </si>
  <si>
    <t>H = (D)*100/C</t>
  </si>
  <si>
    <t>No. of existing Power Transformers at the start of the quarter / year</t>
  </si>
  <si>
    <t>no. of Power Transformers added during the quarter / year</t>
  </si>
  <si>
    <t>Total number of Power Transformers</t>
  </si>
  <si>
    <t>Link switch of TC was disconnected before execution of work but power supply was not disconnected</t>
  </si>
  <si>
    <t>PALITANA-R</t>
  </si>
  <si>
    <t>Sajalben Bharatbhai Gohil</t>
  </si>
  <si>
    <t>02.02.08</t>
  </si>
  <si>
    <t>The victim was cutting the imali from the ambali tree with the help of an iron rod. The iron rod came in contact with HT live wire &amp;get electrocuted.</t>
  </si>
  <si>
    <t>Ghanshyambhai Jagdishbhai Gohil</t>
  </si>
  <si>
    <t>mahuva-r</t>
  </si>
  <si>
    <t>Bachubhai Jodhubhai , sh. Bhagvanbhai dayabhai</t>
  </si>
  <si>
    <t>The wire broken due to truck accident</t>
  </si>
  <si>
    <t>While spraying water to renovated own house, victim came in contact with electric board which was removed from wall.  Victim tried to repair the same and by mistake, he came in live contact with the supply.</t>
  </si>
  <si>
    <t>The deteriorated service is replaced.</t>
  </si>
  <si>
    <t>Due to snapping of the street  light conductor was fall down. The cow came in contact and it get shock and died.</t>
  </si>
  <si>
    <t>Necessary maitenance is carried out</t>
  </si>
  <si>
    <t>Bherumal Jethalal Bhil</t>
  </si>
  <si>
    <t>Due to electrocution the victim fall down and get injured. The victim is labourman of a contractor, he and co-worker are not giving any statement regarding the occrance of the accident.</t>
  </si>
  <si>
    <t>Due to non giving statement of the coworker the factual reason is not coming out.</t>
  </si>
  <si>
    <t>Lakhavad (Dhol)</t>
  </si>
  <si>
    <t>One phase-wire was broken at a place where cable comes out from dist-Box, Buffalo came in contact with that T/C and accident occurred.</t>
  </si>
  <si>
    <t>A cow passed near broken conductor and touched and accident occurred</t>
  </si>
  <si>
    <t>Kld(E)</t>
  </si>
  <si>
    <t>LT conductor snapped. Bullock came in contact with conductor and accident occurred</t>
  </si>
  <si>
    <t>A Bullock &amp; A Calf</t>
  </si>
  <si>
    <t>Bhanvad</t>
  </si>
  <si>
    <t>24.06.07</t>
  </si>
  <si>
    <t>From Transformer bushing neutral lug found disconnected and due to same leakage current flow in earthing wire</t>
  </si>
  <si>
    <t>Bharatsinh</t>
  </si>
  <si>
    <t>26.06.07</t>
  </si>
  <si>
    <t>While giving jumper on 11 kV line after completion of line work, the victim got shock on 11 kv line</t>
  </si>
  <si>
    <t xml:space="preserve">Rural </t>
  </si>
  <si>
    <t>Mahesh Trikambhai Bhadra</t>
  </si>
  <si>
    <t>28.06.07</t>
  </si>
  <si>
    <t>Due to snapping of LT conductor accident occurred</t>
  </si>
  <si>
    <t>Okha</t>
  </si>
  <si>
    <t>03.07.07</t>
  </si>
  <si>
    <t>Leakage of TC earthing</t>
  </si>
  <si>
    <t>Rural</t>
  </si>
  <si>
    <t>Two Buffalo</t>
  </si>
  <si>
    <t>Damage of LT line due to heavy rain and accd. Occurred.</t>
  </si>
  <si>
    <t xml:space="preserve"> febvi Bharatbhai</t>
  </si>
  <si>
    <t>Kalyanpur</t>
  </si>
  <si>
    <t>09.07.07</t>
  </si>
  <si>
    <t>A fatal accident occurred to Smt. Hemi Ben Vinbhai Vaghasiiya due to leakage current passes through meter body to leakage and touched victim in private premises</t>
  </si>
  <si>
    <t>Sh. Arfeb Chhagan Rathod</t>
  </si>
  <si>
    <t>BY mistake SBO switch "ON" Pata JGY Feeder on which victim was working after taking line clear.</t>
  </si>
  <si>
    <t>Bullock-Haji Gani Dosa Tawani</t>
  </si>
  <si>
    <t>LT Conductor Snapped</t>
  </si>
  <si>
    <t>Bufallow-Nagaji Naran</t>
  </si>
  <si>
    <t>Manoj Rameshchandra</t>
  </si>
  <si>
    <t>Accident occurred due to defective wiring  in private premises</t>
  </si>
  <si>
    <t>Shri Babulal Ravjibhai Tank</t>
  </si>
  <si>
    <t>while making "ON" 11 KV AB Switch, one bare strand of Cable wire damaged handgloves and current passes through palm.</t>
  </si>
  <si>
    <t>Cow-Sh. Bharat Arfeb Karavadara</t>
  </si>
  <si>
    <t>Buffalow-Sh. Vishal Lakha Kodiyatar</t>
  </si>
  <si>
    <t>LT Pole of village TC tillted , buffalow came in to contact with live wire</t>
  </si>
  <si>
    <t>Govindbhai Rajshibhai Solanki</t>
  </si>
  <si>
    <t>Fatal  Accident Due To Snapping Of Lt Conductor At Village Miyani</t>
  </si>
  <si>
    <t>Bufallow-Sh. Ruda Parbat Mori</t>
  </si>
  <si>
    <t>while pulling out mobile charger from the three pin socket accidently came in contact of live phase and electrocuted</t>
  </si>
  <si>
    <t>victim himself is responsible</t>
  </si>
  <si>
    <t>victim himself was responsible, said accident occurred in his private premises.</t>
  </si>
  <si>
    <t>Fatal accident to O/S late Rajesh Govind Vaja at village Mityaz Navapara</t>
  </si>
  <si>
    <t>victims herself was responsible and hence said accident occurred in her private primises.</t>
  </si>
  <si>
    <t>Lilya</t>
  </si>
  <si>
    <t>Quarterly</t>
  </si>
  <si>
    <t>Accidently Touching With 11 Kv Line During Unloading Of Marriage Luggage From The Truck At Vill. Limbuda.</t>
  </si>
  <si>
    <t>KeshodR-1</t>
  </si>
  <si>
    <t>Harsukh Ruda Chhelavada</t>
  </si>
  <si>
    <t>Suspicious (Reason Under Investigation) At  Villagerangpur</t>
  </si>
  <si>
    <t>KeshodR-2</t>
  </si>
  <si>
    <t>Buffalow - Sh. Haja J. Kangad</t>
  </si>
  <si>
    <t>Leakage Current In T/C Earth Wire</t>
  </si>
  <si>
    <t>Kutiyana</t>
  </si>
  <si>
    <t>Bullock of Shri Rambhai P. Babariya</t>
  </si>
  <si>
    <t>Snapping Of Conductor</t>
  </si>
  <si>
    <t>Bagvadar</t>
  </si>
  <si>
    <t>Buffalow - Sh. Rambhai Rajabhai</t>
  </si>
  <si>
    <t>Keshod-R-2</t>
  </si>
  <si>
    <t>Bullock of  Safeb Haja Movadia</t>
  </si>
  <si>
    <t>Leakage Current In Lt Line Earth Wire</t>
  </si>
  <si>
    <t>Keshod-R-1</t>
  </si>
  <si>
    <t>Buffalow - Jagmal Vajshi Maru</t>
  </si>
  <si>
    <t>Keshod-T</t>
  </si>
  <si>
    <t>Jayesh Hamirbhai Solanki</t>
  </si>
  <si>
    <t>Non Fatal  Accident Due To Accidental Touching Of 11 Kv By Rod At  Keshod Town</t>
  </si>
  <si>
    <t>Buffalow - Rasik Ramji Hadwani</t>
  </si>
  <si>
    <t>Ranavav</t>
  </si>
  <si>
    <t>Cow - Sh. Polabhai B. Rabari</t>
  </si>
  <si>
    <t>PBR (City)</t>
  </si>
  <si>
    <t>PBR City</t>
  </si>
  <si>
    <t>Babubhai Pamabhai Bardarshahi</t>
  </si>
  <si>
    <t xml:space="preserve">In Private Premises While Switching On Electric Motor </t>
  </si>
  <si>
    <t>Parbatbhai Masribhai Chocha</t>
  </si>
  <si>
    <t>Fatal  Accident Due To Snapping Of Lt Conductor At Village Revdra</t>
  </si>
  <si>
    <t>KSD-II</t>
  </si>
  <si>
    <t>Chorwad</t>
  </si>
  <si>
    <t>Buffalow - Bachu Jetha</t>
  </si>
  <si>
    <t>Hasmukhbhai Bachubhai Chauhan</t>
  </si>
  <si>
    <t>Nfh (Dep.) Occurred Due To Sliping Of Hand During At The Time Of Climbing Of Lt Line Girder Pole</t>
  </si>
  <si>
    <t>Rama Sarman Ratiya</t>
  </si>
  <si>
    <t>Fatal Human Accident (Os) Occurred At The Time Of Unauthorisedly Climbing Lt Line For Lungar Purpose</t>
  </si>
  <si>
    <t>Nos. of accidents(victim) during Month</t>
  </si>
  <si>
    <t>Department</t>
  </si>
  <si>
    <t>JMN CITY-1</t>
  </si>
  <si>
    <t>JMN CITY-2</t>
  </si>
  <si>
    <t xml:space="preserve">JAMNAGAR    </t>
  </si>
  <si>
    <t xml:space="preserve">KHAMBHALIA    </t>
  </si>
  <si>
    <t xml:space="preserve">JUNAGADH CITY  </t>
  </si>
  <si>
    <t xml:space="preserve">JUNAGADH DN-1 </t>
  </si>
  <si>
    <t>JUNAGADH DN-2</t>
  </si>
  <si>
    <t xml:space="preserve">VERAVAL   </t>
  </si>
  <si>
    <t>BVN CITY-1</t>
  </si>
  <si>
    <t>BVN CITY-2</t>
  </si>
  <si>
    <t xml:space="preserve">MAHUVA  </t>
  </si>
  <si>
    <t xml:space="preserve">PALITANA  </t>
  </si>
  <si>
    <t>Rajkot City</t>
  </si>
  <si>
    <t>Due to weak earthing tof the T/c the current was pssing through the earth of DP structure. The cow was passing near the DP and came in contct with the DP  and it got shock and died.</t>
  </si>
  <si>
    <t>The earthing is reactivated</t>
  </si>
  <si>
    <t>Non Fatal Human (Girl)      Komalben Ramahibhai</t>
  </si>
  <si>
    <t>The accident is occured at Baharpara, Adpur Road, jurisdiction of the Palitna-T, the victim meight ahve in contact with the joint of broken single phase service line and she got shock. But there is no any evidance like black spot or blood on the service l</t>
  </si>
  <si>
    <t>Dhoraji Rural</t>
  </si>
  <si>
    <t>FA to bullock of Sh. Devshi Ukabhai Paradava</t>
  </si>
  <si>
    <t>Due to heavy wind and rain LT line conductor was broken and fallen down on earth while Sh. Devshibhai Ukabhai Paradva passes with his cart near this LT line  and his both bullocks came in contact with the live conductor and got an electric shock and died.</t>
  </si>
  <si>
    <t>Sh. C.S. Bhut (Helper)</t>
  </si>
  <si>
    <t>14.08.07</t>
  </si>
  <si>
    <t>For restringing of LT line conductor, victim climbed on P.S.C. pole for removing of binding at that time pole is breaks &amp; fall down. Hence accident is occurred.</t>
  </si>
  <si>
    <t>FA to Buffalo of Sh. Rajesh Jeraj</t>
  </si>
  <si>
    <t>Rameshbhai Bhaijibhai Tadvi</t>
  </si>
  <si>
    <t>24/04/2007</t>
  </si>
  <si>
    <t>Unbalance from Pole &amp; Hence fall down to earth due to mechanical Injury accident occurred.</t>
  </si>
  <si>
    <t>WT</t>
  </si>
  <si>
    <t>Bhaveshbhai D Sitapara</t>
  </si>
  <si>
    <t>28/04/2007</t>
  </si>
  <si>
    <t>PSC Pole get broken from the bottom level &amp; person fall down &amp; hence accident occurred.</t>
  </si>
  <si>
    <t>MT-1</t>
  </si>
  <si>
    <t>Lalitaben Natvarlal Nakum</t>
  </si>
  <si>
    <t>Leakage current through street light fixture.</t>
  </si>
  <si>
    <t>Bhikhalal Kanjibhai Makvana</t>
  </si>
  <si>
    <t>23/05/2007</t>
  </si>
  <si>
    <t>Reverse Current came in line from unknown appliance(Generator)/place &amp; hence accident occurred.</t>
  </si>
  <si>
    <t>MR</t>
  </si>
  <si>
    <t>Bipinpal Sahdevprasad Gardia</t>
  </si>
  <si>
    <t>Sh. Chandubhai Raghav Vaghela</t>
  </si>
  <si>
    <t>Due to jerk in neutral wire at the time of fixing street light</t>
  </si>
  <si>
    <t xml:space="preserve">snapping of 11 KV conductor </t>
  </si>
  <si>
    <t>kodinar-II</t>
  </si>
  <si>
    <t>fatal accident to cow of shri Hirabhai Ranabhai Jotava at village vadnagar</t>
  </si>
  <si>
    <t>Sajid Sadgu Khan</t>
  </si>
  <si>
    <t>Due to 11 KV Deterioted Angle of Karavalu Ag Group. To Sh. Shaileshbhai Rupabhai Palas Vill. Helper (V/S)</t>
  </si>
  <si>
    <t>Power leckage in earthing of TC center the cow came in contact of pole and get electrocuted and spot dead.</t>
  </si>
  <si>
    <t>Nakhatrana</t>
  </si>
  <si>
    <t>Victim came in contact with short circuited street light fixure and got shocked.</t>
  </si>
  <si>
    <t>Bedinaka</t>
  </si>
  <si>
    <t>Chandulal D. Prajapati</t>
  </si>
  <si>
    <t>Victim came in contact with  street light conductor snapped and got shocked.</t>
  </si>
  <si>
    <t>Mavdi Road</t>
  </si>
  <si>
    <t>Durlabhji Sambhubhai Agola &amp; a cow</t>
  </si>
  <si>
    <t>18.06.07</t>
  </si>
  <si>
    <t>Snapping of LT conductor due to heavy wind and rain.</t>
  </si>
  <si>
    <t>Kalawad Road</t>
  </si>
  <si>
    <t>Poojaben B. Rajpara</t>
  </si>
  <si>
    <t>21.06.07</t>
  </si>
  <si>
    <t>Due to unauthorised 
wiring done by the 
farmer in his fancing
of the farm</t>
  </si>
  <si>
    <t>Due to leakage current
passing from T/C earthing
when buffalo passwed and
came in contact with T/C
earthing it may be electro-
cuted</t>
  </si>
  <si>
    <t>Sh. Dineshbhai 
Jagmalbhai
Pampania</t>
  </si>
  <si>
    <t>Due to touching the
11 KV Live Line on
load side DP after
Gangswitch</t>
  </si>
  <si>
    <t>Sh. Laxmanbhai
Malabhai
Solanki</t>
  </si>
  <si>
    <t>When victim repaired
TV in his own house
contact with live open
wire of his house
wiring and got
shocked and met 
with accident</t>
  </si>
  <si>
    <t>Due to falling the tree in the heavy rain and high wind pressure atmosphere snapping of the LT Conductor on the buffalo</t>
  </si>
  <si>
    <t>Sh. Munnabhai Urfe Muneshvar Mahavir</t>
  </si>
  <si>
    <t>Come into the induction zone of 11kV line</t>
  </si>
  <si>
    <t>Sh. Viththalbhai Kalabhai</t>
  </si>
  <si>
    <t>Sh. Ranjit Vikram Mandaviya</t>
  </si>
  <si>
    <t>Come to contact with the 11kV line.</t>
  </si>
  <si>
    <t>Due to broken of inside
LT line when cow passed
near this broken line
and got electrical accident</t>
  </si>
  <si>
    <t>Sh. Abdulkhan Ibrahim Belim</t>
  </si>
  <si>
    <t>Due to come in induction zone of the 66kV.</t>
  </si>
  <si>
    <t>Sh. Ibrahim Pira Thobhat</t>
  </si>
  <si>
    <t>Due to conductor snapping, but not clear reason found yet.</t>
  </si>
  <si>
    <t>Gandhigram</t>
  </si>
  <si>
    <t>Mansukh Tulsidas Vaghela</t>
  </si>
  <si>
    <t>FA to Cow of Sh. Bhikhabhai Bhurabhai</t>
  </si>
  <si>
    <t>Leackage of earthing in TC</t>
  </si>
  <si>
    <t>Bhayavadar</t>
  </si>
  <si>
    <t>FA to Cow without owner</t>
  </si>
  <si>
    <t>Due to Burning of insulation of street light wire and touch to socate and leackage current passes through girder pole.</t>
  </si>
  <si>
    <t>FA to bullock of Sh. Subhashbhai Laljibhai</t>
  </si>
  <si>
    <t>27.06.07</t>
  </si>
  <si>
    <t>Due to heavy wind pressure LT line pole was broken &amp; fallen on earth with broken LT line wire &amp; bullock contact with this LT line wire.</t>
  </si>
  <si>
    <t>Dhoraji (T)</t>
  </si>
  <si>
    <t>Ashwin I. Chauhan (Helper)</t>
  </si>
  <si>
    <t>05.07.07</t>
  </si>
  <si>
    <t>Vartej</t>
  </si>
  <si>
    <t>REGISTER FOR COMPILING THE COMPLAINTS CLASSIFICATIONWISE</t>
  </si>
  <si>
    <t>Name of Area/Circle</t>
  </si>
  <si>
    <t>Departmental</t>
  </si>
  <si>
    <t>FH</t>
  </si>
  <si>
    <t>NFH</t>
  </si>
  <si>
    <t>FA</t>
  </si>
  <si>
    <t>Particulars</t>
  </si>
  <si>
    <t>Sop 001</t>
  </si>
  <si>
    <t>Fatal and Non-fatal accident report</t>
  </si>
  <si>
    <t xml:space="preserve">Neutral was touching with C-Clamp and the neutral was common with t/c earth. Animal touch with earthing wire. </t>
  </si>
  <si>
    <t>Jamkandorana</t>
  </si>
  <si>
    <t>Smt. Raliyatben Hansrajbhai Dhanani</t>
  </si>
  <si>
    <t>14.07.07</t>
  </si>
  <si>
    <t>Contact with live snapped conductor</t>
  </si>
  <si>
    <t>Smt. Labhuben Nathabhai</t>
  </si>
  <si>
    <t>While trying to save Smt. Raliyatben Hansrajbhai who was already contct with live snapped conductor</t>
  </si>
  <si>
    <t>Sh. Mahesh Ranchhod</t>
  </si>
  <si>
    <t>30.07.07</t>
  </si>
  <si>
    <t>An outsider person Shri Ramnikbhai Bhikhabhai Savaliya Was fixing 11K D.O. Fuse wire with the help of bamboo at that time 11 Kv main jumper was blowing off and touched to the pole channel of D.P.Structure and leakage current passes through earthing of DP.</t>
  </si>
  <si>
    <t>FA to bull of Sh. Pramukh Gauseva Samaj Charel</t>
  </si>
  <si>
    <t>08.08.07</t>
  </si>
  <si>
    <t>Devram Devabhai Nakum</t>
  </si>
  <si>
    <t xml:space="preserve">After isolating A.B. Switch of 11 KV Line tim has short line with piece of conductor and due to sparking met with N.F.A. </t>
  </si>
  <si>
    <t>Vallabhipur</t>
  </si>
  <si>
    <t>Sh. Vinodbhai Haribhai Jadvani</t>
  </si>
  <si>
    <t>22/6/2007</t>
  </si>
  <si>
    <t>Mahuva</t>
  </si>
  <si>
    <t>Jesar</t>
  </si>
  <si>
    <t>suspected case of electrical accident. The victim was covering the material of truck parked under 11 kv line. He might have come in visinity of line and fall down from truck.</t>
  </si>
  <si>
    <t>J.J(E)/Rural</t>
  </si>
  <si>
    <t>28.08.07</t>
  </si>
  <si>
    <t>Victim has try to fix-up DO fuse of TC and came in contact with live 11 KV line and met with F.A</t>
  </si>
  <si>
    <t>Gumanbhai Umedsangbhai</t>
  </si>
  <si>
    <t>accident was occurred on 28-4-07, but our official was informed by party on 21-5-07, on investigation no evidence found at place of accident about accident occurred by our network</t>
  </si>
  <si>
    <t>Palitan -R</t>
  </si>
  <si>
    <t>Manubhai Lakhabhai Parmar</t>
  </si>
  <si>
    <t>Unaothorised climbing on pole LT</t>
  </si>
  <si>
    <t>Gariyadhar</t>
  </si>
  <si>
    <t>Ishwarbhai Jivabhai Kharadi App LM</t>
  </si>
  <si>
    <t>While working on 11 KV line, PSC pole was tilted and lost his balance' hence fall down on ground</t>
  </si>
  <si>
    <t>Mukesh Ratilal Dodiya Helper</t>
  </si>
  <si>
    <t>While working on 11 KV line, PSC pole was broken  hence fall down on ground</t>
  </si>
  <si>
    <t>Dhasa</t>
  </si>
  <si>
    <t>Dhiru Vallabh Kathiriya</t>
  </si>
  <si>
    <t>Try to work on TC un athorised</t>
  </si>
  <si>
    <t>Paliyad</t>
  </si>
  <si>
    <t>Jeram Ladha prajapati</t>
  </si>
  <si>
    <t>Town-2</t>
  </si>
  <si>
    <t>Sandip jayesh Kosiya</t>
  </si>
  <si>
    <t>leakage current flow from ideal pole of  TC to earth, due deterioted PVC cable.</t>
  </si>
  <si>
    <t>LT PVC Cable replace</t>
  </si>
  <si>
    <t>Barwala</t>
  </si>
  <si>
    <t>J.V.Chavda</t>
  </si>
  <si>
    <t>BOTAD</t>
  </si>
  <si>
    <t>Palitana</t>
  </si>
  <si>
    <t>Trapaj</t>
  </si>
  <si>
    <t>Outsider</t>
  </si>
  <si>
    <t>Snapping of LT conductor</t>
  </si>
  <si>
    <t>22/02/08</t>
  </si>
  <si>
    <t>Botad</t>
  </si>
  <si>
    <t>23/02/08</t>
  </si>
  <si>
    <t>Internal wiring</t>
  </si>
  <si>
    <t>19.11.07</t>
  </si>
  <si>
    <t>23.09.07</t>
  </si>
  <si>
    <t>28.09.07</t>
  </si>
  <si>
    <t>Kanchanben Dhirubhai Rathod</t>
  </si>
  <si>
    <t>Babubhai Bhagwandas Mali</t>
  </si>
  <si>
    <t>Kishorbhai Bhavanbhai Chawda</t>
  </si>
  <si>
    <t>BULL OF SHARIFABEN RUSTAMBHAI</t>
  </si>
  <si>
    <t>Snapping of conductar</t>
  </si>
  <si>
    <t>Shafiq Yakubbhai Bhadula</t>
  </si>
  <si>
    <t>Kanjibhai Keshubhai Makwana</t>
  </si>
  <si>
    <t>Atulbhai Devendrabhai Trivedi ALM</t>
  </si>
  <si>
    <t>Mechanical Accedent</t>
  </si>
  <si>
    <t>Not</t>
  </si>
  <si>
    <t>S`nagar Rural</t>
  </si>
  <si>
    <t>Buff. Of Laxmanbhai Kalubhai</t>
  </si>
  <si>
    <t>DHG Rural</t>
  </si>
  <si>
    <t>Bhikhubhai Hindubhai Saraiya</t>
  </si>
  <si>
    <t>Hiteshbhai Jamanbhai Jasani</t>
  </si>
  <si>
    <t>Matter is under investigation</t>
  </si>
  <si>
    <t>She Horse Of Sh Bhabhlubhai Pithubhai</t>
  </si>
  <si>
    <t>Leakage of earthing</t>
  </si>
  <si>
    <t>Kapil Khimjibhai Bhatt</t>
  </si>
  <si>
    <t>Came in contact of live LT Phase, while climbed on truck.</t>
  </si>
  <si>
    <t>Nilamben</t>
  </si>
  <si>
    <t>Cow of Sh Devabhai Kunvarabhai</t>
  </si>
  <si>
    <t>BUFF of Dashrathbhai Gangubhai</t>
  </si>
  <si>
    <t>PATADI</t>
  </si>
  <si>
    <t>Buff of Somabhai Gandabhai</t>
  </si>
  <si>
    <t>BUFF of Sh Kasam Umar</t>
  </si>
  <si>
    <t>Sara</t>
  </si>
  <si>
    <t>Buff of Sh Chhhana Chatur</t>
  </si>
  <si>
    <t>Bufalow came in contact of 11 KV through Stay, while rubbing head with stay</t>
  </si>
  <si>
    <t>Lalabhai Kacharabhai Patel</t>
  </si>
  <si>
    <t>Came in contact of live 11 KV Line on Roof of hotel</t>
  </si>
  <si>
    <t>Ox of Sh Hamirbhai Dolabhai</t>
  </si>
  <si>
    <t>Cow of Sh Manjibhai Chhaganbhai Panara</t>
  </si>
  <si>
    <t>Buff of Sh Rameshbhai Bhurabhai Bharwad</t>
  </si>
  <si>
    <t>Cow of Sh Hindubhai Vastabhai</t>
  </si>
  <si>
    <t>Hiteshkumar Dalpatbhai  at vill Khambhalav</t>
  </si>
  <si>
    <t>Came in contact of HT Line</t>
  </si>
  <si>
    <t>n a</t>
  </si>
  <si>
    <t>Meenaben Bhupatbhai Vaghela</t>
  </si>
  <si>
    <t>BUFF of Sh Rameshbhai Dayaram Dalwadi  Karmad</t>
  </si>
  <si>
    <t>Dipakbhai Premjibhai Parmar  Employee P&amp;T</t>
  </si>
  <si>
    <t>No. of Distribution Transformers added during the quarter / year</t>
  </si>
  <si>
    <t>RJC</t>
  </si>
  <si>
    <t>RJR</t>
  </si>
  <si>
    <t>PBR</t>
  </si>
  <si>
    <t>JMN</t>
  </si>
  <si>
    <t>BHJ</t>
  </si>
  <si>
    <t>JND</t>
  </si>
  <si>
    <t>BVN</t>
  </si>
  <si>
    <t>AMR</t>
  </si>
  <si>
    <t>SNR</t>
  </si>
  <si>
    <t>While climbing round pole he lost balance and fell down on ground</t>
  </si>
  <si>
    <t>BOTAD T-2</t>
  </si>
  <si>
    <t>SNAPPING OF CONDUCTOR</t>
  </si>
  <si>
    <t>CITY-1</t>
  </si>
  <si>
    <t>POWERHOUSE</t>
  </si>
  <si>
    <t>THAKARSHIBHAI MAKAWANA</t>
  </si>
  <si>
    <t>While  attending complaint of three phase service, victim was fell down from LT pole (girder) as his grip of hand and leg to the pole was left and fell down hence got injured to both legs.</t>
  </si>
  <si>
    <t>Diptiben Viralbhai Patel</t>
  </si>
  <si>
    <t>08.01.2008</t>
  </si>
  <si>
    <t xml:space="preserve">While using the domestic heater (immersion type), victim touched the water and  got shocked </t>
  </si>
  <si>
    <t>Leakage current was passing through the fencing wire and victim came in contact with fencing wire.</t>
  </si>
  <si>
    <t>While carrying out Iron cot on terrace, victim came in contact with live 11 KV line and got shocked.</t>
  </si>
  <si>
    <t>1. Smt. Hansaben Harkantbhai Chauhan</t>
  </si>
  <si>
    <t>Snapping og conductor in LT line ph. wire</t>
  </si>
  <si>
    <t>CALF</t>
  </si>
  <si>
    <t>Due to heavy rain and wind LT. line conductor snapped</t>
  </si>
  <si>
    <t>SHRI LAKHABHAI LALABHAI</t>
  </si>
  <si>
    <t xml:space="preserve">Performa – SoP 002: Action taken report for safety </t>
  </si>
  <si>
    <t>measures complied for the accidents occurred</t>
  </si>
  <si>
    <t>Victim came in contact with water pump in his own premises</t>
  </si>
  <si>
    <t>Savshibhai Sondabhai</t>
  </si>
  <si>
    <t>25/6/07</t>
  </si>
  <si>
    <t>Cond. Snapping of 11KV Gadhala fdr</t>
  </si>
  <si>
    <t>Snapping of Cond</t>
  </si>
  <si>
    <t>Paddhari</t>
  </si>
  <si>
    <t>Khimabhai Raodevbhai</t>
  </si>
  <si>
    <t>30/6/07</t>
  </si>
  <si>
    <t>Bavanjibhai Karmanbhai</t>
  </si>
  <si>
    <t>Return Power came in T/C neutral and earthing due to deffective wiring of near by Industrial connection.</t>
  </si>
  <si>
    <t>Dipakbhai Ladhabhai Nagdadkiya</t>
  </si>
  <si>
    <t>8.09.07</t>
  </si>
  <si>
    <t>Victim eas doing some mischief with earthing wire climbing DP of Polarpar feeder &amp; earthing wire touched jumper od DP.</t>
  </si>
  <si>
    <t>04.10.07</t>
  </si>
  <si>
    <t>Un authorised work</t>
  </si>
  <si>
    <t>09.10.07</t>
  </si>
  <si>
    <t>16.10.07</t>
  </si>
  <si>
    <t>13.11.07</t>
  </si>
  <si>
    <t>Hansraj Savji Solanki</t>
  </si>
  <si>
    <t>10.8.07</t>
  </si>
  <si>
    <t>Due to heavy wind, and rain binding of LT shackle insulator broken and LT live phase conductor touched PSC pole due to which leakage current was passing through earthing wire and victim came in contact with earthing wire and met with accd.</t>
  </si>
  <si>
    <t>fault the cable touches the angle of LT line pole and through angle earthwire energized and as bullock came in contact with pole , accd. Occurred.</t>
  </si>
  <si>
    <t>13.08.07</t>
  </si>
  <si>
    <t>Due to T/C body leakage current passed to earthing wire and animal came in contact with wire of transformer body.</t>
  </si>
  <si>
    <t>The LT phase conductor loosen from shackle binding it touches cross arm and thus pole earthwire energized while buffalo came in contact with pole earthwire and accd. Occurred.</t>
  </si>
  <si>
    <t>Smt. Valiben Karsanbhai Chuchhar</t>
  </si>
  <si>
    <t>Due to breaking of shackle insulator, of LT line pole due to rain and wi9nd presence LT line conductor fall down from pole to ground level. The victim came in contact with this LT conductor and accd. Occurred.</t>
  </si>
  <si>
    <t>She Buffalo</t>
  </si>
  <si>
    <t>15.08.07</t>
  </si>
  <si>
    <t>LT phase wire Ag. Line broken and snapped. Buffalo came in contact with snapped cond. And met with accident.</t>
  </si>
  <si>
    <t>Kld(E)/Rural</t>
  </si>
  <si>
    <t>16.08.07</t>
  </si>
  <si>
    <t>Victim climbed on 11 KV pole for tapping work from existing 11 KV line, at that time victim has loosed his balance and fall down from this 11 KV line pole. Hence mechanical accident occurred.</t>
  </si>
  <si>
    <t>Kum. Jalpaben Vinodrai Mehta</t>
  </si>
  <si>
    <t>Because of Extended Balcony. Distance Bet. Balcony and 11 Kv line is less. Victim Came in Contact with this line.</t>
  </si>
  <si>
    <t xml:space="preserve">Bullock  (2 Nos.) - Harilal Thakarshi Bhoot </t>
  </si>
  <si>
    <t>Conductor Snapped</t>
  </si>
  <si>
    <t>Buffalo - Jinabhai Ranabhai Rathod</t>
  </si>
  <si>
    <t>Leakage Current</t>
  </si>
  <si>
    <t>Madhavpur</t>
  </si>
  <si>
    <t>Buffalo - Tulsibhai Nanabhai</t>
  </si>
  <si>
    <t>Rambhai N. Ranavaya</t>
  </si>
  <si>
    <t>Non Fatal Mechnical Accidentl Occured At Time Of Maintenance Of Dist. Transformer Due To Self Unbalancing</t>
  </si>
  <si>
    <t>KSD-R-1</t>
  </si>
  <si>
    <t>Buffalow (2 Nos.) - 1. Ram Govind Bhuva
2. Mandan Devdan Herbha</t>
  </si>
  <si>
    <t>Nilesh Chandrakant Pandya</t>
  </si>
  <si>
    <t>Non Fatal Mechinical Accident Occurred To Departmental Person (Applm) Sliping Of Lags While Handing Over Tools To Lineman At The Time Of Climbing Of Psc Poles</t>
  </si>
  <si>
    <t>Shantiben Ranavaya</t>
  </si>
  <si>
    <t>Fatal Human Accident (Os) Occurred In Her Premises At The Time Of Using Own Electrical Applincies (Valona)</t>
  </si>
  <si>
    <t>Mangrol®</t>
  </si>
  <si>
    <t>Dhansukh Ramji Vaja</t>
  </si>
  <si>
    <t>Fatal Accident Occurred To Os On Account Of Leackage Current In Private Premises Victim Came In To Contact With Leackage Area</t>
  </si>
  <si>
    <t>Buffalo - Kanaksinh Ranbir Dodia</t>
  </si>
  <si>
    <t>Vinja Ranmal Chellar</t>
  </si>
  <si>
    <t xml:space="preserve">Bullock - Vinja Ranmal </t>
  </si>
  <si>
    <t>Bullock-Shri Deva parbat Kodiyatar</t>
  </si>
  <si>
    <t>29-8-07</t>
  </si>
  <si>
    <t>Smt. Rudiben Kanabhai Sankhat</t>
  </si>
  <si>
    <t xml:space="preserve"> </t>
  </si>
  <si>
    <t xml:space="preserve">A buffalo of Lajibhai Bhanabhai </t>
  </si>
  <si>
    <t xml:space="preserve">A bullock of ValiMahmad Chauhan </t>
  </si>
  <si>
    <t xml:space="preserve">A bullock of Hajibhai Lakhabhai </t>
  </si>
  <si>
    <t>22-8-07</t>
  </si>
  <si>
    <t>Nirenbhai Rameshbhai Parmar</t>
  </si>
  <si>
    <t>30-8-07</t>
  </si>
  <si>
    <t>Bijalbhai Ishwerbhai Rangpara</t>
  </si>
  <si>
    <t>Slipping from pole</t>
  </si>
  <si>
    <t>Jorawernagar</t>
  </si>
  <si>
    <t>Dhirubhai Devjibhai Makwana</t>
  </si>
  <si>
    <t>Entered in induction zone of HT while working on LT Line</t>
  </si>
  <si>
    <t>SNR 2</t>
  </si>
  <si>
    <t>Muli</t>
  </si>
  <si>
    <t xml:space="preserve">Nakubhai Hathibhai </t>
  </si>
  <si>
    <t>Mukeshbhai Bijalbhai</t>
  </si>
  <si>
    <t>DHG</t>
  </si>
  <si>
    <t>DGH R</t>
  </si>
  <si>
    <t>Rajeshbhai Ratilal Darji</t>
  </si>
  <si>
    <t xml:space="preserve">LSD R </t>
  </si>
  <si>
    <t>BUFF of Bhikhubhai Shivubhai</t>
  </si>
  <si>
    <t>Broken of LT Pole</t>
  </si>
  <si>
    <t>Wadhwan</t>
  </si>
  <si>
    <t>Cow of Bijalbhai Sagrambhai</t>
  </si>
  <si>
    <t>BUFF of Nazabhai Dhanabhai</t>
  </si>
  <si>
    <t>TC Earthing Leakage</t>
  </si>
  <si>
    <t>S`nagar city 2</t>
  </si>
  <si>
    <t>Cow of Sagrambhai Malabhai</t>
  </si>
  <si>
    <t>BUFF of Kasirambhai Nagarbhai</t>
  </si>
  <si>
    <t>Pole Earthing Leakage</t>
  </si>
  <si>
    <t>Sayla</t>
  </si>
  <si>
    <t>Panchabhai Nathabhai Bharwad</t>
  </si>
  <si>
    <t>Buffalow of Madhuben Becharbhai</t>
  </si>
  <si>
    <t>Bufallow of Ratansang Malubhai</t>
  </si>
  <si>
    <t>HT Pole earthing GI wire struct in horn of BUFF.  Which touch to jumper on pole</t>
  </si>
  <si>
    <t>Chotila</t>
  </si>
  <si>
    <t>BUFF of Rupabhai Khimabhai</t>
  </si>
  <si>
    <t>Patdi</t>
  </si>
  <si>
    <t>Buffalow of Balubha Jalamsang</t>
  </si>
  <si>
    <t>Rajsitapur</t>
  </si>
  <si>
    <t>Kanjibhai Rajabhai Rabari</t>
  </si>
  <si>
    <t>Altafbhai Bachubhai Sipai</t>
  </si>
  <si>
    <t>Maliben Chanabhai Makwana</t>
  </si>
  <si>
    <t>Non Fatal Accidentl Occured Due Leakage Current In Wiring In Her Premises At Village  Baradia.</t>
  </si>
  <si>
    <t>Jisgnesh Shivram  Joshi</t>
  </si>
  <si>
    <t>Non Fatal Accidentl Occured At Time Of Attending Lt Service Fault By Private Person At Village Khapat</t>
  </si>
  <si>
    <t>Bantwa</t>
  </si>
  <si>
    <t>Prafulbhai Babubhai Chorvada</t>
  </si>
  <si>
    <t>Kanajibhai M. Chamadiya</t>
  </si>
  <si>
    <t>Victim climbing for green tree cutting at village sutaria. An overhead 11 kv mota gunda ag feeder passing over the above neem tree. Due to that victim touches the live conductor of the 11 kv line. Hence, electric shock passing through her body and died at</t>
  </si>
  <si>
    <t>Hapa S/Dn./City-1</t>
  </si>
  <si>
    <t>Jodhabhai Karabhai</t>
  </si>
  <si>
    <t>27.10.07</t>
  </si>
  <si>
    <t>Victim touches live conductor of inclined LT line conductor hence electric current passes through the body of the boy and died at that time.</t>
  </si>
  <si>
    <t>5 nos.of buffalo</t>
  </si>
  <si>
    <t>A Buffalo came for drinking water in lake after drinking water buffalo passed nearby land due to that buffalo touches live conductor of inclined LT line and accd. Occurred.</t>
  </si>
  <si>
    <t>Rajesh Balvant Khat</t>
  </si>
  <si>
    <t>Erection of Ag group for road crossing instead of 11 kv nagarsim feeder L/C asked/ issued for vijarkhi feeder hence victim got ele.shock(explanation asked from  concern.)</t>
  </si>
  <si>
    <t>Kmbl</t>
  </si>
  <si>
    <t>Jethiben Arfebbhai Khandhar</t>
  </si>
  <si>
    <t>At the time of accident flow was single phasing and snapped cond. Was not live but the victim got ele. Shock due to induction of power in snapped cond.</t>
  </si>
  <si>
    <t>Kld.(E)</t>
  </si>
  <si>
    <t>4 nos. of Goats</t>
  </si>
  <si>
    <t>07.11.07</t>
  </si>
  <si>
    <t>Breakage of LT conductor from circuit pole. Mischief made by unknown person by cutting another side of broken conductor which was touching the live wire, goat came in contact with live wire &amp; accd. Occurred.</t>
  </si>
  <si>
    <t>Shri Nahim</t>
  </si>
  <si>
    <t>A Fisherman named Nahim died when 11 kv conductor snapped on a boat in river Triveni Bhanvad.</t>
  </si>
  <si>
    <t>10.11.07</t>
  </si>
  <si>
    <t>Smt Kasurben Samsurbhai</t>
  </si>
  <si>
    <t>6.12.07</t>
  </si>
  <si>
    <t>9-8-07</t>
  </si>
  <si>
    <t>Sh. V.M. Dabhi was attending a lighting fault on PSC pole, and he experienced induction and fell from pole</t>
  </si>
  <si>
    <t>He has not used any safety tools while working on line</t>
  </si>
  <si>
    <t>A buffalo of Sh. Ghanshyamhai Ukabhai</t>
  </si>
  <si>
    <t>11-8-07</t>
  </si>
  <si>
    <t>Leakage of transformer earthing wire</t>
  </si>
  <si>
    <t>A buffalo of Ghelabhai Ukabhai</t>
  </si>
  <si>
    <t>14-8-07</t>
  </si>
  <si>
    <t>Sh. Hiteshbhai Devabhai Padhiyar</t>
  </si>
  <si>
    <t>18-8-07</t>
  </si>
  <si>
    <t xml:space="preserve">Victim was removing flexible wire from plug one wire were on his hand, and other wire in plug, he touched open wire </t>
  </si>
  <si>
    <t>A cow of Sh. Jasabhai Devayatbhai</t>
  </si>
  <si>
    <t>26-8-07</t>
  </si>
  <si>
    <t>due to line fault 11 kv power flow in earthing as the land was wet and 2 nos buffalo were in water nearby above pole then electrolux.</t>
  </si>
  <si>
    <t>Lalpur</t>
  </si>
  <si>
    <t>02.10.07</t>
  </si>
  <si>
    <t>Bhatia</t>
  </si>
  <si>
    <t>07.10.07</t>
  </si>
  <si>
    <t>Kariben Dhanabhai Gamar</t>
  </si>
  <si>
    <t>12.10.07</t>
  </si>
  <si>
    <t>sum</t>
  </si>
  <si>
    <t>count 002</t>
  </si>
  <si>
    <t>Difference</t>
  </si>
  <si>
    <t>yearly</t>
  </si>
  <si>
    <t>Motor switch was foud opened during inspection in private premises</t>
  </si>
  <si>
    <t>J B Damor</t>
  </si>
  <si>
    <t>Lakhman Devsi Gorania</t>
  </si>
  <si>
    <t>Shri Jayrajsinh Vijaysinh</t>
  </si>
  <si>
    <t>Shri Manishaben Keshubhai Solanki</t>
  </si>
  <si>
    <t>Shri Nathabhai Karabhai Karamata</t>
  </si>
  <si>
    <t>JJ(W)</t>
  </si>
  <si>
    <t>3-nos. of Bufffalo</t>
  </si>
  <si>
    <t>Ullasba Jayendra Sinh Jadeja</t>
  </si>
  <si>
    <t>Anjar</t>
  </si>
  <si>
    <t>Anjar®</t>
  </si>
  <si>
    <t>Babu jesang Khungal</t>
  </si>
  <si>
    <t>Due to leakage of jumper in 11kV line</t>
  </si>
  <si>
    <t>GIDC VRL</t>
  </si>
  <si>
    <t>Due to leakage of current in TC DP</t>
  </si>
  <si>
    <t>Bullok</t>
  </si>
  <si>
    <t>This accident is occurred in railway premises.</t>
  </si>
  <si>
    <t>Mrs. Rekhaben Bharatbhai Lathiya</t>
  </si>
  <si>
    <t xml:space="preserve">The victim come in contact with steel stair rail which charged through short- defective ceiling fan of her neighbor of row houses with minor injury in private premises. </t>
  </si>
  <si>
    <t>During the repalacement work of service wire on PSC pole, while stringing G.I.wire,victim lost his balance from pole &amp; fall down to earth</t>
  </si>
  <si>
    <t xml:space="preserve">A buffalo of Masaribhai Bhagvanbhai </t>
  </si>
  <si>
    <t>T/C earthing was leakage in monsoon period victim might came in contact with T/C and met with F.A.</t>
  </si>
  <si>
    <t>Due to minor leakage current in T/C earthing and buffalo accidently came in contact and electrocuted.</t>
  </si>
  <si>
    <t>Victim while passes near the 11 KV pole Loc. № MTH/BLP/38 broken the guy wire &amp; upper wire of guy came in contact with live D.O. Jumper through which victim come in contact and got electrocuted</t>
  </si>
  <si>
    <t>Sh. Maheshbhai Karshan Gadhiya</t>
  </si>
  <si>
    <t>Due to broken and fall down of LT Line PSC Pole he fall down on earth</t>
  </si>
  <si>
    <t>Sh. Ashok Gokaldas Solanki (Helper)</t>
  </si>
  <si>
    <t>NFH to Human outsider Kum. Amita Haribhai Barvadia at vill: Mevasa</t>
  </si>
  <si>
    <t>Salimbhai Pathan</t>
  </si>
  <si>
    <t>Came in contact of LT while tying the P&amp;T line on LT Pole</t>
  </si>
  <si>
    <t>Hiraben Dalpatbhai Rathod At vill Ankevaliya</t>
  </si>
  <si>
    <t>BUFF of Sh Bhagwan Arfeb Jograna At vill Ranagadh</t>
  </si>
  <si>
    <t>Sh Girishbhai Natvarbhai Raval      LM</t>
  </si>
  <si>
    <t>Mech. Accd. Due to PSC Pole Broken</t>
  </si>
  <si>
    <t>Cow of Sh Manji Chhagan At vill Dudhrej</t>
  </si>
  <si>
    <t>Snapping of HT Conductor</t>
  </si>
  <si>
    <t>Buff of Sh Laljibhai Merabhai Bharwad</t>
  </si>
  <si>
    <t>Due to snapping of conductor as Pin Blast</t>
  </si>
  <si>
    <t>Anjar©</t>
  </si>
  <si>
    <t>Bharat R Parmar</t>
  </si>
  <si>
    <t>Although lin was cleared power came in 11KV Line and victim fallen down from 11KV Girder Pole</t>
  </si>
  <si>
    <t>Bhimasar</t>
  </si>
  <si>
    <t>Ramehsbhai K Koli</t>
  </si>
  <si>
    <t>Taking direct power supply form existing LT Line</t>
  </si>
  <si>
    <t>Pushpaben Dabhi</t>
  </si>
  <si>
    <t>Electrocuted by electric motor while sprinkling water to newly built house.(Pribvate Premises)</t>
  </si>
  <si>
    <t>C.N.Kharadi</t>
  </si>
  <si>
    <t>01.07.07</t>
  </si>
  <si>
    <t>carelessness of isolation in power</t>
  </si>
  <si>
    <t>1-buffalow</t>
  </si>
  <si>
    <t>04.07.07</t>
  </si>
  <si>
    <t>conductor snapping</t>
  </si>
  <si>
    <t>1-cow</t>
  </si>
  <si>
    <t>Salemamad Osman Kunbhar</t>
  </si>
  <si>
    <t>22.07.07</t>
  </si>
  <si>
    <t>Manjulaben R.Dalit</t>
  </si>
  <si>
    <t>accident took place in Private primises</t>
  </si>
  <si>
    <t>P. J. Kharadi</t>
  </si>
  <si>
    <t>20.8.07</t>
  </si>
  <si>
    <t>Victim fell down from LT pole while attending complain at vill. Sapeda</t>
  </si>
  <si>
    <t>Mandvi®</t>
  </si>
  <si>
    <t>4-cow and 2-calf</t>
  </si>
  <si>
    <t>05.08.07</t>
  </si>
  <si>
    <t>Naliya</t>
  </si>
  <si>
    <t>The Victim had tied the string for drying wel clothes with the service support angle and due to bad climate condition and heavy  rain fall, there was leakage of power in service suport angle.while removing wet clothes from the string,victim got electrocat</t>
  </si>
  <si>
    <t>DESHALPAR</t>
  </si>
  <si>
    <t>ALPESH K. SAGARPUTRA</t>
  </si>
  <si>
    <t>16/07/07</t>
  </si>
  <si>
    <t>Line staff was carring out LT line maint. Agter switching off LT supply.Single LT wire of dead span at HT line crossing  came in contact with HT line, which resulted into Non Fatal Accident.</t>
  </si>
  <si>
    <t>Utilised</t>
  </si>
  <si>
    <t>HUSSAIN SIDDIK</t>
  </si>
  <si>
    <t>20/07/07</t>
  </si>
  <si>
    <t>Keshod-II</t>
  </si>
  <si>
    <t>Buffalo- Sh. Ramsinh Uka Barad</t>
  </si>
  <si>
    <t>Sh. Savajibhai Govindbhai Gadher</t>
  </si>
  <si>
    <t>accident occurred to Load side of the consumer switch board was as electrical motor was shot circuted the victim came in contact with said shot circuted switch board and got electrotuted</t>
  </si>
  <si>
    <t>Sh. Karabhai Gigabhai Godhania</t>
  </si>
  <si>
    <t>14/10/07</t>
  </si>
  <si>
    <t>In victim's shop STD/PCO printer was short and that printer thouched to freeze hence current flow through body of freeze i.e. freeze short (As there is no any earthing of freeze) and victim touched the freeze and electrocuted.</t>
  </si>
  <si>
    <t>Bullock-Shri Bharatbhai Haribhai Goriya</t>
  </si>
  <si>
    <t>24/10/07</t>
  </si>
  <si>
    <t xml:space="preserve">Mangrol (T) </t>
  </si>
  <si>
    <t>Sh. B. B. Garchar</t>
  </si>
  <si>
    <t>26/10/07</t>
  </si>
  <si>
    <t>Harsur Lakhman Dangar  -- Outsider Human</t>
  </si>
  <si>
    <t>30.10.07</t>
  </si>
  <si>
    <t xml:space="preserve"> Existing Tatkal Connection of shri Harsur Lakhman Danger in vithal ruda mendapara AG group, As per letter of Police department on date 2/11/07 Site visit by DE Bantwa and investigate no any leakage current found in our installation but as per report of e</t>
  </si>
  <si>
    <t>Keshod(T)</t>
  </si>
  <si>
    <t>3 Nos. Cow --- 2 nos. of  shri Narandas Gandhi Gaushala  1nd 1 no. Rovery</t>
  </si>
  <si>
    <t>06.11.07</t>
  </si>
  <si>
    <t xml:space="preserve">Due to Rain and wind pressure, L.T Line conductor snapped. All 3 nos Cow came in contact with live wire and electrocuted    </t>
  </si>
  <si>
    <t>PBR(CITY)</t>
  </si>
  <si>
    <t>Udyognagar</t>
  </si>
  <si>
    <t>Out Sider Human - Jaynarayan Shukala</t>
  </si>
  <si>
    <t>05.11.07</t>
  </si>
  <si>
    <t>Accident occurred while reparing the single phase motor by victim in his premises.</t>
  </si>
  <si>
    <t>PBR(O&amp;M)</t>
  </si>
  <si>
    <t>During restringing of broken LT wire of Ag. Group, suddely return power came and victim got shocked.</t>
  </si>
  <si>
    <t>RCD-1</t>
  </si>
  <si>
    <t>Prahlad Plot</t>
  </si>
  <si>
    <t>L.Z.Goswami</t>
  </si>
  <si>
    <t>27.05.07</t>
  </si>
  <si>
    <t>While fixing of standard D.O. fuse in place of non standard D.O. fuse, victim got shocked.</t>
  </si>
  <si>
    <t>Disciplinary action against L.I. who was supervising the work is under process.</t>
  </si>
  <si>
    <t>Buffalow</t>
  </si>
  <si>
    <t>10.05.07</t>
  </si>
  <si>
    <t>Rajesh N. Sagathiya</t>
  </si>
  <si>
    <t>02.06.2007</t>
  </si>
  <si>
    <t>Victim climbed on pole  for light repairing unauthorisedly.</t>
  </si>
  <si>
    <t>RCD-2</t>
  </si>
  <si>
    <t>Udhyognagar</t>
  </si>
  <si>
    <t>Shaileshbhai D. Patadiya</t>
  </si>
  <si>
    <t>20.06.07</t>
  </si>
  <si>
    <t>Amreli R</t>
  </si>
  <si>
    <t>Bullock of Sh. Bhupatbhai Valkubhai</t>
  </si>
  <si>
    <t>12-7-07</t>
  </si>
  <si>
    <t>Smt. Shardaben Mavjibhai</t>
  </si>
  <si>
    <t>23-7-07</t>
  </si>
  <si>
    <t>Contect with leakage current from butter milk making machine motor.</t>
  </si>
  <si>
    <t xml:space="preserve"> A Four Sheep of Sh. Khima Amrabhai</t>
  </si>
  <si>
    <t>24-7-07</t>
  </si>
  <si>
    <t>Chital</t>
  </si>
  <si>
    <t>A Cow of Sh. Kalubhai Harsurbhai</t>
  </si>
  <si>
    <t>25-7-07</t>
  </si>
  <si>
    <t>Leckage power of T/C earthing</t>
  </si>
  <si>
    <t>Jafrabad</t>
  </si>
  <si>
    <t>A Bullock of sh. Chitarbhai Kadvabhai</t>
  </si>
  <si>
    <t>28-7-07</t>
  </si>
  <si>
    <t>11KV cond. Fall from Disc Insulator and Bullock tutch.</t>
  </si>
  <si>
    <t>A Buffalow of Sh. Ghosabhai Jeturbhai</t>
  </si>
  <si>
    <t>29-7-07</t>
  </si>
  <si>
    <t>LT conductor fall rfrom the pole and contect.</t>
  </si>
  <si>
    <t>Kodinar-1</t>
  </si>
  <si>
    <t>A Buffalow of Sh. Karsanbhai Rambhai</t>
  </si>
  <si>
    <t>6-7-07</t>
  </si>
  <si>
    <t>Contect with live 11KV conductor</t>
  </si>
  <si>
    <t>A cow of Sh. Dhirubhai Jikabhai</t>
  </si>
  <si>
    <t>30/6/07 reporting on July - 07</t>
  </si>
  <si>
    <t>Leckage power of T/C earthing wire</t>
  </si>
  <si>
    <t xml:space="preserve">A two Buffalow of Sh. Alabhai Chinabhai </t>
  </si>
  <si>
    <t>1-7-07</t>
  </si>
  <si>
    <t>Snapping of  conductor.</t>
  </si>
  <si>
    <t>Una-2</t>
  </si>
  <si>
    <t>A Buffalow of Sh. Mohan Rana</t>
  </si>
  <si>
    <t>10-7-07</t>
  </si>
  <si>
    <t>Tuch of LT cable of T/C center.</t>
  </si>
  <si>
    <t>Kunkavav</t>
  </si>
  <si>
    <t>Sh. Keshubhai Karsanbhai</t>
  </si>
  <si>
    <t>28/6/07 reporting on July - 07</t>
  </si>
  <si>
    <t>Accident took place when cond. of LT line fell in C clamp and came into contact of earthing wire.</t>
  </si>
  <si>
    <t>A buffalow of sh Laljibhai Devabhai</t>
  </si>
  <si>
    <t>9/7/2007</t>
  </si>
  <si>
    <t>Contect with LT Conductor.</t>
  </si>
  <si>
    <t>Dhari</t>
  </si>
  <si>
    <t>A Cow of Sh. Hirabhai Arfebbhai</t>
  </si>
  <si>
    <t>21/6/07 reporting on July-07</t>
  </si>
  <si>
    <t>Leckage of PSC pole earthing</t>
  </si>
  <si>
    <t>A Cow of Sh. Anakbhai Gabhrubhai</t>
  </si>
  <si>
    <t>Victim was drying clothes on iron wire which came in direct contact with open joint of flexible wire extended in her own house.</t>
  </si>
  <si>
    <t>Cow</t>
  </si>
  <si>
    <t>02.06.07</t>
  </si>
  <si>
    <t>Madhapar</t>
  </si>
  <si>
    <t>19.06.07</t>
  </si>
  <si>
    <t>22.06.07</t>
  </si>
  <si>
    <t>MRSD</t>
  </si>
  <si>
    <t>Rameshbhai Madhabhai Sagathiya</t>
  </si>
  <si>
    <t>30.7.2007</t>
  </si>
  <si>
    <t>A Mechanical Accident, While working he fell down form the PSC pole due to Slip of legs.</t>
  </si>
  <si>
    <t>NO</t>
  </si>
  <si>
    <t xml:space="preserve">CALF </t>
  </si>
  <si>
    <t>2.7.2007</t>
  </si>
  <si>
    <t>BUFFALO</t>
  </si>
  <si>
    <t>Leakage current in guarding wire passed through earthing to pole pit. A buffalow nearby wondering came in contact.</t>
  </si>
  <si>
    <t>BUFFALO(RAVA GELA LAMBARIYA)</t>
  </si>
  <si>
    <t>8/07/2007.</t>
  </si>
  <si>
    <t>Leakage Current Flow in Earthing G.I.Wire.</t>
  </si>
  <si>
    <t>T.C.Maint with Earthing</t>
  </si>
  <si>
    <t>COW(BHARATBHAI SAMATBHAI KOLI)</t>
  </si>
  <si>
    <t>25/07/2007.</t>
  </si>
  <si>
    <t xml:space="preserve">For Changing Faulty Transformer, While Line Inspecor Taking The L.C. the contractor's worker W/O. any Instruction climb on D.P. for removal of LT cable etc. (D.O. fuse was already removed at the time of T/C. fault) and victim (Contractor's worker ) touch </t>
  </si>
  <si>
    <t>M.G. PAMBHAR(HELPER)</t>
  </si>
  <si>
    <t>While working on pole he fall down from pole</t>
  </si>
  <si>
    <t>MANSUKH PREMJI RAKHOLIYA</t>
  </si>
  <si>
    <t>While Stringing ofL.T.line</t>
  </si>
  <si>
    <t>Victim by self work to check power in kit-kat fuse of T/C and by mistake his hand touch accidentally live phase of kit-kat fuse and accident occurred</t>
  </si>
  <si>
    <t>14.01.08</t>
  </si>
  <si>
    <t>04.02.08</t>
  </si>
  <si>
    <t>fatal accident to Nathiben Jeshabhai Gadhe and Non fatal Accident to Valiben Kalabhai Chandera</t>
  </si>
  <si>
    <t>L T pole was broken by truck driver Motigar Arfebbhai  Goswami while driving truck No. GJ -10W -7981 in rough manner. One woman fell down due to breaking of LT P.S.C. pole and met with fatal accident. Another got electric shock due to falling of live cond</t>
  </si>
  <si>
    <t>fatal accident to o/s late Arshibhai Kanabhai Chudasama at village Dolasa</t>
  </si>
  <si>
    <t>Due to the fault in 70 mm2 cable which was tied with top angle, leakage current flow through  girder pole and earth wire.</t>
  </si>
  <si>
    <t>Two Cows</t>
  </si>
  <si>
    <t>kodinar-I</t>
  </si>
  <si>
    <t>FA to Buffalo of shri Oghadbhai Ranabhai Parmar</t>
  </si>
  <si>
    <t>9.10.2007</t>
  </si>
  <si>
    <t>due to snapping of conductor</t>
  </si>
  <si>
    <t>NFH_Mechanical accident to Deptt. Person Shri A.H.Chauhan (ALM)</t>
  </si>
  <si>
    <t>20/09/07</t>
  </si>
  <si>
    <t xml:space="preserve">IN LT LINE OF W.W. CONNECTION, LT LINES CEMENT POLE BECOME  CROSS DUE TO HEAVY WIND, THAT’S WHY LT LINE LIVE WIRE &amp; ITS GUARDING FROM AGLT LINE TOUCHED &amp; LEAKAGE CURRENT PASSES THROUGH POLE'S EARTHINGMUD &amp; WATER LYING NEAR POLES SURROUNDING,  COW PUT ITS </t>
  </si>
  <si>
    <t xml:space="preserve">Leakage of StreetLight Ph </t>
  </si>
  <si>
    <t>Buff of Sh Ranchhodbhai Dayabhai Rajpara vill Mokasar</t>
  </si>
  <si>
    <t>R G Vora ALM,  Rajubhai Masarusinh, Madanbhai Masrusinh at vill Dudapur</t>
  </si>
  <si>
    <t>Cont.`s labor climbed on live line for rejumpering, while ALM &amp; other one working on dead section got momentory jerk of 11 KV Power.</t>
  </si>
  <si>
    <t>Private Premises(In Bathroom came in contact with wet switch Board</t>
  </si>
  <si>
    <t>Mandvi(T)</t>
  </si>
  <si>
    <t>Mukesh Meghji Marvada</t>
  </si>
  <si>
    <t>He was trying to cut the earth wire of LST and got shock and died.</t>
  </si>
  <si>
    <t>Ajmal K.Maheshwari</t>
  </si>
  <si>
    <t>26.6.07</t>
  </si>
  <si>
    <t>Victim climbed on pole and caught the live LT line to attend the private complaint fell down and non fatal accident occured.</t>
  </si>
  <si>
    <t>Kothara</t>
  </si>
  <si>
    <t>Calf</t>
  </si>
  <si>
    <t>Due to heavy wind pressure &amp; rain there is leakage current passes through earth wire of transformer centre the calf passes near the t/c  came in contact with earth wire resulted into fatal accident</t>
  </si>
  <si>
    <t>Dahinsara</t>
  </si>
  <si>
    <t>Two Cow</t>
  </si>
  <si>
    <t>Due to Disk fault current pass through earthing wire.</t>
  </si>
  <si>
    <t>Gandidham</t>
  </si>
  <si>
    <t>G. D. Chavda (Lineman)</t>
  </si>
  <si>
    <t>13.06.07</t>
  </si>
  <si>
    <t>Attending the service line on roof Loosing his balance &amp; slipped</t>
  </si>
  <si>
    <t>YES</t>
  </si>
  <si>
    <t>concern instructed to follow safety rules</t>
  </si>
  <si>
    <t>Kamal Jagdish Dagad</t>
  </si>
  <si>
    <t>28-8-07</t>
  </si>
  <si>
    <t xml:space="preserve">A bullock of Pratapbhai Kacharabhai </t>
  </si>
  <si>
    <t>Vinod Ashokbhai Solanki</t>
  </si>
  <si>
    <t xml:space="preserve">Victim lifted Galvenised pipe upward &amp; This pipe came in contact with 11 kv Virnagar Ag feeder </t>
  </si>
  <si>
    <t>Sh.Rajesh bhai.Vibha bhai Vakatar</t>
  </si>
  <si>
    <t>At the time of cutting leavs of tree victim was touched with live 11 KV conductor and he was shocked</t>
  </si>
  <si>
    <t>NFH  to Helper Sh. Amishkumar Maganlal ghodasara at vill : Khakhi - jalia</t>
  </si>
  <si>
    <t>add</t>
  </si>
  <si>
    <t>rep</t>
  </si>
  <si>
    <t>pen</t>
  </si>
  <si>
    <t>Due to heavy wind and rain live joints of service came in contact with connection and leakage current passed through metal fuse box and victim came in contact with stay of girder pole and accident occurred</t>
  </si>
  <si>
    <t>Nalinbhai R.Chauhan</t>
  </si>
  <si>
    <t>07.06.07</t>
  </si>
  <si>
    <t>During Maintenance work by mistake retain is contect with 11 KV Line and he was socked</t>
  </si>
  <si>
    <t>Maganbhai Dayabhai Savaliya</t>
  </si>
  <si>
    <t xml:space="preserve">Because of conductor failed on bufallow by mistake of children playing with thread which was shock on LT line </t>
  </si>
  <si>
    <t>Laljibhai Devshibhai Mevada</t>
  </si>
  <si>
    <t xml:space="preserve">At the time of shock this son with jumping hence of victim where such the with live 11 Kv conductor and we volt shock </t>
  </si>
  <si>
    <t>Leakage in Private premises at the time of replacing Electric motor in Bore</t>
  </si>
  <si>
    <t>Smt. Hansaben Vithalbhai</t>
  </si>
  <si>
    <t>Unauthorized construction below 11kV line touched to it.</t>
  </si>
  <si>
    <t>Leakage in TC Earthing</t>
  </si>
  <si>
    <t>Smt. Hemiben Vinubhai Vaghasiya</t>
  </si>
  <si>
    <t>ATUL PARSHOTAM LILA</t>
  </si>
  <si>
    <t>Mansukh Batuk Vora</t>
  </si>
  <si>
    <t>KantilalBatuk Vora</t>
  </si>
  <si>
    <t>D.M.Damor</t>
  </si>
  <si>
    <t>MANISHBHAI JAGDISHBHAI CHAUHAN</t>
  </si>
  <si>
    <t>Boy named manish climbed on pole to Catch dove &amp; Shocked</t>
  </si>
  <si>
    <t>BABU BHANU SARVAIA</t>
  </si>
  <si>
    <t xml:space="preserve">Shackle insulator of 3 phase 3wireL.t Line Broken &amp; that's why conductor scrap occures. Buffallow puts its leg on it &amp; died at the place </t>
  </si>
  <si>
    <t>Bhalani Jiva Kachad</t>
  </si>
  <si>
    <t>A fatal accident occurred at ag group lighting lamp wiring insulation damage and touched with cloth hanging wire angle and leakage current pass and meet fatal accident</t>
  </si>
  <si>
    <t>Sh. Rameshbhai Somabhai Sahiya</t>
  </si>
  <si>
    <t>Due to heavy rain and wind when victim passes on road nearby LT line conductor breakdown and touches the LT cross arm &amp; accident occurred</t>
  </si>
  <si>
    <t>Sh. Sanjaybhai Lalubhai Makvana</t>
  </si>
  <si>
    <t>During TC replacement working on 11kV Alidhra feeder line clear returned by Sh. G. G. Kalola, Mendarda Sub-division</t>
  </si>
  <si>
    <t>Due to snapping of LT conductor</t>
  </si>
  <si>
    <t>Bhola bhai Hakabhai Baraiya</t>
  </si>
  <si>
    <t>The victim touched with open starter and get electric shock . The accident is occurred at load side of the consumer</t>
  </si>
  <si>
    <t>paliyad</t>
  </si>
  <si>
    <t>sh. Vinod bhai and batukbhai</t>
  </si>
  <si>
    <t>During the maintenance of Rangpur AG feeder the PSC pole broken and the two victim godhariya fall down with the pole 7 GET INJURED. This is a mechanical accident</t>
  </si>
  <si>
    <t>botad-r</t>
  </si>
  <si>
    <t>sh. Kalusinh.</t>
  </si>
  <si>
    <t>During the working on 11 kv feeder the victim got electrocution at 11 kv level and fall down.</t>
  </si>
  <si>
    <t>Botad-t</t>
  </si>
  <si>
    <t>sh. Anopsinh ukabhai parmar</t>
  </si>
  <si>
    <t>The victim climb the pole to attend complain no-533. He dis connect the power supply from the D.O Box of the T/C. The line was three phase 5-wire lt including the street light phase was dead. But when the victim came in contact with the street light phase</t>
  </si>
  <si>
    <t>Dharaben Vinubhai</t>
  </si>
  <si>
    <t>Due to leakge from electric pump in office primises</t>
  </si>
  <si>
    <t>Bhavnagar rural</t>
  </si>
  <si>
    <t>shihor-r</t>
  </si>
  <si>
    <t>bhopabhai kalubhai koli</t>
  </si>
  <si>
    <t>due to collaps of truck to the pole and it was broken and falls on victim &amp;get died.</t>
  </si>
  <si>
    <t>Amreli-1</t>
  </si>
  <si>
    <t>Liliya</t>
  </si>
  <si>
    <t>Koli Ranchhod U</t>
  </si>
  <si>
    <t>There is a residence building of Sh. Haribhai Parsotambhai Barvadia at village Mevasa. One 11 KV line is passing about 4 feet apart from the wall of this residence Sh. Haribhai Parsotambhai has constructed and extended three feet "RAVES" near the terrace.</t>
  </si>
  <si>
    <t>A buffalo of Sh. Merambhai Vaghabhai</t>
  </si>
  <si>
    <t>Buffelo had died due to contact with live condctor..</t>
  </si>
  <si>
    <t>Babra</t>
  </si>
  <si>
    <t>A cow of Sh. Pathubhai Basiya</t>
  </si>
  <si>
    <t>Sh. Vinubhai Ramji</t>
  </si>
  <si>
    <t>While sharpening the Ag. motor cable in his own room the accident occurred</t>
  </si>
  <si>
    <t>S'Kundla</t>
  </si>
  <si>
    <t>Rajula</t>
  </si>
  <si>
    <t>FH-(1) Sh. Laljibhai Devayatbhai (2) Smt. Nayanaben Devayatbhai ; NFH-(1) Sh. Devayatbhai Tapubhai (2) Smt. Chakuben devayatbhai ; FA-2 bullock</t>
  </si>
  <si>
    <t>11 KV conductor fell and touched his bullock cart</t>
  </si>
  <si>
    <t>SKD (T)</t>
  </si>
  <si>
    <t>Sh. Ramesh R. Damor, ALM</t>
  </si>
  <si>
    <t>Fell from the gurder pole and the mech. accident occurred</t>
  </si>
  <si>
    <t>Not utilised due to not issued by Division</t>
  </si>
  <si>
    <t>Amreli-2</t>
  </si>
  <si>
    <t>Bagasara</t>
  </si>
  <si>
    <t>Smt. Chanduben Babubhai</t>
  </si>
  <si>
    <t>Contact with short circuit motor in his house</t>
  </si>
  <si>
    <t>A buffalo of Sh. Bharat Jilubhai Vala</t>
  </si>
  <si>
    <t>Contact with PSC pole earthing</t>
  </si>
  <si>
    <t>Una (T)</t>
  </si>
  <si>
    <t>(1) Sh. Salimbhai Mohabatsah (2) Smt. Rehanaben Salimbhai</t>
  </si>
  <si>
    <t>Due to broken of 11KV feeder jumper fualt on dish TV cable power had passed on it</t>
  </si>
  <si>
    <t>A bullock of Sh. Bijal Bhikha Bambhaniya</t>
  </si>
  <si>
    <t>Contact with LT live conductor</t>
  </si>
  <si>
    <t>A buffalo of Sh. Babubhau Jadavbhai</t>
  </si>
  <si>
    <t>Sh. Shambhubhai Nagjibhai Radadia</t>
  </si>
  <si>
    <t>Contact with live wire fallen from LT pin insulator</t>
  </si>
  <si>
    <t>A buffalo of Sh. Kanubhai Bhimbhai Jasani</t>
  </si>
  <si>
    <t>Due to leakage from T/C earthing wire</t>
  </si>
  <si>
    <t>Kodinar-2</t>
  </si>
  <si>
    <t>Buffalo of Sh. Govind Mala Chavda</t>
  </si>
  <si>
    <t>Contact with live earthing wire</t>
  </si>
  <si>
    <t>SKD(R)</t>
  </si>
  <si>
    <t>(1) Sh. Zakir Husen Usman Miya V.S. Helper (2) Sh. Gautam Lalji Dafda</t>
  </si>
  <si>
    <t>A fatal accident occurred to Victim due to her wiring short circuit.</t>
  </si>
  <si>
    <t>Mendarda</t>
  </si>
  <si>
    <t>Sh. Karsanbhai Mulubhai Vala</t>
  </si>
  <si>
    <t>A fatal accident occurred to victim when he is climbing the LT line on his own risk in the farm of Sh. Rambhai Safebbhai Gal</t>
  </si>
  <si>
    <t>13.1.08</t>
  </si>
  <si>
    <t>27.12.07</t>
  </si>
  <si>
    <t>15.02.08</t>
  </si>
  <si>
    <t>GONDAL</t>
  </si>
  <si>
    <t>TOWN</t>
  </si>
  <si>
    <t>RAMBAHADUR LAKHAN MUKHIYA</t>
  </si>
  <si>
    <t>Leakage earthing wire of transformer, and touched with guy wire, victim was touched guy wire</t>
  </si>
  <si>
    <t>Necessary maintenance of transformer is carried out</t>
  </si>
  <si>
    <t>Sh. V.M. Dabhi (V.S. Helper)</t>
  </si>
  <si>
    <t>Sop 016</t>
  </si>
  <si>
    <t>Compensation details</t>
  </si>
  <si>
    <t>Cause of Accident</t>
  </si>
  <si>
    <t>Rajkot Rural</t>
  </si>
  <si>
    <t>Porbandar</t>
  </si>
  <si>
    <t>Jamnagar</t>
  </si>
  <si>
    <t>Amreli</t>
  </si>
  <si>
    <t>Surendranagar</t>
  </si>
  <si>
    <t>Junagadh</t>
  </si>
  <si>
    <t>Bhavnagar</t>
  </si>
  <si>
    <t>09.04.07</t>
  </si>
  <si>
    <t>Due to snapping of the neutral wire in 1Ø service line.</t>
  </si>
  <si>
    <t>Due to leakage current in TC earthing</t>
  </si>
  <si>
    <t>Sh. Bodu Abdul Sidi</t>
  </si>
  <si>
    <t>Due to broken of LT line pole</t>
  </si>
  <si>
    <t>Sh. Raghubhai K Padhiyar</t>
  </si>
  <si>
    <t>The victim came in contact with live 1 Ph wire due to faulty two pin connected with 1 Ph motor in his private premises.</t>
  </si>
  <si>
    <t>Sh.Arvindbhai Chhatrasing Bariya (contractar Man)</t>
  </si>
  <si>
    <t>Victim was working on line and fell from the pole Mech Acct.</t>
  </si>
  <si>
    <t>Amreli-R</t>
  </si>
  <si>
    <t>2no's Bullock of Sh.Govindbhai Nanjibhai</t>
  </si>
  <si>
    <t>A Bullock of Sh.Nareshbhai Kanabhai.</t>
  </si>
  <si>
    <t>Sh.Ashokbhai Laxmanbhai Rathava (ALM)</t>
  </si>
  <si>
    <t>Viktim was working 11kv fdr.but LT of Other fdr.cross and victim experienced induction and fell from pole.</t>
  </si>
  <si>
    <t>Smt.Bhanube Kantilal</t>
  </si>
  <si>
    <t>The GI wire which is used to hang the wet clothes, that wire came into contact with the phase of load side wiring. The load side owner was too old and deterioted. So its insulation broke down and its phase came into contact with GI wire n current passed t</t>
  </si>
  <si>
    <t>Sh. Hardik Naran</t>
  </si>
  <si>
    <t>Accident occurred due to heavy rainfall with more wind pressure so that LT pole is tilted, hence the live phase was touched the guard wire and was earthed through pole earthing and at that time victim had touched the earthing lead and victim was electrocu</t>
  </si>
  <si>
    <t>Sh. Ashok Kishorchand</t>
  </si>
  <si>
    <t xml:space="preserve">Victim i.e. labour of contractor of GETCO while doing stringing of new 66KV line, climed live 11KV Kanpar Ag fdr &amp; got Elect. Shock &amp; fall down. </t>
  </si>
  <si>
    <t>Frequency</t>
  </si>
  <si>
    <t>Sava Sura Khit</t>
  </si>
  <si>
    <t>in L.T. Line of 25kv Shivarajgadh feeder at ninth pole from T/C L.T. Conductor slip down from shackle insulator to C - Clamp that’s why leackage current flows through transformer earthing Buffallow Goes near transformer &amp; touched with earthing &amp; Get elect</t>
  </si>
  <si>
    <t>Kotda</t>
  </si>
  <si>
    <t>Bhada Ravji Savaliya</t>
  </si>
  <si>
    <t>Load Side Jumper touched to tapping angle &amp; leakage Current Passed</t>
  </si>
  <si>
    <t>Lodhika</t>
  </si>
  <si>
    <t>Raniben Tikhabhai Charan</t>
  </si>
  <si>
    <t>Accident Occurred Due to LT shackle pole guy is released from ground because of rain season the LT line span being loosed Distance from ground is about 3to 4feet it may be possible the victim touch to lt line &amp; accident may be occurred.</t>
  </si>
  <si>
    <t>Praful Bhai Vasantji Vyas</t>
  </si>
  <si>
    <t>L.T. Line Main Wire Of Fuse Box is Breaked &amp; Touched to Guy Clamp. Guy Wire is Bound to Telephone Pole with wire so Telephone pole is shocked . Horse touched to telephone pole &amp; Shocked.</t>
  </si>
  <si>
    <t>LABORATORY</t>
  </si>
  <si>
    <t>DHIRUBHAI MODHAVANIYA</t>
  </si>
  <si>
    <t>Blast due to shortening of PT link whil e working</t>
  </si>
  <si>
    <t>BHARATBHAI KESHABHAI KHUNT</t>
  </si>
  <si>
    <t>Due to break down of conductor which falls on earth and two bullocks are passed through it and so due to shock two bullocks has been died</t>
  </si>
  <si>
    <t>Rameshbhai Paru</t>
  </si>
  <si>
    <t>10.9.2007</t>
  </si>
  <si>
    <t>Snaping of LT conductor</t>
  </si>
  <si>
    <t xml:space="preserve">Buffalo of sh.Natha dana </t>
  </si>
  <si>
    <t>Leakage current of Transeformer earthing wire</t>
  </si>
  <si>
    <t>Buffalo of sh.Nanabhai atabhai</t>
  </si>
  <si>
    <t>16-09-07</t>
  </si>
  <si>
    <t>Buffalo of sh.Hamirbhai Jethabhai</t>
  </si>
  <si>
    <t>3'no of Buffalo sh.Bhikhabhai baubhai</t>
  </si>
  <si>
    <t>21-09-07</t>
  </si>
  <si>
    <t>Buffalo of sh.kadubhai ukabhai</t>
  </si>
  <si>
    <t>22-09-07</t>
  </si>
  <si>
    <t>Buffalo of sh.Dadubhai sardulbhai</t>
  </si>
  <si>
    <t>27-08-07</t>
  </si>
  <si>
    <t>Buffalo of sh.Manubhai naranbhai</t>
  </si>
  <si>
    <t>29-08-07</t>
  </si>
  <si>
    <t>A cow of sh.Nanabhai pachabhai</t>
  </si>
  <si>
    <t>Buffalo of sh.Ghelabhai tapubhai</t>
  </si>
  <si>
    <t>18-09-07</t>
  </si>
  <si>
    <t>Buffalo of sh.Ranjitbhai naranbhai</t>
  </si>
  <si>
    <t>26-09-07</t>
  </si>
  <si>
    <t>una_1</t>
  </si>
  <si>
    <t>Bullock-Savdas Govind Bheda</t>
  </si>
  <si>
    <t>Buffalow-Mansing Jivabhai Dodiya</t>
  </si>
  <si>
    <t xml:space="preserve">Buffalow-Harsukh Oghadbhai </t>
  </si>
  <si>
    <t>KSD-R-2</t>
  </si>
  <si>
    <t>Buffalow-Natha Bhaga Chavda</t>
  </si>
  <si>
    <t xml:space="preserve">Buffalow-Karsan Ruda </t>
  </si>
  <si>
    <t>Sheep (7 Nos.) - Lakha Parbat Mori</t>
  </si>
  <si>
    <t>Bullok- Sh. Rama Bhikha</t>
  </si>
  <si>
    <t>Buffalo-Sh. Mukesh Rata Jafara</t>
  </si>
  <si>
    <t>Snapping Of LT Conductor</t>
  </si>
  <si>
    <t>Bullock- Sh. Bhima Vala Solanki</t>
  </si>
  <si>
    <t>Bullock-Rambhai Karnabhai Dangar</t>
  </si>
  <si>
    <t>Buffalo - Sh. Lakhaman Rana Odedara</t>
  </si>
  <si>
    <t>Leakage Current in earthing</t>
  </si>
  <si>
    <t>Buffalo- Sh. Dhana Bhikhu Kodiyatar</t>
  </si>
  <si>
    <t>Buffalo - Sh. Deva jetha Kodiyatar</t>
  </si>
  <si>
    <t>Leakage Current in load side wiring of Temp. Connection.</t>
  </si>
  <si>
    <t>Sh. Budhiya Khandu Thakare</t>
  </si>
  <si>
    <t>Insulation open in consumer's load side wiring. Victim may came in contcat with bare wire electrocuted.</t>
  </si>
  <si>
    <t>While Victim was attending the new release of connection and installing the meter, slipped down leg from the stool table and met to mechanical accident</t>
  </si>
  <si>
    <t>We have not informed by party. The information received from daily News paper “Divya Bhaskar” press note on 07.03.08. The accident has been occurred in Private premises. During starting of his motor-might have come in contact with live wire</t>
  </si>
  <si>
    <t>Classification</t>
  </si>
  <si>
    <t>Total Complaints</t>
  </si>
  <si>
    <t>Beyond stipulated time</t>
  </si>
  <si>
    <t>Month</t>
  </si>
  <si>
    <t>Departmental - Person - Shri Jagdish  M. Vasava - Helper  -- Age 40 Years</t>
  </si>
  <si>
    <t>22.11.07</t>
  </si>
  <si>
    <t xml:space="preserve">Mechanical Accident Occurred to him due to broken down of LT Psc Pole.  </t>
  </si>
  <si>
    <t>Out Sider Human - Shri Nalinbhai Parshotam Gajera (Age Approx.:- 34 Years)</t>
  </si>
  <si>
    <t>24.11.07</t>
  </si>
  <si>
    <t>Electrocuted due to common neutral</t>
  </si>
  <si>
    <t>necessary action taken</t>
  </si>
  <si>
    <t>Kalvibid</t>
  </si>
  <si>
    <t>M.J.VAGHELA</t>
  </si>
  <si>
    <t>Due while repairing of comaplatins of consumer , he felt jerk and fall down from compound wall</t>
  </si>
  <si>
    <t>BVN-R</t>
  </si>
  <si>
    <t>Dhola</t>
  </si>
  <si>
    <t>Sh. P.D.Parmar (App. L.M.)</t>
  </si>
  <si>
    <t>12.10.2007</t>
  </si>
  <si>
    <t>GONDAL (T)</t>
  </si>
  <si>
    <t>17.11.07</t>
  </si>
  <si>
    <t>25.11.07</t>
  </si>
  <si>
    <t>07.12.07</t>
  </si>
  <si>
    <t>MORBI</t>
  </si>
  <si>
    <t>SHANALA</t>
  </si>
  <si>
    <t xml:space="preserve">Sh. JETHABHAI RUDABHAI </t>
  </si>
  <si>
    <t xml:space="preserve">16-3-2008 </t>
  </si>
  <si>
    <t xml:space="preserve">In The LT Circuit of Modern Hall T/C Between Two LT Pole There is Guarding provided under LT Line. Below this LT Line’s guarding Dish TV Cable is crossing at mid span. This Dish TV cable was found tight at the time of inspection (visiting the site) &amp; due </t>
  </si>
  <si>
    <t>KSD-I</t>
  </si>
  <si>
    <t>Malia</t>
  </si>
  <si>
    <t>Sarman Ram Khambhala</t>
  </si>
  <si>
    <t>Non Fatal  Accident Due To Brekage Of T/C  Dp At  Village Amrapur</t>
  </si>
  <si>
    <t>PBR (O&amp;M)</t>
  </si>
  <si>
    <t>Coastal</t>
  </si>
  <si>
    <t>Shri Ghanshyam K. Solanki</t>
  </si>
  <si>
    <t>02.08.07</t>
  </si>
  <si>
    <t>for the operation of GO switch while climbing on 11 kv pole, the victim slipped and fall down mechanical accident.</t>
  </si>
  <si>
    <t>Umeshbhai N.Manek</t>
  </si>
  <si>
    <t>04.08.07</t>
  </si>
  <si>
    <t>The building was constructed Nr. LT line and clearance not maintained while victim climbed on tarace for some work, came in contact with live LT line &amp; accd. Occurred.</t>
  </si>
  <si>
    <t>Kld(E)/Jam®dn.</t>
  </si>
  <si>
    <t>07.08.07</t>
  </si>
  <si>
    <t>Satellite</t>
  </si>
  <si>
    <t>The 1Ø service line has jointed near at pole. The insulation of 1Ø service joints was rusted and broken and contacting with the supporting GI wire. Hence, the leakage current was passed through the GI wire, LT X-arm ,earth wire of PSC pole to earth. At th</t>
  </si>
  <si>
    <t>Due to snapping of LT Conductor when victim passing near 63kVA TC named Mohan Manji Pansuriya Group and came to contact with live wire.</t>
  </si>
  <si>
    <t>Due to leakage current passed through transformer earthing and victim rubs its body and met to accident.</t>
  </si>
  <si>
    <t>Sh. Mohmadsahid Mohmadkarim Bhadarka</t>
  </si>
  <si>
    <t>Due to leakage current passed through the earthing of the PSC LT pole due to breaking of the service line and touched to earthing wire of the pole,</t>
  </si>
  <si>
    <t>Kum. Fazilat Altaf Bhoda</t>
  </si>
  <si>
    <t>Sr.
No</t>
  </si>
  <si>
    <t>Performa/
Sheet Name</t>
  </si>
  <si>
    <t>Trolly of Dumper touched to 11 KV Fdr &amp; the men maintaning the gear box got shocked &amp; died.</t>
  </si>
  <si>
    <t>Mansukh B Sadhu</t>
  </si>
  <si>
    <t>Victim was covering the truck with tarpouline(Talpatri), while doing so he touch 11KV line and got electrocuted</t>
  </si>
  <si>
    <t>3 nos of Buffalo</t>
  </si>
  <si>
    <t xml:space="preserve">11 KV pole broken </t>
  </si>
  <si>
    <t>Haresh N. Jethva</t>
  </si>
  <si>
    <t>08.02.08</t>
  </si>
  <si>
    <t>Due to unbinding of live phase wire from shackle ins. &amp; touching with c-clamp. As it is rainy season whole pole was completely wet and thus pole was shorted. Cow came in contact with the pole and got ele. Shock.</t>
  </si>
  <si>
    <t>City-I</t>
  </si>
  <si>
    <t>Ptl S/dn./City Dn.</t>
  </si>
  <si>
    <t>09.08.07</t>
  </si>
  <si>
    <t>A Buffalo was shocked due to transformer's  leakage current of neatural earthing.</t>
  </si>
  <si>
    <t>J.J'pur(E)/Rural</t>
  </si>
  <si>
    <t>Shri Arvind Chakubhai</t>
  </si>
  <si>
    <t>10.08.07</t>
  </si>
  <si>
    <t>while repairing tapping 11 kv line privately way. Victim fall from the pole and died due to hamerage.</t>
  </si>
  <si>
    <t>Bhatia/Kmbl</t>
  </si>
  <si>
    <t xml:space="preserve">Phase cond. binding with sheckle insulator was loosen and conductor touches to angle of pole. Water is surrounded to pole as the buffalo fall in water it electrolucted. </t>
  </si>
  <si>
    <t>Dhrol S/dn./Rural dn.</t>
  </si>
  <si>
    <t>T/C was surrounded by water due to leakage current from LT dist.Box as buffalo fall in water it electrolucted.</t>
  </si>
  <si>
    <t>Kmbl(R)/Kmbl.</t>
  </si>
  <si>
    <t>Smt. Manjuben Karubhai Mokaria</t>
  </si>
  <si>
    <t xml:space="preserve">In heavy wind &amp; rain LT line cable used as dropper &amp; GI wire touched to c-clamp. &amp; other end of cable broken &amp; touched to lower end of guy wire &amp; cow came in contact with guy wire. </t>
  </si>
  <si>
    <t>Jaluben Surabhai Tolia</t>
  </si>
  <si>
    <t>Nathu chanabhai Chirodiya</t>
  </si>
  <si>
    <t>12.08.08</t>
  </si>
  <si>
    <t>Veljibhai Kalubhai Kaviyad</t>
  </si>
  <si>
    <t>23.08.08</t>
  </si>
  <si>
    <t>Victim slept from the pole</t>
  </si>
  <si>
    <t>Mechanical Accident</t>
  </si>
  <si>
    <t>Laghrabhai Sadurbhai Bharvad</t>
  </si>
  <si>
    <t>Kababhai Rajsinh</t>
  </si>
  <si>
    <t>Victim climbed on live LT line at his own wish and met with fatal accd.</t>
  </si>
  <si>
    <t>Atul Bhagvanji Kapuria</t>
  </si>
  <si>
    <t>While touching to 11 kv line from extended Gallery on Road from Building.</t>
  </si>
  <si>
    <t>Hardasbhai Rabari</t>
  </si>
  <si>
    <t>Victim has tried to take unauthorized power supply from existing overhead village L.T. line.</t>
  </si>
  <si>
    <t>Kalavad(E)</t>
  </si>
  <si>
    <t>N.K.Jadeja</t>
  </si>
  <si>
    <t>20.07.07</t>
  </si>
  <si>
    <t>Mechanical Accident.</t>
  </si>
  <si>
    <t>24.07.07</t>
  </si>
  <si>
    <t>Kmbl Gate</t>
  </si>
  <si>
    <t>Yunus Dosa</t>
  </si>
  <si>
    <t>25.07.07</t>
  </si>
  <si>
    <t>Supprot GI wire connected between LT pole and street light fixture fixed on private premises, was came in contact with live phase junction on LT Pole, consequently leakage current passed through said GI wire.Thus electrocution was took place when victim c</t>
  </si>
  <si>
    <t>31.07.07</t>
  </si>
  <si>
    <t>Earthing is not provide proper, hence leakage flows from earth to earth. When she buffalo came in contact with earth surface and accd. Occurred.</t>
  </si>
  <si>
    <t>Jodia/Rural</t>
  </si>
  <si>
    <t>Uttam Savji Dudhagara</t>
  </si>
  <si>
    <t>01.08.07</t>
  </si>
  <si>
    <t>There is no anyposibility of electrical accident.</t>
  </si>
  <si>
    <t>Bhatia S/dn./Kmbl</t>
  </si>
  <si>
    <t>Kalubhai Amarshibhai</t>
  </si>
  <si>
    <t>Halwad</t>
  </si>
  <si>
    <t>Satabhai Butabhai Bharwad</t>
  </si>
  <si>
    <t>Mech Accedent Pole broken</t>
  </si>
  <si>
    <t>Cow of Bhimabhai Satabhai Bharwad</t>
  </si>
  <si>
    <t>Leakage from st ltg fixture</t>
  </si>
  <si>
    <t>Than</t>
  </si>
  <si>
    <t>BUFF of Bhabhalubhai Vastabhai Khachar</t>
  </si>
  <si>
    <t>Maheshbhai Ranchhobhai Koli</t>
  </si>
  <si>
    <t>Direct contact with 22 KV line</t>
  </si>
  <si>
    <t>BUFF of Musa Daud Ghanchi</t>
  </si>
  <si>
    <t>SNAPPING OF L.T.CONDUCTOR</t>
  </si>
  <si>
    <t>L.T.Maintenance</t>
  </si>
  <si>
    <t>MAHESH CHHAGANBHAI KOLI</t>
  </si>
  <si>
    <t>30/07/2007.</t>
  </si>
  <si>
    <t>Accidental contact with live electric wire / equipment</t>
  </si>
  <si>
    <t>MCSD</t>
  </si>
  <si>
    <t>Ragh ubhai Gobarbhai Bharvad</t>
  </si>
  <si>
    <t>13/08/07</t>
  </si>
  <si>
    <t>Victim came in contact with short circuited motor in his premises and got shocked.</t>
  </si>
  <si>
    <t>BNSD</t>
  </si>
  <si>
    <t>Rajubhai Nagjibhai Parmar</t>
  </si>
  <si>
    <t>18/08/07</t>
  </si>
  <si>
    <t>FA to small ox of Shri Balubhai Kalubhai Gujariya</t>
  </si>
  <si>
    <t>29.09.2007</t>
  </si>
  <si>
    <t>not found any kind of fault in PGVCL line, accident occurred due to any reason.</t>
  </si>
  <si>
    <t>Farid Hussain Dhoki</t>
  </si>
  <si>
    <t>30.09.2007</t>
  </si>
  <si>
    <t>by taking illigeal power supply from pole non consumer and electrocuted.</t>
  </si>
  <si>
    <t>AMR-I</t>
  </si>
  <si>
    <t>AMR-T</t>
  </si>
  <si>
    <t>Champaben Harjibhai Solanki</t>
  </si>
  <si>
    <t>1.10.2007</t>
  </si>
  <si>
    <t>pvc twin core s/L accidently broken by private vehicle and said broken s/L wounded around the neck of victim</t>
  </si>
  <si>
    <t>kodinar-2</t>
  </si>
  <si>
    <t>NF_Mechanical accident to Shri Samat Hira Madha</t>
  </si>
  <si>
    <t>2.10.2007</t>
  </si>
  <si>
    <t>due to breaking of psc pole.</t>
  </si>
  <si>
    <t>AMR-II</t>
  </si>
  <si>
    <t>FA to cow of shri Lalabhai Gababhai Matiya</t>
  </si>
  <si>
    <t>snapping of 11 kv conductor from disc insulator</t>
  </si>
  <si>
    <t>una_2</t>
  </si>
  <si>
    <t>FA to 2 no of Buffallo (1) shri Lakha Bhaya jadav &amp; (2) shri Jivabhai Rambhai Parmar</t>
  </si>
  <si>
    <t>5.10.2007</t>
  </si>
  <si>
    <t xml:space="preserve"> snapping of LT conductor </t>
  </si>
  <si>
    <t>PASCHIM GUJARAT VIJ COMPANY LIMITED
REGD. &amp;  CORPORATE OFFICE, RAJKOT</t>
  </si>
  <si>
    <t>ACCIDENT DETAILS</t>
  </si>
  <si>
    <t>Cummulative</t>
  </si>
  <si>
    <t>Previous Month</t>
  </si>
  <si>
    <t>Cumulative since mayil-05</t>
  </si>
  <si>
    <t>RAJKOT C-1</t>
  </si>
  <si>
    <t>RAJKOT C-2</t>
  </si>
  <si>
    <t>RAJKOT C-3</t>
  </si>
  <si>
    <t>CIRCLE-TOTAL</t>
  </si>
  <si>
    <t xml:space="preserve">GONDAL     </t>
  </si>
  <si>
    <t xml:space="preserve">DHORAJI   </t>
  </si>
  <si>
    <t>JASDAN</t>
  </si>
  <si>
    <t xml:space="preserve">RAJKOT RURAL </t>
  </si>
  <si>
    <t xml:space="preserve">MORBI    </t>
  </si>
  <si>
    <t>HALVAD</t>
  </si>
  <si>
    <t>JAMJODHPUR</t>
  </si>
  <si>
    <t>AMRELI    -1</t>
  </si>
  <si>
    <t xml:space="preserve">SAVAR KUNDLA    </t>
  </si>
  <si>
    <t xml:space="preserve">UNA     </t>
  </si>
  <si>
    <t>AMRELI-2</t>
  </si>
  <si>
    <t>PGVCL Total →</t>
  </si>
  <si>
    <t xml:space="preserve">BHUJ    </t>
  </si>
  <si>
    <t xml:space="preserve">MANDVI    </t>
  </si>
  <si>
    <t xml:space="preserve">ANJAR  </t>
  </si>
  <si>
    <t>GANDHIDHAM</t>
  </si>
  <si>
    <t>GADHDA</t>
  </si>
  <si>
    <t>PBR CITY</t>
  </si>
  <si>
    <t>PBR RURAL</t>
  </si>
  <si>
    <t>KESHOD-1</t>
  </si>
  <si>
    <t>KESHOD-2</t>
  </si>
  <si>
    <t>S'NAGAR-1</t>
  </si>
  <si>
    <t>S'NAGAR-2</t>
  </si>
  <si>
    <t xml:space="preserve">DHANGADHARA    </t>
  </si>
  <si>
    <t>While providing DO fuse wire of TC Victim used Short Bamboo rod and climb at some height on TC pole, DO fuse wire touched to DO Angle, Victim got electric shock through Earth wire and met with Non fatal accident</t>
  </si>
  <si>
    <t xml:space="preserve"> partially utlilized</t>
  </si>
  <si>
    <t>victim is a contractor person and issued a notice to the victim for utlization of safety tools</t>
  </si>
  <si>
    <t>UNA</t>
  </si>
  <si>
    <t>UNA-II</t>
  </si>
  <si>
    <t>fatal accident to buffallo of shri Balubhai Lakhabhai Dangodra at village Juna_Ugala</t>
  </si>
  <si>
    <t xml:space="preserve">Smt. Kanchanben Harsukhbhai Parmar </t>
  </si>
  <si>
    <t>smt. Narmadaben Bavanjibhai Maradiya</t>
  </si>
  <si>
    <t>Sh Rajesh Bachubhai Barad</t>
  </si>
  <si>
    <t>Sh.Bharat Jasyantkant Dave(Helper)</t>
  </si>
  <si>
    <t>Sh.Kaushik Kana Pampaniya</t>
  </si>
  <si>
    <t>Manoj Ravishankar Joshi</t>
  </si>
  <si>
    <t>23-6-07</t>
  </si>
  <si>
    <t>Sliping from PSC pole mecahnical accident</t>
  </si>
  <si>
    <t>Meeting arranged for use of safety belt at s/dn.</t>
  </si>
  <si>
    <t>Power House</t>
  </si>
  <si>
    <t>Urvashi Manaji Dhakhara</t>
  </si>
  <si>
    <t>18-6-07</t>
  </si>
  <si>
    <t>Come into the direct touch to live holder in private primises</t>
  </si>
  <si>
    <t>Kalanala</t>
  </si>
  <si>
    <t>Rahil Rahim Dariya</t>
  </si>
  <si>
    <t>25-6-07</t>
  </si>
  <si>
    <t>Hill Drive</t>
  </si>
  <si>
    <t xml:space="preserve">S.S.MAHIDA </t>
  </si>
  <si>
    <t>Victim came in contact with short circuited ceiling fan while repairing and met with F.A.</t>
  </si>
  <si>
    <t>A buffalow</t>
  </si>
  <si>
    <t>10/08/07</t>
  </si>
  <si>
    <t>Sumitaben Chanabhai Uteriya</t>
  </si>
  <si>
    <t>31/07/07</t>
  </si>
  <si>
    <t>Due to Leakage power from faulty TV - Disc cable in the cabin of ironsheets.</t>
  </si>
  <si>
    <t>Vijaybhai Chanabhai Uteriya</t>
  </si>
  <si>
    <t>-do-</t>
  </si>
  <si>
    <t>A cow</t>
  </si>
  <si>
    <t>31.08.07</t>
  </si>
  <si>
    <t>Victim came in contact with GI wire in which leakagte currenmt flown due to heavy rain and wind.</t>
  </si>
  <si>
    <t>KRSD</t>
  </si>
  <si>
    <t>Mustaq Ahmed  Malik</t>
  </si>
  <si>
    <t>Vic5tim came in contact with MMB which was installed on PSC pole.  On account of cable insulations, biting by squirrels during rainy season, short circuit has occurred. Victim came in contact with MMB and got shocked due to induction.</t>
  </si>
  <si>
    <t>MPSD</t>
  </si>
  <si>
    <t>24.09.07</t>
  </si>
  <si>
    <t>UNSD</t>
  </si>
  <si>
    <t>Rajubhai keshabhai Parmar</t>
  </si>
  <si>
    <t>To Avoid Bird fault problem on 11 Kv Nana Mandwa Ag. Feeder, it was planned to provide 11 Kv support pin below jumpers of Girder D.P. After switching off the feeder, victim climbed Gurder pole DP along with safety belt and helmet. While sitting on DP stru</t>
  </si>
  <si>
    <t xml:space="preserve">NFA to Bullock of Sh.Najubhai Bijalbhai Rabari at vill: Tarvada </t>
  </si>
  <si>
    <t>R-Phase cable of LT line was burnt and melt which was touched to iron C-clamp, so the returned leakage current passing through T/C earthling wire,(there was rain fall at that time) the bull while passes near T/C structure and contact with earthling wire a</t>
  </si>
  <si>
    <t>Upleta Rural</t>
  </si>
  <si>
    <t>Sh. Naran Hamir</t>
  </si>
  <si>
    <t>03.08.07</t>
  </si>
  <si>
    <t>Interruption due to line breakdown</t>
  </si>
  <si>
    <t>Where augmentation is required.</t>
  </si>
  <si>
    <t>Loose Wires</t>
  </si>
  <si>
    <t>Inadequate ground clearance</t>
  </si>
  <si>
    <t>For current bills where no additional information is required</t>
  </si>
  <si>
    <t>Modification in connected load</t>
  </si>
  <si>
    <t>Refund of amount due in regard to temporary connection</t>
  </si>
  <si>
    <t>Others</t>
  </si>
  <si>
    <t>ANJ</t>
  </si>
  <si>
    <t>Sop 005</t>
  </si>
  <si>
    <t>Sop 007</t>
  </si>
  <si>
    <t>Failure of Power Transformer</t>
  </si>
  <si>
    <r>
      <t>Reported By</t>
    </r>
    <r>
      <rPr>
        <b/>
        <sz val="20"/>
        <color indexed="8"/>
        <rFont val="Arial"/>
        <family val="2"/>
      </rPr>
      <t xml:space="preserve">
Pascim Gujarat Vij Company Limited</t>
    </r>
  </si>
  <si>
    <t>Qtr</t>
  </si>
  <si>
    <t>1st Qtr</t>
  </si>
  <si>
    <t>2nd Qtr</t>
  </si>
  <si>
    <t>3rd Qtr</t>
  </si>
  <si>
    <t>4th Qtr</t>
  </si>
  <si>
    <t>Yearly Data</t>
  </si>
  <si>
    <t>5 = 3 * 4</t>
  </si>
  <si>
    <t>8=7/6</t>
  </si>
  <si>
    <r>
      <t xml:space="preserve">Register For Compiling The Complaints </t>
    </r>
    <r>
      <rPr>
        <i/>
        <sz val="11"/>
        <color theme="1"/>
        <rFont val="Book Antiqua"/>
        <family val="1"/>
      </rPr>
      <t>{As per Appendix B of the regulation}</t>
    </r>
  </si>
  <si>
    <t>Sop 002</t>
  </si>
  <si>
    <t>Action taken report for safety measures complied for the accidents occurred</t>
  </si>
  <si>
    <t>Half Yearly</t>
  </si>
  <si>
    <t>Sop 008</t>
  </si>
  <si>
    <t>Sample Test result for Neutral Voltage</t>
  </si>
  <si>
    <t>Yearly</t>
  </si>
  <si>
    <t>Sop 009</t>
  </si>
  <si>
    <t>Sample Test result for Voltage variations</t>
  </si>
  <si>
    <t>Sample Test result for Harmonics</t>
  </si>
  <si>
    <t>Sop 012</t>
  </si>
  <si>
    <t>Sop 014</t>
  </si>
  <si>
    <t>Statement Showing the ATC losses, collection efficiency and Billing Efficiency</t>
  </si>
  <si>
    <t>Sop 015</t>
  </si>
  <si>
    <t>Release of New Connection status</t>
  </si>
  <si>
    <t>TnD</t>
  </si>
  <si>
    <t>I</t>
  </si>
  <si>
    <t>A(iv)</t>
  </si>
  <si>
    <t>A(v)</t>
  </si>
  <si>
    <t>Loose connections at meter, MCB or service line or from pole</t>
  </si>
  <si>
    <t>No power complaint on account of blowing of HT/ DropOut (DO)/ LT fuse</t>
  </si>
  <si>
    <t>Interruption due to failure of transformer or distribution transformer MCB</t>
  </si>
  <si>
    <t>Load shedding/ schedule outages</t>
  </si>
  <si>
    <t>B(iii)</t>
  </si>
  <si>
    <t>B(iv)</t>
  </si>
  <si>
    <t>B(v)</t>
  </si>
  <si>
    <t>Voltage variations related issue</t>
  </si>
  <si>
    <t>Neutral voltage related issue</t>
  </si>
  <si>
    <t>Harmonics related issue</t>
  </si>
  <si>
    <t>Ordinary case, which requires no augmentation,</t>
  </si>
  <si>
    <t>C(iii)</t>
  </si>
  <si>
    <t>C(iv)</t>
  </si>
  <si>
    <t>C(v)</t>
  </si>
  <si>
    <t>C(vi)</t>
  </si>
  <si>
    <t>Stopped/Defective Meters.</t>
  </si>
  <si>
    <t>Meter accuracy test (Fast/ Slow)</t>
  </si>
  <si>
    <t>Burnt Meter</t>
  </si>
  <si>
    <t>Stolen Meter</t>
  </si>
  <si>
    <t>Billing on average basis for more than two hills</t>
  </si>
  <si>
    <t>Meter boxes/ metering system</t>
  </si>
  <si>
    <t>Where additional information relating to correctness of reading etc. is required,</t>
  </si>
  <si>
    <t>E(iii)</t>
  </si>
  <si>
    <t>E(iv)</t>
  </si>
  <si>
    <t>Change of Tariff</t>
  </si>
  <si>
    <t>Final bill for vacation of premises/ change of occupancy</t>
  </si>
  <si>
    <t>Where extension of LT line up to 150 Metre is required</t>
  </si>
  <si>
    <t>Where extension of LT line of more than 150 Metre and/or augmentation of distribution transformer is required</t>
  </si>
  <si>
    <t>Where erection of new distribution transformer is required</t>
  </si>
  <si>
    <t>Where erection of new HT line and distribution transformer is required and/ or existing HT line network is required to be augmented</t>
  </si>
  <si>
    <t>Where EHT level line and/ or Sub-station is required to be erected and/ or augmented</t>
  </si>
  <si>
    <t>Name change/reconnection/ change of category</t>
  </si>
  <si>
    <t>In case connection is denied after payment against demand note</t>
  </si>
  <si>
    <t>Transfer of connection</t>
  </si>
  <si>
    <t>F(v)</t>
  </si>
  <si>
    <t>F(vi)</t>
  </si>
  <si>
    <t>F(vii)</t>
  </si>
  <si>
    <t>F(viii)</t>
  </si>
  <si>
    <t>F(ix)</t>
  </si>
  <si>
    <t>Request for reconnection/ consumer wanting disconnection</t>
  </si>
  <si>
    <t>Street Light complaint</t>
  </si>
  <si>
    <t>J</t>
  </si>
  <si>
    <t>No. of Complaints redressed during the month.</t>
  </si>
  <si>
    <t>Within stipulated time</t>
  </si>
  <si>
    <t>Balance Complaints to be redressed</t>
  </si>
  <si>
    <t>4 = 3 + 4</t>
  </si>
  <si>
    <t>7 = 5 + 6</t>
  </si>
  <si>
    <t>Likely number of consumers influenced</t>
  </si>
  <si>
    <t>Performa SoP 005: Failure of Distribution Transformer</t>
  </si>
  <si>
    <t>No. of existing Distribution Transformer at the start of the quarter/year</t>
  </si>
  <si>
    <t>Total number of Distribution transformer failed</t>
  </si>
  <si>
    <t>Performa SoP 006: Failure of Power Transformer</t>
  </si>
  <si>
    <t>E = (D)*100/C</t>
  </si>
  <si>
    <t>Sop 017</t>
  </si>
  <si>
    <t xml:space="preserve">Individual Complaint where Compensation has been paid </t>
  </si>
  <si>
    <t>Sop 018</t>
  </si>
  <si>
    <t xml:space="preserve">Unauthorised Use of electricity </t>
  </si>
  <si>
    <t>Sop 019</t>
  </si>
  <si>
    <t>Theft of electricity</t>
  </si>
  <si>
    <t>Paschim Gujarat Vij Company Limited</t>
  </si>
  <si>
    <t>Performa SoP 018: Unauthorised Use of electricity (To be submitted Quarterly)</t>
  </si>
  <si>
    <t>Name of circle</t>
  </si>
  <si>
    <t>No. of cases booked</t>
  </si>
  <si>
    <t>No. of cases where UUE is established by the Licensee</t>
  </si>
  <si>
    <t>No. of cases where appeal filed by the consumer before the Appellate Authority</t>
  </si>
  <si>
    <t>No. of cases decided by the Appellate Authority in favour of the Licensee</t>
  </si>
  <si>
    <t>No. of cases decided by the Appellate Authority in favour of the consumer</t>
  </si>
  <si>
    <t>RCC</t>
  </si>
  <si>
    <t>RRC</t>
  </si>
  <si>
    <t>PGVCL TOTAL</t>
  </si>
  <si>
    <t xml:space="preserve">SoP 019: Theft of electricity </t>
  </si>
  <si>
    <t>No. of complaints filed by the Licensee in Police Station</t>
  </si>
  <si>
    <t>No. of cases in which judgment delivered by the Special Court</t>
  </si>
  <si>
    <t>No. of cases decided by the Special Court in favour of Licensee</t>
  </si>
  <si>
    <t>No. of cases decided by the Special Court in favour of Consumer</t>
  </si>
  <si>
    <t>Performa - SoP 001 : Fatal and Non-fatal Accident report</t>
  </si>
  <si>
    <t>Name of Circle</t>
  </si>
  <si>
    <t>Cumulative since the first quarter of the current FY</t>
  </si>
  <si>
    <t>TOTAL</t>
  </si>
  <si>
    <t>Performa SoP 004</t>
  </si>
  <si>
    <t>Actions or steps carried out by PGVCL towards public awareness in the quarter</t>
  </si>
  <si>
    <t>Details about the media</t>
  </si>
  <si>
    <t>Display board of SOP at circle, Division &amp; S/Dn</t>
  </si>
  <si>
    <t>Notice Board</t>
  </si>
  <si>
    <t xml:space="preserve">Display board of Name of information officers under RTI Act 2005 at Circle,Division,Sub- division offices.   </t>
  </si>
  <si>
    <t xml:space="preserve">Consumer care centers at various  places </t>
  </si>
  <si>
    <t>Verbal &amp; Notice Board at  CCC</t>
  </si>
  <si>
    <t xml:space="preserve">Advertisement through Daily News papers </t>
  </si>
  <si>
    <t>Daily News papers</t>
  </si>
  <si>
    <t xml:space="preserve">Pamphlets distributed among public </t>
  </si>
  <si>
    <t>Pamphlets</t>
  </si>
  <si>
    <t xml:space="preserve">Advertisement through slide in TV / Banners </t>
  </si>
  <si>
    <t>T V Channels</t>
  </si>
  <si>
    <t xml:space="preserve">On Web site of Paschim Gujarat Vij Company Limited    </t>
  </si>
  <si>
    <t>Internet</t>
  </si>
  <si>
    <t>Through Regular Energy Bills</t>
  </si>
  <si>
    <t>Energy Bill</t>
  </si>
  <si>
    <t xml:space="preserve">CD </t>
  </si>
  <si>
    <t>Village Meeting, Khedut shibir, Gramsabha, Ward meeting arranged at various place</t>
  </si>
  <si>
    <t xml:space="preserve">Programme arranged i.e slogan, drawing, essay, drama competition for Students at Schools &amp; Colleges </t>
  </si>
  <si>
    <t>Safety Committee meeting at circle level, Safety meeting at Sdn. level, Contractor Meeting, Mockdrill &amp; trainning</t>
  </si>
  <si>
    <t>Others (Safety awareness)</t>
  </si>
  <si>
    <t>ANJAR</t>
  </si>
  <si>
    <t>BVNC</t>
  </si>
  <si>
    <t>Remarks</t>
  </si>
  <si>
    <t>Number of
Sustained
Interruptions
during the
Reporting Period
= Ai</t>
  </si>
  <si>
    <t>Number of
Interrupted
Customers for
Sustained
Interruption events
during the Reporting
Period = Ni</t>
  </si>
  <si>
    <t>Total number
of Customers
Served for the
Areas = Nt</t>
  </si>
  <si>
    <t>Total Number of
Interrupted Customers
for Sustained
Interruption events
during the Reporting
Period = Σ (Ai x Ni)
(Monthly SAIFI)</t>
  </si>
  <si>
    <t>SAIFI
= Σ (Ai
x Ni) /
Nt</t>
  </si>
  <si>
    <t>6 = Σ (3 x 4)</t>
  </si>
  <si>
    <t>7 = 6 / 5</t>
  </si>
  <si>
    <t>Number of
Sustained
Interruptions
during the
Reporting
Period = Ai</t>
  </si>
  <si>
    <t>Total
Outage
Duration</t>
  </si>
  <si>
    <t>Restoration
time for each
Interruption
Event = Ri</t>
  </si>
  <si>
    <t>Number of
Interrupted
Customers
for Sustained
Interruption
events during
the Reporting
Period = Ni</t>
  </si>
  <si>
    <t>Total
Customer
Interruption
Duration =
Ri x Ni</t>
  </si>
  <si>
    <t>Total
Number of
Customers
Served for
the Areas =
Nt</t>
  </si>
  <si>
    <t>Cumulative
Customer
Interruptions
Duration = Σ
(Ri x Ni)</t>
  </si>
  <si>
    <t>SAIDI
=
Σ (Ri
x Ni)
/ Nt</t>
  </si>
  <si>
    <t>Nos</t>
  </si>
  <si>
    <t>Hr : Min</t>
  </si>
  <si>
    <t>5 = 4 / 3</t>
  </si>
  <si>
    <t>7 = 5 * 6</t>
  </si>
  <si>
    <t>Total Number
of
Momentary
interruptions
= Imi</t>
  </si>
  <si>
    <t>Total Number
of Consumers
affected due
to
Momentary
Interruption
Events during
the Reporting
Period = Nmi</t>
  </si>
  <si>
    <t>Number of
Customer
Momentary
Interruptions
= IMi * Nmi</t>
  </si>
  <si>
    <t>Cumulative Momentary
Customer Interruptions =
Σ (Imi x Nmi)</t>
  </si>
  <si>
    <t>MAIFI =
Σ (IMi x Nmi)/
Nt</t>
  </si>
  <si>
    <t>7 = Σ (3 x 4)</t>
  </si>
  <si>
    <t>SoP 013 – : Customer Average Interruption Duration Index (CAIDI) for Overall category (To be submitted Quarterly and Annually)</t>
  </si>
  <si>
    <t>Total
Number of
Sustained
Interruptions
during the
Reporting
Period =
Σ Ai</t>
  </si>
  <si>
    <t>Total
Restoration time
for Interruption
Events =
Σ Ri</t>
  </si>
  <si>
    <t>Total Number of
Interrupted
Customers for
Sustained
Interruption
events during
the Reporting
Period = Σni</t>
  </si>
  <si>
    <t>CAIDI=Σ (Ri x Ni) / Σ (Ai x Ni)
= SAIDI/ SAIFI</t>
  </si>
  <si>
    <t>6 = (4 x 5) / (3 x 5)</t>
  </si>
  <si>
    <t>SoP 010 - A : System Average Interruption Frequency Index (SAIFI) for AG. Dominant Category (To be submitted Quarterly and Annually)</t>
  </si>
  <si>
    <t>SoP 011 : System Average Interruption Duration Index (SAIDI) for AG. Dominant category (To be submitted Quarterly and Annually)</t>
  </si>
  <si>
    <t>SoP 012 : Momentary Average Interruption Frequency Index (MAIFI) for AG. Dominant category (To be submitted Quarterly and Annually)</t>
  </si>
  <si>
    <t>SoP 013 – : Customer Average Interruption Duration Index (CAIDI) for AG. Dominant category (To be submitted Quarterly and Annually)</t>
  </si>
  <si>
    <t>Sop 010 - A</t>
  </si>
  <si>
    <t>Reliability Indices – SAIFI</t>
  </si>
  <si>
    <t>Reliability Indices – SAIDI</t>
  </si>
  <si>
    <t>Reliability Indices – MAIDI</t>
  </si>
  <si>
    <t>Reliability Indices – CAIDI</t>
  </si>
  <si>
    <t>System Losses at EHT/11 KV and Below</t>
  </si>
  <si>
    <t>Removed from old report</t>
  </si>
  <si>
    <t>Performa SoP 015: Meter faults</t>
  </si>
  <si>
    <t>Performa SoP 016 : Compensation Details (To be submitted Quarterly)</t>
  </si>
  <si>
    <t>Service Area</t>
  </si>
  <si>
    <t>Compensation payable to consumer for the period of default in case of violation of standard</t>
  </si>
  <si>
    <t>Claimed</t>
  </si>
  <si>
    <t>Payable</t>
  </si>
  <si>
    <t>No. of cases</t>
  </si>
  <si>
    <t>Amount (Rs.)</t>
  </si>
  <si>
    <t>No. of cases in which compensation is payable</t>
  </si>
  <si>
    <t>Amount payable (Rs.)</t>
  </si>
  <si>
    <t>Amount paid (Rs.)</t>
  </si>
  <si>
    <t>Registration of complaint and intimation of Unique complaint Number to the Complainant</t>
  </si>
  <si>
    <t>Rs. 50/- for each default</t>
  </si>
  <si>
    <t>Issuance of Demand Note for New Connection, Load Enhancement, Shifting of connection at other premises, Conversion of Service, Temporary Supply, Shifting of Service Connection in exiting premises, Deviation of line and Shifting of equipments</t>
  </si>
  <si>
    <t>Rs. 50 for each day of default.</t>
  </si>
  <si>
    <t>New Connection, Load Enhancement, Shifting of connection at other premises and Conversion of Service where no Network erection and/or augmentation is required.</t>
  </si>
  <si>
    <t>New Connection, Load Enhancement, Shifting of connection at other premises and Conversion of Service where Network erection and/or augmentation is required.</t>
  </si>
  <si>
    <t>Release of temporary supply</t>
  </si>
  <si>
    <t>Shifting of meter/services in the existing premises</t>
  </si>
  <si>
    <t>Shifting of LT/HT lines</t>
  </si>
  <si>
    <t>Shifting of Transformer structures</t>
  </si>
  <si>
    <t>Settlement of amount for refunding of excess amount after completion of work.</t>
  </si>
  <si>
    <t>Transfer of Service Connection with respect to change of name or change of ownership</t>
  </si>
  <si>
    <t>Application from consumer requesting Change in Tariff Class/Category.</t>
  </si>
  <si>
    <t>Complaint Related to Billing</t>
  </si>
  <si>
    <t>Replacement of Meter</t>
  </si>
  <si>
    <t>Rs. 25/- for each day of default subject to maximum of Rs. 1500/- for LT connections and Rs. 250/- for each day of default subject to maximum of Rs. 2500/- for HT connections.</t>
  </si>
  <si>
    <t>Reconnection of Supply</t>
  </si>
  <si>
    <t>Rs. 25/- for each six hours (or part thereof) of delay in restoration of supply subject to maximum Rs. 500/- for LT connection and Rs. 50/- for each six hours (or part thereof) of delay in restoration of supply subject to maximum Rs. 1000/- for HT connection.</t>
  </si>
  <si>
    <t>More than 2 interruptions in a day to the consumer for the reasons not attributable to the nature of fault as mentioned in Clause 8.4 of these Regulations.</t>
  </si>
  <si>
    <t>Rs. 25/- for each interruption subject to maximum Rs.</t>
  </si>
  <si>
    <t>500/- for LT connection and Rs. 50/- for each interruption subject to maximum Rs.</t>
  </si>
  <si>
    <t>1000/- for HT connection.</t>
  </si>
  <si>
    <t>Failure to restore power supply in case of blowing of fuse of LT side distribution transformer, at consumer premises, trouble of MCB of distribution transformer, loose connection at pole, MCB or meter, etc.</t>
  </si>
  <si>
    <t>Rs. 50/- per hour per Consumer for the first two hours of default. Thereafter Rs. 100/- per hour per Consumer subject to maximum of Rs. 500/- per day for LT consumer and maximum of Rs. 2000/- per day for HT consumer.</t>
  </si>
  <si>
    <t>Failure to restore power supply in case of blowing of HT side fuse of distribution transformer</t>
  </si>
  <si>
    <t>Failure to restore power supply in case of HT and LT line fault</t>
  </si>
  <si>
    <t>Failure to restore power supply in case of Distribution transformer failure</t>
  </si>
  <si>
    <t>Failure to restore power supply in case of failure of underground service or underground HT/LT cable</t>
  </si>
  <si>
    <t>Scheduled Power Outage</t>
  </si>
  <si>
    <t>Rs. 50/- per hour per Consumer for the first two hours of default. Thereafter Rs. 100/- per hour per Consumer</t>
  </si>
  <si>
    <t>Site Visit and Intimation to the Consumer about likely time to resolve the complaint related to voltage fluctuation.</t>
  </si>
  <si>
    <t>Rs. 200/- for each instance for each complaint.</t>
  </si>
  <si>
    <t>Complaint of Neutral Voltage</t>
  </si>
  <si>
    <t>Rs. 250/- for each complaint</t>
  </si>
  <si>
    <t>Complaint regarding Voltage variations at the point of commencement of supply.</t>
  </si>
  <si>
    <t>Rs. 25/- for each day of default subject to maximum of Rs. 500/-</t>
  </si>
  <si>
    <t>Performa SoP 017: Individual Complaint where Compensation has been paid (To be submitted Quarterly)</t>
  </si>
  <si>
    <t xml:space="preserve">Sr.
No.
</t>
  </si>
  <si>
    <t>Complaint No.</t>
  </si>
  <si>
    <t xml:space="preserve">Date of filing Complaint/ Automatic Compensation
</t>
  </si>
  <si>
    <t>Consumer No. and Name and Address of the Consumer</t>
  </si>
  <si>
    <t>Nature of Complaint</t>
  </si>
  <si>
    <t>Reference Standard of Performance</t>
  </si>
  <si>
    <t>Amount of compensation (Rs.)</t>
  </si>
  <si>
    <t>Whether Compensation paid automatically or Consumer has to approach CGRF to get compensation</t>
  </si>
  <si>
    <t>Whether CGRF has upheld demand of Consumer of Compensation and if Yes, date of order of CGRF and date of compensation paid</t>
  </si>
  <si>
    <t>SoP 010 - A : System Average Interruption Frequency Index (SAIFI) for Overall Category (To be submitted Quarterly and Annually)</t>
  </si>
  <si>
    <t>SoP 011 : System Average Interruption Duration Index (SAIDI) for Overall category (To be submitted Quarterly and Annually)</t>
  </si>
  <si>
    <t>SoP 012 : Momentary Average Interruption Frequency Index (MAIFI) for Overall category (To be submitted Quarterly and Annually)</t>
  </si>
  <si>
    <t>SoP 010 - A : System Average Interruption Frequency Index (SAIFI) for JGY Category</t>
  </si>
  <si>
    <t>SoP 011 : System Average Interruption Duration Index (SAIDI) for JGY category</t>
  </si>
  <si>
    <t>SoP 012 : Momentary Average Interruption Frequency Index (MAIFI) for JGY category</t>
  </si>
  <si>
    <t>SoP 013 – : Customer Average Interruption Duration Index (CAIDI) for JGY category</t>
  </si>
  <si>
    <t>SoP 010 - A : System Average Interruption Frequency Index (SAIFI) for other than Ag &amp; JGY Category</t>
  </si>
  <si>
    <t>SoP 011 : System Average Interruption Duration Index (SAIDI) for other than Ag &amp; JGY category</t>
  </si>
  <si>
    <t>SoP 012 : Momentary Average Interruption Frequency Index (MAIFI) for other than Ag &amp; JGY category</t>
  </si>
  <si>
    <t>SoP 013 – : Customer Average Interruption Duration Index (CAIDI) for other than AG &amp; JGY category</t>
  </si>
  <si>
    <t>Safety</t>
  </si>
  <si>
    <t>Revenue</t>
  </si>
  <si>
    <t>IT</t>
  </si>
  <si>
    <t>8 = 4-7</t>
  </si>
  <si>
    <t>1st Qtr.</t>
  </si>
  <si>
    <t>2nd Qtr.</t>
  </si>
  <si>
    <t>CHANGE LINK</t>
  </si>
  <si>
    <t>UPTO MAR</t>
  </si>
  <si>
    <t>CROSS CHECK</t>
  </si>
  <si>
    <t>QTR - 4</t>
  </si>
  <si>
    <t>UPTO DEC</t>
  </si>
  <si>
    <t>QTR - 3</t>
  </si>
  <si>
    <t>UPTO SEP</t>
  </si>
  <si>
    <t>QTR - 2</t>
  </si>
  <si>
    <t>QTR - 1</t>
  </si>
  <si>
    <t>Last Qtr consumers</t>
  </si>
  <si>
    <t>Last Qtr. TC (Manually add)</t>
  </si>
  <si>
    <t>Must be +ve or zero</t>
  </si>
  <si>
    <t>Last Qtr.F-mtr. (Manually add)</t>
  </si>
  <si>
    <t>Must be zero</t>
  </si>
  <si>
    <t>Last Qtr. Balance complaint (Manually add)</t>
  </si>
  <si>
    <t>As per tech-1</t>
  </si>
  <si>
    <t>Pending complaints of previous Quarter</t>
  </si>
  <si>
    <t>Complaints received during the Quarter</t>
  </si>
  <si>
    <t>3rd Qtr.</t>
  </si>
  <si>
    <t>4th Qtr.</t>
  </si>
  <si>
    <t>Programme arranged i.e Safety Seminar</t>
  </si>
  <si>
    <t>STANDARD OF PERFORMANCE COMPLIANCE REPORT YEAR : 2025-26</t>
  </si>
  <si>
    <t>No.of accidents in the 1st Quarter</t>
  </si>
  <si>
    <t>10 = 9 / 8</t>
  </si>
  <si>
    <t>9 = Σ (5 x 6)</t>
  </si>
  <si>
    <t>Total Metered Consumer
LT bill:
Brief Report (LT &amp; HT Ass. &amp; CGL)
((LT CGL: (Total consumer-PDC-NC-UC-Ujala/LED))
+ ((HT Assesement: (Total consumer-PDC-NC-UC)) - A1 (125 Age: Age analysis report-125 age: Arrears Type-5 Normal cases)</t>
  </si>
  <si>
    <t>Manufacturing &amp; Service Industries</t>
  </si>
  <si>
    <t>Street Light</t>
  </si>
  <si>
    <t>Temporary</t>
  </si>
  <si>
    <t>LED</t>
  </si>
  <si>
    <t>Solar</t>
  </si>
  <si>
    <t>PDC</t>
  </si>
  <si>
    <t>GRAND TOTAL</t>
  </si>
  <si>
    <t>UC</t>
  </si>
  <si>
    <t>NC</t>
  </si>
  <si>
    <t>Unposted</t>
  </si>
  <si>
    <t>RL</t>
  </si>
  <si>
    <t>GLP</t>
  </si>
  <si>
    <t>Temp</t>
  </si>
  <si>
    <t>WW</t>
  </si>
  <si>
    <t>Ag</t>
  </si>
  <si>
    <t>TOT (NOR + UNPOST)</t>
  </si>
  <si>
    <t>TOT (PDC + UN)</t>
  </si>
  <si>
    <t>TOT (TEMP + NON)</t>
  </si>
  <si>
    <t>A1 Category already excluded</t>
  </si>
  <si>
    <t>Ag metered Consumer</t>
  </si>
  <si>
    <t>Total metered consumer as per sr. no. 8 above</t>
  </si>
  <si>
    <t>Consumer excluding Ag metered consumers</t>
  </si>
  <si>
    <t>LT CGL</t>
  </si>
  <si>
    <t>HT CGL</t>
  </si>
  <si>
    <t>Total Consumer</t>
  </si>
  <si>
    <t>LT</t>
  </si>
  <si>
    <t>A1</t>
  </si>
  <si>
    <t>Total metered</t>
  </si>
  <si>
    <t>Report: October-2025 to December-2025</t>
  </si>
  <si>
    <t>YEAR 2025-26 (October-25 to December-25)</t>
  </si>
  <si>
    <t>Year 2025-26  (October-25 to December-25)</t>
  </si>
  <si>
    <t>Year 2025-26 (October-25 to December-25)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</si>
</sst>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1" formatCode="_ * #,##0_ ;_ * \-#,##0_ ;_ * &quot;-&quot;_ ;_ @_ "/>
    <numFmt numFmtId="43" formatCode="_ * #,##0.00_ ;_ * \-#,##0.00_ ;_ * &quot;-&quot;??_ ;_ @_ "/>
    <numFmt numFmtId="164" formatCode="&quot;$&quot;#,##0_);\(&quot;$&quot;#,##0\)"/>
    <numFmt numFmtId="165" formatCode="&quot;$&quot;#,##0.00;[Red]\-&quot;$&quot;#,##0.00"/>
    <numFmt numFmtId="166" formatCode="_-&quot;$&quot;* #,##0_-;\-&quot;$&quot;* #,##0_-;_-&quot;$&quot;* &quot;-&quot;_-;_-@_-"/>
    <numFmt numFmtId="167" formatCode="_-&quot;$&quot;* #,##0.00_-;\-&quot;$&quot;* #,##0.00_-;_-&quot;$&quot;* &quot;-&quot;??_-;_-@_-"/>
    <numFmt numFmtId="168" formatCode="dd\-mm\-yy;@"/>
    <numFmt numFmtId="169" formatCode="0.000"/>
    <numFmt numFmtId="170" formatCode="&quot;\&quot;#,##0.00;[Red]\-&quot;\&quot;#,##0.00"/>
    <numFmt numFmtId="171" formatCode="_-* #,##0.00\ &quot;€&quot;_-;\-* #,##0.00\ &quot;€&quot;_-;_-* &quot;-&quot;??\ &quot;€&quot;_-;_-@_-"/>
    <numFmt numFmtId="172" formatCode="#,##0.0"/>
    <numFmt numFmtId="173" formatCode="_-* #,##0\ _F_-;\-* #,##0\ _F_-;_-* &quot;-&quot;\ _F_-;_-@_-"/>
    <numFmt numFmtId="174" formatCode="_-* #,##0.00\ _F_-;\-* #,##0.00\ _F_-;_-* &quot;-&quot;??\ _F_-;_-@_-"/>
    <numFmt numFmtId="175" formatCode="#,##0.00000000;[Red]\-#,##0.00000000"/>
    <numFmt numFmtId="176" formatCode="_ &quot;Fr.&quot;\ * #,##0_ ;_ &quot;Fr.&quot;\ * \-#,##0_ ;_ &quot;Fr.&quot;\ * &quot;-&quot;_ ;_ @_ "/>
    <numFmt numFmtId="177" formatCode="_ &quot;Fr.&quot;\ * #,##0.00_ ;_ &quot;Fr.&quot;\ * \-#,##0.00_ ;_ &quot;Fr.&quot;\ * &quot;-&quot;??_ ;_ @_ "/>
    <numFmt numFmtId="178" formatCode="&quot;\&quot;#,##0.00;[Red]&quot;\&quot;\-#,##0.00"/>
    <numFmt numFmtId="179" formatCode="&quot;\&quot;#,##0;[Red]&quot;\&quot;\-#,##0"/>
    <numFmt numFmtId="180" formatCode="mm/dd/yy"/>
    <numFmt numFmtId="181" formatCode="dd\-mm\-yy"/>
    <numFmt numFmtId="182" formatCode="\\#,##0.00;[Red]&quot;-\&quot;#,##0.00"/>
    <numFmt numFmtId="183" formatCode="_-* #,##0.00&quot; €&quot;_-;\-* #,##0.00&quot; €&quot;_-;_-* \-??&quot; €&quot;_-;_-@_-"/>
    <numFmt numFmtId="184" formatCode="#,##0&quot; грн.&quot;;\-#,##0&quot; грн.&quot;"/>
    <numFmt numFmtId="185" formatCode="&quot;грн.&quot;#,##0.00;[Red]&quot;-грн.&quot;#,##0.00"/>
    <numFmt numFmtId="186" formatCode="[$-409]mmmm\-yy;@"/>
    <numFmt numFmtId="187" formatCode="mmm"/>
    <numFmt numFmtId="188" formatCode="[h]:mm"/>
  </numFmts>
  <fonts count="15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sz val="8"/>
      <name val="Arial"/>
      <family val="2"/>
    </font>
    <font>
      <sz val="8"/>
      <name val="Times New Roman"/>
      <family val="1"/>
    </font>
    <font>
      <b/>
      <sz val="12"/>
      <name val="Bookman Old Style"/>
      <family val="1"/>
    </font>
    <font>
      <b/>
      <sz val="12"/>
      <name val="Arial"/>
      <family val="2"/>
    </font>
    <font>
      <sz val="12"/>
      <name val="Arial"/>
      <family val="2"/>
    </font>
    <font>
      <sz val="10"/>
      <name val="Arial"/>
      <family val="2"/>
    </font>
    <font>
      <sz val="10"/>
      <color indexed="8"/>
      <name val="Arial"/>
      <family val="2"/>
    </font>
    <font>
      <sz val="11"/>
      <name val="‚l‚r ‚oƒSƒVƒbƒN"/>
      <family val="3"/>
      <charset val="128"/>
    </font>
    <font>
      <sz val="11"/>
      <color indexed="8"/>
      <name val="Calibri"/>
      <family val="2"/>
    </font>
    <font>
      <sz val="11"/>
      <color indexed="9"/>
      <name val="Calibri"/>
      <family val="2"/>
    </font>
    <font>
      <sz val="12"/>
      <name val="¹UAAA¼"/>
      <family val="3"/>
      <charset val="129"/>
    </font>
    <font>
      <sz val="11"/>
      <color indexed="20"/>
      <name val="Calibri"/>
      <family val="2"/>
    </font>
    <font>
      <sz val="7"/>
      <name val="Helv"/>
    </font>
    <font>
      <b/>
      <sz val="10"/>
      <name val="MS Sans Serif"/>
    </font>
    <font>
      <b/>
      <sz val="11"/>
      <color indexed="52"/>
      <name val="Calibri"/>
      <family val="2"/>
    </font>
    <font>
      <b/>
      <sz val="11"/>
      <color indexed="9"/>
      <name val="Calibri"/>
      <family val="2"/>
    </font>
    <font>
      <i/>
      <sz val="11"/>
      <color indexed="23"/>
      <name val="Calibri"/>
      <family val="2"/>
    </font>
    <font>
      <sz val="10"/>
      <color indexed="10"/>
      <name val="Arial"/>
      <family val="2"/>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9"/>
      <color indexed="12"/>
      <name val="Arial"/>
      <family val="2"/>
    </font>
    <font>
      <sz val="11"/>
      <color indexed="62"/>
      <name val="Calibri"/>
      <family val="2"/>
    </font>
    <font>
      <sz val="11"/>
      <color indexed="52"/>
      <name val="Calibri"/>
      <family val="2"/>
    </font>
    <font>
      <sz val="11"/>
      <color indexed="60"/>
      <name val="Calibri"/>
      <family val="2"/>
    </font>
    <font>
      <sz val="7"/>
      <name val="Small Fonts"/>
    </font>
    <font>
      <sz val="10"/>
      <name val="Courier"/>
    </font>
    <font>
      <b/>
      <sz val="11"/>
      <color indexed="63"/>
      <name val="Calibri"/>
      <family val="2"/>
    </font>
    <font>
      <b/>
      <sz val="10"/>
      <name val="Arial CE"/>
      <family val="2"/>
      <charset val="238"/>
    </font>
    <font>
      <sz val="7"/>
      <color indexed="10"/>
      <name val="Helv"/>
    </font>
    <font>
      <u/>
      <sz val="9"/>
      <color indexed="36"/>
      <name val="Arial"/>
      <family val="2"/>
    </font>
    <font>
      <b/>
      <sz val="18"/>
      <color indexed="56"/>
      <name val="Cambria"/>
      <family val="2"/>
    </font>
    <font>
      <b/>
      <sz val="11"/>
      <color indexed="8"/>
      <name val="Calibri"/>
      <family val="2"/>
    </font>
    <font>
      <sz val="11"/>
      <color indexed="10"/>
      <name val="Calibri"/>
      <family val="2"/>
    </font>
    <font>
      <sz val="14"/>
      <name val="뼻뮝"/>
      <family val="3"/>
      <charset val="129"/>
    </font>
    <font>
      <sz val="12"/>
      <name val="뼻뮝"/>
      <family val="1"/>
      <charset val="129"/>
    </font>
    <font>
      <sz val="12"/>
      <name val="바탕체"/>
      <family val="1"/>
      <charset val="129"/>
    </font>
    <font>
      <sz val="10"/>
      <name val="굴림체"/>
      <family val="3"/>
      <charset val="129"/>
    </font>
    <font>
      <b/>
      <sz val="18"/>
      <name val="Arial"/>
      <family val="2"/>
    </font>
    <font>
      <sz val="11"/>
      <name val="Arial"/>
      <family val="2"/>
    </font>
    <font>
      <sz val="12"/>
      <name val="Tms Rmn"/>
    </font>
    <font>
      <b/>
      <sz val="12"/>
      <color indexed="9"/>
      <name val="Tms Rmn"/>
    </font>
    <font>
      <b/>
      <sz val="10"/>
      <name val="Times New Roman"/>
      <family val="1"/>
    </font>
    <font>
      <sz val="9"/>
      <color indexed="8"/>
      <name val="Times New Roman"/>
      <family val="1"/>
    </font>
    <font>
      <sz val="9"/>
      <name val="Times New Roman"/>
      <family val="1"/>
    </font>
    <font>
      <b/>
      <sz val="9"/>
      <color indexed="8"/>
      <name val="Times New Roman"/>
      <family val="1"/>
    </font>
    <font>
      <b/>
      <sz val="9"/>
      <name val="Times New Roman"/>
      <family val="1"/>
    </font>
    <font>
      <b/>
      <sz val="10"/>
      <color indexed="8"/>
      <name val="Times New Roman"/>
      <family val="1"/>
    </font>
    <font>
      <sz val="10"/>
      <color indexed="8"/>
      <name val="Times New Roman"/>
      <family val="1"/>
    </font>
    <font>
      <sz val="11"/>
      <name val="Times New Roman"/>
      <family val="1"/>
    </font>
    <font>
      <sz val="12"/>
      <color indexed="16"/>
      <name val="Arial"/>
      <family val="2"/>
    </font>
    <font>
      <sz val="10"/>
      <color indexed="16"/>
      <name val="Arial"/>
      <family val="2"/>
    </font>
    <font>
      <sz val="10"/>
      <name val="Arial Narrow"/>
      <family val="2"/>
    </font>
    <font>
      <sz val="10"/>
      <color indexed="8"/>
      <name val="Arial"/>
      <family val="2"/>
    </font>
    <font>
      <sz val="10"/>
      <name val="Courier New"/>
      <family val="3"/>
    </font>
    <font>
      <u/>
      <sz val="9"/>
      <color indexed="20"/>
      <name val="Arial"/>
      <family val="2"/>
    </font>
    <font>
      <sz val="12"/>
      <color indexed="8"/>
      <name val="Tahoma"/>
      <family val="2"/>
    </font>
    <font>
      <sz val="11"/>
      <color indexed="8"/>
      <name val="Tahoma"/>
      <family val="2"/>
    </font>
    <font>
      <sz val="10"/>
      <color indexed="8"/>
      <name val="Tahoma"/>
      <family val="2"/>
    </font>
    <font>
      <b/>
      <sz val="14"/>
      <color indexed="8"/>
      <name val="Tahoma"/>
      <family val="2"/>
    </font>
    <font>
      <b/>
      <sz val="16"/>
      <color indexed="8"/>
      <name val="Tahoma"/>
      <family val="2"/>
    </font>
    <font>
      <b/>
      <sz val="12"/>
      <color indexed="8"/>
      <name val="Tahoma"/>
      <family val="2"/>
    </font>
    <font>
      <b/>
      <sz val="11"/>
      <name val="Tahoma"/>
      <family val="2"/>
    </font>
    <font>
      <sz val="14"/>
      <color indexed="8"/>
      <name val="Tahoma"/>
      <family val="2"/>
    </font>
    <font>
      <b/>
      <sz val="10"/>
      <color indexed="8"/>
      <name val="Tahoma"/>
      <family val="2"/>
    </font>
    <font>
      <sz val="10"/>
      <name val="Tahoma"/>
      <family val="2"/>
    </font>
    <font>
      <sz val="14"/>
      <name val="Tahoma"/>
      <family val="2"/>
    </font>
    <font>
      <b/>
      <sz val="14"/>
      <name val="Tahoma"/>
      <family val="2"/>
    </font>
    <font>
      <b/>
      <sz val="14"/>
      <color indexed="11"/>
      <name val="Tahoma"/>
      <family val="2"/>
    </font>
    <font>
      <b/>
      <sz val="14"/>
      <color indexed="42"/>
      <name val="Tahoma"/>
      <family val="2"/>
    </font>
    <font>
      <sz val="10"/>
      <color indexed="8"/>
      <name val="ARIAL"/>
      <family val="2"/>
      <charset val="1"/>
    </font>
    <font>
      <sz val="7"/>
      <name val="Small Fonts"/>
      <family val="2"/>
    </font>
    <font>
      <sz val="10"/>
      <name val="Arial"/>
      <family val="2"/>
      <charset val="1"/>
    </font>
    <font>
      <sz val="10"/>
      <color indexed="8"/>
      <name val="Arial"/>
      <family val="2"/>
    </font>
    <font>
      <b/>
      <sz val="12"/>
      <color indexed="8"/>
      <name val="Bookman Old Style"/>
      <family val="1"/>
    </font>
    <font>
      <b/>
      <sz val="16"/>
      <color indexed="8"/>
      <name val="Arial"/>
      <family val="2"/>
    </font>
    <font>
      <sz val="8"/>
      <color indexed="8"/>
      <name val="Bookman Old Style"/>
      <family val="1"/>
    </font>
    <font>
      <sz val="8"/>
      <color indexed="8"/>
      <name val="Times New Roman"/>
      <family val="1"/>
    </font>
    <font>
      <b/>
      <sz val="15"/>
      <color indexed="8"/>
      <name val="Arial"/>
      <family val="2"/>
    </font>
    <font>
      <b/>
      <sz val="20"/>
      <color indexed="8"/>
      <name val="Arial"/>
      <family val="2"/>
    </font>
    <font>
      <b/>
      <sz val="18"/>
      <color indexed="8"/>
      <name val="Arial"/>
      <family val="2"/>
    </font>
    <font>
      <b/>
      <sz val="10"/>
      <name val="Bookman Old Style"/>
      <family val="1"/>
    </font>
    <font>
      <sz val="10"/>
      <name val="Bookman Old Style"/>
      <family val="1"/>
    </font>
    <font>
      <b/>
      <sz val="10"/>
      <name val="Arial"/>
      <family val="2"/>
    </font>
    <font>
      <sz val="11"/>
      <color indexed="10"/>
      <name val="Arial"/>
      <family val="2"/>
    </font>
    <font>
      <sz val="11"/>
      <color theme="1"/>
      <name val="Calibri"/>
      <family val="2"/>
      <scheme val="minor"/>
    </font>
    <font>
      <sz val="10"/>
      <color theme="1"/>
      <name val="Arial"/>
      <family val="2"/>
    </font>
    <font>
      <sz val="10"/>
      <name val="Arial"/>
      <family val="2"/>
    </font>
    <font>
      <b/>
      <u/>
      <sz val="11"/>
      <name val="Arial"/>
      <family val="2"/>
    </font>
    <font>
      <b/>
      <u/>
      <sz val="12"/>
      <name val="Arial"/>
      <family val="2"/>
    </font>
    <font>
      <b/>
      <u/>
      <sz val="10"/>
      <name val="Arial"/>
      <family val="2"/>
    </font>
    <font>
      <sz val="18"/>
      <color theme="1"/>
      <name val="Arial"/>
      <family val="2"/>
    </font>
    <font>
      <b/>
      <sz val="11"/>
      <color theme="1"/>
      <name val="Book Antiqua"/>
      <family val="1"/>
    </font>
    <font>
      <sz val="11"/>
      <color theme="1"/>
      <name val="Book Antiqua"/>
      <family val="1"/>
    </font>
    <font>
      <i/>
      <sz val="11"/>
      <color theme="1"/>
      <name val="Book Antiqua"/>
      <family val="1"/>
    </font>
    <font>
      <sz val="10"/>
      <name val="Arial"/>
      <family val="2"/>
    </font>
    <font>
      <sz val="12"/>
      <color indexed="8"/>
      <name val="Trebuchet MS"/>
      <family val="2"/>
    </font>
    <font>
      <sz val="10"/>
      <color indexed="8"/>
      <name val="Trebuchet MS"/>
      <family val="2"/>
    </font>
    <font>
      <sz val="10"/>
      <name val="Arial"/>
      <family val="2"/>
    </font>
    <font>
      <sz val="8"/>
      <color theme="1"/>
      <name val="Times New Roman"/>
      <family val="1"/>
    </font>
    <font>
      <sz val="8"/>
      <color theme="1"/>
      <name val="Bookman Old Style"/>
      <family val="1"/>
    </font>
    <font>
      <sz val="10"/>
      <color theme="1"/>
      <name val="Trebuchet MS"/>
      <family val="2"/>
    </font>
    <font>
      <b/>
      <sz val="14"/>
      <name val="Arial"/>
      <family val="2"/>
    </font>
    <font>
      <b/>
      <sz val="11"/>
      <name val="Arial"/>
      <family val="2"/>
    </font>
    <font>
      <b/>
      <sz val="22"/>
      <name val="Arial"/>
      <family val="2"/>
    </font>
    <font>
      <b/>
      <i/>
      <sz val="12"/>
      <name val="Arial"/>
      <family val="2"/>
    </font>
    <font>
      <b/>
      <sz val="20"/>
      <name val="Arial"/>
      <family val="2"/>
    </font>
    <font>
      <sz val="9"/>
      <color indexed="8"/>
      <name val="Arial"/>
      <family val="2"/>
    </font>
    <font>
      <b/>
      <sz val="9"/>
      <name val="Arial"/>
      <family val="2"/>
    </font>
    <font>
      <sz val="11"/>
      <color theme="1"/>
      <name val="Trebuchet MS"/>
      <family val="2"/>
    </font>
    <font>
      <sz val="12"/>
      <color theme="1"/>
      <name val="Trebuchet MS"/>
      <family val="2"/>
    </font>
    <font>
      <sz val="11"/>
      <color theme="1"/>
      <name val="Arial"/>
      <family val="2"/>
    </font>
    <font>
      <sz val="12"/>
      <color theme="1"/>
      <name val="Arial"/>
      <family val="2"/>
    </font>
    <font>
      <sz val="10"/>
      <color theme="1"/>
      <name val="Bookman Old Style"/>
      <family val="1"/>
    </font>
    <font>
      <sz val="10"/>
      <color theme="1"/>
      <name val="Times New Roman"/>
      <family val="1"/>
    </font>
    <font>
      <sz val="9"/>
      <color theme="1"/>
      <name val="Bookman Old Style"/>
      <family val="1"/>
    </font>
    <font>
      <sz val="10"/>
      <name val="Arial"/>
      <family val="2"/>
    </font>
    <font>
      <sz val="11"/>
      <color rgb="FFFF0000"/>
      <name val="Book Antiqua"/>
      <family val="1"/>
    </font>
    <font>
      <b/>
      <sz val="24"/>
      <name val="Arial"/>
      <family val="2"/>
    </font>
    <font>
      <sz val="9"/>
      <color indexed="81"/>
      <name val="Tahoma"/>
      <family val="2"/>
    </font>
    <font>
      <b/>
      <sz val="9"/>
      <color indexed="81"/>
      <name val="Tahoma"/>
      <family val="2"/>
    </font>
    <font>
      <b/>
      <sz val="10"/>
      <color theme="1"/>
      <name val="Bookman Old Style"/>
      <family val="1"/>
    </font>
    <font>
      <sz val="10"/>
      <color rgb="FFFF0000"/>
      <name val="Arial"/>
      <family val="2"/>
    </font>
    <font>
      <sz val="10"/>
      <color theme="0"/>
      <name val="Arial"/>
      <family val="2"/>
    </font>
    <font>
      <b/>
      <sz val="10"/>
      <color theme="0"/>
      <name val="Arial"/>
      <family val="2"/>
    </font>
    <font>
      <sz val="8"/>
      <name val="COURIER"/>
    </font>
    <font>
      <sz val="12"/>
      <name val="COURIER"/>
    </font>
    <font>
      <sz val="8"/>
      <color rgb="FF000000"/>
      <name val="COURIE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31"/>
      </patternFill>
    </fill>
    <fill>
      <patternFill patternType="solid">
        <fgColor indexed="65"/>
        <bgColor indexed="64"/>
      </patternFill>
    </fill>
    <fill>
      <patternFill patternType="solid">
        <fgColor indexed="26"/>
        <bgColor indexed="64"/>
      </patternFill>
    </fill>
    <fill>
      <patternFill patternType="solid">
        <fgColor indexed="26"/>
        <bgColor indexed="9"/>
      </patternFill>
    </fill>
    <fill>
      <patternFill patternType="solid">
        <fgColor indexed="43"/>
      </patternFill>
    </fill>
    <fill>
      <patternFill patternType="solid">
        <fgColor indexed="26"/>
      </patternFill>
    </fill>
    <fill>
      <patternFill patternType="solid">
        <fgColor indexed="40"/>
        <bgColor indexed="49"/>
      </patternFill>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indexed="1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FFF00"/>
        <bgColor indexed="64"/>
      </patternFill>
    </fill>
  </fills>
  <borders count="86">
    <border>
      <left/>
      <right/>
      <top/>
      <bottom/>
      <diagonal/>
    </border>
    <border>
      <left/>
      <right/>
      <top style="thin">
        <color indexed="64"/>
      </top>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hair">
        <color indexed="64"/>
      </bottom>
      <diagonal/>
    </border>
    <border>
      <left style="thin">
        <color indexed="8"/>
      </left>
      <right style="thin">
        <color indexed="8"/>
      </right>
      <top/>
      <bottom style="hair">
        <color indexed="8"/>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diagonalUp="1" diagonalDown="1">
      <left style="hair">
        <color indexed="64"/>
      </left>
      <right style="hair">
        <color indexed="64"/>
      </right>
      <top style="hair">
        <color indexed="64"/>
      </top>
      <bottom style="medium">
        <color indexed="64"/>
      </bottom>
      <diagonal style="hair">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302">
    <xf numFmtId="0" fontId="0" fillId="0" borderId="0"/>
    <xf numFmtId="0" fontId="27" fillId="0" borderId="0"/>
    <xf numFmtId="0" fontId="27" fillId="0" borderId="0"/>
    <xf numFmtId="0" fontId="20" fillId="0" borderId="0"/>
    <xf numFmtId="0" fontId="20" fillId="0" borderId="0"/>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7"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0" fillId="0" borderId="0"/>
    <xf numFmtId="0" fontId="20" fillId="0" borderId="0"/>
    <xf numFmtId="0" fontId="20" fillId="0" borderId="0"/>
    <xf numFmtId="0" fontId="20" fillId="0" borderId="0"/>
    <xf numFmtId="0" fontId="20" fillId="0" borderId="0"/>
    <xf numFmtId="0" fontId="29"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3" fillId="3" borderId="0" applyNumberFormat="0" applyBorder="0" applyAlignment="0" applyProtection="0"/>
    <xf numFmtId="3" fontId="34" fillId="0" borderId="0"/>
    <xf numFmtId="3" fontId="34" fillId="0" borderId="0"/>
    <xf numFmtId="3" fontId="34" fillId="0" borderId="0"/>
    <xf numFmtId="0" fontId="64" fillId="0" borderId="0" applyNumberFormat="0" applyFill="0" applyBorder="0" applyAlignment="0" applyProtection="0"/>
    <xf numFmtId="164" fontId="35" fillId="0" borderId="1" applyAlignment="0" applyProtection="0"/>
    <xf numFmtId="184" fontId="35" fillId="0" borderId="2" applyAlignment="0" applyProtection="0"/>
    <xf numFmtId="184" fontId="35" fillId="0" borderId="2" applyAlignment="0" applyProtection="0"/>
    <xf numFmtId="0" fontId="32" fillId="0" borderId="0"/>
    <xf numFmtId="0" fontId="32" fillId="0" borderId="0"/>
    <xf numFmtId="0" fontId="36" fillId="20" borderId="3" applyNumberFormat="0" applyAlignment="0" applyProtection="0"/>
    <xf numFmtId="0" fontId="37" fillId="21" borderId="4" applyNumberFormat="0" applyAlignment="0" applyProtection="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3" fontId="27" fillId="0" borderId="0" applyFont="0" applyFill="0" applyBorder="0" applyAlignment="0" applyProtection="0"/>
    <xf numFmtId="3" fontId="20" fillId="0" borderId="0" applyFill="0" applyBorder="0" applyAlignment="0" applyProtection="0"/>
    <xf numFmtId="3" fontId="20" fillId="0" borderId="0" applyFill="0" applyBorder="0" applyAlignment="0" applyProtection="0"/>
    <xf numFmtId="165" fontId="20" fillId="0" borderId="0" applyFont="0" applyFill="0" applyBorder="0" applyAlignment="0" applyProtection="0"/>
    <xf numFmtId="185" fontId="20" fillId="0" borderId="0" applyFill="0" applyBorder="0" applyAlignment="0" applyProtection="0"/>
    <xf numFmtId="185" fontId="20" fillId="0" borderId="0" applyFill="0" applyBorder="0" applyAlignment="0" applyProtection="0"/>
    <xf numFmtId="0" fontId="27" fillId="0" borderId="0" applyFont="0" applyFill="0" applyBorder="0" applyAlignment="0" applyProtection="0"/>
    <xf numFmtId="0" fontId="20" fillId="0" borderId="0" applyFill="0" applyBorder="0" applyAlignment="0" applyProtection="0"/>
    <xf numFmtId="0" fontId="20" fillId="0" borderId="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171" fontId="20" fillId="0" borderId="0" applyFont="0" applyFill="0" applyBorder="0" applyAlignment="0" applyProtection="0"/>
    <xf numFmtId="183" fontId="20" fillId="0" borderId="0" applyFill="0" applyBorder="0" applyAlignment="0" applyProtection="0"/>
    <xf numFmtId="183" fontId="20" fillId="0" borderId="0" applyFill="0" applyBorder="0" applyAlignment="0" applyProtection="0"/>
    <xf numFmtId="0" fontId="96" fillId="0" borderId="0"/>
    <xf numFmtId="0" fontId="38" fillId="0" borderId="0" applyNumberFormat="0" applyFill="0" applyBorder="0" applyAlignment="0" applyProtection="0"/>
    <xf numFmtId="2" fontId="27" fillId="0" borderId="0" applyFont="0" applyFill="0" applyBorder="0" applyAlignment="0" applyProtection="0"/>
    <xf numFmtId="2" fontId="20" fillId="0" borderId="0" applyFill="0" applyBorder="0" applyAlignment="0" applyProtection="0"/>
    <xf numFmtId="2" fontId="20" fillId="0" borderId="0" applyFill="0" applyBorder="0" applyAlignment="0" applyProtection="0"/>
    <xf numFmtId="172" fontId="39" fillId="0" borderId="5">
      <alignment horizontal="right"/>
    </xf>
    <xf numFmtId="172" fontId="39" fillId="0" borderId="6">
      <alignment horizontal="right"/>
    </xf>
    <xf numFmtId="172" fontId="39" fillId="0" borderId="6">
      <alignment horizontal="right"/>
    </xf>
    <xf numFmtId="0" fontId="40" fillId="4" borderId="0" applyNumberFormat="0" applyBorder="0" applyAlignment="0" applyProtection="0"/>
    <xf numFmtId="38" fontId="41" fillId="22"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65" fillId="24" borderId="0"/>
    <xf numFmtId="0" fontId="25" fillId="0" borderId="7" applyNumberFormat="0" applyAlignment="0" applyProtection="0">
      <alignment horizontal="left" vertical="center"/>
    </xf>
    <xf numFmtId="0" fontId="25" fillId="0" borderId="8" applyNumberFormat="0" applyAlignment="0" applyProtection="0"/>
    <xf numFmtId="0" fontId="25" fillId="0" borderId="8" applyNumberFormat="0" applyAlignment="0" applyProtection="0"/>
    <xf numFmtId="0" fontId="25" fillId="0" borderId="9">
      <alignment horizontal="left" vertical="center"/>
    </xf>
    <xf numFmtId="0" fontId="25" fillId="0" borderId="10">
      <alignment horizontal="left" vertical="center"/>
    </xf>
    <xf numFmtId="0" fontId="25" fillId="0" borderId="10">
      <alignment horizontal="left" vertical="center"/>
    </xf>
    <xf numFmtId="0" fontId="42" fillId="0" borderId="11" applyNumberFormat="0" applyFill="0" applyAlignment="0" applyProtection="0"/>
    <xf numFmtId="0" fontId="62" fillId="0" borderId="0" applyNumberFormat="0" applyFill="0" applyBorder="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3" fillId="0" borderId="12" applyNumberFormat="0" applyFill="0" applyAlignment="0" applyProtection="0"/>
    <xf numFmtId="0" fontId="25" fillId="0" borderId="0" applyNumberFormat="0" applyFill="0" applyBorder="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4" fillId="0" borderId="13"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alignment vertical="top"/>
      <protection locked="0"/>
    </xf>
    <xf numFmtId="0" fontId="45" fillId="0" borderId="0" applyNumberFormat="0" applyFill="0" applyBorder="0" applyAlignment="0" applyProtection="0"/>
    <xf numFmtId="0" fontId="45" fillId="0" borderId="0" applyNumberFormat="0" applyFill="0" applyBorder="0" applyAlignment="0" applyProtection="0">
      <alignment vertical="top"/>
      <protection locked="0"/>
    </xf>
    <xf numFmtId="0" fontId="46" fillId="7" borderId="3" applyNumberFormat="0" applyAlignment="0" applyProtection="0"/>
    <xf numFmtId="10" fontId="41" fillId="25" borderId="14"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7" fillId="0" borderId="15" applyNumberFormat="0" applyFill="0" applyAlignment="0" applyProtection="0"/>
    <xf numFmtId="173" fontId="20" fillId="0" borderId="0" applyFont="0" applyFill="0" applyBorder="0" applyAlignment="0" applyProtection="0"/>
    <xf numFmtId="174" fontId="20" fillId="0" borderId="0" applyFont="0" applyFill="0" applyBorder="0" applyAlignment="0" applyProtection="0"/>
    <xf numFmtId="0" fontId="48" fillId="27" borderId="0" applyNumberFormat="0" applyBorder="0" applyAlignment="0" applyProtection="0"/>
    <xf numFmtId="37" fontId="49" fillId="0" borderId="0"/>
    <xf numFmtId="37" fontId="49" fillId="0" borderId="0"/>
    <xf numFmtId="37" fontId="95" fillId="0" borderId="0"/>
    <xf numFmtId="0" fontId="50" fillId="0" borderId="0"/>
    <xf numFmtId="0" fontId="78" fillId="0" borderId="0"/>
    <xf numFmtId="0" fontId="78" fillId="0" borderId="0"/>
    <xf numFmtId="175" fontId="20" fillId="0" borderId="0"/>
    <xf numFmtId="169" fontId="20" fillId="0" borderId="0"/>
    <xf numFmtId="169" fontId="20" fillId="0" borderId="0"/>
    <xf numFmtId="0" fontId="30" fillId="0" borderId="0"/>
    <xf numFmtId="0" fontId="20" fillId="0" borderId="0"/>
    <xf numFmtId="0" fontId="20" fillId="0" borderId="0"/>
    <xf numFmtId="0" fontId="20" fillId="0" borderId="0"/>
    <xf numFmtId="0" fontId="109" fillId="0" borderId="0"/>
    <xf numFmtId="0" fontId="20" fillId="0" borderId="0"/>
    <xf numFmtId="0" fontId="109" fillId="0" borderId="0"/>
    <xf numFmtId="0" fontId="20" fillId="0" borderId="0"/>
    <xf numFmtId="0" fontId="109" fillId="0" borderId="0"/>
    <xf numFmtId="0" fontId="27" fillId="0" borderId="0"/>
    <xf numFmtId="0" fontId="20" fillId="0" borderId="0"/>
    <xf numFmtId="0" fontId="27" fillId="0" borderId="0"/>
    <xf numFmtId="0" fontId="27" fillId="0" borderId="0"/>
    <xf numFmtId="0" fontId="27" fillId="0" borderId="0"/>
    <xf numFmtId="0" fontId="27" fillId="0" borderId="0"/>
    <xf numFmtId="0" fontId="20" fillId="0" borderId="0"/>
    <xf numFmtId="0" fontId="20" fillId="0" borderId="0"/>
    <xf numFmtId="0" fontId="20" fillId="0" borderId="0"/>
    <xf numFmtId="0" fontId="30" fillId="0" borderId="0"/>
    <xf numFmtId="0" fontId="30" fillId="0" borderId="0"/>
    <xf numFmtId="0" fontId="30" fillId="0" borderId="0"/>
    <xf numFmtId="0" fontId="27" fillId="0" borderId="0"/>
    <xf numFmtId="0" fontId="30" fillId="0" borderId="0"/>
    <xf numFmtId="0" fontId="30" fillId="0" borderId="0"/>
    <xf numFmtId="0" fontId="30" fillId="0" borderId="0"/>
    <xf numFmtId="0" fontId="20" fillId="0" borderId="0"/>
    <xf numFmtId="0" fontId="20" fillId="0" borderId="0"/>
    <xf numFmtId="0" fontId="20" fillId="0" borderId="0"/>
    <xf numFmtId="0" fontId="30" fillId="0" borderId="0"/>
    <xf numFmtId="0" fontId="20" fillId="0" borderId="0"/>
    <xf numFmtId="0" fontId="20" fillId="0" borderId="0"/>
    <xf numFmtId="0" fontId="20" fillId="0" borderId="0"/>
    <xf numFmtId="0" fontId="20" fillId="0" borderId="0"/>
    <xf numFmtId="0" fontId="20" fillId="0" borderId="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51" fillId="20" borderId="17" applyNumberFormat="0" applyAlignment="0" applyProtection="0"/>
    <xf numFmtId="10" fontId="20" fillId="0" borderId="0" applyFont="0" applyFill="0" applyBorder="0" applyAlignment="0" applyProtection="0"/>
    <xf numFmtId="10" fontId="20" fillId="0" borderId="0" applyFill="0" applyBorder="0" applyAlignment="0" applyProtection="0"/>
    <xf numFmtId="10" fontId="20" fillId="0" borderId="0" applyFill="0" applyBorder="0" applyAlignment="0" applyProtection="0"/>
    <xf numFmtId="0" fontId="52" fillId="0" borderId="0" applyFont="0"/>
    <xf numFmtId="0" fontId="20" fillId="0" borderId="0"/>
    <xf numFmtId="0" fontId="20" fillId="0" borderId="0"/>
    <xf numFmtId="3" fontId="53" fillId="0" borderId="0"/>
    <xf numFmtId="3" fontId="53" fillId="0" borderId="0"/>
    <xf numFmtId="3" fontId="53" fillId="0" borderId="0"/>
    <xf numFmtId="0" fontId="54" fillId="0" borderId="0" applyNumberFormat="0" applyFill="0" applyBorder="0" applyAlignment="0" applyProtection="0">
      <alignment vertical="top"/>
      <protection locked="0"/>
    </xf>
    <xf numFmtId="0" fontId="79" fillId="0" borderId="0" applyNumberFormat="0" applyFill="0" applyBorder="0" applyAlignment="0" applyProtection="0"/>
    <xf numFmtId="0" fontId="79" fillId="0" borderId="0" applyNumberFormat="0" applyFill="0" applyBorder="0" applyAlignment="0" applyProtection="0"/>
    <xf numFmtId="0" fontId="28" fillId="0" borderId="0">
      <alignment vertical="top"/>
    </xf>
    <xf numFmtId="0" fontId="77" fillId="0" borderId="0">
      <alignment vertical="top"/>
    </xf>
    <xf numFmtId="0" fontId="28" fillId="0" borderId="0">
      <alignment vertical="top"/>
    </xf>
    <xf numFmtId="0" fontId="55" fillId="0" borderId="0" applyNumberFormat="0" applyFill="0" applyBorder="0" applyAlignment="0" applyProtection="0"/>
    <xf numFmtId="0" fontId="56" fillId="0" borderId="18" applyNumberFormat="0" applyFill="0" applyAlignment="0" applyProtection="0"/>
    <xf numFmtId="0" fontId="20" fillId="0" borderId="19"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176" fontId="20" fillId="0" borderId="0" applyFont="0" applyFill="0" applyBorder="0" applyAlignment="0" applyProtection="0"/>
    <xf numFmtId="177" fontId="20" fillId="0" borderId="0" applyFont="0" applyFill="0" applyBorder="0" applyAlignment="0" applyProtection="0"/>
    <xf numFmtId="0" fontId="57" fillId="0" borderId="0" applyNumberFormat="0" applyFill="0" applyBorder="0" applyAlignment="0" applyProtection="0"/>
    <xf numFmtId="40" fontId="58" fillId="0" borderId="0" applyFont="0" applyFill="0" applyBorder="0" applyAlignment="0" applyProtection="0"/>
    <xf numFmtId="38" fontId="58" fillId="0" borderId="0" applyFont="0" applyFill="0" applyBorder="0" applyAlignment="0" applyProtection="0"/>
    <xf numFmtId="0" fontId="58" fillId="0" borderId="0" applyFont="0" applyFill="0" applyBorder="0" applyAlignment="0" applyProtection="0"/>
    <xf numFmtId="0" fontId="58" fillId="0" borderId="0" applyFont="0" applyFill="0" applyBorder="0" applyAlignment="0" applyProtection="0"/>
    <xf numFmtId="10" fontId="27" fillId="0" borderId="0" applyFont="0" applyFill="0" applyBorder="0" applyAlignment="0" applyProtection="0"/>
    <xf numFmtId="0" fontId="59" fillId="0" borderId="0"/>
    <xf numFmtId="166" fontId="20" fillId="0" borderId="0" applyFont="0" applyFill="0" applyBorder="0" applyAlignment="0" applyProtection="0"/>
    <xf numFmtId="167" fontId="20" fillId="0" borderId="0" applyFont="0" applyFill="0" applyBorder="0" applyAlignment="0" applyProtection="0"/>
    <xf numFmtId="178" fontId="60" fillId="0" borderId="0" applyFont="0" applyFill="0" applyBorder="0" applyAlignment="0" applyProtection="0"/>
    <xf numFmtId="179" fontId="60" fillId="0" borderId="0" applyFont="0" applyFill="0" applyBorder="0" applyAlignment="0" applyProtection="0"/>
    <xf numFmtId="0" fontId="61" fillId="0" borderId="0"/>
    <xf numFmtId="0" fontId="20" fillId="0" borderId="0"/>
    <xf numFmtId="0" fontId="20" fillId="0" borderId="0"/>
    <xf numFmtId="0" fontId="19" fillId="0" borderId="0"/>
    <xf numFmtId="0" fontId="18" fillId="0" borderId="0"/>
    <xf numFmtId="0" fontId="20" fillId="0" borderId="0"/>
    <xf numFmtId="0" fontId="111" fillId="0" borderId="0">
      <alignment vertical="top"/>
    </xf>
    <xf numFmtId="0" fontId="17" fillId="0" borderId="0"/>
    <xf numFmtId="0" fontId="16" fillId="0" borderId="0"/>
    <xf numFmtId="0" fontId="20" fillId="0" borderId="0">
      <alignment vertical="top"/>
    </xf>
    <xf numFmtId="0" fontId="15" fillId="0" borderId="0"/>
    <xf numFmtId="0" fontId="15" fillId="0" borderId="0"/>
    <xf numFmtId="0" fontId="119" fillId="0" borderId="0">
      <alignment vertical="top"/>
    </xf>
    <xf numFmtId="0" fontId="119" fillId="0" borderId="0"/>
    <xf numFmtId="0" fontId="14" fillId="0" borderId="0"/>
    <xf numFmtId="0" fontId="13" fillId="0" borderId="0"/>
    <xf numFmtId="0" fontId="12" fillId="0" borderId="0"/>
    <xf numFmtId="0" fontId="20" fillId="0" borderId="0"/>
    <xf numFmtId="0" fontId="11" fillId="0" borderId="0"/>
    <xf numFmtId="9" fontId="10" fillId="0" borderId="0" applyFont="0" applyFill="0" applyBorder="0" applyAlignment="0" applyProtection="0"/>
    <xf numFmtId="0" fontId="9" fillId="0" borderId="0"/>
    <xf numFmtId="0" fontId="8" fillId="0" borderId="0"/>
    <xf numFmtId="9" fontId="7" fillId="0" borderId="0" applyFont="0" applyFill="0" applyBorder="0" applyAlignment="0" applyProtection="0"/>
    <xf numFmtId="0" fontId="6" fillId="0" borderId="0"/>
    <xf numFmtId="0" fontId="5" fillId="0" borderId="0"/>
    <xf numFmtId="0" fontId="4" fillId="0" borderId="0"/>
    <xf numFmtId="0" fontId="122" fillId="0" borderId="0">
      <alignment vertical="top"/>
    </xf>
    <xf numFmtId="0" fontId="3" fillId="0" borderId="0"/>
    <xf numFmtId="0" fontId="20" fillId="0" borderId="0"/>
    <xf numFmtId="0" fontId="2" fillId="0" borderId="0"/>
    <xf numFmtId="0" fontId="1" fillId="0" borderId="0"/>
    <xf numFmtId="0" fontId="122" fillId="0" borderId="0">
      <alignment vertical="top"/>
    </xf>
    <xf numFmtId="0" fontId="122" fillId="0" borderId="0">
      <alignment vertical="top"/>
    </xf>
    <xf numFmtId="0" fontId="122" fillId="0" borderId="0">
      <alignment vertical="top"/>
    </xf>
    <xf numFmtId="0" fontId="20" fillId="0" borderId="0">
      <alignment vertical="top"/>
    </xf>
    <xf numFmtId="0" fontId="20" fillId="0" borderId="0"/>
    <xf numFmtId="0" fontId="20" fillId="0" borderId="0"/>
    <xf numFmtId="0" fontId="20" fillId="0" borderId="0">
      <alignment vertical="top"/>
    </xf>
    <xf numFmtId="0" fontId="140" fillId="0" borderId="0">
      <alignment vertical="top"/>
    </xf>
    <xf numFmtId="0" fontId="140" fillId="0" borderId="0">
      <alignment vertical="top"/>
    </xf>
  </cellStyleXfs>
  <cellXfs count="850">
    <xf numFmtId="0" fontId="0" fillId="0" borderId="0" xfId="0"/>
    <xf numFmtId="0" fontId="0" fillId="0" borderId="14" xfId="0" applyFill="1" applyBorder="1"/>
    <xf numFmtId="0" fontId="21" fillId="0" borderId="0" xfId="3210" applyFont="1" applyFill="1" applyBorder="1" applyAlignment="1">
      <alignment vertical="center" wrapText="1"/>
    </xf>
    <xf numFmtId="0" fontId="21" fillId="0" borderId="0" xfId="3210" applyFont="1" applyFill="1" applyBorder="1" applyAlignment="1">
      <alignment horizontal="center" vertical="center" wrapText="1"/>
    </xf>
    <xf numFmtId="0" fontId="21" fillId="0" borderId="14" xfId="3210" applyFont="1" applyFill="1" applyBorder="1" applyAlignment="1">
      <alignment horizontal="center" vertical="center" wrapText="1"/>
    </xf>
    <xf numFmtId="0" fontId="21" fillId="0" borderId="20" xfId="3210" applyFont="1" applyFill="1" applyBorder="1" applyAlignment="1">
      <alignment horizontal="center" vertical="center" wrapText="1"/>
    </xf>
    <xf numFmtId="0" fontId="21" fillId="0" borderId="14" xfId="3210" applyFont="1" applyFill="1" applyBorder="1" applyAlignment="1">
      <alignment vertical="center" wrapText="1"/>
    </xf>
    <xf numFmtId="0" fontId="21" fillId="0" borderId="14" xfId="3210" applyFont="1" applyFill="1" applyBorder="1" applyAlignment="1" applyProtection="1">
      <alignment horizontal="center" vertical="center"/>
    </xf>
    <xf numFmtId="0" fontId="21" fillId="0" borderId="14" xfId="3210" applyFont="1" applyFill="1" applyBorder="1" applyAlignment="1">
      <alignment horizontal="left" vertical="center" wrapText="1"/>
    </xf>
    <xf numFmtId="168" fontId="21" fillId="0" borderId="14" xfId="3210" applyNumberFormat="1" applyFont="1" applyFill="1" applyBorder="1" applyAlignment="1">
      <alignment horizontal="left" vertical="center" wrapText="1"/>
    </xf>
    <xf numFmtId="49" fontId="21" fillId="0" borderId="14" xfId="3210" applyNumberFormat="1" applyFont="1" applyFill="1" applyBorder="1" applyAlignment="1">
      <alignment horizontal="justify" vertical="center" wrapText="1"/>
    </xf>
    <xf numFmtId="0" fontId="21" fillId="0" borderId="14" xfId="3210" applyFont="1" applyFill="1" applyBorder="1" applyAlignment="1">
      <alignment horizontal="justify" vertical="center" wrapText="1"/>
    </xf>
    <xf numFmtId="0" fontId="21" fillId="0" borderId="14" xfId="3210" applyFont="1" applyFill="1" applyBorder="1" applyAlignment="1" applyProtection="1">
      <alignment horizontal="left" vertical="center"/>
    </xf>
    <xf numFmtId="0" fontId="21" fillId="0" borderId="14" xfId="3210" applyFont="1" applyFill="1" applyBorder="1" applyAlignment="1" applyProtection="1">
      <alignment horizontal="left" vertical="center" wrapText="1"/>
    </xf>
    <xf numFmtId="168" fontId="21" fillId="0" borderId="14" xfId="3210" applyNumberFormat="1" applyFont="1" applyFill="1" applyBorder="1" applyAlignment="1" applyProtection="1">
      <alignment horizontal="left" vertical="center" wrapText="1"/>
    </xf>
    <xf numFmtId="0" fontId="21" fillId="0" borderId="14" xfId="3210" applyFont="1" applyFill="1" applyBorder="1" applyAlignment="1" applyProtection="1">
      <alignment vertical="center"/>
      <protection locked="0"/>
    </xf>
    <xf numFmtId="0" fontId="21" fillId="0" borderId="14" xfId="3210" applyFont="1" applyFill="1" applyBorder="1" applyAlignment="1" applyProtection="1">
      <alignment horizontal="center" vertical="center"/>
      <protection locked="0"/>
    </xf>
    <xf numFmtId="0" fontId="21" fillId="0" borderId="14" xfId="3210" applyFont="1" applyFill="1" applyBorder="1" applyAlignment="1" applyProtection="1">
      <alignment horizontal="center" vertical="center" wrapText="1"/>
      <protection locked="0"/>
    </xf>
    <xf numFmtId="0" fontId="21" fillId="0" borderId="14" xfId="3210" applyFont="1" applyFill="1" applyBorder="1" applyAlignment="1">
      <alignment horizontal="left" vertical="top" wrapText="1"/>
    </xf>
    <xf numFmtId="168" fontId="21" fillId="0" borderId="14" xfId="3210" applyNumberFormat="1" applyFont="1" applyFill="1" applyBorder="1" applyAlignment="1">
      <alignment horizontal="left" vertical="top" wrapText="1"/>
    </xf>
    <xf numFmtId="0" fontId="21" fillId="0" borderId="14" xfId="3210" applyFont="1" applyFill="1" applyBorder="1" applyAlignment="1">
      <alignment vertical="top" wrapText="1"/>
    </xf>
    <xf numFmtId="0" fontId="21" fillId="0" borderId="14" xfId="3210" applyFont="1" applyFill="1" applyBorder="1" applyAlignment="1">
      <alignment horizontal="center" vertical="top" wrapText="1"/>
    </xf>
    <xf numFmtId="168" fontId="21" fillId="0" borderId="14" xfId="3210" quotePrefix="1" applyNumberFormat="1" applyFont="1" applyFill="1" applyBorder="1" applyAlignment="1">
      <alignment horizontal="left" vertical="top" wrapText="1"/>
    </xf>
    <xf numFmtId="0" fontId="21" fillId="0" borderId="14" xfId="3210" quotePrefix="1" applyFont="1" applyFill="1" applyBorder="1" applyAlignment="1">
      <alignment vertical="top" wrapText="1"/>
    </xf>
    <xf numFmtId="0" fontId="66" fillId="0" borderId="14" xfId="3210" applyFont="1" applyFill="1" applyBorder="1" applyAlignment="1">
      <alignment vertical="top" wrapText="1"/>
    </xf>
    <xf numFmtId="0" fontId="66" fillId="0" borderId="14" xfId="3210" applyFont="1" applyFill="1" applyBorder="1" applyAlignment="1">
      <alignment horizontal="center" vertical="top" wrapText="1"/>
    </xf>
    <xf numFmtId="0" fontId="27" fillId="0" borderId="14" xfId="3210" applyFont="1" applyFill="1" applyBorder="1" applyAlignment="1">
      <alignment vertical="top" wrapText="1"/>
    </xf>
    <xf numFmtId="0" fontId="21" fillId="0" borderId="0" xfId="3210" applyFont="1" applyFill="1" applyBorder="1" applyAlignment="1">
      <alignment horizontal="center" vertical="top" wrapText="1"/>
    </xf>
    <xf numFmtId="0" fontId="21" fillId="0" borderId="0" xfId="3210" applyFont="1" applyFill="1" applyBorder="1" applyAlignment="1">
      <alignment vertical="top" wrapText="1"/>
    </xf>
    <xf numFmtId="0" fontId="21" fillId="0" borderId="0" xfId="3210" applyFont="1" applyFill="1" applyBorder="1" applyAlignment="1">
      <alignment horizontal="left" vertical="top" wrapText="1"/>
    </xf>
    <xf numFmtId="168" fontId="21" fillId="0" borderId="0" xfId="3210" applyNumberFormat="1" applyFont="1" applyFill="1" applyBorder="1" applyAlignment="1">
      <alignment horizontal="left" vertical="top" wrapText="1"/>
    </xf>
    <xf numFmtId="0" fontId="66" fillId="0" borderId="0" xfId="3210" applyFont="1" applyFill="1" applyBorder="1" applyAlignment="1">
      <alignment vertical="top" wrapText="1"/>
    </xf>
    <xf numFmtId="0" fontId="66" fillId="0" borderId="0" xfId="3210" applyFont="1" applyFill="1" applyBorder="1" applyAlignment="1">
      <alignment horizontal="center" vertical="top" wrapText="1"/>
    </xf>
    <xf numFmtId="0" fontId="27" fillId="0" borderId="0" xfId="3210" applyFont="1" applyFill="1" applyBorder="1" applyAlignment="1">
      <alignment vertical="top" wrapText="1"/>
    </xf>
    <xf numFmtId="0" fontId="20" fillId="0" borderId="14" xfId="3210" applyBorder="1" applyAlignment="1">
      <alignment horizontal="center" vertical="center" wrapText="1"/>
    </xf>
    <xf numFmtId="0" fontId="67" fillId="0" borderId="21" xfId="3210" applyFont="1" applyBorder="1" applyAlignment="1">
      <alignment horizontal="center" vertical="center" wrapText="1"/>
    </xf>
    <xf numFmtId="0" fontId="67" fillId="0" borderId="22" xfId="3210" applyFont="1" applyFill="1" applyBorder="1" applyAlignment="1" applyProtection="1">
      <alignment horizontal="left" vertical="center"/>
    </xf>
    <xf numFmtId="0" fontId="67" fillId="0" borderId="22" xfId="3210" applyFont="1" applyFill="1" applyBorder="1" applyAlignment="1">
      <alignment horizontal="left" vertical="center" wrapText="1"/>
    </xf>
    <xf numFmtId="0" fontId="68" fillId="0" borderId="22" xfId="3210" applyFont="1" applyFill="1" applyBorder="1" applyAlignment="1">
      <alignment horizontal="left" vertical="center"/>
    </xf>
    <xf numFmtId="0" fontId="68" fillId="0" borderId="22" xfId="3210" applyFont="1" applyFill="1" applyBorder="1" applyAlignment="1">
      <alignment horizontal="left" vertical="center" wrapText="1"/>
    </xf>
    <xf numFmtId="0" fontId="68" fillId="0" borderId="22" xfId="3210" applyNumberFormat="1" applyFont="1" applyFill="1" applyBorder="1" applyAlignment="1">
      <alignment horizontal="right" vertical="center"/>
    </xf>
    <xf numFmtId="0" fontId="69" fillId="0" borderId="22" xfId="3210" applyNumberFormat="1" applyFont="1" applyFill="1" applyBorder="1" applyAlignment="1">
      <alignment horizontal="center" vertical="center" wrapText="1"/>
    </xf>
    <xf numFmtId="0" fontId="68" fillId="0" borderId="22" xfId="3210" applyFont="1" applyFill="1" applyBorder="1" applyAlignment="1">
      <alignment horizontal="justify" vertical="center" wrapText="1"/>
    </xf>
    <xf numFmtId="0" fontId="67" fillId="0" borderId="23" xfId="3210" applyFont="1" applyBorder="1" applyAlignment="1">
      <alignment horizontal="justify" vertical="center" wrapText="1"/>
    </xf>
    <xf numFmtId="0" fontId="67" fillId="0" borderId="0" xfId="3210" applyFont="1" applyBorder="1" applyAlignment="1">
      <alignment vertical="center" wrapText="1"/>
    </xf>
    <xf numFmtId="0" fontId="67" fillId="0" borderId="24" xfId="3210" applyFont="1" applyBorder="1" applyAlignment="1">
      <alignment horizontal="center" vertical="center" wrapText="1"/>
    </xf>
    <xf numFmtId="0" fontId="67" fillId="0" borderId="25" xfId="3210" applyFont="1" applyFill="1" applyBorder="1" applyAlignment="1" applyProtection="1">
      <alignment horizontal="left" vertical="center"/>
    </xf>
    <xf numFmtId="0" fontId="67" fillId="0" borderId="25" xfId="3210" applyFont="1" applyFill="1" applyBorder="1" applyAlignment="1">
      <alignment horizontal="left" vertical="center" wrapText="1"/>
    </xf>
    <xf numFmtId="0" fontId="68" fillId="0" borderId="25" xfId="3210" applyFont="1" applyFill="1" applyBorder="1" applyAlignment="1">
      <alignment horizontal="left" vertical="center"/>
    </xf>
    <xf numFmtId="0" fontId="68" fillId="0" borderId="25" xfId="3210" applyFont="1" applyFill="1" applyBorder="1" applyAlignment="1">
      <alignment horizontal="left" vertical="center" wrapText="1"/>
    </xf>
    <xf numFmtId="0" fontId="68" fillId="0" borderId="25" xfId="3210" applyNumberFormat="1" applyFont="1" applyFill="1" applyBorder="1" applyAlignment="1">
      <alignment horizontal="right" vertical="center"/>
    </xf>
    <xf numFmtId="0" fontId="69" fillId="0" borderId="25" xfId="3210" applyNumberFormat="1" applyFont="1" applyFill="1" applyBorder="1" applyAlignment="1" applyProtection="1">
      <alignment horizontal="center" vertical="center"/>
      <protection locked="0"/>
    </xf>
    <xf numFmtId="0" fontId="68" fillId="0" borderId="25" xfId="3210" applyFont="1" applyFill="1" applyBorder="1" applyAlignment="1">
      <alignment horizontal="justify" vertical="center" wrapText="1"/>
    </xf>
    <xf numFmtId="0" fontId="67" fillId="0" borderId="26" xfId="3210" applyFont="1" applyBorder="1" applyAlignment="1">
      <alignment horizontal="justify" vertical="center" wrapText="1"/>
    </xf>
    <xf numFmtId="14" fontId="68" fillId="0" borderId="25" xfId="3210" applyNumberFormat="1" applyFont="1" applyFill="1" applyBorder="1" applyAlignment="1">
      <alignment horizontal="right" vertical="center"/>
    </xf>
    <xf numFmtId="0" fontId="69" fillId="0" borderId="25" xfId="3210" applyNumberFormat="1" applyFont="1" applyFill="1" applyBorder="1" applyAlignment="1">
      <alignment horizontal="center" vertical="center" wrapText="1"/>
    </xf>
    <xf numFmtId="0" fontId="70" fillId="0" borderId="25" xfId="3210" applyFont="1" applyFill="1" applyBorder="1" applyAlignment="1">
      <alignment horizontal="justify" vertical="center" wrapText="1"/>
    </xf>
    <xf numFmtId="0" fontId="69" fillId="0" borderId="25" xfId="3210" applyFont="1" applyFill="1" applyBorder="1" applyAlignment="1">
      <alignment horizontal="center" vertical="center" wrapText="1"/>
    </xf>
    <xf numFmtId="0" fontId="68" fillId="0" borderId="25" xfId="3210" applyFont="1" applyFill="1" applyBorder="1" applyAlignment="1">
      <alignment vertical="center" wrapText="1"/>
    </xf>
    <xf numFmtId="0" fontId="67" fillId="0" borderId="25" xfId="3210" applyFont="1" applyBorder="1" applyAlignment="1">
      <alignment horizontal="left" vertical="center" wrapText="1"/>
    </xf>
    <xf numFmtId="14" fontId="67" fillId="0" borderId="25" xfId="3210" applyNumberFormat="1" applyFont="1" applyBorder="1" applyAlignment="1">
      <alignment horizontal="right" vertical="center" wrapText="1"/>
    </xf>
    <xf numFmtId="49" fontId="67" fillId="0" borderId="25" xfId="3210" applyNumberFormat="1" applyFont="1" applyBorder="1" applyAlignment="1">
      <alignment horizontal="justify" vertical="center" wrapText="1"/>
    </xf>
    <xf numFmtId="0" fontId="67" fillId="0" borderId="25" xfId="3210" applyFont="1" applyFill="1" applyBorder="1" applyAlignment="1" applyProtection="1">
      <alignment horizontal="left" vertical="center" wrapText="1"/>
    </xf>
    <xf numFmtId="14" fontId="67" fillId="0" borderId="25" xfId="3210" applyNumberFormat="1" applyFont="1" applyFill="1" applyBorder="1" applyAlignment="1" applyProtection="1">
      <alignment horizontal="right" vertical="center" wrapText="1"/>
    </xf>
    <xf numFmtId="0" fontId="68" fillId="0" borderId="25" xfId="3210" applyFont="1" applyBorder="1" applyAlignment="1">
      <alignment horizontal="justify" vertical="center" wrapText="1"/>
    </xf>
    <xf numFmtId="0" fontId="70" fillId="0" borderId="25" xfId="3210" applyFont="1" applyBorder="1" applyAlignment="1">
      <alignment horizontal="justify" vertical="center" wrapText="1"/>
    </xf>
    <xf numFmtId="168" fontId="67" fillId="0" borderId="25" xfId="3210" applyNumberFormat="1" applyFont="1" applyBorder="1" applyAlignment="1">
      <alignment horizontal="right" vertical="center" wrapText="1"/>
    </xf>
    <xf numFmtId="0" fontId="67" fillId="0" borderId="25" xfId="3210" applyFont="1" applyBorder="1" applyAlignment="1">
      <alignment horizontal="justify" vertical="center" wrapText="1"/>
    </xf>
    <xf numFmtId="0" fontId="68" fillId="0" borderId="25" xfId="3210" applyFont="1" applyBorder="1" applyAlignment="1">
      <alignment vertical="center" wrapText="1"/>
    </xf>
    <xf numFmtId="0" fontId="71" fillId="0" borderId="25" xfId="3210" applyNumberFormat="1" applyFont="1" applyFill="1" applyBorder="1" applyAlignment="1">
      <alignment horizontal="center" vertical="center" wrapText="1"/>
    </xf>
    <xf numFmtId="168" fontId="67" fillId="0" borderId="25" xfId="3210" applyNumberFormat="1" applyFont="1" applyFill="1" applyBorder="1" applyAlignment="1" applyProtection="1">
      <alignment horizontal="right" vertical="center" wrapText="1"/>
    </xf>
    <xf numFmtId="0" fontId="71" fillId="0" borderId="25" xfId="3210" applyNumberFormat="1" applyFont="1" applyFill="1" applyBorder="1" applyAlignment="1" applyProtection="1">
      <alignment horizontal="center" vertical="center"/>
      <protection locked="0"/>
    </xf>
    <xf numFmtId="0" fontId="68" fillId="0" borderId="26" xfId="3210" applyFont="1" applyBorder="1" applyAlignment="1">
      <alignment horizontal="justify" vertical="center" wrapText="1"/>
    </xf>
    <xf numFmtId="0" fontId="68" fillId="0" borderId="25" xfId="3210" applyFont="1" applyBorder="1" applyAlignment="1">
      <alignment horizontal="justify" vertical="center"/>
    </xf>
    <xf numFmtId="0" fontId="68" fillId="0" borderId="25" xfId="3210" applyFont="1" applyBorder="1" applyAlignment="1">
      <alignment horizontal="left" vertical="center" wrapText="1"/>
    </xf>
    <xf numFmtId="0" fontId="68" fillId="0" borderId="25" xfId="3210" applyFont="1" applyBorder="1" applyAlignment="1">
      <alignment horizontal="left" vertical="center"/>
    </xf>
    <xf numFmtId="0" fontId="23" fillId="0" borderId="25" xfId="3210" applyFont="1" applyBorder="1" applyAlignment="1">
      <alignment vertical="center" wrapText="1"/>
    </xf>
    <xf numFmtId="0" fontId="23" fillId="0" borderId="25" xfId="3210" applyFont="1" applyBorder="1" applyAlignment="1">
      <alignment horizontal="left" vertical="center" wrapText="1"/>
    </xf>
    <xf numFmtId="0" fontId="21" fillId="0" borderId="25" xfId="3210" applyFont="1" applyBorder="1" applyAlignment="1">
      <alignment horizontal="left" vertical="center" wrapText="1"/>
    </xf>
    <xf numFmtId="0" fontId="67" fillId="0" borderId="25" xfId="3210" applyFont="1" applyBorder="1" applyAlignment="1">
      <alignment vertical="center" wrapText="1"/>
    </xf>
    <xf numFmtId="0" fontId="67" fillId="0" borderId="27" xfId="3210" applyFont="1" applyFill="1" applyBorder="1" applyAlignment="1" applyProtection="1">
      <alignment horizontal="left" vertical="center"/>
    </xf>
    <xf numFmtId="0" fontId="68" fillId="0" borderId="27" xfId="3210" applyFont="1" applyBorder="1" applyAlignment="1">
      <alignment horizontal="left" vertical="center"/>
    </xf>
    <xf numFmtId="0" fontId="69" fillId="0" borderId="27" xfId="3210" applyNumberFormat="1" applyFont="1" applyFill="1" applyBorder="1" applyAlignment="1" applyProtection="1">
      <alignment horizontal="center" vertical="center"/>
      <protection locked="0"/>
    </xf>
    <xf numFmtId="0" fontId="68" fillId="0" borderId="27" xfId="3210" applyFont="1" applyBorder="1" applyAlignment="1">
      <alignment horizontal="justify" vertical="center" wrapText="1"/>
    </xf>
    <xf numFmtId="0" fontId="67" fillId="0" borderId="27" xfId="3210" applyFont="1" applyBorder="1" applyAlignment="1">
      <alignment vertical="center" wrapText="1"/>
    </xf>
    <xf numFmtId="0" fontId="67" fillId="0" borderId="28" xfId="3210" applyFont="1" applyBorder="1" applyAlignment="1">
      <alignment horizontal="justify" vertical="center" wrapText="1"/>
    </xf>
    <xf numFmtId="0" fontId="67" fillId="0" borderId="29" xfId="3210" applyFont="1" applyBorder="1" applyAlignment="1">
      <alignment horizontal="center" vertical="center" wrapText="1"/>
    </xf>
    <xf numFmtId="0" fontId="72" fillId="0" borderId="0" xfId="3210" applyFont="1" applyBorder="1" applyAlignment="1">
      <alignment horizontal="center" vertical="center" wrapText="1"/>
    </xf>
    <xf numFmtId="0" fontId="63" fillId="0" borderId="0" xfId="3210" applyFont="1" applyAlignment="1">
      <alignment horizontal="center" vertical="center"/>
    </xf>
    <xf numFmtId="0" fontId="71" fillId="0" borderId="0" xfId="3210" applyFont="1" applyBorder="1" applyAlignment="1">
      <alignment horizontal="center" vertical="center" wrapText="1"/>
    </xf>
    <xf numFmtId="0" fontId="27" fillId="0" borderId="0" xfId="3210" applyFont="1" applyAlignment="1">
      <alignment horizontal="center" vertical="center" wrapText="1"/>
    </xf>
    <xf numFmtId="0" fontId="21" fillId="0" borderId="0" xfId="3210" applyFont="1" applyAlignment="1">
      <alignment horizontal="center" vertical="center" wrapText="1"/>
    </xf>
    <xf numFmtId="0" fontId="21" fillId="0" borderId="14" xfId="3210" applyFont="1" applyFill="1" applyBorder="1" applyAlignment="1" applyProtection="1">
      <alignment horizontal="center" vertical="top"/>
    </xf>
    <xf numFmtId="0" fontId="21" fillId="0" borderId="14" xfId="3210" applyFont="1" applyFill="1" applyBorder="1" applyAlignment="1" applyProtection="1">
      <alignment horizontal="left" vertical="top"/>
    </xf>
    <xf numFmtId="14" fontId="21" fillId="0" borderId="14" xfId="3210" applyNumberFormat="1" applyFont="1" applyFill="1" applyBorder="1" applyAlignment="1">
      <alignment horizontal="center" vertical="top" wrapText="1"/>
    </xf>
    <xf numFmtId="0" fontId="21" fillId="0" borderId="14" xfId="3210" applyFont="1" applyFill="1" applyBorder="1" applyAlignment="1" applyProtection="1">
      <alignment horizontal="left" vertical="top" wrapText="1"/>
    </xf>
    <xf numFmtId="0" fontId="21" fillId="0" borderId="14" xfId="3210" applyFont="1" applyFill="1" applyBorder="1" applyAlignment="1">
      <alignment wrapText="1"/>
    </xf>
    <xf numFmtId="14" fontId="21" fillId="0" borderId="14" xfId="3210" applyNumberFormat="1" applyFont="1" applyFill="1" applyBorder="1" applyAlignment="1" applyProtection="1">
      <alignment horizontal="left" vertical="top" wrapText="1"/>
    </xf>
    <xf numFmtId="0" fontId="66" fillId="0" borderId="14" xfId="3210" applyFont="1" applyFill="1" applyBorder="1" applyAlignment="1" applyProtection="1">
      <alignment horizontal="left" vertical="top" wrapText="1"/>
    </xf>
    <xf numFmtId="0" fontId="21" fillId="0" borderId="14" xfId="3210" applyFont="1" applyFill="1" applyBorder="1" applyAlignment="1" applyProtection="1">
      <alignment horizontal="center" vertical="top" wrapText="1"/>
    </xf>
    <xf numFmtId="0" fontId="21" fillId="0" borderId="30" xfId="3210" applyFont="1" applyBorder="1" applyAlignment="1">
      <alignment horizontal="center" vertical="center" wrapText="1"/>
    </xf>
    <xf numFmtId="0" fontId="21" fillId="0" borderId="30" xfId="3210" applyFont="1" applyBorder="1" applyAlignment="1">
      <alignment horizontal="left" vertical="center" shrinkToFit="1"/>
    </xf>
    <xf numFmtId="0" fontId="72" fillId="0" borderId="30" xfId="3210" applyFont="1" applyFill="1" applyBorder="1" applyAlignment="1" applyProtection="1">
      <alignment horizontal="left" vertical="top"/>
    </xf>
    <xf numFmtId="0" fontId="21" fillId="0" borderId="30" xfId="3210" applyFont="1" applyBorder="1" applyAlignment="1">
      <alignment horizontal="left" vertical="center" wrapText="1"/>
    </xf>
    <xf numFmtId="0" fontId="21" fillId="0" borderId="30" xfId="3210" applyFont="1" applyBorder="1" applyAlignment="1">
      <alignment vertical="center" wrapText="1"/>
    </xf>
    <xf numFmtId="168" fontId="21" fillId="0" borderId="30" xfId="3210" applyNumberFormat="1" applyFont="1" applyBorder="1" applyAlignment="1">
      <alignment horizontal="left" vertical="center" wrapText="1"/>
    </xf>
    <xf numFmtId="0" fontId="72" fillId="0" borderId="30" xfId="3210" applyFont="1" applyBorder="1" applyAlignment="1" applyProtection="1">
      <alignment horizontal="left" vertical="top" wrapText="1"/>
    </xf>
    <xf numFmtId="0" fontId="21" fillId="0" borderId="0" xfId="3210" applyFont="1" applyBorder="1" applyAlignment="1">
      <alignment vertical="center" wrapText="1"/>
    </xf>
    <xf numFmtId="0" fontId="72" fillId="29" borderId="30" xfId="3210" applyFont="1" applyFill="1" applyBorder="1" applyAlignment="1" applyProtection="1">
      <alignment horizontal="left" vertical="top" wrapText="1"/>
    </xf>
    <xf numFmtId="0" fontId="20" fillId="0" borderId="14" xfId="3210" applyFont="1" applyFill="1" applyBorder="1"/>
    <xf numFmtId="0" fontId="20" fillId="0" borderId="14" xfId="3210" applyFont="1" applyFill="1" applyBorder="1" applyAlignment="1">
      <alignment horizontal="center" wrapText="1"/>
    </xf>
    <xf numFmtId="181" fontId="20" fillId="0" borderId="14" xfId="3210" applyNumberFormat="1" applyFont="1" applyFill="1" applyBorder="1" applyAlignment="1">
      <alignment horizontal="center"/>
    </xf>
    <xf numFmtId="0" fontId="20" fillId="0" borderId="0" xfId="3210" applyFont="1" applyFill="1"/>
    <xf numFmtId="0" fontId="20" fillId="0" borderId="14" xfId="3210" applyFont="1" applyFill="1" applyBorder="1" applyAlignment="1">
      <alignment horizontal="left" wrapText="1"/>
    </xf>
    <xf numFmtId="0" fontId="20" fillId="0" borderId="14" xfId="3210" applyFont="1" applyFill="1" applyBorder="1" applyAlignment="1">
      <alignment vertical="center" wrapText="1"/>
    </xf>
    <xf numFmtId="168" fontId="20" fillId="0" borderId="14" xfId="3210" applyNumberFormat="1" applyFont="1" applyFill="1" applyBorder="1" applyAlignment="1">
      <alignment horizontal="center"/>
    </xf>
    <xf numFmtId="168" fontId="21" fillId="0" borderId="14" xfId="3210" applyNumberFormat="1" applyFont="1" applyFill="1" applyBorder="1" applyAlignment="1">
      <alignment horizontal="center" vertical="center" wrapText="1"/>
    </xf>
    <xf numFmtId="168" fontId="21" fillId="0" borderId="14" xfId="3210" applyNumberFormat="1" applyFont="1" applyFill="1" applyBorder="1" applyAlignment="1">
      <alignment horizontal="right" vertical="center" wrapText="1"/>
    </xf>
    <xf numFmtId="0" fontId="21" fillId="0" borderId="14" xfId="3210" applyNumberFormat="1" applyFont="1" applyFill="1" applyBorder="1" applyAlignment="1">
      <alignment horizontal="center" vertical="center" wrapText="1"/>
    </xf>
    <xf numFmtId="168" fontId="21" fillId="0" borderId="14" xfId="3210" applyNumberFormat="1" applyFont="1" applyFill="1" applyBorder="1" applyAlignment="1" applyProtection="1">
      <alignment horizontal="right" vertical="center" wrapText="1"/>
    </xf>
    <xf numFmtId="0" fontId="21" fillId="0" borderId="14" xfId="3210" applyNumberFormat="1" applyFont="1" applyFill="1" applyBorder="1" applyAlignment="1" applyProtection="1">
      <alignment horizontal="center" vertical="center"/>
      <protection locked="0"/>
    </xf>
    <xf numFmtId="0" fontId="21" fillId="0" borderId="14" xfId="3210" applyFont="1" applyFill="1" applyBorder="1" applyAlignment="1">
      <alignment horizontal="right" vertical="center"/>
    </xf>
    <xf numFmtId="0" fontId="21" fillId="0" borderId="14" xfId="3210" applyNumberFormat="1" applyFont="1" applyFill="1" applyBorder="1" applyAlignment="1">
      <alignment horizontal="justify" vertical="top"/>
    </xf>
    <xf numFmtId="0" fontId="21" fillId="0" borderId="14" xfId="3210" applyNumberFormat="1" applyFont="1" applyFill="1" applyBorder="1" applyAlignment="1">
      <alignment horizontal="justify" vertical="center" wrapText="1"/>
    </xf>
    <xf numFmtId="0" fontId="21" fillId="0" borderId="14" xfId="3210" applyFont="1" applyFill="1" applyBorder="1" applyAlignment="1">
      <alignment horizontal="justify" vertical="top" wrapText="1"/>
    </xf>
    <xf numFmtId="49" fontId="21" fillId="0" borderId="14" xfId="3210" applyNumberFormat="1" applyFont="1" applyFill="1" applyBorder="1" applyAlignment="1">
      <alignment horizontal="justify" vertical="top" wrapText="1"/>
    </xf>
    <xf numFmtId="0" fontId="27" fillId="0" borderId="30" xfId="3210" applyFont="1" applyBorder="1" applyAlignment="1">
      <alignment horizontal="center"/>
    </xf>
    <xf numFmtId="0" fontId="21" fillId="0" borderId="30" xfId="3210" applyFont="1" applyBorder="1" applyAlignment="1">
      <alignment horizontal="left"/>
    </xf>
    <xf numFmtId="0" fontId="21" fillId="0" borderId="30" xfId="3210" applyFont="1" applyBorder="1" applyAlignment="1">
      <alignment horizontal="center"/>
    </xf>
    <xf numFmtId="180" fontId="21" fillId="0" borderId="30" xfId="3210" applyNumberFormat="1" applyFont="1" applyBorder="1" applyAlignment="1">
      <alignment horizontal="right"/>
    </xf>
    <xf numFmtId="0" fontId="73" fillId="0" borderId="14" xfId="3210" applyFont="1" applyBorder="1" applyAlignment="1">
      <alignment horizontal="justify" vertical="top" wrapText="1"/>
    </xf>
    <xf numFmtId="0" fontId="27" fillId="0" borderId="31" xfId="3210" applyFont="1" applyBorder="1" applyAlignment="1">
      <alignment horizontal="center"/>
    </xf>
    <xf numFmtId="0" fontId="21" fillId="0" borderId="14" xfId="3210" applyFont="1" applyFill="1" applyBorder="1" applyAlignment="1" applyProtection="1">
      <alignment horizontal="justify" vertical="top" wrapText="1"/>
    </xf>
    <xf numFmtId="14" fontId="21" fillId="0" borderId="14" xfId="3210" applyNumberFormat="1" applyFont="1" applyFill="1" applyBorder="1" applyAlignment="1" applyProtection="1">
      <alignment horizontal="justify" vertical="center" wrapText="1"/>
    </xf>
    <xf numFmtId="0" fontId="66" fillId="0" borderId="14" xfId="3210" applyFont="1" applyFill="1" applyBorder="1" applyAlignment="1" applyProtection="1">
      <alignment horizontal="center" vertical="center"/>
      <protection locked="0"/>
    </xf>
    <xf numFmtId="0" fontId="66" fillId="0" borderId="14" xfId="3210" applyFont="1" applyFill="1" applyBorder="1" applyAlignment="1">
      <alignment horizontal="center" vertical="center" wrapText="1"/>
    </xf>
    <xf numFmtId="1" fontId="21" fillId="0" borderId="14" xfId="3210" applyNumberFormat="1" applyFont="1" applyFill="1" applyBorder="1" applyAlignment="1">
      <alignment horizontal="justify" vertical="center" wrapText="1"/>
    </xf>
    <xf numFmtId="0" fontId="72" fillId="0" borderId="14" xfId="3210" applyFont="1" applyFill="1" applyBorder="1" applyAlignment="1">
      <alignment horizontal="center" vertical="center" wrapText="1"/>
    </xf>
    <xf numFmtId="0" fontId="72" fillId="0" borderId="14" xfId="3210" applyFont="1" applyFill="1" applyBorder="1" applyAlignment="1" applyProtection="1">
      <alignment horizontal="center" vertical="top"/>
    </xf>
    <xf numFmtId="0" fontId="72" fillId="0" borderId="14" xfId="3210" applyFont="1" applyFill="1" applyBorder="1" applyAlignment="1" applyProtection="1">
      <alignment horizontal="justify" vertical="top" wrapText="1"/>
    </xf>
    <xf numFmtId="14" fontId="72" fillId="0" borderId="14" xfId="3210" applyNumberFormat="1" applyFont="1" applyFill="1" applyBorder="1" applyAlignment="1" applyProtection="1">
      <alignment horizontal="justify" vertical="center" wrapText="1"/>
    </xf>
    <xf numFmtId="0" fontId="71" fillId="0" borderId="14" xfId="3210" applyNumberFormat="1" applyFont="1" applyFill="1" applyBorder="1" applyAlignment="1" applyProtection="1">
      <alignment horizontal="center" vertical="center"/>
      <protection locked="0"/>
    </xf>
    <xf numFmtId="49" fontId="72" fillId="0" borderId="14" xfId="3210" applyNumberFormat="1" applyFont="1" applyFill="1" applyBorder="1" applyAlignment="1">
      <alignment horizontal="justify" vertical="center" wrapText="1"/>
    </xf>
    <xf numFmtId="0" fontId="72" fillId="0" borderId="14" xfId="3210" applyFont="1" applyFill="1" applyBorder="1" applyAlignment="1">
      <alignment horizontal="justify" vertical="center" wrapText="1"/>
    </xf>
    <xf numFmtId="0" fontId="72" fillId="0" borderId="14" xfId="3210" applyFont="1" applyBorder="1" applyAlignment="1">
      <alignment horizontal="center" vertical="center" wrapText="1"/>
    </xf>
    <xf numFmtId="0" fontId="21" fillId="0" borderId="14" xfId="3210" applyFont="1" applyFill="1" applyBorder="1" applyAlignment="1">
      <alignment horizontal="left" vertical="center" shrinkToFit="1"/>
    </xf>
    <xf numFmtId="168" fontId="21" fillId="30" borderId="14" xfId="3210" applyNumberFormat="1" applyFont="1" applyFill="1" applyBorder="1" applyAlignment="1">
      <alignment horizontal="right" vertical="center" wrapText="1"/>
    </xf>
    <xf numFmtId="0" fontId="21" fillId="30" borderId="14" xfId="3210" applyFont="1" applyFill="1" applyBorder="1" applyAlignment="1">
      <alignment vertical="center" wrapText="1"/>
    </xf>
    <xf numFmtId="0" fontId="27" fillId="0" borderId="14" xfId="3210" applyFont="1" applyFill="1" applyBorder="1" applyAlignment="1">
      <alignment wrapText="1"/>
    </xf>
    <xf numFmtId="0" fontId="27" fillId="0" borderId="14" xfId="3210" applyFont="1" applyFill="1" applyBorder="1"/>
    <xf numFmtId="0" fontId="21" fillId="0" borderId="0" xfId="3210" applyFont="1" applyFill="1" applyBorder="1" applyAlignment="1">
      <alignment horizontal="justify" vertical="center" wrapText="1"/>
    </xf>
    <xf numFmtId="0" fontId="21" fillId="0" borderId="0" xfId="3210" applyFont="1" applyFill="1" applyAlignment="1">
      <alignment vertical="center" wrapText="1"/>
    </xf>
    <xf numFmtId="0" fontId="21" fillId="0" borderId="0" xfId="3210" applyFont="1" applyFill="1" applyBorder="1" applyAlignment="1">
      <alignment horizontal="left" vertical="center" shrinkToFit="1"/>
    </xf>
    <xf numFmtId="0" fontId="21" fillId="0" borderId="0" xfId="3210" applyFont="1" applyFill="1" applyBorder="1" applyAlignment="1">
      <alignment horizontal="left" vertical="center" wrapText="1"/>
    </xf>
    <xf numFmtId="168" fontId="21" fillId="0" borderId="0" xfId="3210" applyNumberFormat="1" applyFont="1" applyFill="1" applyBorder="1" applyAlignment="1">
      <alignment horizontal="right" vertical="center" wrapText="1"/>
    </xf>
    <xf numFmtId="0" fontId="67" fillId="31" borderId="25" xfId="3210" applyFont="1" applyFill="1" applyBorder="1" applyAlignment="1">
      <alignment horizontal="left" vertical="center" wrapText="1"/>
    </xf>
    <xf numFmtId="0" fontId="67" fillId="31" borderId="25" xfId="3210" applyFont="1" applyFill="1" applyBorder="1" applyAlignment="1" applyProtection="1">
      <alignment horizontal="left" vertical="center" wrapText="1"/>
    </xf>
    <xf numFmtId="0" fontId="68" fillId="31" borderId="25" xfId="3210" applyFont="1" applyFill="1" applyBorder="1" applyAlignment="1">
      <alignment horizontal="left" vertical="center" wrapText="1"/>
    </xf>
    <xf numFmtId="0" fontId="21" fillId="31" borderId="14" xfId="3210" applyFont="1" applyFill="1" applyBorder="1" applyAlignment="1" applyProtection="1">
      <alignment horizontal="left" vertical="center" wrapText="1"/>
    </xf>
    <xf numFmtId="0" fontId="21" fillId="31" borderId="14" xfId="3210" applyFont="1" applyFill="1" applyBorder="1" applyAlignment="1">
      <alignment vertical="center" wrapText="1"/>
    </xf>
    <xf numFmtId="0" fontId="70" fillId="0" borderId="25" xfId="3210" applyNumberFormat="1" applyFont="1" applyFill="1" applyBorder="1" applyAlignment="1">
      <alignment horizontal="right" vertical="center"/>
    </xf>
    <xf numFmtId="14" fontId="70" fillId="0" borderId="25" xfId="3210" applyNumberFormat="1" applyFont="1" applyFill="1" applyBorder="1" applyAlignment="1">
      <alignment horizontal="right" vertical="center"/>
    </xf>
    <xf numFmtId="14" fontId="69" fillId="0" borderId="25" xfId="3210" applyNumberFormat="1" applyFont="1" applyFill="1" applyBorder="1" applyAlignment="1" applyProtection="1">
      <alignment horizontal="right" vertical="center" wrapText="1"/>
    </xf>
    <xf numFmtId="168" fontId="69" fillId="0" borderId="25" xfId="3210" applyNumberFormat="1" applyFont="1" applyBorder="1" applyAlignment="1">
      <alignment horizontal="right" vertical="center" wrapText="1"/>
    </xf>
    <xf numFmtId="168" fontId="69" fillId="0" borderId="25" xfId="3210" applyNumberFormat="1" applyFont="1" applyFill="1" applyBorder="1" applyAlignment="1" applyProtection="1">
      <alignment horizontal="right" vertical="center" wrapText="1"/>
    </xf>
    <xf numFmtId="168" fontId="67" fillId="0" borderId="32" xfId="3210" applyNumberFormat="1" applyFont="1" applyFill="1" applyBorder="1" applyAlignment="1" applyProtection="1">
      <alignment horizontal="right" vertical="center" wrapText="1"/>
    </xf>
    <xf numFmtId="0" fontId="25" fillId="0" borderId="0" xfId="3210" applyFont="1" applyAlignment="1">
      <alignment horizontal="center" vertical="center"/>
    </xf>
    <xf numFmtId="14" fontId="66" fillId="0" borderId="14" xfId="3210" applyNumberFormat="1" applyFont="1" applyFill="1" applyBorder="1" applyAlignment="1">
      <alignment horizontal="center" vertical="top" wrapText="1"/>
    </xf>
    <xf numFmtId="0" fontId="74" fillId="0" borderId="14" xfId="0" applyFont="1" applyFill="1" applyBorder="1" applyAlignment="1">
      <alignment vertical="center" wrapText="1"/>
    </xf>
    <xf numFmtId="0" fontId="76" fillId="0" borderId="0" xfId="0" applyFont="1" applyFill="1" applyBorder="1"/>
    <xf numFmtId="0" fontId="26" fillId="0" borderId="0" xfId="0" applyFont="1" applyBorder="1" applyAlignment="1">
      <alignment horizontal="center" vertical="center"/>
    </xf>
    <xf numFmtId="0" fontId="24" fillId="0" borderId="0" xfId="0" applyFont="1" applyFill="1" applyAlignment="1">
      <alignment horizontal="center" vertical="center"/>
    </xf>
    <xf numFmtId="0" fontId="26" fillId="0" borderId="0" xfId="0" applyFont="1" applyBorder="1" applyAlignment="1">
      <alignment horizontal="left" vertical="center"/>
    </xf>
    <xf numFmtId="0" fontId="26" fillId="0" borderId="0" xfId="0" applyFont="1" applyFill="1" applyBorder="1" applyAlignment="1">
      <alignment horizontal="center" vertical="center"/>
    </xf>
    <xf numFmtId="0" fontId="76" fillId="0" borderId="14" xfId="0" applyFont="1" applyFill="1" applyBorder="1"/>
    <xf numFmtId="0" fontId="75" fillId="0" borderId="14" xfId="0" applyFont="1" applyFill="1" applyBorder="1" applyAlignment="1">
      <alignment vertical="center" wrapText="1"/>
    </xf>
    <xf numFmtId="0" fontId="24" fillId="0" borderId="0" xfId="0" applyFont="1" applyAlignment="1">
      <alignment horizontal="left" vertical="center"/>
    </xf>
    <xf numFmtId="0" fontId="20" fillId="0" borderId="0" xfId="3208" applyAlignment="1">
      <alignment vertical="center"/>
    </xf>
    <xf numFmtId="0" fontId="80" fillId="0" borderId="0" xfId="3208" applyFont="1" applyBorder="1" applyAlignment="1">
      <alignment vertical="center" wrapText="1"/>
    </xf>
    <xf numFmtId="0" fontId="27" fillId="0" borderId="0" xfId="3208" applyFont="1"/>
    <xf numFmtId="0" fontId="27" fillId="0" borderId="0" xfId="3208" applyFont="1" applyAlignment="1">
      <alignment vertical="center"/>
    </xf>
    <xf numFmtId="0" fontId="81" fillId="0" borderId="14" xfId="3208" applyFont="1" applyBorder="1" applyAlignment="1">
      <alignment horizontal="centerContinuous" vertical="center" wrapText="1"/>
    </xf>
    <xf numFmtId="0" fontId="82" fillId="0" borderId="14" xfId="3208" applyFont="1" applyBorder="1" applyAlignment="1">
      <alignment horizontal="centerContinuous" vertical="center" wrapText="1"/>
    </xf>
    <xf numFmtId="0" fontId="82" fillId="0" borderId="33" xfId="3208" applyFont="1" applyBorder="1" applyAlignment="1">
      <alignment horizontal="center" vertical="center" wrapText="1"/>
    </xf>
    <xf numFmtId="0" fontId="82" fillId="0" borderId="34" xfId="3208" applyFont="1" applyBorder="1" applyAlignment="1">
      <alignment horizontal="center" vertical="center" wrapText="1"/>
    </xf>
    <xf numFmtId="0" fontId="82" fillId="0" borderId="35" xfId="3208" applyFont="1" applyBorder="1" applyAlignment="1">
      <alignment horizontal="center" vertical="center" wrapText="1"/>
    </xf>
    <xf numFmtId="0" fontId="82" fillId="0" borderId="36" xfId="3208" applyFont="1" applyBorder="1" applyAlignment="1">
      <alignment horizontal="center" vertical="center" wrapText="1"/>
    </xf>
    <xf numFmtId="0" fontId="82" fillId="0" borderId="20" xfId="3208" applyFont="1" applyBorder="1" applyAlignment="1">
      <alignment horizontal="center" vertical="center" wrapText="1"/>
    </xf>
    <xf numFmtId="0" fontId="82" fillId="0" borderId="37" xfId="3208" applyFont="1" applyBorder="1" applyAlignment="1">
      <alignment horizontal="center" vertical="center" wrapText="1"/>
    </xf>
    <xf numFmtId="0" fontId="82" fillId="0" borderId="38" xfId="3208" applyFont="1" applyBorder="1" applyAlignment="1">
      <alignment horizontal="center" vertical="center" wrapText="1"/>
    </xf>
    <xf numFmtId="0" fontId="82" fillId="0" borderId="39" xfId="3208" applyFont="1" applyFill="1" applyBorder="1" applyAlignment="1" applyProtection="1">
      <alignment vertical="center"/>
    </xf>
    <xf numFmtId="0" fontId="82" fillId="0" borderId="40" xfId="3208" applyFont="1" applyFill="1" applyBorder="1" applyAlignment="1" applyProtection="1">
      <alignment vertical="center"/>
    </xf>
    <xf numFmtId="0" fontId="87" fillId="0" borderId="40" xfId="3208" applyFont="1" applyFill="1" applyBorder="1" applyAlignment="1" applyProtection="1">
      <alignment horizontal="right" vertical="center"/>
      <protection locked="0"/>
    </xf>
    <xf numFmtId="0" fontId="87" fillId="32" borderId="39" xfId="3208" applyFont="1" applyFill="1" applyBorder="1" applyAlignment="1" applyProtection="1">
      <alignment horizontal="right" vertical="center"/>
      <protection locked="0"/>
    </xf>
    <xf numFmtId="0" fontId="87" fillId="32" borderId="40" xfId="3208" applyFont="1" applyFill="1" applyBorder="1" applyAlignment="1" applyProtection="1">
      <alignment horizontal="right" vertical="center"/>
      <protection locked="0"/>
    </xf>
    <xf numFmtId="0" fontId="87" fillId="32" borderId="41" xfId="3208" applyFont="1" applyFill="1" applyBorder="1" applyAlignment="1" applyProtection="1">
      <alignment horizontal="right" vertical="center"/>
      <protection locked="0"/>
    </xf>
    <xf numFmtId="0" fontId="87" fillId="0" borderId="42" xfId="3208" applyFont="1" applyFill="1" applyBorder="1" applyAlignment="1" applyProtection="1">
      <alignment horizontal="right" vertical="center"/>
      <protection locked="0"/>
    </xf>
    <xf numFmtId="0" fontId="87" fillId="32" borderId="43" xfId="3208" applyFont="1" applyFill="1" applyBorder="1" applyAlignment="1">
      <alignment horizontal="right" vertical="center" wrapText="1"/>
    </xf>
    <xf numFmtId="0" fontId="87" fillId="32" borderId="44" xfId="3208" applyFont="1" applyFill="1" applyBorder="1" applyAlignment="1">
      <alignment horizontal="right" vertical="center" wrapText="1"/>
    </xf>
    <xf numFmtId="0" fontId="87" fillId="32" borderId="45" xfId="3208" applyFont="1" applyFill="1" applyBorder="1" applyAlignment="1">
      <alignment horizontal="right" vertical="center" wrapText="1"/>
    </xf>
    <xf numFmtId="0" fontId="20" fillId="0" borderId="0" xfId="3208"/>
    <xf numFmtId="0" fontId="87" fillId="0" borderId="43" xfId="3208" applyFont="1" applyFill="1" applyBorder="1" applyAlignment="1">
      <alignment horizontal="right" vertical="center" wrapText="1"/>
    </xf>
    <xf numFmtId="0" fontId="87" fillId="0" borderId="43" xfId="3208" applyFont="1" applyFill="1" applyBorder="1" applyAlignment="1" applyProtection="1">
      <alignment horizontal="right" vertical="center"/>
      <protection locked="0"/>
    </xf>
    <xf numFmtId="0" fontId="87" fillId="0" borderId="14" xfId="3208" applyFont="1" applyFill="1" applyBorder="1" applyAlignment="1">
      <alignment horizontal="right" vertical="center" wrapText="1"/>
    </xf>
    <xf numFmtId="0" fontId="87" fillId="0" borderId="0" xfId="3208" applyFont="1" applyBorder="1" applyAlignment="1">
      <alignment vertical="center" wrapText="1"/>
    </xf>
    <xf numFmtId="0" fontId="82" fillId="0" borderId="46" xfId="3208" applyFont="1" applyFill="1" applyBorder="1" applyAlignment="1" applyProtection="1">
      <alignment vertical="center"/>
    </xf>
    <xf numFmtId="0" fontId="82" fillId="0" borderId="14" xfId="3208" applyFont="1" applyFill="1" applyBorder="1" applyAlignment="1" applyProtection="1">
      <alignment vertical="center"/>
    </xf>
    <xf numFmtId="0" fontId="87" fillId="0" borderId="14" xfId="3208" applyFont="1" applyFill="1" applyBorder="1" applyAlignment="1" applyProtection="1">
      <alignment horizontal="right" vertical="center"/>
      <protection locked="0"/>
    </xf>
    <xf numFmtId="0" fontId="87" fillId="32" borderId="46" xfId="3208" applyFont="1" applyFill="1" applyBorder="1" applyAlignment="1" applyProtection="1">
      <alignment horizontal="right" vertical="center"/>
      <protection locked="0"/>
    </xf>
    <xf numFmtId="0" fontId="87" fillId="32" borderId="14" xfId="3208" applyFont="1" applyFill="1" applyBorder="1" applyAlignment="1" applyProtection="1">
      <alignment horizontal="right" vertical="center"/>
      <protection locked="0"/>
    </xf>
    <xf numFmtId="0" fontId="87" fillId="32" borderId="47" xfId="3208" applyFont="1" applyFill="1" applyBorder="1" applyAlignment="1" applyProtection="1">
      <alignment horizontal="right" vertical="center"/>
      <protection locked="0"/>
    </xf>
    <xf numFmtId="0" fontId="87" fillId="32" borderId="39" xfId="3208" applyFont="1" applyFill="1" applyBorder="1" applyAlignment="1">
      <alignment horizontal="right" vertical="center" wrapText="1"/>
    </xf>
    <xf numFmtId="0" fontId="87" fillId="32" borderId="14" xfId="3208" applyFont="1" applyFill="1" applyBorder="1" applyAlignment="1">
      <alignment horizontal="right" vertical="center" wrapText="1"/>
    </xf>
    <xf numFmtId="0" fontId="87" fillId="32" borderId="47" xfId="3208" applyFont="1" applyFill="1" applyBorder="1" applyAlignment="1">
      <alignment horizontal="right" vertical="center" wrapText="1"/>
    </xf>
    <xf numFmtId="0" fontId="87" fillId="0" borderId="46" xfId="3208" applyFont="1" applyFill="1" applyBorder="1" applyAlignment="1" applyProtection="1">
      <alignment horizontal="right" vertical="center"/>
      <protection locked="0"/>
    </xf>
    <xf numFmtId="0" fontId="82" fillId="0" borderId="20" xfId="3208" applyFont="1" applyFill="1" applyBorder="1" applyAlignment="1" applyProtection="1">
      <alignment vertical="center"/>
    </xf>
    <xf numFmtId="0" fontId="87" fillId="0" borderId="20" xfId="3208" applyFont="1" applyFill="1" applyBorder="1" applyAlignment="1" applyProtection="1">
      <alignment horizontal="right" vertical="center"/>
      <protection locked="0"/>
    </xf>
    <xf numFmtId="0" fontId="87" fillId="32" borderId="36" xfId="3208" applyFont="1" applyFill="1" applyBorder="1" applyAlignment="1" applyProtection="1">
      <alignment horizontal="right" vertical="center"/>
      <protection locked="0"/>
    </xf>
    <xf numFmtId="0" fontId="87" fillId="32" borderId="20" xfId="3208" applyFont="1" applyFill="1" applyBorder="1" applyAlignment="1" applyProtection="1">
      <alignment horizontal="right" vertical="center"/>
      <protection locked="0"/>
    </xf>
    <xf numFmtId="0" fontId="87" fillId="32" borderId="37" xfId="3208" applyFont="1" applyFill="1" applyBorder="1" applyAlignment="1" applyProtection="1">
      <alignment horizontal="right" vertical="center"/>
      <protection locked="0"/>
    </xf>
    <xf numFmtId="0" fontId="87" fillId="32" borderId="20" xfId="3208" applyFont="1" applyFill="1" applyBorder="1" applyAlignment="1">
      <alignment horizontal="right" vertical="center" wrapText="1"/>
    </xf>
    <xf numFmtId="0" fontId="87" fillId="32" borderId="37" xfId="3208" applyFont="1" applyFill="1" applyBorder="1" applyAlignment="1">
      <alignment horizontal="right" vertical="center" wrapText="1"/>
    </xf>
    <xf numFmtId="0" fontId="87" fillId="0" borderId="36" xfId="3208" applyFont="1" applyFill="1" applyBorder="1" applyAlignment="1" applyProtection="1">
      <alignment horizontal="right" vertical="center"/>
      <protection locked="0"/>
    </xf>
    <xf numFmtId="0" fontId="88" fillId="32" borderId="46" xfId="3208" applyFont="1" applyFill="1" applyBorder="1" applyAlignment="1" applyProtection="1">
      <alignment vertical="center"/>
    </xf>
    <xf numFmtId="0" fontId="88" fillId="32" borderId="48" xfId="3208" applyFont="1" applyFill="1" applyBorder="1" applyAlignment="1" applyProtection="1">
      <alignment vertical="center"/>
    </xf>
    <xf numFmtId="0" fontId="83" fillId="32" borderId="49" xfId="3208" applyFont="1" applyFill="1" applyBorder="1" applyAlignment="1" applyProtection="1">
      <alignment horizontal="right" vertical="center"/>
    </xf>
    <xf numFmtId="0" fontId="83" fillId="32" borderId="50" xfId="3208" applyFont="1" applyFill="1" applyBorder="1" applyAlignment="1" applyProtection="1">
      <alignment horizontal="right" vertical="center"/>
    </xf>
    <xf numFmtId="0" fontId="83" fillId="32" borderId="48" xfId="3208" applyFont="1" applyFill="1" applyBorder="1" applyAlignment="1" applyProtection="1">
      <alignment horizontal="right" vertical="center"/>
    </xf>
    <xf numFmtId="0" fontId="83" fillId="32" borderId="51" xfId="3208" applyFont="1" applyFill="1" applyBorder="1" applyAlignment="1" applyProtection="1">
      <alignment horizontal="right" vertical="center"/>
    </xf>
    <xf numFmtId="0" fontId="83" fillId="32" borderId="52" xfId="3208" applyFont="1" applyFill="1" applyBorder="1" applyAlignment="1" applyProtection="1">
      <alignment horizontal="right" vertical="center"/>
    </xf>
    <xf numFmtId="0" fontId="83" fillId="32" borderId="49" xfId="3208" applyFont="1" applyFill="1" applyBorder="1" applyAlignment="1">
      <alignment horizontal="right" vertical="center" wrapText="1"/>
    </xf>
    <xf numFmtId="0" fontId="83" fillId="32" borderId="51" xfId="3208" applyFont="1" applyFill="1" applyBorder="1" applyAlignment="1">
      <alignment horizontal="right" vertical="center" wrapText="1"/>
    </xf>
    <xf numFmtId="0" fontId="83" fillId="32" borderId="0" xfId="3208" applyFont="1" applyFill="1" applyBorder="1" applyAlignment="1">
      <alignment vertical="center" wrapText="1"/>
    </xf>
    <xf numFmtId="0" fontId="85" fillId="32" borderId="0" xfId="3208" applyFont="1" applyFill="1" applyBorder="1" applyAlignment="1">
      <alignment vertical="center" wrapText="1"/>
    </xf>
    <xf numFmtId="0" fontId="87" fillId="32" borderId="40" xfId="3208" applyFont="1" applyFill="1" applyBorder="1" applyAlignment="1">
      <alignment horizontal="right" vertical="center" wrapText="1"/>
    </xf>
    <xf numFmtId="0" fontId="87" fillId="32" borderId="41" xfId="3208" applyFont="1" applyFill="1" applyBorder="1" applyAlignment="1">
      <alignment horizontal="right" vertical="center" wrapText="1"/>
    </xf>
    <xf numFmtId="0" fontId="87" fillId="0" borderId="39" xfId="3208" applyFont="1" applyFill="1" applyBorder="1" applyAlignment="1" applyProtection="1">
      <alignment horizontal="right" vertical="center"/>
      <protection locked="0"/>
    </xf>
    <xf numFmtId="0" fontId="87" fillId="0" borderId="41" xfId="3208" applyFont="1" applyFill="1" applyBorder="1" applyAlignment="1" applyProtection="1">
      <alignment horizontal="right" vertical="center"/>
      <protection locked="0"/>
    </xf>
    <xf numFmtId="0" fontId="87" fillId="0" borderId="53" xfId="3208" applyFont="1" applyFill="1" applyBorder="1" applyAlignment="1" applyProtection="1">
      <alignment horizontal="right" vertical="center"/>
      <protection locked="0"/>
    </xf>
    <xf numFmtId="0" fontId="87" fillId="0" borderId="47" xfId="3208" applyFont="1" applyFill="1" applyBorder="1" applyAlignment="1" applyProtection="1">
      <alignment horizontal="right" vertical="center"/>
      <protection locked="0"/>
    </xf>
    <xf numFmtId="0" fontId="87" fillId="0" borderId="14" xfId="3208" applyFont="1" applyFill="1" applyBorder="1" applyAlignment="1" applyProtection="1">
      <alignment horizontal="right" vertical="center"/>
    </xf>
    <xf numFmtId="0" fontId="82" fillId="0" borderId="54" xfId="3208" applyFont="1" applyFill="1" applyBorder="1" applyAlignment="1" applyProtection="1">
      <alignment vertical="center"/>
    </xf>
    <xf numFmtId="0" fontId="82" fillId="0" borderId="43" xfId="3208" applyFont="1" applyFill="1" applyBorder="1" applyAlignment="1" applyProtection="1">
      <alignment vertical="center"/>
    </xf>
    <xf numFmtId="0" fontId="87" fillId="0" borderId="44" xfId="3208" applyFont="1" applyFill="1" applyBorder="1" applyAlignment="1" applyProtection="1">
      <alignment horizontal="right" vertical="center"/>
      <protection locked="0"/>
    </xf>
    <xf numFmtId="0" fontId="87" fillId="0" borderId="55" xfId="3208" applyFont="1" applyFill="1" applyBorder="1" applyAlignment="1" applyProtection="1">
      <alignment horizontal="right" vertical="center"/>
      <protection locked="0"/>
    </xf>
    <xf numFmtId="0" fontId="87" fillId="32" borderId="43" xfId="3208" applyFont="1" applyFill="1" applyBorder="1" applyAlignment="1" applyProtection="1">
      <alignment horizontal="right" vertical="center"/>
      <protection locked="0"/>
    </xf>
    <xf numFmtId="0" fontId="87" fillId="32" borderId="44" xfId="3208" applyFont="1" applyFill="1" applyBorder="1" applyAlignment="1" applyProtection="1">
      <alignment horizontal="right" vertical="center"/>
      <protection locked="0"/>
    </xf>
    <xf numFmtId="0" fontId="87" fillId="32" borderId="45" xfId="3208" applyFont="1" applyFill="1" applyBorder="1" applyAlignment="1" applyProtection="1">
      <alignment horizontal="right" vertical="center"/>
      <protection locked="0"/>
    </xf>
    <xf numFmtId="0" fontId="87" fillId="0" borderId="45" xfId="3208" applyFont="1" applyFill="1" applyBorder="1" applyAlignment="1" applyProtection="1">
      <alignment horizontal="right" vertical="center"/>
      <protection locked="0"/>
    </xf>
    <xf numFmtId="0" fontId="87" fillId="0" borderId="56" xfId="3208" applyFont="1" applyFill="1" applyBorder="1" applyAlignment="1" applyProtection="1">
      <alignment horizontal="right" vertical="center"/>
      <protection locked="0"/>
    </xf>
    <xf numFmtId="0" fontId="87" fillId="0" borderId="57" xfId="3208" applyFont="1" applyFill="1" applyBorder="1" applyAlignment="1" applyProtection="1">
      <alignment horizontal="right" vertical="center"/>
      <protection locked="0"/>
    </xf>
    <xf numFmtId="0" fontId="82" fillId="0" borderId="40" xfId="3208" applyFont="1" applyFill="1" applyBorder="1" applyProtection="1"/>
    <xf numFmtId="0" fontId="82" fillId="0" borderId="14" xfId="3208" applyFont="1" applyFill="1" applyBorder="1" applyAlignment="1" applyProtection="1">
      <alignment horizontal="left" vertical="center"/>
      <protection locked="0"/>
    </xf>
    <xf numFmtId="0" fontId="82" fillId="32" borderId="33" xfId="3208" applyFont="1" applyFill="1" applyBorder="1" applyAlignment="1" applyProtection="1">
      <alignment vertical="center"/>
    </xf>
    <xf numFmtId="0" fontId="86" fillId="0" borderId="34" xfId="3208" applyFont="1" applyBorder="1" applyAlignment="1">
      <alignment horizontal="center" vertical="center" textRotation="38" shrinkToFit="1"/>
    </xf>
    <xf numFmtId="0" fontId="80" fillId="32" borderId="0" xfId="3208" applyFont="1" applyFill="1" applyBorder="1" applyAlignment="1">
      <alignment vertical="center" wrapText="1"/>
    </xf>
    <xf numFmtId="0" fontId="80" fillId="0" borderId="0" xfId="3208" applyFont="1" applyBorder="1" applyAlignment="1">
      <alignment vertical="center" shrinkToFit="1"/>
    </xf>
    <xf numFmtId="0" fontId="87" fillId="0" borderId="0" xfId="3208" applyFont="1" applyFill="1" applyBorder="1" applyAlignment="1">
      <alignment horizontal="right" vertical="center" wrapText="1"/>
    </xf>
    <xf numFmtId="0" fontId="89" fillId="0" borderId="43" xfId="3208" applyFont="1" applyFill="1" applyBorder="1" applyAlignment="1">
      <alignment vertical="center"/>
    </xf>
    <xf numFmtId="0" fontId="87" fillId="0" borderId="44" xfId="3208" applyFont="1" applyFill="1" applyBorder="1" applyAlignment="1" applyProtection="1">
      <alignment horizontal="right" vertical="center"/>
    </xf>
    <xf numFmtId="0" fontId="87" fillId="32" borderId="44" xfId="3208" applyFont="1" applyFill="1" applyBorder="1" applyAlignment="1" applyProtection="1">
      <alignment horizontal="right" vertical="center"/>
    </xf>
    <xf numFmtId="0" fontId="89" fillId="0" borderId="46" xfId="3208" applyFont="1" applyFill="1" applyBorder="1" applyAlignment="1">
      <alignment vertical="center"/>
    </xf>
    <xf numFmtId="0" fontId="90" fillId="0" borderId="14" xfId="3208" applyFont="1" applyFill="1" applyBorder="1" applyAlignment="1">
      <alignment vertical="center"/>
    </xf>
    <xf numFmtId="0" fontId="90" fillId="32" borderId="14" xfId="3208" applyFont="1" applyFill="1" applyBorder="1" applyAlignment="1">
      <alignment vertical="center"/>
    </xf>
    <xf numFmtId="0" fontId="87" fillId="32" borderId="14" xfId="3208" applyFont="1" applyFill="1" applyBorder="1" applyAlignment="1" applyProtection="1">
      <alignment horizontal="right" vertical="center"/>
    </xf>
    <xf numFmtId="0" fontId="89" fillId="0" borderId="36" xfId="3208" applyFont="1" applyFill="1" applyBorder="1" applyAlignment="1">
      <alignment vertical="center"/>
    </xf>
    <xf numFmtId="0" fontId="87" fillId="0" borderId="20" xfId="3208" applyFont="1" applyFill="1" applyBorder="1" applyAlignment="1" applyProtection="1">
      <alignment horizontal="right" vertical="center"/>
    </xf>
    <xf numFmtId="0" fontId="87" fillId="32" borderId="20" xfId="3208" applyFont="1" applyFill="1" applyBorder="1" applyAlignment="1" applyProtection="1">
      <alignment horizontal="right" vertical="center"/>
    </xf>
    <xf numFmtId="0" fontId="89" fillId="32" borderId="48" xfId="3208" applyFont="1" applyFill="1" applyBorder="1" applyAlignment="1">
      <alignment vertical="center"/>
    </xf>
    <xf numFmtId="0" fontId="83" fillId="32" borderId="49" xfId="3208" applyFont="1" applyFill="1" applyBorder="1" applyAlignment="1" applyProtection="1">
      <alignment horizontal="center" vertical="center"/>
    </xf>
    <xf numFmtId="0" fontId="92" fillId="33" borderId="0" xfId="3208" applyFont="1" applyFill="1" applyBorder="1" applyAlignment="1">
      <alignment vertical="center" wrapText="1"/>
    </xf>
    <xf numFmtId="0" fontId="93" fillId="32" borderId="0" xfId="3208" applyFont="1" applyFill="1" applyBorder="1" applyAlignment="1">
      <alignment vertical="center" wrapText="1"/>
    </xf>
    <xf numFmtId="0" fontId="92" fillId="32" borderId="0" xfId="3208" applyFont="1" applyFill="1" applyBorder="1" applyAlignment="1">
      <alignment vertical="center" wrapText="1"/>
    </xf>
    <xf numFmtId="0" fontId="97" fillId="0" borderId="0" xfId="0" applyFont="1" applyFill="1"/>
    <xf numFmtId="0" fontId="97" fillId="0" borderId="0" xfId="3209" applyFont="1" applyFill="1"/>
    <xf numFmtId="0" fontId="97" fillId="0" borderId="14" xfId="0" applyFont="1" applyFill="1" applyBorder="1" applyAlignment="1">
      <alignment horizontal="center"/>
    </xf>
    <xf numFmtId="0" fontId="100" fillId="0" borderId="14" xfId="0" applyFont="1" applyFill="1" applyBorder="1" applyAlignment="1">
      <alignment vertical="top" wrapText="1" shrinkToFit="1"/>
    </xf>
    <xf numFmtId="0" fontId="101" fillId="0" borderId="14" xfId="0" applyFont="1" applyFill="1" applyBorder="1" applyAlignment="1">
      <alignment vertical="center" wrapText="1"/>
    </xf>
    <xf numFmtId="0" fontId="100" fillId="0" borderId="14" xfId="0" applyFont="1" applyFill="1" applyBorder="1" applyAlignment="1">
      <alignment vertical="top" wrapText="1"/>
    </xf>
    <xf numFmtId="0" fontId="97" fillId="0" borderId="14" xfId="0" applyFont="1" applyFill="1" applyBorder="1"/>
    <xf numFmtId="0" fontId="100" fillId="0" borderId="14" xfId="0" applyFont="1" applyFill="1" applyBorder="1" applyAlignment="1">
      <alignment horizontal="center"/>
    </xf>
    <xf numFmtId="17" fontId="20" fillId="0" borderId="14" xfId="3187" applyNumberFormat="1" applyFont="1" applyBorder="1" applyAlignment="1">
      <alignment horizontal="center" vertical="center"/>
    </xf>
    <xf numFmtId="17" fontId="20" fillId="34" borderId="14" xfId="3187" applyNumberFormat="1" applyFont="1" applyFill="1" applyBorder="1" applyAlignment="1">
      <alignment horizontal="center" vertical="center"/>
    </xf>
    <xf numFmtId="0" fontId="20" fillId="0" borderId="0" xfId="3187" applyFont="1" applyAlignment="1">
      <alignment vertical="center"/>
    </xf>
    <xf numFmtId="0" fontId="20" fillId="0" borderId="0" xfId="3187"/>
    <xf numFmtId="0" fontId="20" fillId="0" borderId="0" xfId="3187" applyFill="1"/>
    <xf numFmtId="0" fontId="20" fillId="0" borderId="0" xfId="3178"/>
    <xf numFmtId="0" fontId="108" fillId="0" borderId="0" xfId="3187" applyFont="1" applyFill="1"/>
    <xf numFmtId="0" fontId="110" fillId="0" borderId="0" xfId="0" applyFont="1" applyFill="1"/>
    <xf numFmtId="0" fontId="116" fillId="0" borderId="14" xfId="0" applyFont="1" applyFill="1" applyBorder="1" applyAlignment="1">
      <alignment horizontal="center" vertical="center" wrapText="1"/>
    </xf>
    <xf numFmtId="0" fontId="117" fillId="0" borderId="14" xfId="0" applyFont="1" applyFill="1" applyBorder="1" applyAlignment="1">
      <alignment horizontal="center" vertical="center" wrapText="1"/>
    </xf>
    <xf numFmtId="0" fontId="24" fillId="0" borderId="0" xfId="0" applyFont="1" applyAlignment="1">
      <alignment horizontal="left"/>
    </xf>
    <xf numFmtId="0" fontId="0" fillId="0" borderId="0" xfId="0" applyFill="1"/>
    <xf numFmtId="0" fontId="105" fillId="0" borderId="14" xfId="3187" applyFont="1" applyFill="1" applyBorder="1" applyAlignment="1">
      <alignment vertical="center" wrapText="1"/>
    </xf>
    <xf numFmtId="0" fontId="20" fillId="0" borderId="14" xfId="3187" applyFill="1" applyBorder="1" applyAlignment="1">
      <alignment vertical="center" wrapText="1"/>
    </xf>
    <xf numFmtId="0" fontId="105" fillId="0" borderId="14" xfId="3187" applyFont="1" applyFill="1" applyBorder="1" applyAlignment="1">
      <alignment horizontal="center" vertical="center" wrapText="1"/>
    </xf>
    <xf numFmtId="0" fontId="106" fillId="0" borderId="14" xfId="3187" applyFont="1" applyBorder="1" applyAlignment="1">
      <alignment vertical="center" wrapText="1"/>
    </xf>
    <xf numFmtId="0" fontId="0" fillId="0" borderId="0" xfId="0"/>
    <xf numFmtId="0" fontId="123" fillId="0" borderId="14" xfId="0" applyFont="1" applyFill="1" applyBorder="1" applyAlignment="1">
      <alignment horizontal="center" vertical="center" wrapText="1"/>
    </xf>
    <xf numFmtId="0" fontId="124" fillId="0" borderId="14" xfId="0" applyFont="1" applyFill="1" applyBorder="1" applyAlignment="1">
      <alignment horizontal="center" vertical="center" wrapText="1"/>
    </xf>
    <xf numFmtId="0" fontId="0" fillId="0" borderId="0" xfId="0"/>
    <xf numFmtId="0" fontId="125" fillId="0" borderId="14" xfId="0" applyFont="1" applyFill="1" applyBorder="1" applyAlignment="1">
      <alignment horizontal="left"/>
    </xf>
    <xf numFmtId="0" fontId="124" fillId="0" borderId="14" xfId="0" applyFont="1" applyFill="1" applyBorder="1" applyAlignment="1">
      <alignment horizontal="center" vertical="center" wrapText="1" shrinkToFit="1"/>
    </xf>
    <xf numFmtId="0" fontId="0" fillId="0" borderId="0" xfId="0"/>
    <xf numFmtId="0" fontId="0" fillId="0" borderId="14" xfId="0" applyBorder="1" applyAlignment="1">
      <alignment vertical="center" wrapText="1"/>
    </xf>
    <xf numFmtId="0" fontId="122" fillId="0" borderId="0" xfId="3293" applyAlignment="1"/>
    <xf numFmtId="0" fontId="122" fillId="0" borderId="14" xfId="3293" applyBorder="1" applyAlignment="1">
      <alignment horizontal="center" vertical="center"/>
    </xf>
    <xf numFmtId="0" fontId="122" fillId="0" borderId="14" xfId="3293" applyBorder="1" applyAlignment="1">
      <alignment horizontal="center" vertical="center" wrapText="1"/>
    </xf>
    <xf numFmtId="0" fontId="122" fillId="0" borderId="0" xfId="3288" applyAlignment="1"/>
    <xf numFmtId="0" fontId="20" fillId="0" borderId="14" xfId="3288" applyFont="1" applyBorder="1" applyAlignment="1">
      <alignment horizontal="center" vertical="center"/>
    </xf>
    <xf numFmtId="0" fontId="63" fillId="0" borderId="0" xfId="3294" applyFont="1" applyAlignment="1">
      <alignment horizontal="center" vertical="center" wrapText="1"/>
    </xf>
    <xf numFmtId="0" fontId="122" fillId="0" borderId="0" xfId="3294" applyAlignment="1"/>
    <xf numFmtId="0" fontId="63" fillId="0" borderId="0" xfId="3294" applyFont="1" applyBorder="1" applyAlignment="1">
      <alignment horizontal="center" vertical="center" wrapText="1"/>
    </xf>
    <xf numFmtId="0" fontId="127" fillId="0" borderId="0" xfId="3294" applyFont="1" applyBorder="1" applyAlignment="1">
      <alignment horizontal="center"/>
    </xf>
    <xf numFmtId="0" fontId="127" fillId="0" borderId="0" xfId="3294" applyFont="1" applyBorder="1" applyAlignment="1">
      <alignment horizontal="left" wrapText="1"/>
    </xf>
    <xf numFmtId="0" fontId="129" fillId="0" borderId="0" xfId="3294" applyFont="1" applyBorder="1" applyAlignment="1">
      <alignment horizontal="center"/>
    </xf>
    <xf numFmtId="0" fontId="127" fillId="0" borderId="14" xfId="3294" applyFont="1" applyBorder="1" applyAlignment="1">
      <alignment horizontal="left" vertical="center" wrapText="1"/>
    </xf>
    <xf numFmtId="0" fontId="26" fillId="0" borderId="14" xfId="3294" applyFont="1" applyBorder="1" applyAlignment="1">
      <alignment horizontal="center" vertical="center"/>
    </xf>
    <xf numFmtId="0" fontId="112" fillId="0" borderId="0" xfId="3294" applyFont="1" applyAlignment="1">
      <alignment horizontal="center" vertical="center" wrapText="1"/>
    </xf>
    <xf numFmtId="0" fontId="114" fillId="0" borderId="0" xfId="3294" applyFont="1" applyAlignment="1"/>
    <xf numFmtId="0" fontId="0" fillId="0" borderId="0" xfId="0" applyAlignment="1"/>
    <xf numFmtId="0" fontId="127" fillId="0" borderId="46" xfId="0" applyFont="1" applyFill="1" applyBorder="1" applyAlignment="1">
      <alignment horizontal="center" vertical="center" wrapText="1"/>
    </xf>
    <xf numFmtId="0" fontId="127" fillId="0" borderId="14" xfId="0" applyFont="1" applyFill="1" applyBorder="1" applyAlignment="1">
      <alignment horizontal="center" vertical="center" wrapText="1"/>
    </xf>
    <xf numFmtId="0" fontId="127" fillId="0" borderId="47" xfId="0" applyFont="1" applyFill="1" applyBorder="1" applyAlignment="1">
      <alignment horizontal="center" vertical="center" wrapText="1"/>
    </xf>
    <xf numFmtId="0" fontId="0" fillId="0" borderId="14" xfId="0" applyBorder="1" applyAlignment="1">
      <alignment horizontal="left" vertical="center"/>
    </xf>
    <xf numFmtId="0" fontId="20" fillId="0" borderId="14" xfId="0" applyFont="1" applyBorder="1" applyAlignment="1">
      <alignment horizontal="center" vertical="center"/>
    </xf>
    <xf numFmtId="0" fontId="0" fillId="0" borderId="14" xfId="0" applyBorder="1" applyAlignment="1">
      <alignment horizontal="left" vertical="center" wrapText="1"/>
    </xf>
    <xf numFmtId="0" fontId="0" fillId="35" borderId="0" xfId="0" applyFill="1" applyAlignment="1"/>
    <xf numFmtId="0" fontId="63" fillId="0" borderId="14" xfId="0" applyFont="1" applyBorder="1" applyAlignment="1">
      <alignment horizontal="left" vertical="center" wrapText="1"/>
    </xf>
    <xf numFmtId="0" fontId="25" fillId="0" borderId="0" xfId="3187" applyFont="1" applyAlignment="1">
      <alignment horizontal="center" vertical="center"/>
    </xf>
    <xf numFmtId="0" fontId="0" fillId="0" borderId="0" xfId="0"/>
    <xf numFmtId="0" fontId="0" fillId="0" borderId="0" xfId="0" applyAlignment="1">
      <alignment vertical="center"/>
    </xf>
    <xf numFmtId="0" fontId="22" fillId="0" borderId="0" xfId="0" applyFont="1" applyAlignment="1">
      <alignment vertical="center" wrapText="1"/>
    </xf>
    <xf numFmtId="0" fontId="20" fillId="0" borderId="0" xfId="0" applyFont="1"/>
    <xf numFmtId="0" fontId="131" fillId="0" borderId="0" xfId="0" applyFont="1" applyFill="1" applyAlignment="1">
      <alignment horizontal="center" vertical="center" wrapText="1"/>
    </xf>
    <xf numFmtId="0" fontId="133" fillId="34" borderId="14" xfId="3187" applyFont="1" applyFill="1" applyBorder="1" applyAlignment="1">
      <alignment horizontal="left" vertical="center"/>
    </xf>
    <xf numFmtId="0" fontId="133" fillId="34" borderId="14" xfId="3187" applyFont="1" applyFill="1" applyBorder="1" applyAlignment="1">
      <alignment horizontal="left" vertical="top" wrapText="1"/>
    </xf>
    <xf numFmtId="0" fontId="133" fillId="0" borderId="14" xfId="3187" applyFont="1" applyFill="1" applyBorder="1" applyAlignment="1">
      <alignment horizontal="left" vertical="center"/>
    </xf>
    <xf numFmtId="0" fontId="133" fillId="0" borderId="14" xfId="3187" applyFont="1" applyFill="1" applyBorder="1" applyAlignment="1">
      <alignment horizontal="left" vertical="top" wrapText="1"/>
    </xf>
    <xf numFmtId="0" fontId="135" fillId="0" borderId="0" xfId="3187" applyFont="1"/>
    <xf numFmtId="0" fontId="135" fillId="0" borderId="0" xfId="3187" applyFont="1" applyFill="1"/>
    <xf numFmtId="0" fontId="24" fillId="0" borderId="0" xfId="0" applyFont="1"/>
    <xf numFmtId="0" fontId="120" fillId="0" borderId="14" xfId="0" applyFont="1" applyBorder="1" applyAlignment="1">
      <alignment horizontal="center" vertical="top" wrapText="1"/>
    </xf>
    <xf numFmtId="0" fontId="26" fillId="0" borderId="0" xfId="0" applyFont="1"/>
    <xf numFmtId="0" fontId="136" fillId="0" borderId="0" xfId="3187" applyFont="1"/>
    <xf numFmtId="1" fontId="136" fillId="34" borderId="14" xfId="3187" applyNumberFormat="1" applyFont="1" applyFill="1" applyBorder="1" applyAlignment="1">
      <alignment horizontal="center" vertical="center"/>
    </xf>
    <xf numFmtId="1" fontId="136" fillId="0" borderId="0" xfId="3187" applyNumberFormat="1" applyFont="1" applyFill="1"/>
    <xf numFmtId="1" fontId="136" fillId="0" borderId="0" xfId="3187" applyNumberFormat="1" applyFont="1"/>
    <xf numFmtId="1" fontId="136" fillId="0" borderId="14" xfId="3187" applyNumberFormat="1" applyFont="1" applyBorder="1" applyAlignment="1">
      <alignment horizontal="center" vertical="center"/>
    </xf>
    <xf numFmtId="0" fontId="137" fillId="0" borderId="14" xfId="0" applyFont="1" applyFill="1" applyBorder="1" applyAlignment="1">
      <alignment horizontal="center" vertical="center" wrapText="1" shrinkToFit="1"/>
    </xf>
    <xf numFmtId="0" fontId="138" fillId="0" borderId="14" xfId="0" applyFont="1" applyFill="1" applyBorder="1" applyAlignment="1">
      <alignment horizontal="center" vertical="center" wrapText="1"/>
    </xf>
    <xf numFmtId="0" fontId="137" fillId="0" borderId="14" xfId="0" applyFont="1" applyFill="1" applyBorder="1" applyAlignment="1">
      <alignment horizontal="center" vertical="center" wrapText="1"/>
    </xf>
    <xf numFmtId="0" fontId="139" fillId="0" borderId="14" xfId="0" applyFont="1" applyFill="1" applyBorder="1" applyAlignment="1">
      <alignment horizontal="center" vertical="center" wrapText="1"/>
    </xf>
    <xf numFmtId="1" fontId="63" fillId="0" borderId="14" xfId="0" applyNumberFormat="1" applyFont="1" applyBorder="1" applyAlignment="1">
      <alignment horizontal="center"/>
    </xf>
    <xf numFmtId="0" fontId="63" fillId="0" borderId="14" xfId="0" applyFont="1" applyBorder="1" applyAlignment="1">
      <alignment horizontal="center"/>
    </xf>
    <xf numFmtId="0" fontId="0" fillId="0" borderId="14" xfId="0" applyBorder="1" applyAlignment="1">
      <alignment horizontal="center" vertical="center"/>
    </xf>
    <xf numFmtId="0" fontId="63" fillId="36" borderId="14" xfId="0" applyFont="1" applyFill="1" applyBorder="1" applyAlignment="1">
      <alignment horizontal="center"/>
    </xf>
    <xf numFmtId="0" fontId="0" fillId="0" borderId="0" xfId="3297" applyFont="1"/>
    <xf numFmtId="0" fontId="20" fillId="0" borderId="0" xfId="3297" applyFont="1"/>
    <xf numFmtId="0" fontId="107" fillId="0" borderId="46" xfId="3298" applyNumberFormat="1" applyFont="1" applyBorder="1" applyAlignment="1">
      <alignment horizontal="center" vertical="center" wrapText="1"/>
    </xf>
    <xf numFmtId="0" fontId="107" fillId="0" borderId="14" xfId="3298" applyNumberFormat="1" applyFont="1" applyBorder="1" applyAlignment="1">
      <alignment horizontal="center" vertical="center"/>
    </xf>
    <xf numFmtId="0" fontId="107" fillId="0" borderId="14" xfId="3298" applyNumberFormat="1" applyFont="1" applyFill="1" applyBorder="1" applyAlignment="1">
      <alignment horizontal="center" vertical="center" wrapText="1"/>
    </xf>
    <xf numFmtId="0" fontId="107" fillId="0" borderId="14" xfId="3298" applyFont="1" applyBorder="1" applyAlignment="1">
      <alignment horizontal="center" vertical="center" wrapText="1"/>
    </xf>
    <xf numFmtId="0" fontId="20" fillId="0" borderId="0" xfId="3297" applyFont="1" applyBorder="1"/>
    <xf numFmtId="0" fontId="107" fillId="0" borderId="46" xfId="3297" applyFont="1" applyBorder="1" applyAlignment="1">
      <alignment horizontal="center" vertical="center" wrapText="1"/>
    </xf>
    <xf numFmtId="0" fontId="107" fillId="0" borderId="14" xfId="3297" applyFont="1" applyBorder="1" applyAlignment="1">
      <alignment horizontal="center" vertical="center" wrapText="1"/>
    </xf>
    <xf numFmtId="2" fontId="107" fillId="0" borderId="14" xfId="3297" applyNumberFormat="1" applyFont="1" applyBorder="1" applyAlignment="1">
      <alignment horizontal="center" vertical="center" wrapText="1"/>
    </xf>
    <xf numFmtId="0" fontId="107" fillId="34" borderId="46" xfId="3297" applyFont="1" applyFill="1" applyBorder="1" applyAlignment="1">
      <alignment horizontal="center" vertical="center" wrapText="1"/>
    </xf>
    <xf numFmtId="0" fontId="107" fillId="34" borderId="14" xfId="3297" applyFont="1" applyFill="1" applyBorder="1" applyAlignment="1">
      <alignment horizontal="center" vertical="center" wrapText="1"/>
    </xf>
    <xf numFmtId="2" fontId="107" fillId="34" borderId="14" xfId="3297" applyNumberFormat="1" applyFont="1" applyFill="1" applyBorder="1" applyAlignment="1">
      <alignment horizontal="center" vertical="center" wrapText="1"/>
    </xf>
    <xf numFmtId="1" fontId="26" fillId="0" borderId="14" xfId="3297" applyNumberFormat="1" applyFont="1" applyBorder="1" applyAlignment="1">
      <alignment horizontal="center" vertical="center"/>
    </xf>
    <xf numFmtId="1" fontId="26" fillId="0" borderId="0" xfId="3297" applyNumberFormat="1" applyFont="1" applyBorder="1" applyAlignment="1">
      <alignment horizontal="center" vertical="center" wrapText="1"/>
    </xf>
    <xf numFmtId="0" fontId="20" fillId="0" borderId="14" xfId="3297" applyFont="1" applyBorder="1"/>
    <xf numFmtId="0" fontId="20" fillId="0" borderId="14" xfId="3297" applyFont="1" applyBorder="1" applyAlignment="1">
      <alignment vertical="center" wrapText="1"/>
    </xf>
    <xf numFmtId="0" fontId="20" fillId="0" borderId="77" xfId="3297" applyFont="1" applyBorder="1" applyAlignment="1">
      <alignment horizontal="center" vertical="center" wrapText="1"/>
    </xf>
    <xf numFmtId="17" fontId="107" fillId="0" borderId="0" xfId="3297" applyNumberFormat="1" applyFont="1" applyBorder="1" applyAlignment="1">
      <alignment horizontal="center" vertical="center" wrapText="1"/>
    </xf>
    <xf numFmtId="1" fontId="20" fillId="35" borderId="0" xfId="3297" applyNumberFormat="1" applyFont="1" applyFill="1" applyBorder="1" applyAlignment="1">
      <alignment horizontal="center" vertical="center" wrapText="1"/>
    </xf>
    <xf numFmtId="2" fontId="20" fillId="35" borderId="0" xfId="3297" applyNumberFormat="1" applyFont="1" applyFill="1" applyBorder="1" applyAlignment="1">
      <alignment horizontal="center" vertical="center" wrapText="1"/>
    </xf>
    <xf numFmtId="0" fontId="107" fillId="0" borderId="14" xfId="3298" applyNumberFormat="1" applyFont="1" applyBorder="1" applyAlignment="1">
      <alignment horizontal="center" vertical="center" wrapText="1"/>
    </xf>
    <xf numFmtId="188" fontId="107" fillId="0" borderId="14" xfId="3297" applyNumberFormat="1" applyFont="1" applyBorder="1" applyAlignment="1">
      <alignment horizontal="center" vertical="center" wrapText="1"/>
    </xf>
    <xf numFmtId="188" fontId="107" fillId="34" borderId="14" xfId="3297" applyNumberFormat="1" applyFont="1" applyFill="1" applyBorder="1" applyAlignment="1">
      <alignment horizontal="center" vertical="center" wrapText="1"/>
    </xf>
    <xf numFmtId="20" fontId="107" fillId="34" borderId="14" xfId="3297" applyNumberFormat="1" applyFont="1" applyFill="1" applyBorder="1" applyAlignment="1">
      <alignment horizontal="center" vertical="center" wrapText="1"/>
    </xf>
    <xf numFmtId="0" fontId="20" fillId="0" borderId="78" xfId="3297" applyFont="1" applyBorder="1"/>
    <xf numFmtId="0" fontId="107" fillId="0" borderId="47" xfId="3298" applyFont="1" applyBorder="1" applyAlignment="1">
      <alignment horizontal="center" vertical="center" wrapText="1"/>
    </xf>
    <xf numFmtId="0" fontId="107" fillId="0" borderId="47" xfId="3297" applyFont="1" applyBorder="1" applyAlignment="1">
      <alignment horizontal="center" vertical="center"/>
    </xf>
    <xf numFmtId="0" fontId="0" fillId="0" borderId="0" xfId="3297" applyFont="1" applyBorder="1"/>
    <xf numFmtId="2" fontId="107" fillId="0" borderId="14" xfId="3298" applyNumberFormat="1" applyFont="1" applyBorder="1" applyAlignment="1">
      <alignment horizontal="center" vertical="center" wrapText="1"/>
    </xf>
    <xf numFmtId="0" fontId="107" fillId="34" borderId="14" xfId="3298" applyNumberFormat="1" applyFont="1" applyFill="1" applyBorder="1" applyAlignment="1">
      <alignment horizontal="center" vertical="center" wrapText="1"/>
    </xf>
    <xf numFmtId="2" fontId="107" fillId="34" borderId="14" xfId="3298" applyNumberFormat="1" applyFont="1" applyFill="1" applyBorder="1" applyAlignment="1">
      <alignment horizontal="center" vertical="center" wrapText="1"/>
    </xf>
    <xf numFmtId="0" fontId="0" fillId="0" borderId="14" xfId="3297" applyFont="1" applyBorder="1"/>
    <xf numFmtId="2" fontId="26" fillId="0" borderId="14" xfId="3298" applyNumberFormat="1" applyFont="1" applyBorder="1" applyAlignment="1">
      <alignment horizontal="center" vertical="center" wrapText="1"/>
    </xf>
    <xf numFmtId="188" fontId="26" fillId="0" borderId="14" xfId="3298" applyNumberFormat="1" applyFont="1" applyBorder="1" applyAlignment="1">
      <alignment horizontal="center" vertical="center" wrapText="1"/>
    </xf>
    <xf numFmtId="0" fontId="0" fillId="0" borderId="0" xfId="3297" applyFont="1" applyAlignment="1">
      <alignment horizontal="center" vertical="center"/>
    </xf>
    <xf numFmtId="0" fontId="20" fillId="0" borderId="0" xfId="3297" applyFont="1" applyAlignment="1">
      <alignment horizontal="center" vertical="center"/>
    </xf>
    <xf numFmtId="0" fontId="20" fillId="0" borderId="0" xfId="3297" applyFont="1" applyBorder="1" applyAlignment="1">
      <alignment horizontal="center" vertical="center"/>
    </xf>
    <xf numFmtId="1" fontId="26" fillId="0" borderId="0" xfId="3187" applyNumberFormat="1" applyFont="1" applyBorder="1" applyAlignment="1">
      <alignment horizontal="center" vertical="center" wrapText="1"/>
    </xf>
    <xf numFmtId="0" fontId="107" fillId="0" borderId="47" xfId="3298" applyNumberFormat="1" applyFont="1" applyFill="1" applyBorder="1" applyAlignment="1">
      <alignment horizontal="center" vertical="center" wrapText="1"/>
    </xf>
    <xf numFmtId="0" fontId="20" fillId="0" borderId="0" xfId="3297" applyFont="1" applyBorder="1" applyAlignment="1">
      <alignment horizontal="center" vertical="center" wrapText="1"/>
    </xf>
    <xf numFmtId="1" fontId="26" fillId="0" borderId="0" xfId="3297" applyNumberFormat="1" applyFont="1" applyBorder="1" applyAlignment="1">
      <alignment horizontal="center" vertical="center"/>
    </xf>
    <xf numFmtId="2" fontId="26" fillId="0" borderId="0" xfId="3297" applyNumberFormat="1" applyFont="1" applyBorder="1" applyAlignment="1">
      <alignment horizontal="center" vertical="center"/>
    </xf>
    <xf numFmtId="0" fontId="0" fillId="0" borderId="0" xfId="3297" applyFont="1" applyBorder="1" applyAlignment="1">
      <alignment horizontal="center" vertical="center"/>
    </xf>
    <xf numFmtId="0" fontId="113" fillId="0" borderId="0" xfId="3297" applyNumberFormat="1" applyFont="1" applyBorder="1" applyAlignment="1">
      <alignment vertical="center" wrapText="1"/>
    </xf>
    <xf numFmtId="0" fontId="0" fillId="0" borderId="0" xfId="3297" applyFont="1" applyAlignment="1"/>
    <xf numFmtId="1" fontId="107" fillId="0" borderId="14" xfId="3297" applyNumberFormat="1" applyFont="1" applyBorder="1" applyAlignment="1">
      <alignment horizontal="center" vertical="center" wrapText="1"/>
    </xf>
    <xf numFmtId="1" fontId="107" fillId="34" borderId="14" xfId="3297" applyNumberFormat="1" applyFont="1" applyFill="1" applyBorder="1" applyAlignment="1">
      <alignment horizontal="center" vertical="center" wrapText="1"/>
    </xf>
    <xf numFmtId="1" fontId="107" fillId="34" borderId="14" xfId="3298" applyNumberFormat="1" applyFont="1" applyFill="1" applyBorder="1" applyAlignment="1">
      <alignment horizontal="center" vertical="center" wrapText="1"/>
    </xf>
    <xf numFmtId="0" fontId="127" fillId="0" borderId="46" xfId="3294" applyFont="1" applyBorder="1" applyAlignment="1">
      <alignment horizontal="center" vertical="center" wrapText="1"/>
    </xf>
    <xf numFmtId="0" fontId="127" fillId="0" borderId="33" xfId="3294" applyFont="1" applyBorder="1" applyAlignment="1">
      <alignment horizontal="center" vertical="center" wrapText="1"/>
    </xf>
    <xf numFmtId="0" fontId="127" fillId="0" borderId="34" xfId="3294" applyFont="1" applyBorder="1" applyAlignment="1">
      <alignment horizontal="left" vertical="center" wrapText="1"/>
    </xf>
    <xf numFmtId="0" fontId="115" fillId="0" borderId="0"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0" fillId="0" borderId="0" xfId="0" applyFont="1" applyFill="1" applyBorder="1" applyAlignment="1">
      <alignment horizontal="center" vertical="center" wrapText="1"/>
    </xf>
    <xf numFmtId="0" fontId="117" fillId="0" borderId="14" xfId="0" applyFont="1" applyFill="1" applyBorder="1" applyAlignment="1">
      <alignment horizontal="left" vertical="center"/>
    </xf>
    <xf numFmtId="0" fontId="117" fillId="0" borderId="14" xfId="0" applyFont="1" applyFill="1" applyBorder="1" applyAlignment="1">
      <alignment horizontal="left" vertical="center" wrapText="1"/>
    </xf>
    <xf numFmtId="0" fontId="141" fillId="0" borderId="0" xfId="0" applyFont="1" applyFill="1" applyBorder="1" applyAlignment="1">
      <alignment horizontal="left" vertical="center"/>
    </xf>
    <xf numFmtId="0" fontId="117" fillId="0" borderId="0" xfId="0" applyFont="1" applyFill="1" applyBorder="1" applyAlignment="1">
      <alignment horizontal="left" vertical="center"/>
    </xf>
    <xf numFmtId="0" fontId="63" fillId="0" borderId="0" xfId="3299" applyFont="1" applyAlignment="1">
      <alignment horizontal="center" vertical="center" wrapText="1"/>
    </xf>
    <xf numFmtId="0" fontId="20" fillId="0" borderId="0" xfId="3299" applyAlignment="1"/>
    <xf numFmtId="0" fontId="26" fillId="0" borderId="14" xfId="3300" applyFont="1" applyBorder="1" applyAlignment="1">
      <alignment horizontal="justify" vertical="center" wrapText="1"/>
    </xf>
    <xf numFmtId="0" fontId="26" fillId="0" borderId="14" xfId="3300" applyFont="1" applyBorder="1" applyAlignment="1">
      <alignment vertical="center" wrapText="1"/>
    </xf>
    <xf numFmtId="0" fontId="26" fillId="0" borderId="14" xfId="3300" applyFont="1" applyBorder="1" applyAlignment="1">
      <alignment horizontal="center" vertical="center" wrapText="1"/>
    </xf>
    <xf numFmtId="0" fontId="140" fillId="0" borderId="0" xfId="3301" applyAlignment="1"/>
    <xf numFmtId="0" fontId="107" fillId="0" borderId="43" xfId="3301" applyFont="1" applyBorder="1" applyAlignment="1">
      <alignment horizontal="center" vertical="center" wrapText="1"/>
    </xf>
    <xf numFmtId="0" fontId="107" fillId="0" borderId="44" xfId="3301" applyFont="1" applyBorder="1" applyAlignment="1">
      <alignment horizontal="center" vertical="center" wrapText="1"/>
    </xf>
    <xf numFmtId="0" fontId="107" fillId="0" borderId="45" xfId="3301" applyFont="1" applyBorder="1" applyAlignment="1">
      <alignment horizontal="center" vertical="center" wrapText="1"/>
    </xf>
    <xf numFmtId="0" fontId="140" fillId="0" borderId="46" xfId="3301" applyBorder="1" applyAlignment="1">
      <alignment horizontal="center"/>
    </xf>
    <xf numFmtId="0" fontId="140" fillId="0" borderId="14" xfId="3301" applyBorder="1" applyAlignment="1">
      <alignment horizontal="center"/>
    </xf>
    <xf numFmtId="0" fontId="140" fillId="0" borderId="47" xfId="3301" applyBorder="1" applyAlignment="1">
      <alignment horizontal="center"/>
    </xf>
    <xf numFmtId="0" fontId="140" fillId="0" borderId="46" xfId="3301" applyBorder="1" applyAlignment="1"/>
    <xf numFmtId="0" fontId="140" fillId="0" borderId="14" xfId="3301" applyBorder="1" applyAlignment="1"/>
    <xf numFmtId="0" fontId="140" fillId="0" borderId="47" xfId="3301" applyBorder="1" applyAlignment="1"/>
    <xf numFmtId="0" fontId="140" fillId="0" borderId="33" xfId="3301" applyBorder="1" applyAlignment="1"/>
    <xf numFmtId="0" fontId="140" fillId="0" borderId="34" xfId="3301" applyBorder="1" applyAlignment="1"/>
    <xf numFmtId="0" fontId="140" fillId="0" borderId="35" xfId="3301" applyBorder="1" applyAlignment="1"/>
    <xf numFmtId="0" fontId="107" fillId="0" borderId="43" xfId="3288" applyFont="1" applyBorder="1" applyAlignment="1">
      <alignment horizontal="center" vertical="center" wrapText="1"/>
    </xf>
    <xf numFmtId="0" fontId="107" fillId="0" borderId="44" xfId="3288" applyFont="1" applyBorder="1" applyAlignment="1">
      <alignment horizontal="center" vertical="center" wrapText="1"/>
    </xf>
    <xf numFmtId="0" fontId="107" fillId="0" borderId="45" xfId="3288" applyFont="1" applyBorder="1" applyAlignment="1">
      <alignment horizontal="center" vertical="center" wrapText="1"/>
    </xf>
    <xf numFmtId="0" fontId="20" fillId="0" borderId="46" xfId="3288" applyFont="1" applyBorder="1" applyAlignment="1">
      <alignment horizontal="center" vertical="center"/>
    </xf>
    <xf numFmtId="0" fontId="20" fillId="0" borderId="47" xfId="3288" applyFont="1" applyBorder="1" applyAlignment="1">
      <alignment horizontal="center" vertical="center"/>
    </xf>
    <xf numFmtId="0" fontId="107" fillId="0" borderId="33" xfId="3288" applyFont="1" applyBorder="1" applyAlignment="1">
      <alignment horizontal="center" vertical="center"/>
    </xf>
    <xf numFmtId="0" fontId="107" fillId="0" borderId="43" xfId="3293" applyFont="1" applyBorder="1" applyAlignment="1">
      <alignment horizontal="center" vertical="center" wrapText="1"/>
    </xf>
    <xf numFmtId="0" fontId="107" fillId="0" borderId="44" xfId="3293" applyFont="1" applyBorder="1" applyAlignment="1">
      <alignment horizontal="center" vertical="center" wrapText="1"/>
    </xf>
    <xf numFmtId="0" fontId="107" fillId="0" borderId="45" xfId="3293" applyFont="1" applyBorder="1" applyAlignment="1">
      <alignment horizontal="center" vertical="center" wrapText="1"/>
    </xf>
    <xf numFmtId="0" fontId="122" fillId="0" borderId="46" xfId="3293" applyBorder="1" applyAlignment="1">
      <alignment horizontal="center" vertical="center"/>
    </xf>
    <xf numFmtId="0" fontId="122" fillId="0" borderId="47" xfId="3293" applyBorder="1" applyAlignment="1">
      <alignment horizontal="center" vertical="center" wrapText="1"/>
    </xf>
    <xf numFmtId="0" fontId="122" fillId="0" borderId="47" xfId="3293" applyBorder="1" applyAlignment="1">
      <alignment horizontal="center" vertical="center"/>
    </xf>
    <xf numFmtId="0" fontId="26" fillId="0" borderId="46" xfId="3300" applyFont="1" applyBorder="1" applyAlignment="1">
      <alignment horizontal="center" vertical="center" wrapText="1"/>
    </xf>
    <xf numFmtId="0" fontId="26" fillId="0" borderId="47" xfId="3300" applyFont="1" applyBorder="1" applyAlignment="1">
      <alignment horizontal="center" vertical="center" wrapText="1"/>
    </xf>
    <xf numFmtId="0" fontId="26" fillId="0" borderId="33" xfId="3300" applyFont="1" applyBorder="1" applyAlignment="1">
      <alignment horizontal="center" vertical="center" wrapText="1"/>
    </xf>
    <xf numFmtId="0" fontId="26" fillId="0" borderId="34" xfId="3300" applyFont="1" applyBorder="1" applyAlignment="1">
      <alignment vertical="center" wrapText="1"/>
    </xf>
    <xf numFmtId="0" fontId="26" fillId="0" borderId="34" xfId="3300" applyFont="1" applyBorder="1" applyAlignment="1">
      <alignment horizontal="center" vertical="center" wrapText="1"/>
    </xf>
    <xf numFmtId="0" fontId="26" fillId="0" borderId="35" xfId="3300" applyFont="1" applyBorder="1" applyAlignment="1">
      <alignment horizontal="center" vertical="center" wrapText="1"/>
    </xf>
    <xf numFmtId="0" fontId="107" fillId="0" borderId="39" xfId="3297" applyFont="1" applyBorder="1" applyAlignment="1">
      <alignment horizontal="center" vertical="center" wrapText="1"/>
    </xf>
    <xf numFmtId="17" fontId="20" fillId="0" borderId="40" xfId="3187" applyNumberFormat="1" applyFont="1" applyBorder="1" applyAlignment="1">
      <alignment horizontal="center" vertical="center"/>
    </xf>
    <xf numFmtId="0" fontId="107" fillId="0" borderId="40" xfId="3297" applyFont="1" applyBorder="1" applyAlignment="1">
      <alignment horizontal="center" vertical="center" wrapText="1"/>
    </xf>
    <xf numFmtId="0" fontId="107" fillId="34" borderId="33" xfId="3297" applyFont="1" applyFill="1" applyBorder="1" applyAlignment="1">
      <alignment horizontal="center" vertical="center" wrapText="1"/>
    </xf>
    <xf numFmtId="17" fontId="20" fillId="34" borderId="34" xfId="3187" applyNumberFormat="1" applyFont="1" applyFill="1" applyBorder="1" applyAlignment="1">
      <alignment horizontal="center" vertical="center"/>
    </xf>
    <xf numFmtId="0" fontId="107" fillId="34" borderId="34" xfId="3297" applyFont="1" applyFill="1" applyBorder="1" applyAlignment="1">
      <alignment horizontal="center" vertical="center" wrapText="1"/>
    </xf>
    <xf numFmtId="2" fontId="107" fillId="34" borderId="35" xfId="3297" applyNumberFormat="1" applyFont="1" applyFill="1" applyBorder="1" applyAlignment="1">
      <alignment horizontal="center" vertical="center" wrapText="1"/>
    </xf>
    <xf numFmtId="0" fontId="107" fillId="0" borderId="40" xfId="3298" applyNumberFormat="1" applyFont="1" applyBorder="1" applyAlignment="1">
      <alignment horizontal="center" vertical="center" wrapText="1"/>
    </xf>
    <xf numFmtId="0" fontId="107" fillId="0" borderId="47" xfId="3298" applyNumberFormat="1" applyFont="1" applyBorder="1" applyAlignment="1">
      <alignment horizontal="center" vertical="center" wrapText="1"/>
    </xf>
    <xf numFmtId="2" fontId="107" fillId="34" borderId="34" xfId="3298" applyNumberFormat="1" applyFont="1" applyFill="1" applyBorder="1" applyAlignment="1">
      <alignment horizontal="center" vertical="center" wrapText="1"/>
    </xf>
    <xf numFmtId="0" fontId="107" fillId="34" borderId="34" xfId="3298" applyNumberFormat="1" applyFont="1" applyFill="1" applyBorder="1" applyAlignment="1">
      <alignment horizontal="center" vertical="center" wrapText="1"/>
    </xf>
    <xf numFmtId="188" fontId="107" fillId="34" borderId="35" xfId="3298" applyNumberFormat="1" applyFont="1" applyFill="1" applyBorder="1" applyAlignment="1">
      <alignment horizontal="center" vertical="center" wrapText="1"/>
    </xf>
    <xf numFmtId="188" fontId="107" fillId="0" borderId="40" xfId="3297" applyNumberFormat="1" applyFont="1" applyBorder="1" applyAlignment="1">
      <alignment horizontal="center" vertical="center" wrapText="1"/>
    </xf>
    <xf numFmtId="0" fontId="107" fillId="0" borderId="47" xfId="3297" applyFont="1" applyBorder="1" applyAlignment="1">
      <alignment horizontal="center" vertical="center" wrapText="1"/>
    </xf>
    <xf numFmtId="188" fontId="107" fillId="34" borderId="34" xfId="3297" applyNumberFormat="1" applyFont="1" applyFill="1" applyBorder="1" applyAlignment="1">
      <alignment horizontal="center" vertical="center" wrapText="1"/>
    </xf>
    <xf numFmtId="20" fontId="107" fillId="34" borderId="34" xfId="3297" applyNumberFormat="1" applyFont="1" applyFill="1" applyBorder="1" applyAlignment="1">
      <alignment horizontal="center" vertical="center" wrapText="1"/>
    </xf>
    <xf numFmtId="188" fontId="107" fillId="34" borderId="35" xfId="3297" applyNumberFormat="1" applyFont="1" applyFill="1" applyBorder="1" applyAlignment="1">
      <alignment horizontal="center" vertical="center" wrapText="1"/>
    </xf>
    <xf numFmtId="0" fontId="107" fillId="0" borderId="43" xfId="3298" applyNumberFormat="1" applyFont="1" applyBorder="1" applyAlignment="1">
      <alignment horizontal="center" vertical="center" wrapText="1"/>
    </xf>
    <xf numFmtId="0" fontId="107" fillId="0" borderId="44" xfId="3298" applyNumberFormat="1" applyFont="1" applyBorder="1" applyAlignment="1">
      <alignment horizontal="center" vertical="center"/>
    </xf>
    <xf numFmtId="0" fontId="107" fillId="0" borderId="44" xfId="3298" applyNumberFormat="1" applyFont="1" applyFill="1" applyBorder="1" applyAlignment="1">
      <alignment horizontal="center" vertical="center" wrapText="1"/>
    </xf>
    <xf numFmtId="0" fontId="107" fillId="0" borderId="44" xfId="3298" applyFont="1" applyBorder="1" applyAlignment="1">
      <alignment horizontal="center" vertical="center" wrapText="1"/>
    </xf>
    <xf numFmtId="0" fontId="107" fillId="0" borderId="45" xfId="3298" applyFont="1" applyBorder="1" applyAlignment="1">
      <alignment horizontal="center" vertical="center" wrapText="1"/>
    </xf>
    <xf numFmtId="0" fontId="20" fillId="0" borderId="46" xfId="3187" applyFill="1" applyBorder="1" applyAlignment="1">
      <alignment vertical="center" wrapText="1"/>
    </xf>
    <xf numFmtId="0" fontId="105" fillId="0" borderId="47" xfId="3187" applyFont="1" applyFill="1" applyBorder="1" applyAlignment="1">
      <alignment horizontal="center" vertical="center" wrapText="1"/>
    </xf>
    <xf numFmtId="0" fontId="105" fillId="0" borderId="34" xfId="3187" applyFont="1" applyFill="1" applyBorder="1" applyAlignment="1">
      <alignment vertical="center" wrapText="1"/>
    </xf>
    <xf numFmtId="0" fontId="0" fillId="0" borderId="0" xfId="0"/>
    <xf numFmtId="0" fontId="63" fillId="0" borderId="14" xfId="3294" applyFont="1" applyBorder="1" applyAlignment="1">
      <alignment horizontal="center" vertical="center" wrapText="1"/>
    </xf>
    <xf numFmtId="0" fontId="63" fillId="0" borderId="14" xfId="3294" applyFont="1" applyBorder="1" applyAlignment="1">
      <alignment horizontal="left" vertical="center" wrapText="1"/>
    </xf>
    <xf numFmtId="0" fontId="20" fillId="0" borderId="14" xfId="0" applyFont="1" applyFill="1" applyBorder="1" applyAlignment="1">
      <alignment horizontal="center" vertical="center"/>
    </xf>
    <xf numFmtId="0" fontId="0" fillId="0" borderId="0" xfId="0" applyAlignment="1">
      <alignment horizontal="center" vertical="center"/>
    </xf>
    <xf numFmtId="0" fontId="63" fillId="0" borderId="46"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4" xfId="0" applyFont="1" applyBorder="1" applyAlignment="1">
      <alignment horizontal="left" vertical="center" wrapText="1"/>
    </xf>
    <xf numFmtId="0" fontId="0" fillId="0" borderId="0" xfId="0" applyAlignment="1">
      <alignment horizontal="left" vertical="center"/>
    </xf>
    <xf numFmtId="0" fontId="107" fillId="36" borderId="14" xfId="3187" applyFont="1" applyFill="1" applyBorder="1" applyAlignment="1">
      <alignment vertical="center" wrapText="1"/>
    </xf>
    <xf numFmtId="0" fontId="107" fillId="36" borderId="47" xfId="3187" applyFont="1" applyFill="1" applyBorder="1" applyAlignment="1">
      <alignment vertical="center" wrapText="1"/>
    </xf>
    <xf numFmtId="0" fontId="107" fillId="36" borderId="34" xfId="3187" applyFont="1" applyFill="1" applyBorder="1" applyAlignment="1">
      <alignment vertical="center" wrapText="1"/>
    </xf>
    <xf numFmtId="0" fontId="107" fillId="36" borderId="35" xfId="3187" applyFont="1" applyFill="1" applyBorder="1" applyAlignment="1">
      <alignment vertical="center" wrapText="1"/>
    </xf>
    <xf numFmtId="0" fontId="20" fillId="36" borderId="14" xfId="3187" applyFill="1" applyBorder="1" applyAlignment="1">
      <alignment vertical="center" wrapText="1"/>
    </xf>
    <xf numFmtId="0" fontId="20" fillId="36" borderId="47" xfId="3187" applyFill="1" applyBorder="1" applyAlignment="1">
      <alignment vertical="center" wrapText="1"/>
    </xf>
    <xf numFmtId="0" fontId="107" fillId="36" borderId="34" xfId="3293" applyFont="1" applyFill="1" applyBorder="1" applyAlignment="1">
      <alignment horizontal="center" vertical="center"/>
    </xf>
    <xf numFmtId="0" fontId="107" fillId="36" borderId="35" xfId="3293" applyFont="1" applyFill="1" applyBorder="1" applyAlignment="1">
      <alignment horizontal="center" vertical="center"/>
    </xf>
    <xf numFmtId="0" fontId="107" fillId="36" borderId="34" xfId="3288" applyFont="1" applyFill="1" applyBorder="1" applyAlignment="1">
      <alignment horizontal="center" vertical="center"/>
    </xf>
    <xf numFmtId="0" fontId="107" fillId="36" borderId="35" xfId="3288" applyFont="1" applyFill="1" applyBorder="1" applyAlignment="1">
      <alignment horizontal="center" vertical="center"/>
    </xf>
    <xf numFmtId="0" fontId="145" fillId="0" borderId="14" xfId="0" applyFont="1" applyFill="1" applyBorder="1" applyAlignment="1">
      <alignment horizontal="center" vertical="center" wrapText="1"/>
    </xf>
    <xf numFmtId="0" fontId="107" fillId="0" borderId="0" xfId="0" applyFont="1"/>
    <xf numFmtId="0" fontId="20" fillId="0" borderId="0" xfId="0" applyFont="1" applyBorder="1" applyAlignment="1">
      <alignment horizontal="center"/>
    </xf>
    <xf numFmtId="0" fontId="0" fillId="0" borderId="0" xfId="0" applyBorder="1"/>
    <xf numFmtId="2" fontId="0" fillId="0" borderId="0" xfId="0" applyNumberFormat="1" applyBorder="1"/>
    <xf numFmtId="0" fontId="20" fillId="0" borderId="0" xfId="0" applyFont="1" applyAlignment="1">
      <alignment horizontal="right" vertical="center"/>
    </xf>
    <xf numFmtId="0" fontId="0" fillId="0" borderId="14" xfId="0" applyBorder="1"/>
    <xf numFmtId="0" fontId="0" fillId="0" borderId="20" xfId="0" applyBorder="1"/>
    <xf numFmtId="1" fontId="0" fillId="0" borderId="14" xfId="0" applyNumberFormat="1" applyBorder="1"/>
    <xf numFmtId="1" fontId="0" fillId="0" borderId="14" xfId="0" applyNumberFormat="1" applyBorder="1" applyAlignment="1">
      <alignment horizontal="right"/>
    </xf>
    <xf numFmtId="0" fontId="107" fillId="36" borderId="14" xfId="3298" applyNumberFormat="1" applyFont="1" applyFill="1" applyBorder="1" applyAlignment="1">
      <alignment horizontal="center" vertical="center" wrapText="1"/>
    </xf>
    <xf numFmtId="1" fontId="107" fillId="36" borderId="14" xfId="3298" applyNumberFormat="1" applyFont="1" applyFill="1" applyBorder="1" applyAlignment="1">
      <alignment horizontal="center" vertical="center" wrapText="1"/>
    </xf>
    <xf numFmtId="2" fontId="107" fillId="36" borderId="14" xfId="3297" applyNumberFormat="1" applyFont="1" applyFill="1" applyBorder="1" applyAlignment="1">
      <alignment horizontal="center" vertical="center" wrapText="1"/>
    </xf>
    <xf numFmtId="2" fontId="26" fillId="36" borderId="14" xfId="3297" applyNumberFormat="1" applyFont="1" applyFill="1" applyBorder="1" applyAlignment="1">
      <alignment horizontal="center" vertical="center"/>
    </xf>
    <xf numFmtId="1" fontId="26" fillId="36" borderId="14" xfId="3297" applyNumberFormat="1" applyFont="1" applyFill="1" applyBorder="1" applyAlignment="1">
      <alignment horizontal="center" vertical="center"/>
    </xf>
    <xf numFmtId="1" fontId="107" fillId="36" borderId="14" xfId="3297" applyNumberFormat="1" applyFont="1" applyFill="1" applyBorder="1" applyAlignment="1">
      <alignment horizontal="center" vertical="center" wrapText="1"/>
    </xf>
    <xf numFmtId="20" fontId="107" fillId="36" borderId="14" xfId="3297" applyNumberFormat="1" applyFont="1" applyFill="1" applyBorder="1" applyAlignment="1">
      <alignment horizontal="center" vertical="center" wrapText="1"/>
    </xf>
    <xf numFmtId="188" fontId="107" fillId="36" borderId="14" xfId="3297" applyNumberFormat="1" applyFont="1" applyFill="1" applyBorder="1" applyAlignment="1">
      <alignment horizontal="center" vertical="center" wrapText="1"/>
    </xf>
    <xf numFmtId="2" fontId="107" fillId="36" borderId="53" xfId="3297" applyNumberFormat="1" applyFont="1" applyFill="1" applyBorder="1" applyAlignment="1">
      <alignment horizontal="center" vertical="center" wrapText="1"/>
    </xf>
    <xf numFmtId="2" fontId="26" fillId="36" borderId="14" xfId="3297" applyNumberFormat="1" applyFont="1" applyFill="1" applyBorder="1" applyAlignment="1">
      <alignment horizontal="center" vertical="center" wrapText="1"/>
    </xf>
    <xf numFmtId="188" fontId="26" fillId="36" borderId="14" xfId="3297" applyNumberFormat="1" applyFont="1" applyFill="1" applyBorder="1" applyAlignment="1">
      <alignment horizontal="center" vertical="center" wrapText="1"/>
    </xf>
    <xf numFmtId="20" fontId="26" fillId="36" borderId="14" xfId="3297" applyNumberFormat="1" applyFont="1" applyFill="1" applyBorder="1" applyAlignment="1">
      <alignment horizontal="center" vertical="center" wrapText="1"/>
    </xf>
    <xf numFmtId="2" fontId="26" fillId="36" borderId="53" xfId="3297" applyNumberFormat="1" applyFont="1" applyFill="1" applyBorder="1" applyAlignment="1">
      <alignment horizontal="center" vertical="center" wrapText="1"/>
    </xf>
    <xf numFmtId="0" fontId="107" fillId="36" borderId="14" xfId="3297" applyFont="1" applyFill="1" applyBorder="1" applyAlignment="1">
      <alignment horizontal="center" vertical="center" wrapText="1"/>
    </xf>
    <xf numFmtId="2" fontId="107" fillId="36" borderId="14" xfId="3298" applyNumberFormat="1" applyFont="1" applyFill="1" applyBorder="1" applyAlignment="1">
      <alignment horizontal="center" vertical="center" wrapText="1"/>
    </xf>
    <xf numFmtId="2" fontId="107" fillId="36" borderId="47" xfId="3297" applyNumberFormat="1" applyFont="1" applyFill="1" applyBorder="1" applyAlignment="1">
      <alignment horizontal="center" vertical="center" wrapText="1"/>
    </xf>
    <xf numFmtId="2" fontId="107" fillId="36" borderId="40" xfId="3297" applyNumberFormat="1" applyFont="1" applyFill="1" applyBorder="1" applyAlignment="1">
      <alignment horizontal="center" vertical="center" wrapText="1"/>
    </xf>
    <xf numFmtId="20" fontId="107" fillId="36" borderId="40" xfId="3297" applyNumberFormat="1" applyFont="1" applyFill="1" applyBorder="1" applyAlignment="1">
      <alignment horizontal="center" vertical="center" wrapText="1"/>
    </xf>
    <xf numFmtId="188" fontId="107" fillId="36" borderId="40" xfId="3297" applyNumberFormat="1" applyFont="1" applyFill="1" applyBorder="1" applyAlignment="1">
      <alignment horizontal="center" vertical="center" wrapText="1"/>
    </xf>
    <xf numFmtId="2" fontId="107" fillId="36" borderId="42" xfId="3297" applyNumberFormat="1" applyFont="1" applyFill="1" applyBorder="1" applyAlignment="1">
      <alignment horizontal="center" vertical="center" wrapText="1"/>
    </xf>
    <xf numFmtId="188" fontId="107" fillId="36" borderId="47" xfId="3297" applyNumberFormat="1" applyFont="1" applyFill="1" applyBorder="1" applyAlignment="1">
      <alignment horizontal="center" vertical="center" wrapText="1"/>
    </xf>
    <xf numFmtId="0" fontId="107" fillId="36" borderId="40" xfId="3297" applyFont="1" applyFill="1" applyBorder="1" applyAlignment="1">
      <alignment horizontal="center" vertical="center" wrapText="1"/>
    </xf>
    <xf numFmtId="0" fontId="107" fillId="36" borderId="40" xfId="3298" applyNumberFormat="1" applyFont="1" applyFill="1" applyBorder="1" applyAlignment="1">
      <alignment horizontal="center" vertical="center" wrapText="1"/>
    </xf>
    <xf numFmtId="188" fontId="107" fillId="36" borderId="47" xfId="3298" applyNumberFormat="1" applyFont="1" applyFill="1" applyBorder="1" applyAlignment="1">
      <alignment horizontal="center" vertical="center" wrapText="1"/>
    </xf>
    <xf numFmtId="0" fontId="20" fillId="0" borderId="40" xfId="3297" applyFont="1" applyBorder="1"/>
    <xf numFmtId="0" fontId="20" fillId="0" borderId="40" xfId="3297" applyFont="1" applyBorder="1" applyAlignment="1">
      <alignment vertical="center" wrapText="1"/>
    </xf>
    <xf numFmtId="188" fontId="107" fillId="34" borderId="47" xfId="3298" applyNumberFormat="1" applyFont="1" applyFill="1" applyBorder="1" applyAlignment="1">
      <alignment horizontal="center" vertical="center" wrapText="1"/>
    </xf>
    <xf numFmtId="0" fontId="20" fillId="0" borderId="33" xfId="3297" applyFont="1" applyBorder="1"/>
    <xf numFmtId="0" fontId="20" fillId="0" borderId="34" xfId="3297" applyFont="1" applyBorder="1" applyAlignment="1">
      <alignment vertical="center" wrapText="1"/>
    </xf>
    <xf numFmtId="2" fontId="137" fillId="36" borderId="14" xfId="0" applyNumberFormat="1" applyFont="1" applyFill="1" applyBorder="1" applyAlignment="1">
      <alignment horizontal="center" vertical="center" wrapText="1"/>
    </xf>
    <xf numFmtId="0" fontId="137" fillId="36" borderId="14" xfId="0" applyFont="1" applyFill="1" applyBorder="1" applyAlignment="1">
      <alignment horizontal="center" vertical="center" wrapText="1"/>
    </xf>
    <xf numFmtId="0" fontId="145" fillId="34" borderId="14" xfId="0" applyFont="1" applyFill="1" applyBorder="1" applyAlignment="1">
      <alignment horizontal="center" vertical="center" wrapText="1"/>
    </xf>
    <xf numFmtId="2" fontId="145" fillId="34" borderId="14" xfId="0" applyNumberFormat="1" applyFont="1" applyFill="1" applyBorder="1" applyAlignment="1">
      <alignment horizontal="center" vertical="center" wrapText="1"/>
    </xf>
    <xf numFmtId="1" fontId="107" fillId="34" borderId="34" xfId="3297" applyNumberFormat="1" applyFont="1" applyFill="1" applyBorder="1" applyAlignment="1">
      <alignment horizontal="center" vertical="center" wrapText="1"/>
    </xf>
    <xf numFmtId="0" fontId="20" fillId="34" borderId="0" xfId="3297" applyFont="1" applyFill="1" applyAlignment="1">
      <alignment horizontal="center" vertical="center"/>
    </xf>
    <xf numFmtId="0" fontId="20" fillId="34" borderId="14" xfId="3297" applyFont="1" applyFill="1" applyBorder="1"/>
    <xf numFmtId="0" fontId="20" fillId="34" borderId="14" xfId="3297" applyFont="1" applyFill="1" applyBorder="1" applyAlignment="1">
      <alignment vertical="center" wrapText="1"/>
    </xf>
    <xf numFmtId="188" fontId="26" fillId="34" borderId="14" xfId="3297" applyNumberFormat="1" applyFont="1" applyFill="1" applyBorder="1" applyAlignment="1">
      <alignment horizontal="center" vertical="center" wrapText="1"/>
    </xf>
    <xf numFmtId="2" fontId="107" fillId="34" borderId="34" xfId="3297" applyNumberFormat="1" applyFont="1" applyFill="1" applyBorder="1" applyAlignment="1">
      <alignment horizontal="center" vertical="center" wrapText="1"/>
    </xf>
    <xf numFmtId="0" fontId="0" fillId="34" borderId="0" xfId="3297" applyFont="1" applyFill="1" applyAlignment="1">
      <alignment horizontal="center" vertical="center"/>
    </xf>
    <xf numFmtId="0" fontId="20" fillId="34" borderId="0" xfId="3297" applyFont="1" applyFill="1" applyBorder="1"/>
    <xf numFmtId="0" fontId="20" fillId="34" borderId="0" xfId="3297" applyFont="1" applyFill="1"/>
    <xf numFmtId="1" fontId="26" fillId="34" borderId="0" xfId="3297" applyNumberFormat="1" applyFont="1" applyFill="1" applyBorder="1" applyAlignment="1">
      <alignment horizontal="center" vertical="center" wrapText="1"/>
    </xf>
    <xf numFmtId="0" fontId="0" fillId="34" borderId="0" xfId="3297" applyFont="1" applyFill="1"/>
    <xf numFmtId="0" fontId="20" fillId="0" borderId="14" xfId="0" applyFont="1" applyBorder="1" applyAlignment="1">
      <alignment vertical="center" wrapText="1"/>
    </xf>
    <xf numFmtId="0" fontId="0" fillId="0" borderId="14" xfId="0" applyBorder="1" applyAlignment="1">
      <alignment wrapText="1"/>
    </xf>
    <xf numFmtId="1" fontId="0" fillId="0" borderId="14" xfId="0" applyNumberFormat="1" applyBorder="1" applyAlignment="1">
      <alignment wrapText="1"/>
    </xf>
    <xf numFmtId="0" fontId="110" fillId="0" borderId="14" xfId="0" applyFont="1" applyFill="1" applyBorder="1" applyAlignment="1">
      <alignment vertical="center"/>
    </xf>
    <xf numFmtId="0" fontId="110" fillId="0" borderId="14" xfId="0" applyFont="1" applyFill="1" applyBorder="1" applyAlignment="1">
      <alignment horizontal="center" vertical="center"/>
    </xf>
    <xf numFmtId="0" fontId="124" fillId="0" borderId="14" xfId="0" applyFont="1" applyFill="1" applyBorder="1" applyAlignment="1">
      <alignment horizontal="center" vertical="center"/>
    </xf>
    <xf numFmtId="1" fontId="110" fillId="0" borderId="14" xfId="0" applyNumberFormat="1" applyFont="1" applyFill="1" applyBorder="1" applyAlignment="1">
      <alignment vertical="center"/>
    </xf>
    <xf numFmtId="2" fontId="20" fillId="0" borderId="0" xfId="3297" applyNumberFormat="1" applyFont="1"/>
    <xf numFmtId="2" fontId="107" fillId="36" borderId="41" xfId="3297" applyNumberFormat="1" applyFont="1" applyFill="1" applyBorder="1" applyAlignment="1">
      <alignment horizontal="center" vertical="center" wrapText="1"/>
    </xf>
    <xf numFmtId="2" fontId="107" fillId="34" borderId="47" xfId="3297" applyNumberFormat="1" applyFont="1" applyFill="1" applyBorder="1" applyAlignment="1">
      <alignment horizontal="center" vertical="center" wrapText="1"/>
    </xf>
    <xf numFmtId="188" fontId="107" fillId="34" borderId="47" xfId="3297" applyNumberFormat="1" applyFont="1" applyFill="1" applyBorder="1" applyAlignment="1">
      <alignment horizontal="center" vertical="center" wrapText="1"/>
    </xf>
    <xf numFmtId="0" fontId="107" fillId="0" borderId="44" xfId="3298" applyNumberFormat="1" applyFont="1" applyBorder="1" applyAlignment="1">
      <alignment horizontal="center" vertical="center" wrapText="1"/>
    </xf>
    <xf numFmtId="0" fontId="107" fillId="0" borderId="45" xfId="3298" applyNumberFormat="1" applyFont="1" applyFill="1" applyBorder="1" applyAlignment="1">
      <alignment horizontal="center" vertical="center" wrapText="1"/>
    </xf>
    <xf numFmtId="2" fontId="107" fillId="37" borderId="47" xfId="3297" applyNumberFormat="1" applyFont="1" applyFill="1" applyBorder="1" applyAlignment="1">
      <alignment horizontal="center" vertical="center" wrapText="1"/>
    </xf>
    <xf numFmtId="2" fontId="107" fillId="37" borderId="35" xfId="3297" applyNumberFormat="1" applyFont="1" applyFill="1" applyBorder="1" applyAlignment="1">
      <alignment horizontal="center" vertical="center" wrapText="1"/>
    </xf>
    <xf numFmtId="2" fontId="107" fillId="0" borderId="40" xfId="3297" applyNumberFormat="1" applyFont="1" applyBorder="1" applyAlignment="1">
      <alignment horizontal="center" vertical="center" wrapText="1"/>
    </xf>
    <xf numFmtId="2" fontId="107" fillId="36" borderId="47" xfId="3298" applyNumberFormat="1" applyFont="1" applyFill="1" applyBorder="1" applyAlignment="1">
      <alignment horizontal="center" vertical="center" wrapText="1"/>
    </xf>
    <xf numFmtId="0" fontId="105" fillId="0" borderId="43" xfId="3187" applyFont="1" applyFill="1" applyBorder="1" applyAlignment="1">
      <alignment horizontal="center" vertical="center" wrapText="1"/>
    </xf>
    <xf numFmtId="0" fontId="105" fillId="0" borderId="44" xfId="3187" applyFont="1" applyFill="1" applyBorder="1" applyAlignment="1">
      <alignment horizontal="center" vertical="center" wrapText="1"/>
    </xf>
    <xf numFmtId="0" fontId="105" fillId="0" borderId="45" xfId="3187" applyFont="1" applyFill="1" applyBorder="1" applyAlignment="1">
      <alignment horizontal="center" vertical="center" wrapText="1"/>
    </xf>
    <xf numFmtId="0" fontId="26" fillId="0" borderId="0" xfId="0" applyFont="1" applyAlignment="1">
      <alignment horizontal="center"/>
    </xf>
    <xf numFmtId="0" fontId="25" fillId="0" borderId="14" xfId="0" applyFont="1" applyBorder="1" applyAlignment="1">
      <alignment horizontal="center" vertical="center" wrapText="1"/>
    </xf>
    <xf numFmtId="1" fontId="26" fillId="0" borderId="0" xfId="0" applyNumberFormat="1" applyFont="1" applyAlignment="1">
      <alignment horizontal="center"/>
    </xf>
    <xf numFmtId="0" fontId="110" fillId="0" borderId="14" xfId="0" applyFont="1" applyFill="1" applyBorder="1" applyAlignment="1">
      <alignment horizontal="left" vertical="center" wrapText="1"/>
    </xf>
    <xf numFmtId="0" fontId="147" fillId="0" borderId="0" xfId="3187" applyFont="1" applyBorder="1" applyAlignment="1">
      <alignment vertical="center"/>
    </xf>
    <xf numFmtId="0" fontId="147" fillId="0" borderId="0" xfId="0" applyFont="1" applyBorder="1" applyAlignment="1">
      <alignment horizontal="center" vertical="center" wrapText="1"/>
    </xf>
    <xf numFmtId="0" fontId="147" fillId="0" borderId="0" xfId="3187" applyFont="1" applyBorder="1"/>
    <xf numFmtId="0" fontId="147" fillId="0" borderId="0" xfId="3178" applyFont="1" applyBorder="1"/>
    <xf numFmtId="0" fontId="148" fillId="0" borderId="0" xfId="3178" applyFont="1" applyBorder="1"/>
    <xf numFmtId="0" fontId="0" fillId="0" borderId="0" xfId="0"/>
    <xf numFmtId="0" fontId="20" fillId="0" borderId="0" xfId="0" applyFont="1" applyAlignment="1"/>
    <xf numFmtId="2" fontId="127" fillId="36" borderId="14" xfId="3297" applyNumberFormat="1" applyFont="1" applyFill="1" applyBorder="1" applyAlignment="1">
      <alignment horizontal="center" vertical="center"/>
    </xf>
    <xf numFmtId="0" fontId="20" fillId="0" borderId="14" xfId="3297" applyFont="1" applyBorder="1" applyAlignment="1">
      <alignment horizontal="center"/>
    </xf>
    <xf numFmtId="1" fontId="107" fillId="36" borderId="14" xfId="3297" applyNumberFormat="1" applyFont="1" applyFill="1" applyBorder="1" applyAlignment="1">
      <alignment horizontal="center" vertical="center"/>
    </xf>
    <xf numFmtId="2" fontId="107" fillId="36" borderId="14" xfId="3297" applyNumberFormat="1" applyFont="1" applyFill="1" applyBorder="1" applyAlignment="1">
      <alignment horizontal="center" vertical="center"/>
    </xf>
    <xf numFmtId="1" fontId="20" fillId="0" borderId="14" xfId="3297" applyNumberFormat="1" applyFont="1" applyBorder="1" applyAlignment="1">
      <alignment horizontal="center" vertical="center"/>
    </xf>
    <xf numFmtId="1" fontId="107" fillId="0" borderId="14" xfId="3297" applyNumberFormat="1" applyFont="1" applyBorder="1" applyAlignment="1">
      <alignment horizontal="center" vertical="center"/>
    </xf>
    <xf numFmtId="0" fontId="20" fillId="34" borderId="40" xfId="3297" applyFont="1" applyFill="1" applyBorder="1"/>
    <xf numFmtId="0" fontId="20" fillId="34" borderId="40" xfId="3297" applyFont="1" applyFill="1" applyBorder="1" applyAlignment="1">
      <alignment vertical="center" wrapText="1"/>
    </xf>
    <xf numFmtId="1" fontId="26" fillId="34" borderId="40" xfId="3297" applyNumberFormat="1" applyFont="1" applyFill="1" applyBorder="1" applyAlignment="1">
      <alignment horizontal="center" vertical="center"/>
    </xf>
    <xf numFmtId="2" fontId="26" fillId="34" borderId="40" xfId="3297" applyNumberFormat="1" applyFont="1" applyFill="1" applyBorder="1" applyAlignment="1">
      <alignment horizontal="center" vertical="center"/>
    </xf>
    <xf numFmtId="2" fontId="107" fillId="0" borderId="40" xfId="3298" applyNumberFormat="1" applyFont="1" applyBorder="1" applyAlignment="1">
      <alignment horizontal="center" vertical="center" wrapText="1"/>
    </xf>
    <xf numFmtId="2" fontId="20" fillId="0" borderId="40" xfId="3298" applyNumberFormat="1" applyFont="1" applyBorder="1" applyAlignment="1">
      <alignment horizontal="center" vertical="center" wrapText="1"/>
    </xf>
    <xf numFmtId="188" fontId="20" fillId="0" borderId="40" xfId="3298" applyNumberFormat="1" applyFont="1" applyBorder="1" applyAlignment="1">
      <alignment horizontal="center" vertical="center" wrapText="1"/>
    </xf>
    <xf numFmtId="2" fontId="20" fillId="34" borderId="14" xfId="3297" applyNumberFormat="1" applyFont="1" applyFill="1" applyBorder="1" applyAlignment="1">
      <alignment horizontal="center" vertical="center" wrapText="1"/>
    </xf>
    <xf numFmtId="188" fontId="20" fillId="34" borderId="14" xfId="3297" applyNumberFormat="1" applyFont="1" applyFill="1" applyBorder="1" applyAlignment="1">
      <alignment horizontal="center" vertical="center" wrapText="1"/>
    </xf>
    <xf numFmtId="20" fontId="20" fillId="34" borderId="14" xfId="3297" applyNumberFormat="1" applyFont="1" applyFill="1" applyBorder="1" applyAlignment="1">
      <alignment horizontal="center" vertical="center" wrapText="1"/>
    </xf>
    <xf numFmtId="2" fontId="20" fillId="34" borderId="53" xfId="3297" applyNumberFormat="1" applyFont="1" applyFill="1" applyBorder="1" applyAlignment="1">
      <alignment horizontal="center" vertical="center" wrapText="1"/>
    </xf>
    <xf numFmtId="2" fontId="20" fillId="34" borderId="40" xfId="3297" applyNumberFormat="1" applyFont="1" applyFill="1" applyBorder="1" applyAlignment="1">
      <alignment horizontal="center" vertical="center"/>
    </xf>
    <xf numFmtId="1" fontId="20" fillId="34" borderId="14" xfId="3297" applyNumberFormat="1" applyFont="1" applyFill="1" applyBorder="1" applyAlignment="1">
      <alignment horizontal="center" vertical="center"/>
    </xf>
    <xf numFmtId="2" fontId="20" fillId="34" borderId="14" xfId="3297" applyNumberFormat="1" applyFont="1" applyFill="1" applyBorder="1" applyAlignment="1">
      <alignment horizontal="center" vertical="center"/>
    </xf>
    <xf numFmtId="1" fontId="107" fillId="36" borderId="40" xfId="3297" applyNumberFormat="1" applyFont="1" applyFill="1" applyBorder="1" applyAlignment="1">
      <alignment horizontal="center" vertical="center" wrapText="1"/>
    </xf>
    <xf numFmtId="2" fontId="20" fillId="0" borderId="34" xfId="3298" applyNumberFormat="1" applyFont="1" applyBorder="1" applyAlignment="1">
      <alignment horizontal="center" vertical="center" wrapText="1"/>
    </xf>
    <xf numFmtId="188" fontId="20" fillId="0" borderId="35" xfId="3298" applyNumberFormat="1" applyFont="1" applyBorder="1" applyAlignment="1">
      <alignment horizontal="center" vertical="center" wrapText="1"/>
    </xf>
    <xf numFmtId="1" fontId="107" fillId="0" borderId="14" xfId="3298" applyNumberFormat="1" applyFont="1" applyBorder="1" applyAlignment="1">
      <alignment horizontal="center" vertical="center" wrapText="1"/>
    </xf>
    <xf numFmtId="2" fontId="20" fillId="0" borderId="14" xfId="3297" applyNumberFormat="1" applyFont="1" applyBorder="1" applyAlignment="1">
      <alignment horizontal="center" vertical="center"/>
    </xf>
    <xf numFmtId="1" fontId="20" fillId="36" borderId="14" xfId="3297" applyNumberFormat="1" applyFont="1" applyFill="1" applyBorder="1" applyAlignment="1">
      <alignment horizontal="center" vertical="center" wrapText="1"/>
    </xf>
    <xf numFmtId="188" fontId="20" fillId="36" borderId="14" xfId="3297" applyNumberFormat="1" applyFont="1" applyFill="1" applyBorder="1" applyAlignment="1">
      <alignment horizontal="center" vertical="center" wrapText="1"/>
    </xf>
    <xf numFmtId="20" fontId="20" fillId="36" borderId="14" xfId="3297" applyNumberFormat="1" applyFont="1" applyFill="1" applyBorder="1" applyAlignment="1">
      <alignment horizontal="center" vertical="center" wrapText="1"/>
    </xf>
    <xf numFmtId="2" fontId="20" fillId="36" borderId="14" xfId="3297" applyNumberFormat="1" applyFont="1" applyFill="1" applyBorder="1" applyAlignment="1">
      <alignment horizontal="center" vertical="center" wrapText="1"/>
    </xf>
    <xf numFmtId="2" fontId="20" fillId="36" borderId="53" xfId="3297" applyNumberFormat="1" applyFont="1" applyFill="1" applyBorder="1" applyAlignment="1">
      <alignment horizontal="center" vertical="center" wrapText="1"/>
    </xf>
    <xf numFmtId="2" fontId="20" fillId="34" borderId="14" xfId="3298" applyNumberFormat="1" applyFont="1" applyFill="1" applyBorder="1" applyAlignment="1">
      <alignment horizontal="center" vertical="center" wrapText="1"/>
    </xf>
    <xf numFmtId="188" fontId="20" fillId="34" borderId="14" xfId="3298" applyNumberFormat="1" applyFont="1" applyFill="1" applyBorder="1" applyAlignment="1">
      <alignment horizontal="center" vertical="center" wrapText="1"/>
    </xf>
    <xf numFmtId="0" fontId="20" fillId="0" borderId="0" xfId="3187" applyFont="1" applyFill="1" applyBorder="1" applyAlignment="1">
      <alignment vertical="center"/>
    </xf>
    <xf numFmtId="0" fontId="20" fillId="0" borderId="0" xfId="3178" applyFont="1" applyFill="1" applyBorder="1"/>
    <xf numFmtId="0" fontId="20" fillId="0" borderId="0" xfId="3187" applyFont="1" applyFill="1" applyBorder="1"/>
    <xf numFmtId="0" fontId="20" fillId="0" borderId="0" xfId="3187" applyFont="1" applyBorder="1" applyAlignment="1">
      <alignment vertical="center"/>
    </xf>
    <xf numFmtId="0" fontId="20" fillId="0" borderId="0" xfId="3178" applyFont="1" applyBorder="1"/>
    <xf numFmtId="0" fontId="20" fillId="0" borderId="0" xfId="3187" applyFont="1" applyBorder="1"/>
    <xf numFmtId="0" fontId="20" fillId="0" borderId="14" xfId="0" applyFont="1" applyFill="1" applyBorder="1" applyAlignment="1">
      <alignment horizontal="center" vertical="center" wrapText="1"/>
    </xf>
    <xf numFmtId="0" fontId="20" fillId="0" borderId="14" xfId="0" applyFont="1" applyBorder="1" applyAlignment="1">
      <alignment horizontal="center" vertical="center" wrapText="1"/>
    </xf>
    <xf numFmtId="0" fontId="20" fillId="0" borderId="14" xfId="3187" applyFont="1" applyFill="1" applyBorder="1" applyAlignment="1">
      <alignment horizontal="center"/>
    </xf>
    <xf numFmtId="0" fontId="20" fillId="0" borderId="14" xfId="3187" applyFont="1" applyBorder="1" applyAlignment="1">
      <alignment horizontal="center"/>
    </xf>
    <xf numFmtId="0" fontId="20" fillId="0" borderId="14" xfId="3178" applyFont="1" applyFill="1" applyBorder="1" applyAlignment="1">
      <alignment horizontal="center"/>
    </xf>
    <xf numFmtId="0" fontId="107" fillId="0" borderId="14" xfId="3178" applyFont="1" applyFill="1" applyBorder="1" applyAlignment="1">
      <alignment horizontal="center"/>
    </xf>
    <xf numFmtId="0" fontId="107" fillId="0" borderId="14" xfId="3178" applyFont="1" applyBorder="1" applyAlignment="1">
      <alignment horizontal="center"/>
    </xf>
    <xf numFmtId="0" fontId="147" fillId="0" borderId="0" xfId="0" applyFont="1" applyAlignment="1"/>
    <xf numFmtId="0" fontId="147" fillId="35" borderId="0" xfId="0" applyFont="1" applyFill="1" applyAlignment="1"/>
    <xf numFmtId="0" fontId="147" fillId="0" borderId="0" xfId="0" applyFont="1" applyFill="1" applyAlignment="1"/>
    <xf numFmtId="0" fontId="110" fillId="0" borderId="0" xfId="0" applyFont="1" applyFill="1" applyAlignment="1">
      <alignment vertical="center"/>
    </xf>
    <xf numFmtId="1" fontId="136" fillId="0" borderId="14" xfId="3187" applyNumberFormat="1" applyFont="1" applyFill="1" applyBorder="1" applyAlignment="1">
      <alignment horizontal="center" vertical="center"/>
    </xf>
    <xf numFmtId="0" fontId="25" fillId="36" borderId="34" xfId="3294" applyFont="1" applyFill="1" applyBorder="1" applyAlignment="1">
      <alignment horizontal="center" vertical="center"/>
    </xf>
    <xf numFmtId="0" fontId="25" fillId="36" borderId="35" xfId="3294" applyFont="1" applyFill="1" applyBorder="1" applyAlignment="1">
      <alignment horizontal="center" vertical="center"/>
    </xf>
    <xf numFmtId="0" fontId="25" fillId="36" borderId="57" xfId="3294" applyFont="1" applyFill="1" applyBorder="1" applyAlignment="1">
      <alignment horizontal="center" vertical="center"/>
    </xf>
    <xf numFmtId="0" fontId="0" fillId="36" borderId="14" xfId="0" applyFill="1" applyBorder="1" applyAlignment="1">
      <alignment horizontal="right"/>
    </xf>
    <xf numFmtId="2" fontId="0" fillId="36" borderId="14" xfId="0" applyNumberFormat="1" applyFill="1" applyBorder="1" applyAlignment="1">
      <alignment horizontal="right" vertical="center"/>
    </xf>
    <xf numFmtId="1" fontId="0" fillId="36" borderId="14" xfId="0" applyNumberFormat="1" applyFill="1" applyBorder="1"/>
    <xf numFmtId="0" fontId="0" fillId="36" borderId="14" xfId="0" applyFill="1" applyBorder="1"/>
    <xf numFmtId="2" fontId="0" fillId="36" borderId="14" xfId="0" applyNumberFormat="1" applyFill="1" applyBorder="1"/>
    <xf numFmtId="0" fontId="146" fillId="36" borderId="14" xfId="0" applyFont="1" applyFill="1" applyBorder="1"/>
    <xf numFmtId="1" fontId="146" fillId="36" borderId="14" xfId="0" applyNumberFormat="1" applyFont="1" applyFill="1" applyBorder="1"/>
    <xf numFmtId="2" fontId="146" fillId="36" borderId="14" xfId="0" applyNumberFormat="1" applyFont="1" applyFill="1" applyBorder="1"/>
    <xf numFmtId="2" fontId="146" fillId="36" borderId="53" xfId="0" applyNumberFormat="1" applyFont="1" applyFill="1" applyBorder="1"/>
    <xf numFmtId="2" fontId="107" fillId="0" borderId="14" xfId="3298" applyNumberFormat="1" applyFont="1" applyFill="1" applyBorder="1" applyAlignment="1">
      <alignment horizontal="center" vertical="center" wrapText="1"/>
    </xf>
    <xf numFmtId="2" fontId="107" fillId="0" borderId="40" xfId="3298" applyNumberFormat="1" applyFont="1" applyFill="1" applyBorder="1" applyAlignment="1">
      <alignment horizontal="center" vertical="center" wrapText="1"/>
    </xf>
    <xf numFmtId="0" fontId="149" fillId="0" borderId="0" xfId="0" applyFont="1" applyAlignment="1">
      <alignment horizontal="right" vertical="center" wrapText="1"/>
    </xf>
    <xf numFmtId="0" fontId="149" fillId="0" borderId="0" xfId="0" applyFont="1" applyAlignment="1">
      <alignment horizontal="center" vertical="center" wrapText="1"/>
    </xf>
    <xf numFmtId="0" fontId="149" fillId="0" borderId="0" xfId="0" applyFont="1" applyAlignment="1">
      <alignment horizontal="left" vertical="center" wrapText="1"/>
    </xf>
    <xf numFmtId="0" fontId="26" fillId="0" borderId="14" xfId="0" applyFont="1" applyBorder="1" applyAlignment="1">
      <alignment horizontal="center" vertical="center"/>
    </xf>
    <xf numFmtId="0" fontId="26" fillId="0" borderId="14" xfId="0" applyFont="1" applyBorder="1" applyAlignment="1"/>
    <xf numFmtId="0" fontId="25" fillId="0" borderId="14" xfId="0" applyFont="1" applyBorder="1" applyAlignment="1">
      <alignment horizontal="center" vertical="center"/>
    </xf>
    <xf numFmtId="0" fontId="25" fillId="0" borderId="14" xfId="0" applyFont="1" applyBorder="1" applyAlignment="1"/>
    <xf numFmtId="0" fontId="25" fillId="38" borderId="14" xfId="0" applyFont="1" applyFill="1" applyBorder="1" applyAlignment="1">
      <alignment horizontal="center" vertical="center"/>
    </xf>
    <xf numFmtId="0" fontId="25" fillId="38" borderId="14" xfId="0" applyFont="1" applyFill="1" applyBorder="1" applyAlignment="1"/>
    <xf numFmtId="0" fontId="63" fillId="35" borderId="47" xfId="0" applyFont="1" applyFill="1" applyBorder="1" applyAlignment="1">
      <alignment horizontal="center" vertical="center" wrapText="1"/>
    </xf>
    <xf numFmtId="0" fontId="0" fillId="35" borderId="14" xfId="0" applyFill="1" applyBorder="1" applyAlignment="1">
      <alignment horizontal="left" vertical="center"/>
    </xf>
    <xf numFmtId="0" fontId="149" fillId="0" borderId="0" xfId="0" applyFont="1" applyAlignment="1">
      <alignment horizontal="center" vertical="center" wrapText="1"/>
    </xf>
    <xf numFmtId="0" fontId="149" fillId="0" borderId="0" xfId="0" applyFont="1" applyAlignment="1">
      <alignment horizontal="left" vertical="center" wrapText="1"/>
    </xf>
    <xf numFmtId="0" fontId="26" fillId="0" borderId="14" xfId="0" applyFont="1" applyBorder="1" applyAlignment="1">
      <alignment vertical="center"/>
    </xf>
    <xf numFmtId="0" fontId="26" fillId="34" borderId="14" xfId="0" applyFont="1" applyFill="1" applyBorder="1" applyAlignment="1"/>
    <xf numFmtId="0" fontId="26" fillId="0" borderId="14" xfId="0" applyFont="1" applyBorder="1" applyAlignment="1">
      <alignment horizontal="center"/>
    </xf>
    <xf numFmtId="0" fontId="26" fillId="0" borderId="0" xfId="0" applyFont="1" applyAlignment="1"/>
    <xf numFmtId="0" fontId="20" fillId="0" borderId="0" xfId="3297" applyFont="1" applyAlignment="1">
      <alignment horizontal="center"/>
    </xf>
    <xf numFmtId="0" fontId="20" fillId="0" borderId="0" xfId="3297" applyFont="1" applyBorder="1" applyAlignment="1">
      <alignment horizontal="center"/>
    </xf>
    <xf numFmtId="0" fontId="127" fillId="0" borderId="14" xfId="3294" applyFont="1" applyBorder="1" applyAlignment="1">
      <alignment horizontal="center" vertical="center" wrapText="1"/>
    </xf>
    <xf numFmtId="0" fontId="150" fillId="0" borderId="0" xfId="0" applyFont="1" applyAlignment="1">
      <alignment horizontal="left" vertical="center" wrapText="1"/>
    </xf>
    <xf numFmtId="0" fontId="150" fillId="0" borderId="0" xfId="0" applyFont="1" applyAlignment="1">
      <alignment horizontal="right" vertical="center" wrapText="1"/>
    </xf>
    <xf numFmtId="0" fontId="150" fillId="0" borderId="0" xfId="0" applyFont="1" applyAlignment="1">
      <alignment horizontal="center" vertical="center" wrapText="1"/>
    </xf>
    <xf numFmtId="0" fontId="20" fillId="0" borderId="0" xfId="0" applyFont="1" applyAlignment="1">
      <alignment horizontal="center" vertical="center"/>
    </xf>
    <xf numFmtId="0" fontId="0" fillId="0" borderId="14" xfId="0" applyBorder="1" applyAlignment="1">
      <alignment horizontal="center"/>
    </xf>
    <xf numFmtId="0" fontId="20" fillId="0" borderId="14" xfId="0" applyFont="1" applyBorder="1" applyAlignment="1">
      <alignment horizontal="center"/>
    </xf>
    <xf numFmtId="0" fontId="110" fillId="35" borderId="14" xfId="0" applyFont="1" applyFill="1" applyBorder="1" applyAlignment="1">
      <alignment horizontal="center" vertical="center"/>
    </xf>
    <xf numFmtId="0" fontId="63" fillId="39" borderId="14" xfId="3294" applyFont="1" applyFill="1" applyBorder="1" applyAlignment="1">
      <alignment horizontal="center" vertical="center" wrapText="1"/>
    </xf>
    <xf numFmtId="0" fontId="26" fillId="36" borderId="14" xfId="3294" applyFont="1" applyFill="1" applyBorder="1" applyAlignment="1">
      <alignment horizontal="center" vertical="center"/>
    </xf>
    <xf numFmtId="1" fontId="26" fillId="0" borderId="14" xfId="0" applyNumberFormat="1" applyFont="1" applyBorder="1" applyAlignment="1">
      <alignment horizontal="center"/>
    </xf>
    <xf numFmtId="0" fontId="137" fillId="0" borderId="14" xfId="0" applyFont="1" applyFill="1" applyBorder="1" applyAlignment="1">
      <alignment horizontal="left" vertical="center" wrapText="1"/>
    </xf>
    <xf numFmtId="0" fontId="20" fillId="0" borderId="0" xfId="0" applyFont="1" applyAlignment="1">
      <alignment vertical="center"/>
    </xf>
    <xf numFmtId="1" fontId="0" fillId="0" borderId="14" xfId="0" applyNumberFormat="1" applyBorder="1" applyAlignment="1">
      <alignment vertical="center" wrapText="1"/>
    </xf>
    <xf numFmtId="0" fontId="99" fillId="0" borderId="14" xfId="3209" applyFont="1" applyFill="1" applyBorder="1" applyAlignment="1">
      <alignment horizontal="center" vertical="center" wrapText="1"/>
    </xf>
    <xf numFmtId="0" fontId="102" fillId="0" borderId="14" xfId="3209" applyFont="1" applyFill="1" applyBorder="1" applyAlignment="1">
      <alignment horizontal="center" vertical="center" wrapText="1"/>
    </xf>
    <xf numFmtId="0" fontId="104" fillId="0" borderId="14" xfId="3209" applyFont="1" applyFill="1" applyBorder="1" applyAlignment="1">
      <alignment horizontal="center" vertical="center" wrapText="1"/>
    </xf>
    <xf numFmtId="0" fontId="20" fillId="35" borderId="14" xfId="0" applyFont="1" applyFill="1" applyBorder="1" applyAlignment="1">
      <alignment horizontal="left" vertical="center"/>
    </xf>
    <xf numFmtId="0" fontId="107" fillId="0" borderId="33" xfId="3293" applyFont="1" applyBorder="1" applyAlignment="1">
      <alignment horizontal="center" vertical="center" wrapText="1"/>
    </xf>
    <xf numFmtId="0" fontId="26" fillId="0" borderId="14" xfId="3293" applyFont="1" applyBorder="1" applyAlignment="1">
      <alignment horizontal="center" vertical="center" wrapText="1"/>
    </xf>
    <xf numFmtId="0" fontId="26" fillId="0" borderId="47" xfId="3293" applyFont="1" applyBorder="1" applyAlignment="1">
      <alignment horizontal="center" vertical="center" wrapText="1"/>
    </xf>
    <xf numFmtId="0" fontId="26" fillId="0" borderId="14" xfId="3293" applyFont="1" applyBorder="1" applyAlignment="1">
      <alignment horizontal="center" vertical="center"/>
    </xf>
    <xf numFmtId="0" fontId="26" fillId="0" borderId="47" xfId="3293" applyFont="1" applyBorder="1" applyAlignment="1">
      <alignment horizontal="center" vertical="center"/>
    </xf>
    <xf numFmtId="0" fontId="25" fillId="36" borderId="34" xfId="3293" applyFont="1" applyFill="1" applyBorder="1" applyAlignment="1">
      <alignment horizontal="center" vertical="center"/>
    </xf>
    <xf numFmtId="0" fontId="25" fillId="36" borderId="35" xfId="3293" applyFont="1" applyFill="1" applyBorder="1" applyAlignment="1">
      <alignment horizontal="center" vertical="center"/>
    </xf>
    <xf numFmtId="0" fontId="26" fillId="0" borderId="14" xfId="3288" applyFont="1" applyBorder="1" applyAlignment="1">
      <alignment horizontal="center" vertical="center"/>
    </xf>
    <xf numFmtId="0" fontId="26" fillId="0" borderId="47" xfId="3288" applyFont="1" applyBorder="1" applyAlignment="1">
      <alignment horizontal="center" vertical="center"/>
    </xf>
    <xf numFmtId="0" fontId="25" fillId="36" borderId="34" xfId="3288" applyFont="1" applyFill="1" applyBorder="1" applyAlignment="1">
      <alignment horizontal="center" vertical="center"/>
    </xf>
    <xf numFmtId="0" fontId="25" fillId="36" borderId="35" xfId="3288" applyFont="1" applyFill="1" applyBorder="1" applyAlignment="1">
      <alignment horizontal="center" vertical="center"/>
    </xf>
    <xf numFmtId="0" fontId="26" fillId="0" borderId="14" xfId="0" applyFont="1" applyBorder="1" applyAlignment="1">
      <alignment vertical="center" wrapText="1"/>
    </xf>
    <xf numFmtId="0" fontId="151" fillId="0" borderId="0" xfId="0" applyFont="1"/>
    <xf numFmtId="0" fontId="20" fillId="35" borderId="14" xfId="0" applyFont="1" applyFill="1" applyBorder="1" applyAlignment="1">
      <alignment horizontal="center" vertical="center"/>
    </xf>
    <xf numFmtId="0" fontId="20" fillId="35" borderId="34" xfId="0" applyFont="1" applyFill="1" applyBorder="1" applyAlignment="1">
      <alignment horizontal="center" vertical="center"/>
    </xf>
    <xf numFmtId="0" fontId="115" fillId="0" borderId="58" xfId="0" applyFont="1" applyFill="1" applyBorder="1" applyAlignment="1">
      <alignment horizontal="center" vertical="center" wrapText="1"/>
    </xf>
    <xf numFmtId="0" fontId="128" fillId="0" borderId="14" xfId="3294" applyFont="1" applyBorder="1" applyAlignment="1">
      <alignment horizontal="center" vertical="center" wrapText="1"/>
    </xf>
    <xf numFmtId="0" fontId="127" fillId="0" borderId="14" xfId="3294" applyFont="1" applyBorder="1" applyAlignment="1">
      <alignment horizontal="center" vertical="center" wrapText="1"/>
    </xf>
    <xf numFmtId="0" fontId="127" fillId="0" borderId="20" xfId="3294" applyFont="1" applyBorder="1" applyAlignment="1">
      <alignment horizontal="center" vertical="center" wrapText="1"/>
    </xf>
    <xf numFmtId="0" fontId="127" fillId="0" borderId="43" xfId="3294" applyFont="1" applyBorder="1" applyAlignment="1">
      <alignment horizontal="center" vertical="center" wrapText="1"/>
    </xf>
    <xf numFmtId="0" fontId="127" fillId="0" borderId="46" xfId="3294" applyFont="1" applyBorder="1" applyAlignment="1">
      <alignment horizontal="center" vertical="center" wrapText="1"/>
    </xf>
    <xf numFmtId="0" fontId="127" fillId="0" borderId="44" xfId="3294" applyFont="1" applyBorder="1" applyAlignment="1">
      <alignment horizontal="center" vertical="center" wrapText="1"/>
    </xf>
    <xf numFmtId="0" fontId="127" fillId="0" borderId="45" xfId="3294" applyFont="1" applyBorder="1" applyAlignment="1">
      <alignment horizontal="center" vertical="center" wrapText="1"/>
    </xf>
    <xf numFmtId="0" fontId="127" fillId="0" borderId="47" xfId="3294" applyFont="1" applyBorder="1" applyAlignment="1">
      <alignment horizontal="center" vertical="center" wrapText="1"/>
    </xf>
    <xf numFmtId="0" fontId="134" fillId="0" borderId="14" xfId="0" applyFont="1" applyFill="1" applyBorder="1" applyAlignment="1">
      <alignment horizontal="center" vertical="center" textRotation="90" wrapText="1"/>
    </xf>
    <xf numFmtId="0" fontId="121" fillId="0" borderId="14" xfId="0" applyFont="1" applyFill="1" applyBorder="1" applyAlignment="1">
      <alignment horizontal="center" vertical="top" wrapText="1"/>
    </xf>
    <xf numFmtId="0" fontId="0" fillId="0" borderId="14" xfId="0" applyBorder="1" applyAlignment="1">
      <alignment horizontal="center" vertical="center" wrapText="1"/>
    </xf>
    <xf numFmtId="0" fontId="120" fillId="0" borderId="14" xfId="0" applyFont="1" applyFill="1" applyBorder="1" applyAlignment="1">
      <alignment horizontal="center" vertical="center" wrapText="1"/>
    </xf>
    <xf numFmtId="0" fontId="120" fillId="0" borderId="14" xfId="0" applyFont="1" applyBorder="1" applyAlignment="1">
      <alignment horizontal="center" vertical="center" wrapText="1"/>
    </xf>
    <xf numFmtId="0" fontId="134" fillId="34" borderId="14" xfId="3187" applyFont="1" applyFill="1" applyBorder="1" applyAlignment="1">
      <alignment horizontal="center" vertical="center" textRotation="90" wrapText="1"/>
    </xf>
    <xf numFmtId="0" fontId="134" fillId="0" borderId="14" xfId="3187" applyFont="1" applyFill="1" applyBorder="1" applyAlignment="1">
      <alignment horizontal="center" vertical="center" textRotation="90" wrapText="1"/>
    </xf>
    <xf numFmtId="0" fontId="26" fillId="0" borderId="14" xfId="0" applyFont="1" applyBorder="1" applyAlignment="1">
      <alignment horizontal="center" vertical="center"/>
    </xf>
    <xf numFmtId="0" fontId="149" fillId="0" borderId="0" xfId="0" applyFont="1" applyAlignment="1">
      <alignment horizontal="center" vertical="center" wrapText="1"/>
    </xf>
    <xf numFmtId="0" fontId="149" fillId="0" borderId="0" xfId="0" applyFont="1" applyAlignment="1">
      <alignment horizontal="left" vertical="center" wrapText="1"/>
    </xf>
    <xf numFmtId="0" fontId="150" fillId="0" borderId="0" xfId="0" applyFont="1" applyAlignment="1">
      <alignment horizontal="center" vertical="center" wrapText="1"/>
    </xf>
    <xf numFmtId="0" fontId="150" fillId="0" borderId="0" xfId="0" applyFont="1" applyAlignment="1">
      <alignment horizontal="left" vertical="center" wrapText="1"/>
    </xf>
    <xf numFmtId="0" fontId="130" fillId="0" borderId="43" xfId="0" applyFont="1" applyBorder="1" applyAlignment="1">
      <alignment horizontal="center" vertical="center" wrapText="1"/>
    </xf>
    <xf numFmtId="0" fontId="130" fillId="0" borderId="44" xfId="0" applyFont="1" applyBorder="1" applyAlignment="1">
      <alignment horizontal="center" vertical="center" wrapText="1"/>
    </xf>
    <xf numFmtId="0" fontId="130"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47" xfId="0" applyFont="1" applyBorder="1" applyAlignment="1">
      <alignment horizontal="center" vertical="center" wrapText="1"/>
    </xf>
    <xf numFmtId="0" fontId="127" fillId="0" borderId="46" xfId="0" applyFont="1" applyBorder="1" applyAlignment="1">
      <alignment horizontal="center" vertical="center" wrapText="1"/>
    </xf>
    <xf numFmtId="0" fontId="127" fillId="0" borderId="14" xfId="0" applyFont="1" applyBorder="1" applyAlignment="1">
      <alignment horizontal="center" vertical="center" wrapText="1"/>
    </xf>
    <xf numFmtId="0" fontId="127" fillId="0" borderId="47" xfId="0" applyFont="1" applyBorder="1" applyAlignment="1">
      <alignment horizontal="center" vertical="center" wrapText="1"/>
    </xf>
    <xf numFmtId="0" fontId="0" fillId="0" borderId="14" xfId="0" applyBorder="1" applyAlignment="1">
      <alignment horizontal="center" vertical="center"/>
    </xf>
    <xf numFmtId="0" fontId="24" fillId="0" borderId="58" xfId="0" applyFont="1" applyBorder="1" applyAlignment="1">
      <alignment horizontal="left" vertical="center"/>
    </xf>
    <xf numFmtId="0" fontId="145" fillId="34" borderId="53" xfId="0" applyFont="1" applyFill="1" applyBorder="1" applyAlignment="1">
      <alignment horizontal="center" vertical="center" wrapText="1" shrinkToFit="1"/>
    </xf>
    <xf numFmtId="0" fontId="145" fillId="34" borderId="57" xfId="0" applyFont="1" applyFill="1" applyBorder="1" applyAlignment="1">
      <alignment horizontal="center" vertical="center" wrapText="1" shrinkToFit="1"/>
    </xf>
    <xf numFmtId="0" fontId="97" fillId="0" borderId="14" xfId="0" applyFont="1" applyFill="1" applyBorder="1" applyAlignment="1">
      <alignment horizontal="center"/>
    </xf>
    <xf numFmtId="0" fontId="98" fillId="0" borderId="58" xfId="0" applyFont="1" applyFill="1" applyBorder="1" applyAlignment="1">
      <alignment horizontal="left" vertical="center"/>
    </xf>
    <xf numFmtId="0" fontId="112" fillId="0" borderId="43" xfId="3297" applyFont="1" applyBorder="1" applyAlignment="1">
      <alignment horizontal="center" vertical="center" wrapText="1"/>
    </xf>
    <xf numFmtId="0" fontId="112" fillId="0" borderId="44" xfId="3297" applyFont="1" applyBorder="1" applyAlignment="1">
      <alignment horizontal="center" vertical="center" wrapText="1"/>
    </xf>
    <xf numFmtId="0" fontId="112" fillId="0" borderId="45" xfId="3297" applyFont="1" applyBorder="1" applyAlignment="1">
      <alignment horizontal="center" vertical="center" wrapText="1"/>
    </xf>
    <xf numFmtId="0" fontId="130" fillId="0" borderId="77" xfId="3296" applyFont="1" applyBorder="1" applyAlignment="1">
      <alignment horizontal="center" vertical="center" wrapText="1"/>
    </xf>
    <xf numFmtId="0" fontId="130" fillId="0" borderId="0" xfId="3296" applyFont="1" applyBorder="1" applyAlignment="1">
      <alignment horizontal="center" vertical="center" wrapText="1"/>
    </xf>
    <xf numFmtId="0" fontId="127" fillId="0" borderId="77" xfId="3296" applyFont="1" applyBorder="1" applyAlignment="1">
      <alignment horizontal="center" vertical="center" wrapText="1"/>
    </xf>
    <xf numFmtId="0" fontId="127" fillId="0" borderId="0" xfId="3296" applyFont="1" applyBorder="1" applyAlignment="1">
      <alignment horizontal="center" vertical="center" wrapText="1"/>
    </xf>
    <xf numFmtId="0" fontId="113" fillId="0" borderId="77" xfId="3297" applyNumberFormat="1" applyFont="1" applyBorder="1" applyAlignment="1">
      <alignment horizontal="center" vertical="center" wrapText="1"/>
    </xf>
    <xf numFmtId="0" fontId="113" fillId="0" borderId="0" xfId="3297" applyNumberFormat="1" applyFont="1" applyBorder="1" applyAlignment="1">
      <alignment horizontal="center" vertical="center" wrapText="1"/>
    </xf>
    <xf numFmtId="0" fontId="112" fillId="0" borderId="77" xfId="3297" applyFont="1" applyBorder="1" applyAlignment="1">
      <alignment horizontal="center" vertical="center" wrapText="1"/>
    </xf>
    <xf numFmtId="0" fontId="112" fillId="0" borderId="0" xfId="3297" applyFont="1" applyBorder="1" applyAlignment="1">
      <alignment horizontal="center" vertical="center" wrapText="1"/>
    </xf>
    <xf numFmtId="0" fontId="130" fillId="0" borderId="14" xfId="3296" applyFont="1" applyBorder="1" applyAlignment="1">
      <alignment horizontal="center" vertical="center" wrapText="1"/>
    </xf>
    <xf numFmtId="0" fontId="127" fillId="0" borderId="20" xfId="3296" applyFont="1" applyBorder="1" applyAlignment="1">
      <alignment horizontal="center" vertical="center" wrapText="1"/>
    </xf>
    <xf numFmtId="0" fontId="113" fillId="0" borderId="74" xfId="3297" applyNumberFormat="1" applyFont="1" applyBorder="1" applyAlignment="1">
      <alignment horizontal="center" vertical="center" wrapText="1"/>
    </xf>
    <xf numFmtId="0" fontId="113" fillId="0" borderId="7" xfId="3297" applyNumberFormat="1" applyFont="1" applyBorder="1" applyAlignment="1">
      <alignment horizontal="center" vertical="center" wrapText="1"/>
    </xf>
    <xf numFmtId="0" fontId="113" fillId="0" borderId="75" xfId="3297" applyNumberFormat="1" applyFont="1" applyBorder="1" applyAlignment="1">
      <alignment horizontal="center" vertical="center" wrapText="1"/>
    </xf>
    <xf numFmtId="0" fontId="112" fillId="0" borderId="83" xfId="3297" applyFont="1" applyBorder="1" applyAlignment="1">
      <alignment horizontal="center" vertical="center" wrapText="1"/>
    </xf>
    <xf numFmtId="0" fontId="112" fillId="0" borderId="84" xfId="3297" applyFont="1" applyBorder="1" applyAlignment="1">
      <alignment horizontal="center" vertical="center" wrapText="1"/>
    </xf>
    <xf numFmtId="0" fontId="112" fillId="0" borderId="85" xfId="3297" applyFont="1" applyBorder="1" applyAlignment="1">
      <alignment horizontal="center" vertical="center" wrapText="1"/>
    </xf>
    <xf numFmtId="0" fontId="112" fillId="0" borderId="62" xfId="3297" applyFont="1" applyBorder="1" applyAlignment="1">
      <alignment horizontal="center" vertical="center" wrapText="1"/>
    </xf>
    <xf numFmtId="0" fontId="112" fillId="0" borderId="63" xfId="3297" applyFont="1" applyBorder="1" applyAlignment="1">
      <alignment horizontal="center" vertical="center" wrapText="1"/>
    </xf>
    <xf numFmtId="0" fontId="112" fillId="0" borderId="64" xfId="3297" applyFont="1" applyBorder="1" applyAlignment="1">
      <alignment horizontal="center" vertical="center" wrapText="1"/>
    </xf>
    <xf numFmtId="0" fontId="127" fillId="0" borderId="14" xfId="3296" applyFont="1" applyBorder="1" applyAlignment="1">
      <alignment horizontal="center" vertical="center" wrapText="1"/>
    </xf>
    <xf numFmtId="0" fontId="113" fillId="0" borderId="43" xfId="3297" applyNumberFormat="1" applyFont="1" applyBorder="1" applyAlignment="1">
      <alignment horizontal="center" vertical="center" wrapText="1"/>
    </xf>
    <xf numFmtId="0" fontId="113" fillId="0" borderId="44" xfId="3297" applyNumberFormat="1" applyFont="1" applyBorder="1" applyAlignment="1">
      <alignment horizontal="center" vertical="center" wrapText="1"/>
    </xf>
    <xf numFmtId="0" fontId="113" fillId="0" borderId="45" xfId="3297" applyNumberFormat="1" applyFont="1" applyBorder="1" applyAlignment="1">
      <alignment horizontal="center" vertical="center" wrapText="1"/>
    </xf>
    <xf numFmtId="0" fontId="20" fillId="0" borderId="36" xfId="3187" applyFill="1" applyBorder="1" applyAlignment="1">
      <alignment horizontal="center" vertical="center" textRotation="90" wrapText="1"/>
    </xf>
    <xf numFmtId="0" fontId="20" fillId="0" borderId="81" xfId="3187" applyFill="1" applyBorder="1" applyAlignment="1">
      <alignment horizontal="center" vertical="center" textRotation="90" wrapText="1"/>
    </xf>
    <xf numFmtId="0" fontId="20" fillId="0" borderId="39" xfId="3187" applyFill="1" applyBorder="1" applyAlignment="1">
      <alignment horizontal="center" vertical="center" textRotation="90" wrapText="1"/>
    </xf>
    <xf numFmtId="0" fontId="107" fillId="0" borderId="36" xfId="3187" applyFont="1" applyFill="1" applyBorder="1" applyAlignment="1">
      <alignment horizontal="center" vertical="center" textRotation="90" wrapText="1"/>
    </xf>
    <xf numFmtId="0" fontId="107" fillId="0" borderId="81" xfId="3187" applyFont="1" applyFill="1" applyBorder="1" applyAlignment="1">
      <alignment horizontal="center" vertical="center" textRotation="90" wrapText="1"/>
    </xf>
    <xf numFmtId="0" fontId="107" fillId="0" borderId="82" xfId="3187" applyFont="1" applyFill="1" applyBorder="1" applyAlignment="1">
      <alignment horizontal="center" vertical="center" textRotation="90" wrapText="1"/>
    </xf>
    <xf numFmtId="0" fontId="25" fillId="0" borderId="0" xfId="3187" applyFont="1" applyBorder="1" applyAlignment="1">
      <alignment horizontal="center" vertical="center"/>
    </xf>
    <xf numFmtId="0" fontId="132" fillId="0" borderId="74" xfId="3187" applyFont="1" applyBorder="1" applyAlignment="1">
      <alignment horizontal="center" vertical="center" wrapText="1"/>
    </xf>
    <xf numFmtId="0" fontId="132" fillId="0" borderId="75" xfId="3187" applyFont="1" applyBorder="1" applyAlignment="1">
      <alignment horizontal="center" vertical="center" wrapText="1"/>
    </xf>
    <xf numFmtId="0" fontId="84" fillId="0" borderId="73" xfId="3208" applyFont="1" applyBorder="1" applyAlignment="1">
      <alignment horizontal="center" vertical="center"/>
    </xf>
    <xf numFmtId="0" fontId="27" fillId="0" borderId="74" xfId="3208" applyFont="1" applyBorder="1" applyAlignment="1">
      <alignment horizontal="center" vertical="center"/>
    </xf>
    <xf numFmtId="0" fontId="27" fillId="0" borderId="7" xfId="3208" applyFont="1" applyBorder="1" applyAlignment="1">
      <alignment horizontal="center" vertical="center"/>
    </xf>
    <xf numFmtId="0" fontId="27" fillId="0" borderId="75" xfId="3208" applyFont="1" applyBorder="1" applyAlignment="1">
      <alignment horizontal="center" vertical="center"/>
    </xf>
    <xf numFmtId="0" fontId="83" fillId="0" borderId="0" xfId="3208" applyFont="1" applyBorder="1" applyAlignment="1">
      <alignment horizontal="center" vertical="center" wrapText="1"/>
    </xf>
    <xf numFmtId="0" fontId="27" fillId="0" borderId="59" xfId="3208" applyFont="1" applyBorder="1" applyAlignment="1">
      <alignment horizontal="center" vertical="center"/>
    </xf>
    <xf numFmtId="0" fontId="27" fillId="0" borderId="60" xfId="3208" applyFont="1" applyBorder="1" applyAlignment="1">
      <alignment horizontal="center" vertical="center"/>
    </xf>
    <xf numFmtId="0" fontId="27" fillId="0" borderId="61" xfId="3208" applyFont="1" applyBorder="1" applyAlignment="1">
      <alignment horizontal="center" vertical="center"/>
    </xf>
    <xf numFmtId="17" fontId="85" fillId="0" borderId="0" xfId="3208" applyNumberFormat="1" applyFont="1" applyBorder="1" applyAlignment="1">
      <alignment horizontal="center" vertical="center" wrapText="1"/>
    </xf>
    <xf numFmtId="0" fontId="82" fillId="0" borderId="44" xfId="3208" applyFont="1" applyFill="1" applyBorder="1" applyAlignment="1" applyProtection="1">
      <alignment horizontal="center" vertical="center" wrapText="1"/>
    </xf>
    <xf numFmtId="0" fontId="82" fillId="0" borderId="14" xfId="3208" applyFont="1" applyFill="1" applyBorder="1" applyAlignment="1" applyProtection="1">
      <alignment horizontal="center" vertical="center" wrapText="1"/>
    </xf>
    <xf numFmtId="0" fontId="82" fillId="0" borderId="34" xfId="3208" applyFont="1" applyFill="1" applyBorder="1" applyAlignment="1" applyProtection="1">
      <alignment horizontal="center" vertical="center" wrapText="1"/>
    </xf>
    <xf numFmtId="0" fontId="82" fillId="0" borderId="43" xfId="3208" applyFont="1" applyFill="1" applyBorder="1" applyAlignment="1" applyProtection="1">
      <alignment horizontal="center" vertical="center" wrapText="1"/>
    </xf>
    <xf numFmtId="0" fontId="82" fillId="0" borderId="46" xfId="3208" applyFont="1" applyFill="1" applyBorder="1" applyAlignment="1" applyProtection="1">
      <alignment horizontal="center" vertical="center" wrapText="1"/>
    </xf>
    <xf numFmtId="0" fontId="82" fillId="0" borderId="33" xfId="3208" applyFont="1" applyFill="1" applyBorder="1" applyAlignment="1" applyProtection="1">
      <alignment horizontal="center" vertical="center" wrapText="1"/>
    </xf>
    <xf numFmtId="0" fontId="82" fillId="0" borderId="44" xfId="3208" applyFont="1" applyFill="1" applyBorder="1" applyAlignment="1" applyProtection="1">
      <alignment horizontal="center" vertical="center" textRotation="90" shrinkToFit="1"/>
    </xf>
    <xf numFmtId="0" fontId="82" fillId="0" borderId="14" xfId="3208" applyFont="1" applyFill="1" applyBorder="1" applyAlignment="1" applyProtection="1">
      <alignment horizontal="center" vertical="center" textRotation="90" shrinkToFit="1"/>
    </xf>
    <xf numFmtId="0" fontId="82" fillId="0" borderId="34" xfId="3208" applyFont="1" applyFill="1" applyBorder="1" applyAlignment="1" applyProtection="1">
      <alignment horizontal="center" vertical="center" textRotation="90" shrinkToFit="1"/>
    </xf>
    <xf numFmtId="0" fontId="80" fillId="0" borderId="55" xfId="3208" applyFont="1" applyBorder="1" applyAlignment="1">
      <alignment horizontal="center" vertical="center" wrapText="1"/>
    </xf>
    <xf numFmtId="0" fontId="80" fillId="0" borderId="63" xfId="3208" applyFont="1" applyBorder="1" applyAlignment="1">
      <alignment horizontal="center" vertical="center" wrapText="1"/>
    </xf>
    <xf numFmtId="0" fontId="80" fillId="0" borderId="76" xfId="3208" applyFont="1" applyBorder="1" applyAlignment="1">
      <alignment horizontal="center" vertical="center" wrapText="1"/>
    </xf>
    <xf numFmtId="0" fontId="90" fillId="0" borderId="53" xfId="3208" applyFont="1" applyFill="1" applyBorder="1" applyAlignment="1">
      <alignment horizontal="center" vertical="center"/>
    </xf>
    <xf numFmtId="0" fontId="90" fillId="0" borderId="57" xfId="3208" applyFont="1" applyFill="1" applyBorder="1" applyAlignment="1">
      <alignment horizontal="center" vertical="center"/>
    </xf>
    <xf numFmtId="0" fontId="81" fillId="0" borderId="53" xfId="3208" applyFont="1" applyBorder="1" applyAlignment="1">
      <alignment horizontal="center" vertical="center" wrapText="1"/>
    </xf>
    <xf numFmtId="0" fontId="81" fillId="0" borderId="9" xfId="3208" applyFont="1" applyBorder="1" applyAlignment="1">
      <alignment horizontal="center" vertical="center" wrapText="1"/>
    </xf>
    <xf numFmtId="0" fontId="81" fillId="0" borderId="57" xfId="3208" applyFont="1" applyBorder="1" applyAlignment="1">
      <alignment horizontal="center" vertical="center" wrapText="1"/>
    </xf>
    <xf numFmtId="0" fontId="81" fillId="0" borderId="65" xfId="3208" applyFont="1" applyBorder="1" applyAlignment="1">
      <alignment horizontal="center" vertical="center" wrapText="1"/>
    </xf>
    <xf numFmtId="0" fontId="81" fillId="0" borderId="72" xfId="3208" applyFont="1" applyBorder="1" applyAlignment="1">
      <alignment horizontal="center" vertical="center" wrapText="1"/>
    </xf>
    <xf numFmtId="0" fontId="81" fillId="0" borderId="66" xfId="3208" applyFont="1" applyBorder="1" applyAlignment="1">
      <alignment horizontal="center" vertical="center" wrapText="1"/>
    </xf>
    <xf numFmtId="0" fontId="86" fillId="0" borderId="14" xfId="3208" applyFont="1" applyBorder="1" applyAlignment="1">
      <alignment horizontal="center" vertical="center" textRotation="90" shrinkToFit="1"/>
    </xf>
    <xf numFmtId="0" fontId="91" fillId="32" borderId="49" xfId="3208" applyFont="1" applyFill="1" applyBorder="1" applyAlignment="1">
      <alignment horizontal="center" vertical="center" shrinkToFit="1"/>
    </xf>
    <xf numFmtId="0" fontId="86" fillId="0" borderId="40" xfId="3208" applyFont="1" applyBorder="1" applyAlignment="1">
      <alignment horizontal="center" vertical="center" textRotation="90" shrinkToFit="1"/>
    </xf>
    <xf numFmtId="0" fontId="86" fillId="0" borderId="53" xfId="3208" applyFont="1" applyBorder="1" applyAlignment="1">
      <alignment horizontal="center" vertical="center" textRotation="90" shrinkToFit="1"/>
    </xf>
    <xf numFmtId="0" fontId="90" fillId="0" borderId="44" xfId="3208" applyFont="1" applyFill="1" applyBorder="1" applyAlignment="1">
      <alignment horizontal="center" vertical="center"/>
    </xf>
    <xf numFmtId="0" fontId="90" fillId="0" borderId="70" xfId="3208" applyFont="1" applyFill="1" applyBorder="1" applyAlignment="1">
      <alignment horizontal="center" vertical="center"/>
    </xf>
    <xf numFmtId="0" fontId="90" fillId="0" borderId="71" xfId="3208" applyFont="1" applyFill="1" applyBorder="1" applyAlignment="1">
      <alignment horizontal="center" vertical="center"/>
    </xf>
    <xf numFmtId="186" fontId="80" fillId="0" borderId="67" xfId="3208" applyNumberFormat="1" applyFont="1" applyBorder="1" applyAlignment="1">
      <alignment horizontal="center" vertical="center" wrapText="1"/>
    </xf>
    <xf numFmtId="186" fontId="80" fillId="0" borderId="68" xfId="3208" applyNumberFormat="1" applyFont="1" applyBorder="1" applyAlignment="1">
      <alignment horizontal="center" vertical="center" wrapText="1"/>
    </xf>
    <xf numFmtId="186" fontId="80" fillId="0" borderId="69" xfId="3208" applyNumberFormat="1" applyFont="1" applyBorder="1" applyAlignment="1">
      <alignment horizontal="center" vertical="center" wrapText="1"/>
    </xf>
    <xf numFmtId="187" fontId="80" fillId="0" borderId="62" xfId="3208" applyNumberFormat="1" applyFont="1" applyBorder="1" applyAlignment="1">
      <alignment horizontal="center" vertical="center" wrapText="1"/>
    </xf>
    <xf numFmtId="187" fontId="80" fillId="0" borderId="63" xfId="3208" applyNumberFormat="1" applyFont="1" applyBorder="1" applyAlignment="1">
      <alignment horizontal="center" vertical="center" wrapText="1"/>
    </xf>
    <xf numFmtId="187" fontId="80" fillId="0" borderId="64" xfId="3208" applyNumberFormat="1" applyFont="1" applyBorder="1" applyAlignment="1">
      <alignment horizontal="center" vertical="center" wrapText="1"/>
    </xf>
    <xf numFmtId="0" fontId="86" fillId="0" borderId="44" xfId="3208" applyFont="1" applyBorder="1" applyAlignment="1">
      <alignment horizontal="center" vertical="center" textRotation="90" shrinkToFit="1"/>
    </xf>
    <xf numFmtId="168" fontId="66" fillId="0" borderId="0" xfId="3210" applyNumberFormat="1" applyFont="1" applyFill="1" applyBorder="1" applyAlignment="1">
      <alignment horizontal="center" vertical="center" wrapText="1"/>
    </xf>
    <xf numFmtId="0" fontId="21" fillId="0" borderId="43" xfId="3210" applyFont="1" applyFill="1" applyBorder="1" applyAlignment="1" applyProtection="1">
      <alignment horizontal="center" vertical="center" wrapText="1"/>
    </xf>
    <xf numFmtId="0" fontId="21" fillId="0" borderId="46" xfId="3210" applyFont="1" applyFill="1" applyBorder="1" applyAlignment="1" applyProtection="1">
      <alignment horizontal="center" vertical="center" wrapText="1"/>
    </xf>
    <xf numFmtId="0" fontId="0" fillId="0" borderId="0" xfId="0"/>
    <xf numFmtId="0" fontId="21" fillId="0" borderId="1" xfId="3210" applyFont="1" applyFill="1" applyBorder="1" applyAlignment="1">
      <alignment horizontal="center" vertical="center" wrapText="1"/>
    </xf>
    <xf numFmtId="0" fontId="21" fillId="0" borderId="44" xfId="3210" applyFont="1" applyFill="1" applyBorder="1" applyAlignment="1">
      <alignment horizontal="center" vertical="center" wrapText="1"/>
    </xf>
    <xf numFmtId="0" fontId="21" fillId="0" borderId="14" xfId="3210" applyFont="1" applyFill="1" applyBorder="1" applyAlignment="1">
      <alignment horizontal="center" vertical="center" wrapText="1"/>
    </xf>
    <xf numFmtId="0" fontId="21" fillId="0" borderId="20" xfId="3210" applyFont="1" applyFill="1" applyBorder="1" applyAlignment="1">
      <alignment horizontal="center" vertical="center" wrapText="1"/>
    </xf>
    <xf numFmtId="0" fontId="26" fillId="0" borderId="46" xfId="3300" applyFont="1" applyBorder="1" applyAlignment="1">
      <alignment horizontal="center" vertical="center" wrapText="1"/>
    </xf>
    <xf numFmtId="0" fontId="26" fillId="0" borderId="14" xfId="3300" applyFont="1" applyBorder="1" applyAlignment="1">
      <alignment vertical="center" wrapText="1"/>
    </xf>
    <xf numFmtId="0" fontId="142" fillId="0" borderId="14" xfId="3299" applyFont="1" applyBorder="1" applyAlignment="1">
      <alignment horizontal="center" vertical="center" wrapText="1"/>
    </xf>
    <xf numFmtId="0" fontId="126" fillId="0" borderId="14" xfId="3299" applyFont="1" applyBorder="1" applyAlignment="1">
      <alignment horizontal="center" vertical="center" wrapText="1"/>
    </xf>
    <xf numFmtId="0" fontId="126" fillId="0" borderId="20" xfId="3299" applyFont="1" applyFill="1" applyBorder="1" applyAlignment="1">
      <alignment horizontal="center" vertical="center" wrapText="1"/>
    </xf>
    <xf numFmtId="0" fontId="126" fillId="0" borderId="43" xfId="3300" applyFont="1" applyBorder="1" applyAlignment="1">
      <alignment horizontal="center" vertical="center" wrapText="1"/>
    </xf>
    <xf numFmtId="0" fontId="126" fillId="0" borderId="46" xfId="3300" applyFont="1" applyBorder="1" applyAlignment="1">
      <alignment horizontal="center" vertical="center" wrapText="1"/>
    </xf>
    <xf numFmtId="0" fontId="126" fillId="0" borderId="44" xfId="3300" applyFont="1" applyBorder="1" applyAlignment="1">
      <alignment horizontal="center" vertical="center" wrapText="1"/>
    </xf>
    <xf numFmtId="0" fontId="126" fillId="0" borderId="14" xfId="3300" applyFont="1" applyBorder="1" applyAlignment="1">
      <alignment horizontal="center" vertical="center" wrapText="1"/>
    </xf>
    <xf numFmtId="0" fontId="126" fillId="0" borderId="45" xfId="3300" applyFont="1" applyBorder="1" applyAlignment="1">
      <alignment horizontal="center" vertical="center" wrapText="1"/>
    </xf>
    <xf numFmtId="0" fontId="126" fillId="0" borderId="47" xfId="3300" applyFont="1" applyBorder="1" applyAlignment="1">
      <alignment horizontal="center" vertical="center" wrapText="1"/>
    </xf>
    <xf numFmtId="0" fontId="126" fillId="0" borderId="47" xfId="3300" applyFont="1" applyBorder="1" applyAlignment="1">
      <alignment horizontal="left" vertical="center" wrapText="1" indent="1"/>
    </xf>
    <xf numFmtId="0" fontId="126" fillId="0" borderId="14" xfId="3301" applyFont="1" applyBorder="1" applyAlignment="1">
      <alignment horizontal="center" vertical="center"/>
    </xf>
    <xf numFmtId="0" fontId="26" fillId="0" borderId="14" xfId="3301" applyFont="1" applyBorder="1" applyAlignment="1">
      <alignment horizontal="center" vertical="center"/>
    </xf>
    <xf numFmtId="0" fontId="26" fillId="0" borderId="79" xfId="3301" applyFont="1" applyBorder="1" applyAlignment="1">
      <alignment horizontal="center" vertical="center" wrapText="1"/>
    </xf>
    <xf numFmtId="0" fontId="26" fillId="0" borderId="1" xfId="3301" applyFont="1" applyBorder="1" applyAlignment="1">
      <alignment horizontal="center" vertical="center" wrapText="1"/>
    </xf>
    <xf numFmtId="0" fontId="26" fillId="0" borderId="80" xfId="3301" applyFont="1" applyBorder="1" applyAlignment="1">
      <alignment horizontal="center" vertical="center" wrapText="1"/>
    </xf>
    <xf numFmtId="0" fontId="126" fillId="0" borderId="0" xfId="3293" applyFont="1" applyBorder="1" applyAlignment="1">
      <alignment horizontal="center" vertical="center"/>
    </xf>
    <xf numFmtId="0" fontId="126" fillId="0" borderId="54" xfId="3293" applyFont="1" applyBorder="1" applyAlignment="1">
      <alignment horizontal="center" vertical="center"/>
    </xf>
    <xf numFmtId="0" fontId="25" fillId="0" borderId="0" xfId="3293" applyFont="1" applyBorder="1" applyAlignment="1">
      <alignment horizontal="center" vertical="center"/>
    </xf>
    <xf numFmtId="0" fontId="25" fillId="0" borderId="54" xfId="3293" applyFont="1" applyBorder="1" applyAlignment="1">
      <alignment horizontal="center" vertical="center"/>
    </xf>
    <xf numFmtId="0" fontId="127" fillId="0" borderId="0" xfId="3293" applyFont="1" applyBorder="1" applyAlignment="1">
      <alignment horizontal="center" vertical="center"/>
    </xf>
    <xf numFmtId="0" fontId="127" fillId="0" borderId="54" xfId="3293" applyFont="1" applyBorder="1" applyAlignment="1">
      <alignment horizontal="center" vertical="center"/>
    </xf>
    <xf numFmtId="0" fontId="126" fillId="0" borderId="0" xfId="3288" applyFont="1" applyBorder="1" applyAlignment="1">
      <alignment horizontal="center" vertical="center"/>
    </xf>
    <xf numFmtId="0" fontId="126" fillId="0" borderId="54" xfId="3288" applyFont="1" applyBorder="1" applyAlignment="1">
      <alignment horizontal="center" vertical="center"/>
    </xf>
    <xf numFmtId="0" fontId="25" fillId="0" borderId="0" xfId="3288" applyFont="1" applyBorder="1" applyAlignment="1">
      <alignment horizontal="center" vertical="center"/>
    </xf>
    <xf numFmtId="0" fontId="25" fillId="0" borderId="54" xfId="3288" applyFont="1" applyBorder="1" applyAlignment="1">
      <alignment horizontal="center" vertical="center"/>
    </xf>
    <xf numFmtId="0" fontId="127" fillId="0" borderId="0" xfId="3288" applyFont="1" applyBorder="1" applyAlignment="1">
      <alignment horizontal="center"/>
    </xf>
    <xf numFmtId="0" fontId="127" fillId="0" borderId="54" xfId="3288" applyFont="1" applyBorder="1" applyAlignment="1">
      <alignment horizontal="center"/>
    </xf>
  </cellXfs>
  <cellStyles count="3302">
    <cellStyle name="??                          " xfId="1"/>
    <cellStyle name="??_kc-elec system check list" xfId="2"/>
    <cellStyle name="_Aux.cons" xfId="3"/>
    <cellStyle name="_Cent.Sect" xfId="4"/>
    <cellStyle name="_DGVCL" xfId="5"/>
    <cellStyle name="_EBC Format Nadiad" xfId="6"/>
    <cellStyle name="_EBC Format Nadiad_AMR" xfId="7"/>
    <cellStyle name="_EBC Format Nadiad_AMR_SOP MIS TNDSEP TO MAR" xfId="8"/>
    <cellStyle name="_EBC Format Nadiad_AMR_SOP TND" xfId="9"/>
    <cellStyle name="_EBC Format Nadiad_AMR_TNDOCT-TO MAR-14" xfId="10"/>
    <cellStyle name="_EBC Format Nadiad_SOP MIS TNDSEP TO MAR" xfId="11"/>
    <cellStyle name="_EBC Format Nadiad_SOP TND" xfId="12"/>
    <cellStyle name="_EBC Format Nadiad_T&amp;D April--09" xfId="13"/>
    <cellStyle name="_EBC Format Nadiad_T&amp;D April--09_SOP MIS TNDSEP TO MAR" xfId="14"/>
    <cellStyle name="_EBC Format Nadiad_T&amp;D April--09_SOP TND" xfId="15"/>
    <cellStyle name="_EBC Format Nadiad_T&amp;D April--09_TNDOCT-TO MAR-14" xfId="16"/>
    <cellStyle name="_EBC Format Nadiad_TNDOCT-TO MAR-14" xfId="17"/>
    <cellStyle name="_EBC Format Nov05" xfId="18"/>
    <cellStyle name="_EBC Format(interface) nadiad dt.28-12-04" xfId="19"/>
    <cellStyle name="_EBC Format(interface) nadiad dt.28-12-04_AMR" xfId="20"/>
    <cellStyle name="_EBC Format(interface) nadiad dt.28-12-04_AMR_SOP MIS TNDSEP TO MAR" xfId="21"/>
    <cellStyle name="_EBC Format(interface) nadiad dt.28-12-04_AMR_SOP TND" xfId="22"/>
    <cellStyle name="_EBC Format(interface) nadiad dt.28-12-04_AMR_TNDOCT-TO MAR-14" xfId="23"/>
    <cellStyle name="_EBC Format(interface) nadiad dt.28-12-04_SOP MIS TNDSEP TO MAR" xfId="24"/>
    <cellStyle name="_EBC Format(interface) nadiad dt.28-12-04_SOP TND" xfId="25"/>
    <cellStyle name="_EBC Format(interface) nadiad dt.28-12-04_T&amp;D April--09" xfId="26"/>
    <cellStyle name="_EBC Format(interface) nadiad dt.28-12-04_T&amp;D April--09_SOP MIS TNDSEP TO MAR" xfId="27"/>
    <cellStyle name="_EBC Format(interface) nadiad dt.28-12-04_T&amp;D April--09_SOP TND" xfId="28"/>
    <cellStyle name="_EBC Format(interface) nadiad dt.28-12-04_T&amp;D April--09_TNDOCT-TO MAR-14" xfId="29"/>
    <cellStyle name="_EBC Format(interface) nadiad dt.28-12-04_TNDOCT-TO MAR-14" xfId="30"/>
    <cellStyle name="_Gen.Details" xfId="31"/>
    <cellStyle name="_GencoMonthlyImport " xfId="32"/>
    <cellStyle name="_GencoMonthlyImport _AMR" xfId="33"/>
    <cellStyle name="_GencoMonthlyImport _AMR_SOP MIS TNDSEP TO MAR" xfId="34"/>
    <cellStyle name="_GencoMonthlyImport _AMR_SOP TND" xfId="35"/>
    <cellStyle name="_GencoMonthlyImport _AMR_TNDOCT-TO MAR-14" xfId="36"/>
    <cellStyle name="_GencoMonthlyImport _SOP MIS TNDSEP TO MAR" xfId="37"/>
    <cellStyle name="_GencoMonthlyImport _SOP TND" xfId="38"/>
    <cellStyle name="_GencoMonthlyImport _T&amp;D April--09" xfId="39"/>
    <cellStyle name="_GencoMonthlyImport _T&amp;D April--09_SOP MIS TNDSEP TO MAR" xfId="40"/>
    <cellStyle name="_GencoMonthlyImport _T&amp;D April--09_SOP TND" xfId="41"/>
    <cellStyle name="_GencoMonthlyImport _T&amp;D April--09_TNDOCT-TO MAR-14" xfId="42"/>
    <cellStyle name="_GencoMonthlyImport _TNDOCT-TO MAR-14" xfId="43"/>
    <cellStyle name="_gerc sop mar-09 tnd data" xfId="44"/>
    <cellStyle name="_gerc sop mar-09 tnd data_AG HVDSJun -12" xfId="45"/>
    <cellStyle name="_gerc sop mar-09 tnd data_PGVCL SOP MIS 2 11-12 Qtr" xfId="46"/>
    <cellStyle name="_gerc sop mar-09 tnd data_PGVCL SOP MIS 2 11-12 Qtr_SOP MIS TNDSEP TO MAR" xfId="47"/>
    <cellStyle name="_gerc sop mar-09 tnd data_PGVCL SOP MIS 2 11-12 Qtr_SOP TND" xfId="48"/>
    <cellStyle name="_gerc sop mar-09 tnd data_PGVCL SOP MIS 2 11-12 Qtr_TNDOCT-TO MAR-14" xfId="49"/>
    <cellStyle name="_gerc sop mar-09 tnd data_SOP MIS TNDSEP TO MAR" xfId="50"/>
    <cellStyle name="_gerc sop mar-09 tnd data_SOP TND" xfId="51"/>
    <cellStyle name="_gerc sop mar-09 tnd data_tnd" xfId="52"/>
    <cellStyle name="_gerc sop mar-09 tnd data_tnd_SOP MIS TNDSEP TO MAR" xfId="53"/>
    <cellStyle name="_gerc sop mar-09 tnd data_tnd_SOP TND" xfId="54"/>
    <cellStyle name="_gerc sop mar-09 tnd data_tnd_TNDOCT-TO MAR-14" xfId="55"/>
    <cellStyle name="_gerc sop mar-09 tnd data_TNDOCT-TO MAR-14" xfId="56"/>
    <cellStyle name="_Gondal" xfId="57"/>
    <cellStyle name="_Gondal TR Circle MAY-04" xfId="58"/>
    <cellStyle name="_Gondal TR Circle MAY-04_AMR" xfId="59"/>
    <cellStyle name="_Gondal TR Circle MAY-04_AMR_SOP MIS TNDSEP TO MAR" xfId="60"/>
    <cellStyle name="_Gondal TR Circle MAY-04_AMR_SOP TND" xfId="61"/>
    <cellStyle name="_Gondal TR Circle MAY-04_AMR_TNDOCT-TO MAR-14" xfId="62"/>
    <cellStyle name="_Gondal TR Circle MAY-04_SOP MIS TNDSEP TO MAR" xfId="63"/>
    <cellStyle name="_Gondal TR Circle MAY-04_SOP TND" xfId="64"/>
    <cellStyle name="_Gondal TR Circle MAY-04_T&amp;D April--09" xfId="65"/>
    <cellStyle name="_Gondal TR Circle MAY-04_T&amp;D April--09_SOP MIS TNDSEP TO MAR" xfId="66"/>
    <cellStyle name="_Gondal TR Circle MAY-04_T&amp;D April--09_SOP TND" xfId="67"/>
    <cellStyle name="_Gondal TR Circle MAY-04_T&amp;D April--09_TNDOCT-TO MAR-14" xfId="68"/>
    <cellStyle name="_Gondal TR Circle MAY-04_TNDOCT-TO MAR-14" xfId="69"/>
    <cellStyle name="_MGVCL" xfId="70"/>
    <cellStyle name="_Nadiad New EBC fomat 23.2.05" xfId="71"/>
    <cellStyle name="_Nadiad New EBC fomat 23.2.05_AMR" xfId="72"/>
    <cellStyle name="_Nadiad New EBC fomat 23.2.05_AMR_SOP MIS TNDSEP TO MAR" xfId="73"/>
    <cellStyle name="_Nadiad New EBC fomat 23.2.05_AMR_SOP TND" xfId="74"/>
    <cellStyle name="_Nadiad New EBC fomat 23.2.05_AMR_TNDOCT-TO MAR-14" xfId="75"/>
    <cellStyle name="_Nadiad New EBC fomat 23.2.05_SOP MIS TNDSEP TO MAR" xfId="76"/>
    <cellStyle name="_Nadiad New EBC fomat 23.2.05_SOP TND" xfId="77"/>
    <cellStyle name="_Nadiad New EBC fomat 23.2.05_T&amp;D April--09" xfId="78"/>
    <cellStyle name="_Nadiad New EBC fomat 23.2.05_T&amp;D April--09_SOP MIS TNDSEP TO MAR" xfId="79"/>
    <cellStyle name="_Nadiad New EBC fomat 23.2.05_T&amp;D April--09_SOP TND" xfId="80"/>
    <cellStyle name="_Nadiad New EBC fomat 23.2.05_T&amp;D April--09_TNDOCT-TO MAR-14" xfId="81"/>
    <cellStyle name="_Nadiad New EBC fomat 23.2.05_TNDOCT-TO MAR-14" xfId="82"/>
    <cellStyle name="_Nadiad New EBC Format April-05" xfId="83"/>
    <cellStyle name="_Nadiad New EBC Format April-05_AMR" xfId="84"/>
    <cellStyle name="_Nadiad New EBC Format April-05_AMR_SOP MIS TNDSEP TO MAR" xfId="85"/>
    <cellStyle name="_Nadiad New EBC Format April-05_AMR_SOP TND" xfId="86"/>
    <cellStyle name="_Nadiad New EBC Format April-05_AMR_TNDOCT-TO MAR-14" xfId="87"/>
    <cellStyle name="_Nadiad New EBC Format April-05_SOP MIS TNDSEP TO MAR" xfId="88"/>
    <cellStyle name="_Nadiad New EBC Format April-05_SOP TND" xfId="89"/>
    <cellStyle name="_Nadiad New EBC Format April-05_T&amp;D April--09" xfId="90"/>
    <cellStyle name="_Nadiad New EBC Format April-05_T&amp;D April--09_SOP MIS TNDSEP TO MAR" xfId="91"/>
    <cellStyle name="_Nadiad New EBC Format April-05_T&amp;D April--09_SOP TND" xfId="92"/>
    <cellStyle name="_Nadiad New EBC Format April-05_T&amp;D April--09_TNDOCT-TO MAR-14" xfId="93"/>
    <cellStyle name="_Nadiad New EBC Format April-05_TNDOCT-TO MAR-14" xfId="94"/>
    <cellStyle name="_New EBC Format 28.3.05" xfId="95"/>
    <cellStyle name="_New EBC Format 28.3.05_AMR" xfId="96"/>
    <cellStyle name="_New EBC Format 28.3.05_AMR_SOP MIS TNDSEP TO MAR" xfId="97"/>
    <cellStyle name="_New EBC Format 28.3.05_AMR_SOP TND" xfId="98"/>
    <cellStyle name="_New EBC Format 28.3.05_AMR_TNDOCT-TO MAR-14" xfId="99"/>
    <cellStyle name="_New EBC Format 28.3.05_SOP MIS TNDSEP TO MAR" xfId="100"/>
    <cellStyle name="_New EBC Format 28.3.05_SOP TND" xfId="101"/>
    <cellStyle name="_New EBC Format 28.3.05_T&amp;D April--09" xfId="102"/>
    <cellStyle name="_New EBC Format 28.3.05_T&amp;D April--09_SOP MIS TNDSEP TO MAR" xfId="103"/>
    <cellStyle name="_New EBC Format 28.3.05_T&amp;D April--09_SOP TND" xfId="104"/>
    <cellStyle name="_New EBC Format 28.3.05_T&amp;D April--09_TNDOCT-TO MAR-14" xfId="105"/>
    <cellStyle name="_New EBC Format 28.3.05_TNDOCT-TO MAR-14" xfId="106"/>
    <cellStyle name="_New EBC format for Nadiad (TR)  30.09.04" xfId="107"/>
    <cellStyle name="_New EBC format for Nadiad (TR)  30.09.04_AMR" xfId="108"/>
    <cellStyle name="_New EBC format for Nadiad (TR)  30.09.04_AMR_SOP MIS TNDSEP TO MAR" xfId="109"/>
    <cellStyle name="_New EBC format for Nadiad (TR)  30.09.04_AMR_SOP TND" xfId="110"/>
    <cellStyle name="_New EBC format for Nadiad (TR)  30.09.04_AMR_TNDOCT-TO MAR-14" xfId="111"/>
    <cellStyle name="_New EBC format for Nadiad (TR)  30.09.04_SOP MIS TNDSEP TO MAR" xfId="112"/>
    <cellStyle name="_New EBC format for Nadiad (TR)  30.09.04_SOP TND" xfId="113"/>
    <cellStyle name="_New EBC format for Nadiad (TR)  30.09.04_T&amp;D April--09" xfId="114"/>
    <cellStyle name="_New EBC format for Nadiad (TR)  30.09.04_T&amp;D April--09_SOP MIS TNDSEP TO MAR" xfId="115"/>
    <cellStyle name="_New EBC format for Nadiad (TR)  30.09.04_T&amp;D April--09_SOP TND" xfId="116"/>
    <cellStyle name="_New EBC format for Nadiad (TR)  30.09.04_T&amp;D April--09_TNDOCT-TO MAR-14" xfId="117"/>
    <cellStyle name="_New EBC format for Nadiad (TR)  30.09.04_TNDOCT-TO MAR-14" xfId="118"/>
    <cellStyle name="_PGVCL" xfId="119"/>
    <cellStyle name="_PGVCL- 7" xfId="120"/>
    <cellStyle name="_PGVCL- 7-" xfId="121"/>
    <cellStyle name="_PGVCL- 7-_AG HVDSJun -12" xfId="122"/>
    <cellStyle name="_PGVCL- 7-_PGVCL SOP MIS 2 11-12 Qtr" xfId="123"/>
    <cellStyle name="_PGVCL- 7-_PGVCL SOP MIS 2 11-12 Qtr_SOP MIS TNDSEP TO MAR" xfId="124"/>
    <cellStyle name="_PGVCL- 7-_PGVCL SOP MIS 2 11-12 Qtr_SOP TND" xfId="125"/>
    <cellStyle name="_PGVCL- 7-_PGVCL SOP MIS 2 11-12 Qtr_TNDOCT-TO MAR-14" xfId="126"/>
    <cellStyle name="_PGVCL- 7_SOP MIS TNDSEP TO MAR" xfId="127"/>
    <cellStyle name="_PGVCL- 7-_SOP MIS TNDSEP TO MAR" xfId="128"/>
    <cellStyle name="_PGVCL- 7_SOP TND" xfId="129"/>
    <cellStyle name="_PGVCL- 7-_SOP TND" xfId="130"/>
    <cellStyle name="_PGVCL- 7-_t &amp; d SOP HALF YEARLY  26.04.11 014 012" xfId="131"/>
    <cellStyle name="_PGVCL- 7-_t &amp; d SOP HALF YEARLY  26.04.11 014 012_SOP MIS TNDSEP TO MAR" xfId="132"/>
    <cellStyle name="_PGVCL- 7-_t &amp; d SOP HALF YEARLY  26.04.11 014 012_SOP TND" xfId="133"/>
    <cellStyle name="_PGVCL- 7-_t &amp; d SOP HALF YEARLY  26.04.11 014 012_TNDOCT-TO MAR-14" xfId="134"/>
    <cellStyle name="_PGVCL- 7-_tnd" xfId="135"/>
    <cellStyle name="_PGVCL- 7-_tnd_SOP MIS TNDSEP TO MAR" xfId="136"/>
    <cellStyle name="_PGVCL- 7-_tnd_SOP TND" xfId="137"/>
    <cellStyle name="_PGVCL- 7-_tnd_TNDOCT-TO MAR-14" xfId="138"/>
    <cellStyle name="_PGVCL- 7_TNDOCT-TO MAR-14" xfId="139"/>
    <cellStyle name="_PGVCL- 7-_TNDOCT-TO MAR-14" xfId="140"/>
    <cellStyle name="_PGVCL- 8" xfId="141"/>
    <cellStyle name="_PGVCL_FINAL SOP MIS TECH - 4 DEC-14" xfId="142"/>
    <cellStyle name="_PGVCL_FINAL SOP MIS TECH - 4 DEC-14 2" xfId="3263"/>
    <cellStyle name="_PGVCL_monthwise TT&amp;SF 2009-10-2010-11-12" xfId="3267"/>
    <cellStyle name="_pgvcl-1" xfId="143"/>
    <cellStyle name="_pgvcl-1_Accident - 2007-08 + 2008-09 -- 15.12.08" xfId="144"/>
    <cellStyle name="_pgvcl-1_Accident S-dn wise up to Nov. 08 for SE's Conference" xfId="145"/>
    <cellStyle name="_pgvcl-1_Book-DMTHL" xfId="146"/>
    <cellStyle name="_pgvcl-1_Comparison" xfId="147"/>
    <cellStyle name="_pgvcl-1_Details of Selected Urban Feeder" xfId="148"/>
    <cellStyle name="_pgvcl-1_DHTHL JAN-09" xfId="149"/>
    <cellStyle name="_pgvcl-1_dnthl Feb-09" xfId="150"/>
    <cellStyle name="_pgvcl-1_JGYssss" xfId="151"/>
    <cellStyle name="_pgvcl-1_JMN-7" xfId="152"/>
    <cellStyle name="_pgvcl-1_JMN-77" xfId="153"/>
    <cellStyle name="_pgvcl-1_JND - 5" xfId="154"/>
    <cellStyle name="_pgvcl-1_JND 50" xfId="155"/>
    <cellStyle name="_pgvcl-1_NEW MIS Feb - 08" xfId="156"/>
    <cellStyle name="_pgvcl-1_NEW MIS Feb - 08_Book-DMTHL" xfId="157"/>
    <cellStyle name="_pgvcl-1_NEW MIS Feb - 08_Comparison" xfId="158"/>
    <cellStyle name="_pgvcl-1_NEW MIS Feb - 08_Details of Selected Urban Feeder" xfId="159"/>
    <cellStyle name="_pgvcl-1_NEW MIS Feb - 08_DHTHL JAN-09" xfId="160"/>
    <cellStyle name="_pgvcl-1_NEW MIS Feb - 08_dnthl Feb-09" xfId="161"/>
    <cellStyle name="_pgvcl-1_NEW MIS Feb - 08_JGYssss" xfId="162"/>
    <cellStyle name="_pgvcl-1_NEW MIS Feb - 08_PBR" xfId="163"/>
    <cellStyle name="_pgvcl-1_NEW MIS Feb - 08_PBR CO_DAILY REPORT GIS - 20-01-09" xfId="164"/>
    <cellStyle name="_pgvcl-1_NEW MIS Feb - 08_Point No.-3 T&amp;D _ 06-11-08" xfId="165"/>
    <cellStyle name="_pgvcl-1_NEW MIS Feb - 08_Point no.3_17-10-08" xfId="166"/>
    <cellStyle name="_pgvcl-1_NEW MIS Feb - 08_T&amp;D August-08" xfId="167"/>
    <cellStyle name="_pgvcl-1_NEW MIS Feb - 08_T&amp;D Data 2005-06 Onwards Database master" xfId="168"/>
    <cellStyle name="_pgvcl-1_NEW MIS Feb - 08_T&amp;D Dec-08" xfId="169"/>
    <cellStyle name="_pgvcl-1_NEW MIS Feb - 08_T&amp;D July-08" xfId="170"/>
    <cellStyle name="_pgvcl-1_NEW MIS Feb - 08_URBAN WEEKLY PBR CO" xfId="171"/>
    <cellStyle name="_pgvcl-1_NEW MIS Feb - 08_Weekly Urban PBR CO - 06-03-09 to 12-03-09" xfId="172"/>
    <cellStyle name="_pgvcl-1_NEW MIS Feb - 08_Weekly Urban PBR CO - 20-02-09 to 26-02-09" xfId="173"/>
    <cellStyle name="_pgvcl-1_NEW MIS Feb - 08_Weekly Urban PBR CO - 30-01-09 to 05-02-09" xfId="174"/>
    <cellStyle name="_pgvcl-1_NEW MIS Feb - 08_Weekly Urban PBR CO - 9-1-09 to 15.01.09" xfId="175"/>
    <cellStyle name="_pgvcl-1_NEW MIS Jan - 08" xfId="176"/>
    <cellStyle name="_pgvcl-1_NEW MIS Jan - 08_Book-DMTHL" xfId="177"/>
    <cellStyle name="_pgvcl-1_NEW MIS Jan - 08_Comparison" xfId="178"/>
    <cellStyle name="_pgvcl-1_NEW MIS Jan - 08_Details of Selected Urban Feeder" xfId="179"/>
    <cellStyle name="_pgvcl-1_NEW MIS Jan - 08_DHTHL JAN-09" xfId="180"/>
    <cellStyle name="_pgvcl-1_NEW MIS Jan - 08_dnthl Feb-09" xfId="181"/>
    <cellStyle name="_pgvcl-1_NEW MIS Jan - 08_JGYssss" xfId="182"/>
    <cellStyle name="_pgvcl-1_NEW MIS Jan - 08_PBR" xfId="183"/>
    <cellStyle name="_pgvcl-1_NEW MIS Jan - 08_PBR CO_DAILY REPORT GIS - 20-01-09" xfId="184"/>
    <cellStyle name="_pgvcl-1_NEW MIS Jan - 08_Point No.-3 T&amp;D _ 06-11-08" xfId="185"/>
    <cellStyle name="_pgvcl-1_NEW MIS Jan - 08_Point no.3_17-10-08" xfId="186"/>
    <cellStyle name="_pgvcl-1_NEW MIS Jan - 08_T&amp;D August-08" xfId="187"/>
    <cellStyle name="_pgvcl-1_NEW MIS Jan - 08_T&amp;D Data 2005-06 Onwards Database master" xfId="188"/>
    <cellStyle name="_pgvcl-1_NEW MIS Jan - 08_T&amp;D Dec-08" xfId="189"/>
    <cellStyle name="_pgvcl-1_NEW MIS Jan - 08_T&amp;D July-08" xfId="190"/>
    <cellStyle name="_pgvcl-1_NEW MIS Jan - 08_URBAN WEEKLY PBR CO" xfId="191"/>
    <cellStyle name="_pgvcl-1_NEW MIS Jan - 08_Weekly Urban PBR CO - 06-03-09 to 12-03-09" xfId="192"/>
    <cellStyle name="_pgvcl-1_NEW MIS Jan - 08_Weekly Urban PBR CO - 20-02-09 to 26-02-09" xfId="193"/>
    <cellStyle name="_pgvcl-1_NEW MIS Jan - 08_Weekly Urban PBR CO - 30-01-09 to 05-02-09" xfId="194"/>
    <cellStyle name="_pgvcl-1_NEW MIS Jan - 08_Weekly Urban PBR CO - 9-1-09 to 15.01.09" xfId="195"/>
    <cellStyle name="_pgvcl-1_NEW MIS Mar - 08" xfId="196"/>
    <cellStyle name="_pgvcl-1_PBR" xfId="197"/>
    <cellStyle name="_pgvcl-1_PBR CO_DAILY REPORT GIS - 20-01-09" xfId="198"/>
    <cellStyle name="_pgvcl-1_PBR-7" xfId="199"/>
    <cellStyle name="_pgvcl-1_Point No.-3 T&amp;D _ 06-11-08" xfId="200"/>
    <cellStyle name="_pgvcl-1_Point no.3_17-10-08" xfId="201"/>
    <cellStyle name="_pgvcl-1_sept JMN-7" xfId="202"/>
    <cellStyle name="_pgvcl-1_T&amp;D August-08" xfId="203"/>
    <cellStyle name="_pgvcl-1_T&amp;D Data 2005-06 Onwards Database master" xfId="204"/>
    <cellStyle name="_pgvcl-1_T&amp;D Dec-08" xfId="205"/>
    <cellStyle name="_pgvcl-1_T&amp;D July-08" xfId="206"/>
    <cellStyle name="_pgvcl-1_URBAN WEEKLY PBR CO" xfId="207"/>
    <cellStyle name="_pgvcl-1_Weekly Urban PBR CO - 06-03-09 to 12-03-09" xfId="208"/>
    <cellStyle name="_pgvcl-1_Weekly Urban PBR CO - 20-02-09 to 26-02-09" xfId="209"/>
    <cellStyle name="_pgvcl-1_Weekly Urban PBR CO - 30-01-09 to 05-02-09" xfId="210"/>
    <cellStyle name="_pgvcl-1_Weekly Urban PBR CO - 9-1-09 to 15.01.09" xfId="211"/>
    <cellStyle name="_pgvcl-1-1" xfId="212"/>
    <cellStyle name="_pgvcl-1-1_Accident - 2007-08 + 2008-09 -- 15.12.08" xfId="213"/>
    <cellStyle name="_pgvcl-1-1_Accident S-dn wise up to Nov. 08 for SE's Conference" xfId="214"/>
    <cellStyle name="_pgvcl-1-1_Book-DMTHL" xfId="215"/>
    <cellStyle name="_pgvcl-1-1_Comparison" xfId="216"/>
    <cellStyle name="_pgvcl-1-1_Details of Selected Urban Feeder" xfId="217"/>
    <cellStyle name="_pgvcl-1-1_DHTHL JAN-09" xfId="218"/>
    <cellStyle name="_pgvcl-1-1_dnthl Feb-09" xfId="219"/>
    <cellStyle name="_pgvcl-1-1_JGYssss" xfId="220"/>
    <cellStyle name="_pgvcl-1-1_JMN-7" xfId="221"/>
    <cellStyle name="_pgvcl-1-1_JMN-77" xfId="222"/>
    <cellStyle name="_pgvcl-1-1_JND - 5" xfId="223"/>
    <cellStyle name="_pgvcl-1-1_JND 50" xfId="224"/>
    <cellStyle name="_pgvcl-1-1_NEW MIS Feb - 08" xfId="225"/>
    <cellStyle name="_pgvcl-1-1_NEW MIS Feb - 08_Book-DMTHL" xfId="226"/>
    <cellStyle name="_pgvcl-1-1_NEW MIS Feb - 08_Comparison" xfId="227"/>
    <cellStyle name="_pgvcl-1-1_NEW MIS Feb - 08_Details of Selected Urban Feeder" xfId="228"/>
    <cellStyle name="_pgvcl-1-1_NEW MIS Feb - 08_DHTHL JAN-09" xfId="229"/>
    <cellStyle name="_pgvcl-1-1_NEW MIS Feb - 08_dnthl Feb-09" xfId="230"/>
    <cellStyle name="_pgvcl-1-1_NEW MIS Feb - 08_JGYssss" xfId="231"/>
    <cellStyle name="_pgvcl-1-1_NEW MIS Feb - 08_PBR" xfId="232"/>
    <cellStyle name="_pgvcl-1-1_NEW MIS Feb - 08_PBR CO_DAILY REPORT GIS - 20-01-09" xfId="233"/>
    <cellStyle name="_pgvcl-1-1_NEW MIS Feb - 08_Point No.-3 T&amp;D _ 06-11-08" xfId="234"/>
    <cellStyle name="_pgvcl-1-1_NEW MIS Feb - 08_Point no.3_17-10-08" xfId="235"/>
    <cellStyle name="_pgvcl-1-1_NEW MIS Feb - 08_T&amp;D August-08" xfId="236"/>
    <cellStyle name="_pgvcl-1-1_NEW MIS Feb - 08_T&amp;D Data 2005-06 Onwards Database master" xfId="237"/>
    <cellStyle name="_pgvcl-1-1_NEW MIS Feb - 08_T&amp;D Dec-08" xfId="238"/>
    <cellStyle name="_pgvcl-1-1_NEW MIS Feb - 08_T&amp;D July-08" xfId="239"/>
    <cellStyle name="_pgvcl-1-1_NEW MIS Feb - 08_URBAN WEEKLY PBR CO" xfId="240"/>
    <cellStyle name="_pgvcl-1-1_NEW MIS Feb - 08_Weekly Urban PBR CO - 06-03-09 to 12-03-09" xfId="241"/>
    <cellStyle name="_pgvcl-1-1_NEW MIS Feb - 08_Weekly Urban PBR CO - 20-02-09 to 26-02-09" xfId="242"/>
    <cellStyle name="_pgvcl-1-1_NEW MIS Feb - 08_Weekly Urban PBR CO - 30-01-09 to 05-02-09" xfId="243"/>
    <cellStyle name="_pgvcl-1-1_NEW MIS Feb - 08_Weekly Urban PBR CO - 9-1-09 to 15.01.09" xfId="244"/>
    <cellStyle name="_pgvcl-1-1_NEW MIS Jan - 08" xfId="245"/>
    <cellStyle name="_pgvcl-1-1_NEW MIS Jan - 08_Book-DMTHL" xfId="246"/>
    <cellStyle name="_pgvcl-1-1_NEW MIS Jan - 08_Comparison" xfId="247"/>
    <cellStyle name="_pgvcl-1-1_NEW MIS Jan - 08_Details of Selected Urban Feeder" xfId="248"/>
    <cellStyle name="_pgvcl-1-1_NEW MIS Jan - 08_DHTHL JAN-09" xfId="249"/>
    <cellStyle name="_pgvcl-1-1_NEW MIS Jan - 08_dnthl Feb-09" xfId="250"/>
    <cellStyle name="_pgvcl-1-1_NEW MIS Jan - 08_JGYssss" xfId="251"/>
    <cellStyle name="_pgvcl-1-1_NEW MIS Jan - 08_PBR" xfId="252"/>
    <cellStyle name="_pgvcl-1-1_NEW MIS Jan - 08_PBR CO_DAILY REPORT GIS - 20-01-09" xfId="253"/>
    <cellStyle name="_pgvcl-1-1_NEW MIS Jan - 08_Point No.-3 T&amp;D _ 06-11-08" xfId="254"/>
    <cellStyle name="_pgvcl-1-1_NEW MIS Jan - 08_Point no.3_17-10-08" xfId="255"/>
    <cellStyle name="_pgvcl-1-1_NEW MIS Jan - 08_T&amp;D August-08" xfId="256"/>
    <cellStyle name="_pgvcl-1-1_NEW MIS Jan - 08_T&amp;D Data 2005-06 Onwards Database master" xfId="257"/>
    <cellStyle name="_pgvcl-1-1_NEW MIS Jan - 08_T&amp;D Dec-08" xfId="258"/>
    <cellStyle name="_pgvcl-1-1_NEW MIS Jan - 08_T&amp;D July-08" xfId="259"/>
    <cellStyle name="_pgvcl-1-1_NEW MIS Jan - 08_URBAN WEEKLY PBR CO" xfId="260"/>
    <cellStyle name="_pgvcl-1-1_NEW MIS Jan - 08_Weekly Urban PBR CO - 06-03-09 to 12-03-09" xfId="261"/>
    <cellStyle name="_pgvcl-1-1_NEW MIS Jan - 08_Weekly Urban PBR CO - 20-02-09 to 26-02-09" xfId="262"/>
    <cellStyle name="_pgvcl-1-1_NEW MIS Jan - 08_Weekly Urban PBR CO - 30-01-09 to 05-02-09" xfId="263"/>
    <cellStyle name="_pgvcl-1-1_NEW MIS Jan - 08_Weekly Urban PBR CO - 9-1-09 to 15.01.09" xfId="264"/>
    <cellStyle name="_pgvcl-1-1_NEW MIS Mar - 08" xfId="265"/>
    <cellStyle name="_pgvcl-1-1_PBR" xfId="266"/>
    <cellStyle name="_pgvcl-1-1_PBR CO_DAILY REPORT GIS - 20-01-09" xfId="267"/>
    <cellStyle name="_pgvcl-1-1_PBR-7" xfId="268"/>
    <cellStyle name="_pgvcl-1-1_Point No.-3 T&amp;D _ 06-11-08" xfId="269"/>
    <cellStyle name="_pgvcl-1-1_Point no.3_17-10-08" xfId="270"/>
    <cellStyle name="_pgvcl-1-1_sept JMN-7" xfId="271"/>
    <cellStyle name="_pgvcl-1-1_T&amp;D August-08" xfId="272"/>
    <cellStyle name="_pgvcl-1-1_T&amp;D Data 2005-06 Onwards Database master" xfId="273"/>
    <cellStyle name="_pgvcl-1-1_T&amp;D Dec-08" xfId="274"/>
    <cellStyle name="_pgvcl-1-1_T&amp;D July-08" xfId="275"/>
    <cellStyle name="_pgvcl-1-1_URBAN WEEKLY PBR CO" xfId="276"/>
    <cellStyle name="_pgvcl-1-1_Weekly Urban PBR CO - 06-03-09 to 12-03-09" xfId="277"/>
    <cellStyle name="_pgvcl-1-1_Weekly Urban PBR CO - 20-02-09 to 26-02-09" xfId="278"/>
    <cellStyle name="_pgvcl-1-1_Weekly Urban PBR CO - 30-01-09 to 05-02-09" xfId="279"/>
    <cellStyle name="_pgvcl-1-1_Weekly Urban PBR CO - 9-1-09 to 15.01.09" xfId="280"/>
    <cellStyle name="_pgvcl-2-2" xfId="281"/>
    <cellStyle name="_pgvcl-2-2_Accident - 2007-08 + 2008-09 -- 15.12.08" xfId="282"/>
    <cellStyle name="_pgvcl-2-2_Accident S-dn wise up to Nov. 08 for SE's Conference" xfId="283"/>
    <cellStyle name="_pgvcl-2-2_Book-DMTHL" xfId="284"/>
    <cellStyle name="_pgvcl-2-2_Comparison" xfId="285"/>
    <cellStyle name="_pgvcl-2-2_Details of Selected Urban Feeder" xfId="286"/>
    <cellStyle name="_pgvcl-2-2_DHTHL JAN-09" xfId="287"/>
    <cellStyle name="_pgvcl-2-2_dnthl Feb-09" xfId="288"/>
    <cellStyle name="_pgvcl-2-2_JGYssss" xfId="289"/>
    <cellStyle name="_pgvcl-2-2_JMN-7" xfId="290"/>
    <cellStyle name="_pgvcl-2-2_JMN-77" xfId="291"/>
    <cellStyle name="_pgvcl-2-2_JND - 5" xfId="292"/>
    <cellStyle name="_pgvcl-2-2_JND 50" xfId="293"/>
    <cellStyle name="_pgvcl-2-2_NEW MIS Feb - 08" xfId="294"/>
    <cellStyle name="_pgvcl-2-2_NEW MIS Feb - 08_Book-DMTHL" xfId="295"/>
    <cellStyle name="_pgvcl-2-2_NEW MIS Feb - 08_Comparison" xfId="296"/>
    <cellStyle name="_pgvcl-2-2_NEW MIS Feb - 08_Details of Selected Urban Feeder" xfId="297"/>
    <cellStyle name="_pgvcl-2-2_NEW MIS Feb - 08_DHTHL JAN-09" xfId="298"/>
    <cellStyle name="_pgvcl-2-2_NEW MIS Feb - 08_dnthl Feb-09" xfId="299"/>
    <cellStyle name="_pgvcl-2-2_NEW MIS Feb - 08_JGYssss" xfId="300"/>
    <cellStyle name="_pgvcl-2-2_NEW MIS Feb - 08_PBR" xfId="301"/>
    <cellStyle name="_pgvcl-2-2_NEW MIS Feb - 08_PBR CO_DAILY REPORT GIS - 20-01-09" xfId="302"/>
    <cellStyle name="_pgvcl-2-2_NEW MIS Feb - 08_Point No.-3 T&amp;D _ 06-11-08" xfId="303"/>
    <cellStyle name="_pgvcl-2-2_NEW MIS Feb - 08_Point no.3_17-10-08" xfId="304"/>
    <cellStyle name="_pgvcl-2-2_NEW MIS Feb - 08_T&amp;D August-08" xfId="305"/>
    <cellStyle name="_pgvcl-2-2_NEW MIS Feb - 08_T&amp;D Data 2005-06 Onwards Database master" xfId="306"/>
    <cellStyle name="_pgvcl-2-2_NEW MIS Feb - 08_T&amp;D Dec-08" xfId="307"/>
    <cellStyle name="_pgvcl-2-2_NEW MIS Feb - 08_T&amp;D July-08" xfId="308"/>
    <cellStyle name="_pgvcl-2-2_NEW MIS Feb - 08_URBAN WEEKLY PBR CO" xfId="309"/>
    <cellStyle name="_pgvcl-2-2_NEW MIS Feb - 08_Weekly Urban PBR CO - 06-03-09 to 12-03-09" xfId="310"/>
    <cellStyle name="_pgvcl-2-2_NEW MIS Feb - 08_Weekly Urban PBR CO - 20-02-09 to 26-02-09" xfId="311"/>
    <cellStyle name="_pgvcl-2-2_NEW MIS Feb - 08_Weekly Urban PBR CO - 30-01-09 to 05-02-09" xfId="312"/>
    <cellStyle name="_pgvcl-2-2_NEW MIS Feb - 08_Weekly Urban PBR CO - 9-1-09 to 15.01.09" xfId="313"/>
    <cellStyle name="_pgvcl-2-2_NEW MIS Jan - 08" xfId="314"/>
    <cellStyle name="_pgvcl-2-2_NEW MIS Jan - 08_Book-DMTHL" xfId="315"/>
    <cellStyle name="_pgvcl-2-2_NEW MIS Jan - 08_Comparison" xfId="316"/>
    <cellStyle name="_pgvcl-2-2_NEW MIS Jan - 08_Details of Selected Urban Feeder" xfId="317"/>
    <cellStyle name="_pgvcl-2-2_NEW MIS Jan - 08_DHTHL JAN-09" xfId="318"/>
    <cellStyle name="_pgvcl-2-2_NEW MIS Jan - 08_dnthl Feb-09" xfId="319"/>
    <cellStyle name="_pgvcl-2-2_NEW MIS Jan - 08_JGYssss" xfId="320"/>
    <cellStyle name="_pgvcl-2-2_NEW MIS Jan - 08_PBR" xfId="321"/>
    <cellStyle name="_pgvcl-2-2_NEW MIS Jan - 08_PBR CO_DAILY REPORT GIS - 20-01-09" xfId="322"/>
    <cellStyle name="_pgvcl-2-2_NEW MIS Jan - 08_Point No.-3 T&amp;D _ 06-11-08" xfId="323"/>
    <cellStyle name="_pgvcl-2-2_NEW MIS Jan - 08_Point no.3_17-10-08" xfId="324"/>
    <cellStyle name="_pgvcl-2-2_NEW MIS Jan - 08_T&amp;D August-08" xfId="325"/>
    <cellStyle name="_pgvcl-2-2_NEW MIS Jan - 08_T&amp;D Data 2005-06 Onwards Database master" xfId="326"/>
    <cellStyle name="_pgvcl-2-2_NEW MIS Jan - 08_T&amp;D Dec-08" xfId="327"/>
    <cellStyle name="_pgvcl-2-2_NEW MIS Jan - 08_T&amp;D July-08" xfId="328"/>
    <cellStyle name="_pgvcl-2-2_NEW MIS Jan - 08_URBAN WEEKLY PBR CO" xfId="329"/>
    <cellStyle name="_pgvcl-2-2_NEW MIS Jan - 08_Weekly Urban PBR CO - 06-03-09 to 12-03-09" xfId="330"/>
    <cellStyle name="_pgvcl-2-2_NEW MIS Jan - 08_Weekly Urban PBR CO - 20-02-09 to 26-02-09" xfId="331"/>
    <cellStyle name="_pgvcl-2-2_NEW MIS Jan - 08_Weekly Urban PBR CO - 30-01-09 to 05-02-09" xfId="332"/>
    <cellStyle name="_pgvcl-2-2_NEW MIS Jan - 08_Weekly Urban PBR CO - 9-1-09 to 15.01.09" xfId="333"/>
    <cellStyle name="_pgvcl-2-2_NEW MIS Mar - 08" xfId="334"/>
    <cellStyle name="_pgvcl-2-2_PBR" xfId="335"/>
    <cellStyle name="_pgvcl-2-2_PBR CO_DAILY REPORT GIS - 20-01-09" xfId="336"/>
    <cellStyle name="_pgvcl-2-2_PBR-7" xfId="337"/>
    <cellStyle name="_pgvcl-2-2_Point No.-3 T&amp;D _ 06-11-08" xfId="338"/>
    <cellStyle name="_pgvcl-2-2_Point no.3_17-10-08" xfId="339"/>
    <cellStyle name="_pgvcl-2-2_sept JMN-7" xfId="340"/>
    <cellStyle name="_pgvcl-2-2_T&amp;D August-08" xfId="341"/>
    <cellStyle name="_pgvcl-2-2_T&amp;D Data 2005-06 Onwards Database master" xfId="342"/>
    <cellStyle name="_pgvcl-2-2_T&amp;D Dec-08" xfId="343"/>
    <cellStyle name="_pgvcl-2-2_T&amp;D July-08" xfId="344"/>
    <cellStyle name="_pgvcl-2-2_URBAN WEEKLY PBR CO" xfId="345"/>
    <cellStyle name="_pgvcl-2-2_Weekly Urban PBR CO - 06-03-09 to 12-03-09" xfId="346"/>
    <cellStyle name="_pgvcl-2-2_Weekly Urban PBR CO - 20-02-09 to 26-02-09" xfId="347"/>
    <cellStyle name="_pgvcl-2-2_Weekly Urban PBR CO - 30-01-09 to 05-02-09" xfId="348"/>
    <cellStyle name="_pgvcl-2-2_Weekly Urban PBR CO - 9-1-09 to 15.01.09" xfId="349"/>
    <cellStyle name="_pgvcl-costal" xfId="350"/>
    <cellStyle name="_pgvcl-costal_Accident - 2007-08 + 2008-09 -- 15.12.08" xfId="351"/>
    <cellStyle name="_pgvcl-costal_Accident - 2007-08 + 2008-09 -- 15.12.08_SOP MIS TNDSEP TO MAR" xfId="352"/>
    <cellStyle name="_pgvcl-costal_Accident - 2007-08 + 2008-09 -- 15.12.08_SOP TND" xfId="353"/>
    <cellStyle name="_pgvcl-costal_Accident - 2007-08 + 2008-09 -- 15.12.08_TNDOCT-TO MAR-14" xfId="354"/>
    <cellStyle name="_pgvcl-costal_Accident S-dn wise up to Nov. 08 for SE's Conference" xfId="355"/>
    <cellStyle name="_pgvcl-costal_Accident S-dn wise up to Nov. 08 for SE's Conference_SOP MIS TNDSEP TO MAR" xfId="356"/>
    <cellStyle name="_pgvcl-costal_Accident S-dn wise up to Nov. 08 for SE's Conference_SOP TND" xfId="357"/>
    <cellStyle name="_pgvcl-costal_Accident S-dn wise up to Nov. 08 for SE's Conference_TNDOCT-TO MAR-14" xfId="358"/>
    <cellStyle name="_pgvcl-costal_Book-DMTHL" xfId="359"/>
    <cellStyle name="_pgvcl-costal_Botad MIS June 09" xfId="360"/>
    <cellStyle name="_pgvcl-costal_Comparison" xfId="361"/>
    <cellStyle name="_pgvcl-costal_Comparison_SOP MIS TNDSEP TO MAR" xfId="362"/>
    <cellStyle name="_pgvcl-costal_Comparison_SOP TND" xfId="363"/>
    <cellStyle name="_pgvcl-costal_Comparison_TNDOCT-TO MAR-14" xfId="364"/>
    <cellStyle name="_pgvcl-costal_Details of Selected Urban Feeder" xfId="365"/>
    <cellStyle name="_pgvcl-costal_Details of Selected Urban Feeder_SOP MIS TNDSEP TO MAR" xfId="366"/>
    <cellStyle name="_pgvcl-costal_Details of Selected Urban Feeder_SOP TND" xfId="367"/>
    <cellStyle name="_pgvcl-costal_Details of Selected Urban Feeder_TNDOCT-TO MAR-14" xfId="368"/>
    <cellStyle name="_pgvcl-costal_DHTHL JAN-09" xfId="369"/>
    <cellStyle name="_pgvcl-costal_dnthl Feb-09" xfId="370"/>
    <cellStyle name="_pgvcl-costal_JGYssss" xfId="371"/>
    <cellStyle name="_pgvcl-costal_JGYssss_SOP MIS TNDSEP TO MAR" xfId="372"/>
    <cellStyle name="_pgvcl-costal_JGYssss_SOP TND" xfId="373"/>
    <cellStyle name="_pgvcl-costal_JGYssss_TNDOCT-TO MAR-14" xfId="374"/>
    <cellStyle name="_pgvcl-costal_JMN-7" xfId="375"/>
    <cellStyle name="_pgvcl-costal_JMN-7_SOP MIS TNDSEP TO MAR" xfId="376"/>
    <cellStyle name="_pgvcl-costal_JMN-7_SOP TND" xfId="377"/>
    <cellStyle name="_pgvcl-costal_JMN-7_SSNNL CANAL WISE summary-22-06-11" xfId="378"/>
    <cellStyle name="_pgvcl-costal_JMN-7_TNDOCT-TO MAR-14" xfId="379"/>
    <cellStyle name="_pgvcl-costal_JMN-77" xfId="380"/>
    <cellStyle name="_pgvcl-costal_JMN-77_SOP MIS TNDSEP TO MAR" xfId="381"/>
    <cellStyle name="_pgvcl-costal_JMN-77_SOP TND" xfId="382"/>
    <cellStyle name="_pgvcl-costal_JMN-77_SSNNL CANAL WISE summary-22-06-11" xfId="383"/>
    <cellStyle name="_pgvcl-costal_JMN-77_TNDOCT-TO MAR-14" xfId="384"/>
    <cellStyle name="_pgvcl-costal_JND - 4" xfId="385"/>
    <cellStyle name="_pgvcl-costal_JND - 4_Book-DMTHL" xfId="386"/>
    <cellStyle name="_pgvcl-costal_JND - 4_Comparison" xfId="387"/>
    <cellStyle name="_pgvcl-costal_JND - 4_Comparison_SOP MIS TNDSEP TO MAR" xfId="388"/>
    <cellStyle name="_pgvcl-costal_JND - 4_Comparison_SOP TND" xfId="389"/>
    <cellStyle name="_pgvcl-costal_JND - 4_Comparison_TNDOCT-TO MAR-14" xfId="390"/>
    <cellStyle name="_pgvcl-costal_JND - 4_Details of Selected Urban Feeder" xfId="391"/>
    <cellStyle name="_pgvcl-costal_JND - 4_Details of Selected Urban Feeder_SOP MIS TNDSEP TO MAR" xfId="392"/>
    <cellStyle name="_pgvcl-costal_JND - 4_Details of Selected Urban Feeder_SOP TND" xfId="393"/>
    <cellStyle name="_pgvcl-costal_JND - 4_Details of Selected Urban Feeder_TNDOCT-TO MAR-14" xfId="394"/>
    <cellStyle name="_pgvcl-costal_JND - 4_DHTHL JAN-09" xfId="395"/>
    <cellStyle name="_pgvcl-costal_JND - 4_dnthl Feb-09" xfId="396"/>
    <cellStyle name="_pgvcl-costal_JND - 4_JGYssss" xfId="397"/>
    <cellStyle name="_pgvcl-costal_JND - 4_JGYssss_SOP MIS TNDSEP TO MAR" xfId="398"/>
    <cellStyle name="_pgvcl-costal_JND - 4_JGYssss_SOP TND" xfId="399"/>
    <cellStyle name="_pgvcl-costal_JND - 4_JGYssss_TNDOCT-TO MAR-14" xfId="400"/>
    <cellStyle name="_pgvcl-costal_JND - 4_PBR" xfId="401"/>
    <cellStyle name="_pgvcl-costal_JND - 4_PBR CO_DAILY REPORT GIS - 20-01-09" xfId="402"/>
    <cellStyle name="_pgvcl-costal_JND - 4_PBR CO_DAILY REPORT GIS - 20-01-09_SOP MIS TNDSEP TO MAR" xfId="403"/>
    <cellStyle name="_pgvcl-costal_JND - 4_PBR CO_DAILY REPORT GIS - 20-01-09_SOP TND" xfId="404"/>
    <cellStyle name="_pgvcl-costal_JND - 4_PBR CO_DAILY REPORT GIS - 20-01-09_TNDOCT-TO MAR-14" xfId="405"/>
    <cellStyle name="_pgvcl-costal_JND - 4_PBR_SOP MIS TNDSEP TO MAR" xfId="406"/>
    <cellStyle name="_pgvcl-costal_JND - 4_PBR_SOP TND" xfId="407"/>
    <cellStyle name="_pgvcl-costal_JND - 4_PBR_TNDOCT-TO MAR-14" xfId="408"/>
    <cellStyle name="_pgvcl-costal_JND - 4_SOP MIS TNDSEP TO MAR" xfId="409"/>
    <cellStyle name="_pgvcl-costal_JND - 4_SOP TND" xfId="410"/>
    <cellStyle name="_pgvcl-costal_JND - 4_SSNNL CANAL WISE summary-22-06-11" xfId="411"/>
    <cellStyle name="_pgvcl-costal_JND - 4_T&amp;D August-08" xfId="412"/>
    <cellStyle name="_pgvcl-costal_JND - 4_T&amp;D August-08_SOP MIS TNDSEP TO MAR" xfId="413"/>
    <cellStyle name="_pgvcl-costal_JND - 4_T&amp;D August-08_SOP TND" xfId="414"/>
    <cellStyle name="_pgvcl-costal_JND - 4_T&amp;D August-08_TNDOCT-TO MAR-14" xfId="415"/>
    <cellStyle name="_pgvcl-costal_JND - 4_T&amp;D Dec-08" xfId="416"/>
    <cellStyle name="_pgvcl-costal_JND - 4_T&amp;D Dec-08_SOP MIS TNDSEP TO MAR" xfId="417"/>
    <cellStyle name="_pgvcl-costal_JND - 4_T&amp;D Dec-08_SOP TND" xfId="418"/>
    <cellStyle name="_pgvcl-costal_JND - 4_T&amp;D Dec-08_TNDOCT-TO MAR-14" xfId="419"/>
    <cellStyle name="_pgvcl-costal_JND - 4_T&amp;D July-08" xfId="420"/>
    <cellStyle name="_pgvcl-costal_JND - 4_T&amp;D July-08_SOP MIS TNDSEP TO MAR" xfId="421"/>
    <cellStyle name="_pgvcl-costal_JND - 4_T&amp;D July-08_SOP TND" xfId="422"/>
    <cellStyle name="_pgvcl-costal_JND - 4_T&amp;D July-08_TNDOCT-TO MAR-14" xfId="423"/>
    <cellStyle name="_pgvcl-costal_JND - 4_TNDOCT-TO MAR-14" xfId="424"/>
    <cellStyle name="_pgvcl-costal_JND - 4_URBAN WEEKLY PBR CO" xfId="425"/>
    <cellStyle name="_pgvcl-costal_JND - 4_URBAN WEEKLY PBR CO_SOP MIS TNDSEP TO MAR" xfId="426"/>
    <cellStyle name="_pgvcl-costal_JND - 4_URBAN WEEKLY PBR CO_SOP TND" xfId="427"/>
    <cellStyle name="_pgvcl-costal_JND - 4_URBAN WEEKLY PBR CO_TNDOCT-TO MAR-14" xfId="428"/>
    <cellStyle name="_pgvcl-costal_JND - 4_Weekly Urban PBR CO - 06-03-09 to 12-03-09" xfId="429"/>
    <cellStyle name="_pgvcl-costal_JND - 4_Weekly Urban PBR CO - 06-03-09 to 12-03-09_SOP MIS TNDSEP TO MAR" xfId="430"/>
    <cellStyle name="_pgvcl-costal_JND - 4_Weekly Urban PBR CO - 06-03-09 to 12-03-09_SOP TND" xfId="431"/>
    <cellStyle name="_pgvcl-costal_JND - 4_Weekly Urban PBR CO - 06-03-09 to 12-03-09_TNDOCT-TO MAR-14" xfId="432"/>
    <cellStyle name="_pgvcl-costal_JND - 4_Weekly Urban PBR CO - 20-02-09 to 26-02-09" xfId="433"/>
    <cellStyle name="_pgvcl-costal_JND - 4_Weekly Urban PBR CO - 20-02-09 to 26-02-09_SOP MIS TNDSEP TO MAR" xfId="434"/>
    <cellStyle name="_pgvcl-costal_JND - 4_Weekly Urban PBR CO - 20-02-09 to 26-02-09_SOP TND" xfId="435"/>
    <cellStyle name="_pgvcl-costal_JND - 4_Weekly Urban PBR CO - 20-02-09 to 26-02-09_TNDOCT-TO MAR-14" xfId="436"/>
    <cellStyle name="_pgvcl-costal_JND - 4_Weekly Urban PBR CO - 30-01-09 to 05-02-09" xfId="437"/>
    <cellStyle name="_pgvcl-costal_JND - 4_Weekly Urban PBR CO - 30-01-09 to 05-02-09_SOP MIS TNDSEP TO MAR" xfId="438"/>
    <cellStyle name="_pgvcl-costal_JND - 4_Weekly Urban PBR CO - 30-01-09 to 05-02-09_SOP TND" xfId="439"/>
    <cellStyle name="_pgvcl-costal_JND - 4_Weekly Urban PBR CO - 30-01-09 to 05-02-09_TNDOCT-TO MAR-14" xfId="440"/>
    <cellStyle name="_pgvcl-costal_JND - 4_Weekly Urban PBR CO - 9-1-09 to 15.01.09" xfId="441"/>
    <cellStyle name="_pgvcl-costal_JND - 4_Weekly Urban PBR CO - 9-1-09 to 15.01.09_SOP MIS TNDSEP TO MAR" xfId="442"/>
    <cellStyle name="_pgvcl-costal_JND - 4_Weekly Urban PBR CO - 9-1-09 to 15.01.09_SOP TND" xfId="443"/>
    <cellStyle name="_pgvcl-costal_JND - 4_Weekly Urban PBR CO - 9-1-09 to 15.01.09_TNDOCT-TO MAR-14" xfId="444"/>
    <cellStyle name="_pgvcl-costal_JND - 5" xfId="445"/>
    <cellStyle name="_pgvcl-costal_JND - 5_Book-DMTHL" xfId="446"/>
    <cellStyle name="_pgvcl-costal_JND - 5_City Division MIS JAN-09" xfId="447"/>
    <cellStyle name="_pgvcl-costal_JND - 5_City Division MIS JAN-09_SSNNL CANAL WISE summary-22-06-11" xfId="448"/>
    <cellStyle name="_pgvcl-costal_JND - 5_Comparison" xfId="449"/>
    <cellStyle name="_pgvcl-costal_JND - 5_Comparison_SOP MIS TNDSEP TO MAR" xfId="450"/>
    <cellStyle name="_pgvcl-costal_JND - 5_Comparison_SOP TND" xfId="451"/>
    <cellStyle name="_pgvcl-costal_JND - 5_Comparison_TNDOCT-TO MAR-14" xfId="452"/>
    <cellStyle name="_pgvcl-costal_JND - 5_Details of Selected Urban Feeder" xfId="453"/>
    <cellStyle name="_pgvcl-costal_JND - 5_Details of Selected Urban Feeder_SOP MIS TNDSEP TO MAR" xfId="454"/>
    <cellStyle name="_pgvcl-costal_JND - 5_Details of Selected Urban Feeder_SOP TND" xfId="455"/>
    <cellStyle name="_pgvcl-costal_JND - 5_Details of Selected Urban Feeder_TNDOCT-TO MAR-14" xfId="456"/>
    <cellStyle name="_pgvcl-costal_JND - 5_DHTHL JAN-09" xfId="457"/>
    <cellStyle name="_pgvcl-costal_JND - 5_dnthl Feb-09" xfId="458"/>
    <cellStyle name="_pgvcl-costal_JND - 5_JGYssss" xfId="459"/>
    <cellStyle name="_pgvcl-costal_JND - 5_JGYssss_SOP MIS TNDSEP TO MAR" xfId="460"/>
    <cellStyle name="_pgvcl-costal_JND - 5_JGYssss_SOP TND" xfId="461"/>
    <cellStyle name="_pgvcl-costal_JND - 5_JGYssss_TNDOCT-TO MAR-14" xfId="462"/>
    <cellStyle name="_pgvcl-costal_JND - 5_NEW MIS Jan-09" xfId="463"/>
    <cellStyle name="_pgvcl-costal_JND - 5_NEW MIS Jan-09_SSNNL CANAL WISE summary-22-06-11" xfId="464"/>
    <cellStyle name="_pgvcl-costal_JND - 5_PBR" xfId="465"/>
    <cellStyle name="_pgvcl-costal_JND - 5_PBR CO_DAILY REPORT GIS - 20-01-09" xfId="466"/>
    <cellStyle name="_pgvcl-costal_JND - 5_PBR CO_DAILY REPORT GIS - 20-01-09_SOP MIS TNDSEP TO MAR" xfId="467"/>
    <cellStyle name="_pgvcl-costal_JND - 5_PBR CO_DAILY REPORT GIS - 20-01-09_SOP TND" xfId="468"/>
    <cellStyle name="_pgvcl-costal_JND - 5_PBR CO_DAILY REPORT GIS - 20-01-09_TNDOCT-TO MAR-14" xfId="469"/>
    <cellStyle name="_pgvcl-costal_JND - 5_PBR_SOP MIS TNDSEP TO MAR" xfId="470"/>
    <cellStyle name="_pgvcl-costal_JND - 5_PBR_SOP TND" xfId="471"/>
    <cellStyle name="_pgvcl-costal_JND - 5_PBR_TNDOCT-TO MAR-14" xfId="472"/>
    <cellStyle name="_pgvcl-costal_JND - 5_PGVCL- 5" xfId="473"/>
    <cellStyle name="_pgvcl-costal_JND - 5_PGVCL SOP MIS 2 11-12 Qtr" xfId="474"/>
    <cellStyle name="_pgvcl-costal_JND - 5_PGVCL SOP MIS 2 11-12 Qtr_SOP MIS TNDSEP TO MAR" xfId="475"/>
    <cellStyle name="_pgvcl-costal_JND - 5_PGVCL SOP MIS 2 11-12 Qtr_SOP TND" xfId="476"/>
    <cellStyle name="_pgvcl-costal_JND - 5_PGVCL SOP MIS 2 11-12 Qtr_TNDOCT-TO MAR-14" xfId="477"/>
    <cellStyle name="_pgvcl-costal_JND - 5_SOP MIS 4th Qtr 2011 12" xfId="478"/>
    <cellStyle name="_pgvcl-costal_JND - 5_SOP MIS 4th Qtr 2011 12_AG HVDSJun -12" xfId="479"/>
    <cellStyle name="_pgvcl-costal_JND - 5_SOP MIS TNDSEP TO MAR" xfId="480"/>
    <cellStyle name="_pgvcl-costal_JND - 5_SOP TND" xfId="481"/>
    <cellStyle name="_pgvcl-costal_JND - 5_SSNNL CANAL WISE summary-22-06-11" xfId="482"/>
    <cellStyle name="_pgvcl-costal_JND - 5_t &amp; d SOP HALF YEARLY  26.04.11 014 012" xfId="483"/>
    <cellStyle name="_pgvcl-costal_JND - 5_t &amp; d SOP HALF YEARLY  26.04.11 014 012_SOP MIS TNDSEP TO MAR" xfId="484"/>
    <cellStyle name="_pgvcl-costal_JND - 5_t &amp; d SOP HALF YEARLY  26.04.11 014 012_SOP TND" xfId="485"/>
    <cellStyle name="_pgvcl-costal_JND - 5_t &amp; d SOP HALF YEARLY  26.04.11 014 012_TNDOCT-TO MAR-14" xfId="486"/>
    <cellStyle name="_pgvcl-costal_JND - 5_T&amp;D August-08" xfId="487"/>
    <cellStyle name="_pgvcl-costal_JND - 5_T&amp;D August-08_SOP MIS TNDSEP TO MAR" xfId="488"/>
    <cellStyle name="_pgvcl-costal_JND - 5_T&amp;D August-08_SOP TND" xfId="489"/>
    <cellStyle name="_pgvcl-costal_JND - 5_T&amp;D August-08_TNDOCT-TO MAR-14" xfId="490"/>
    <cellStyle name="_pgvcl-costal_JND - 5_T&amp;D Dec-08" xfId="491"/>
    <cellStyle name="_pgvcl-costal_JND - 5_T&amp;D Dec-08_SOP MIS TNDSEP TO MAR" xfId="492"/>
    <cellStyle name="_pgvcl-costal_JND - 5_T&amp;D Dec-08_SOP TND" xfId="493"/>
    <cellStyle name="_pgvcl-costal_JND - 5_T&amp;D Dec-08_TNDOCT-TO MAR-14" xfId="494"/>
    <cellStyle name="_pgvcl-costal_JND - 5_T&amp;D July-08" xfId="495"/>
    <cellStyle name="_pgvcl-costal_JND - 5_T&amp;D July-08_SOP MIS TNDSEP TO MAR" xfId="496"/>
    <cellStyle name="_pgvcl-costal_JND - 5_T&amp;D July-08_SOP TND" xfId="497"/>
    <cellStyle name="_pgvcl-costal_JND - 5_T&amp;D July-08_TNDOCT-TO MAR-14" xfId="498"/>
    <cellStyle name="_pgvcl-costal_JND - 5_tnd" xfId="499"/>
    <cellStyle name="_pgvcl-costal_JND - 5_tnd_SOP MIS TNDSEP TO MAR" xfId="500"/>
    <cellStyle name="_pgvcl-costal_JND - 5_tnd_SOP TND" xfId="501"/>
    <cellStyle name="_pgvcl-costal_JND - 5_tnd_TNDOCT-TO MAR-14" xfId="502"/>
    <cellStyle name="_pgvcl-costal_JND - 5_TNDOCT-TO MAR-14" xfId="503"/>
    <cellStyle name="_pgvcl-costal_JND - 5_URBAN WEEKLY PBR CO" xfId="504"/>
    <cellStyle name="_pgvcl-costal_JND - 5_URBAN WEEKLY PBR CO_SOP MIS TNDSEP TO MAR" xfId="505"/>
    <cellStyle name="_pgvcl-costal_JND - 5_URBAN WEEKLY PBR CO_SOP TND" xfId="506"/>
    <cellStyle name="_pgvcl-costal_JND - 5_URBAN WEEKLY PBR CO_TNDOCT-TO MAR-14" xfId="507"/>
    <cellStyle name="_pgvcl-costal_JND - 5_Weekly Urban PBR CO - 06-03-09 to 12-03-09" xfId="508"/>
    <cellStyle name="_pgvcl-costal_JND - 5_Weekly Urban PBR CO - 06-03-09 to 12-03-09_SOP MIS TNDSEP TO MAR" xfId="509"/>
    <cellStyle name="_pgvcl-costal_JND - 5_Weekly Urban PBR CO - 06-03-09 to 12-03-09_SOP TND" xfId="510"/>
    <cellStyle name="_pgvcl-costal_JND - 5_Weekly Urban PBR CO - 06-03-09 to 12-03-09_TNDOCT-TO MAR-14" xfId="511"/>
    <cellStyle name="_pgvcl-costal_JND - 5_Weekly Urban PBR CO - 20-02-09 to 26-02-09" xfId="512"/>
    <cellStyle name="_pgvcl-costal_JND - 5_Weekly Urban PBR CO - 20-02-09 to 26-02-09_SOP MIS TNDSEP TO MAR" xfId="513"/>
    <cellStyle name="_pgvcl-costal_JND - 5_Weekly Urban PBR CO - 20-02-09 to 26-02-09_SOP TND" xfId="514"/>
    <cellStyle name="_pgvcl-costal_JND - 5_Weekly Urban PBR CO - 20-02-09 to 26-02-09_TNDOCT-TO MAR-14" xfId="515"/>
    <cellStyle name="_pgvcl-costal_JND - 5_Weekly Urban PBR CO - 30-01-09 to 05-02-09" xfId="516"/>
    <cellStyle name="_pgvcl-costal_JND - 5_Weekly Urban PBR CO - 30-01-09 to 05-02-09_SOP MIS TNDSEP TO MAR" xfId="517"/>
    <cellStyle name="_pgvcl-costal_JND - 5_Weekly Urban PBR CO - 30-01-09 to 05-02-09_SOP TND" xfId="518"/>
    <cellStyle name="_pgvcl-costal_JND - 5_Weekly Urban PBR CO - 30-01-09 to 05-02-09_TNDOCT-TO MAR-14" xfId="519"/>
    <cellStyle name="_pgvcl-costal_JND - 5_Weekly Urban PBR CO - 9-1-09 to 15.01.09" xfId="520"/>
    <cellStyle name="_pgvcl-costal_JND - 5_Weekly Urban PBR CO - 9-1-09 to 15.01.09_SOP MIS TNDSEP TO MAR" xfId="521"/>
    <cellStyle name="_pgvcl-costal_JND - 5_Weekly Urban PBR CO - 9-1-09 to 15.01.09_SOP TND" xfId="522"/>
    <cellStyle name="_pgvcl-costal_JND - 5_Weekly Urban PBR CO - 9-1-09 to 15.01.09_TNDOCT-TO MAR-14" xfId="523"/>
    <cellStyle name="_pgvcl-costal_JND T-3 MIS" xfId="524"/>
    <cellStyle name="_pgvcl-costal_JND-4" xfId="525"/>
    <cellStyle name="_pgvcl-costal_JND-4_Book-DMTHL" xfId="526"/>
    <cellStyle name="_pgvcl-costal_JND-4_Comparison" xfId="527"/>
    <cellStyle name="_pgvcl-costal_JND-4_Comparison_SOP MIS TNDSEP TO MAR" xfId="528"/>
    <cellStyle name="_pgvcl-costal_JND-4_Comparison_SOP TND" xfId="529"/>
    <cellStyle name="_pgvcl-costal_JND-4_Comparison_TNDOCT-TO MAR-14" xfId="530"/>
    <cellStyle name="_pgvcl-costal_JND-4_Details of Selected Urban Feeder" xfId="531"/>
    <cellStyle name="_pgvcl-costal_JND-4_Details of Selected Urban Feeder_SOP MIS TNDSEP TO MAR" xfId="532"/>
    <cellStyle name="_pgvcl-costal_JND-4_Details of Selected Urban Feeder_SOP TND" xfId="533"/>
    <cellStyle name="_pgvcl-costal_JND-4_Details of Selected Urban Feeder_TNDOCT-TO MAR-14" xfId="534"/>
    <cellStyle name="_pgvcl-costal_JND-4_DHTHL JAN-09" xfId="535"/>
    <cellStyle name="_pgvcl-costal_JND-4_dnthl Feb-09" xfId="536"/>
    <cellStyle name="_pgvcl-costal_JND-4_JGYssss" xfId="537"/>
    <cellStyle name="_pgvcl-costal_JND-4_JGYssss_SOP MIS TNDSEP TO MAR" xfId="538"/>
    <cellStyle name="_pgvcl-costal_JND-4_JGYssss_SOP TND" xfId="539"/>
    <cellStyle name="_pgvcl-costal_JND-4_JGYssss_TNDOCT-TO MAR-14" xfId="540"/>
    <cellStyle name="_pgvcl-costal_JND-4_PBR" xfId="541"/>
    <cellStyle name="_pgvcl-costal_JND-4_PBR CO_DAILY REPORT GIS - 20-01-09" xfId="542"/>
    <cellStyle name="_pgvcl-costal_JND-4_PBR CO_DAILY REPORT GIS - 20-01-09_SOP MIS TNDSEP TO MAR" xfId="543"/>
    <cellStyle name="_pgvcl-costal_JND-4_PBR CO_DAILY REPORT GIS - 20-01-09_SOP TND" xfId="544"/>
    <cellStyle name="_pgvcl-costal_JND-4_PBR CO_DAILY REPORT GIS - 20-01-09_TNDOCT-TO MAR-14" xfId="545"/>
    <cellStyle name="_pgvcl-costal_JND-4_PBR_SOP MIS TNDSEP TO MAR" xfId="546"/>
    <cellStyle name="_pgvcl-costal_JND-4_PBR_SOP TND" xfId="547"/>
    <cellStyle name="_pgvcl-costal_JND-4_PBR_TNDOCT-TO MAR-14" xfId="548"/>
    <cellStyle name="_pgvcl-costal_JND-4_SOP MIS TNDSEP TO MAR" xfId="549"/>
    <cellStyle name="_pgvcl-costal_JND-4_SOP TND" xfId="550"/>
    <cellStyle name="_pgvcl-costal_JND-4_SSNNL CANAL WISE summary-22-06-11" xfId="551"/>
    <cellStyle name="_pgvcl-costal_JND-4_T&amp;D August-08" xfId="552"/>
    <cellStyle name="_pgvcl-costal_JND-4_T&amp;D August-08_SOP MIS TNDSEP TO MAR" xfId="553"/>
    <cellStyle name="_pgvcl-costal_JND-4_T&amp;D August-08_SOP TND" xfId="554"/>
    <cellStyle name="_pgvcl-costal_JND-4_T&amp;D August-08_TNDOCT-TO MAR-14" xfId="555"/>
    <cellStyle name="_pgvcl-costal_JND-4_T&amp;D Dec-08" xfId="556"/>
    <cellStyle name="_pgvcl-costal_JND-4_T&amp;D Dec-08_SOP MIS TNDSEP TO MAR" xfId="557"/>
    <cellStyle name="_pgvcl-costal_JND-4_T&amp;D Dec-08_SOP TND" xfId="558"/>
    <cellStyle name="_pgvcl-costal_JND-4_T&amp;D Dec-08_TNDOCT-TO MAR-14" xfId="559"/>
    <cellStyle name="_pgvcl-costal_JND-4_T&amp;D July-08" xfId="560"/>
    <cellStyle name="_pgvcl-costal_JND-4_T&amp;D July-08_SOP MIS TNDSEP TO MAR" xfId="561"/>
    <cellStyle name="_pgvcl-costal_JND-4_T&amp;D July-08_SOP TND" xfId="562"/>
    <cellStyle name="_pgvcl-costal_JND-4_T&amp;D July-08_TNDOCT-TO MAR-14" xfId="563"/>
    <cellStyle name="_pgvcl-costal_JND-4_TNDOCT-TO MAR-14" xfId="564"/>
    <cellStyle name="_pgvcl-costal_JND-4_URBAN WEEKLY PBR CO" xfId="565"/>
    <cellStyle name="_pgvcl-costal_JND-4_URBAN WEEKLY PBR CO_SOP MIS TNDSEP TO MAR" xfId="566"/>
    <cellStyle name="_pgvcl-costal_JND-4_URBAN WEEKLY PBR CO_SOP TND" xfId="567"/>
    <cellStyle name="_pgvcl-costal_JND-4_URBAN WEEKLY PBR CO_TNDOCT-TO MAR-14" xfId="568"/>
    <cellStyle name="_pgvcl-costal_JND-4_Weekly Urban PBR CO - 06-03-09 to 12-03-09" xfId="569"/>
    <cellStyle name="_pgvcl-costal_JND-4_Weekly Urban PBR CO - 06-03-09 to 12-03-09_SOP MIS TNDSEP TO MAR" xfId="570"/>
    <cellStyle name="_pgvcl-costal_JND-4_Weekly Urban PBR CO - 06-03-09 to 12-03-09_SOP TND" xfId="571"/>
    <cellStyle name="_pgvcl-costal_JND-4_Weekly Urban PBR CO - 06-03-09 to 12-03-09_TNDOCT-TO MAR-14" xfId="572"/>
    <cellStyle name="_pgvcl-costal_JND-4_Weekly Urban PBR CO - 20-02-09 to 26-02-09" xfId="573"/>
    <cellStyle name="_pgvcl-costal_JND-4_Weekly Urban PBR CO - 20-02-09 to 26-02-09_SOP MIS TNDSEP TO MAR" xfId="574"/>
    <cellStyle name="_pgvcl-costal_JND-4_Weekly Urban PBR CO - 20-02-09 to 26-02-09_SOP TND" xfId="575"/>
    <cellStyle name="_pgvcl-costal_JND-4_Weekly Urban PBR CO - 20-02-09 to 26-02-09_TNDOCT-TO MAR-14" xfId="576"/>
    <cellStyle name="_pgvcl-costal_JND-4_Weekly Urban PBR CO - 30-01-09 to 05-02-09" xfId="577"/>
    <cellStyle name="_pgvcl-costal_JND-4_Weekly Urban PBR CO - 30-01-09 to 05-02-09_SOP MIS TNDSEP TO MAR" xfId="578"/>
    <cellStyle name="_pgvcl-costal_JND-4_Weekly Urban PBR CO - 30-01-09 to 05-02-09_SOP TND" xfId="579"/>
    <cellStyle name="_pgvcl-costal_JND-4_Weekly Urban PBR CO - 30-01-09 to 05-02-09_TNDOCT-TO MAR-14" xfId="580"/>
    <cellStyle name="_pgvcl-costal_JND-4_Weekly Urban PBR CO - 9-1-09 to 15.01.09" xfId="581"/>
    <cellStyle name="_pgvcl-costal_JND-4_Weekly Urban PBR CO - 9-1-09 to 15.01.09_SOP MIS TNDSEP TO MAR" xfId="582"/>
    <cellStyle name="_pgvcl-costal_JND-4_Weekly Urban PBR CO - 9-1-09 to 15.01.09_SOP TND" xfId="583"/>
    <cellStyle name="_pgvcl-costal_JND-4_Weekly Urban PBR CO - 9-1-09 to 15.01.09_TNDOCT-TO MAR-14" xfId="584"/>
    <cellStyle name="_pgvcl-costal_JND-5" xfId="585"/>
    <cellStyle name="_pgvcl-costal_JND-5 July-07" xfId="586"/>
    <cellStyle name="_pgvcl-costal_JND-5 July-07_Accident - 2007-08 + 2008-09 -- 15.12.08" xfId="587"/>
    <cellStyle name="_pgvcl-costal_JND-5 July-07_Accident - 2007-08 + 2008-09 -- 15.12.08_SOP MIS TNDSEP TO MAR" xfId="588"/>
    <cellStyle name="_pgvcl-costal_JND-5 July-07_Accident - 2007-08 + 2008-09 -- 15.12.08_SOP TND" xfId="589"/>
    <cellStyle name="_pgvcl-costal_JND-5 July-07_Accident - 2007-08 + 2008-09 -- 15.12.08_TNDOCT-TO MAR-14" xfId="590"/>
    <cellStyle name="_pgvcl-costal_JND-5 July-07_Accident S-dn wise up to Nov. 08 for SE's Conference" xfId="591"/>
    <cellStyle name="_pgvcl-costal_JND-5 July-07_Accident S-dn wise up to Nov. 08 for SE's Conference_SOP MIS TNDSEP TO MAR" xfId="592"/>
    <cellStyle name="_pgvcl-costal_JND-5 July-07_Accident S-dn wise up to Nov. 08 for SE's Conference_SOP TND" xfId="593"/>
    <cellStyle name="_pgvcl-costal_JND-5 July-07_Accident S-dn wise up to Nov. 08 for SE's Conference_TNDOCT-TO MAR-14" xfId="594"/>
    <cellStyle name="_pgvcl-costal_JND-5 July-07_Book-DMTHL" xfId="595"/>
    <cellStyle name="_pgvcl-costal_JND-5 July-07_Botad MIS June 09" xfId="596"/>
    <cellStyle name="_pgvcl-costal_JND-5 July-07_Comparison" xfId="597"/>
    <cellStyle name="_pgvcl-costal_JND-5 July-07_Comparison_SOP MIS TNDSEP TO MAR" xfId="598"/>
    <cellStyle name="_pgvcl-costal_JND-5 July-07_Comparison_SOP TND" xfId="599"/>
    <cellStyle name="_pgvcl-costal_JND-5 July-07_Comparison_TNDOCT-TO MAR-14" xfId="600"/>
    <cellStyle name="_pgvcl-costal_JND-5 July-07_Details of Selected Urban Feeder" xfId="601"/>
    <cellStyle name="_pgvcl-costal_JND-5 July-07_Details of Selected Urban Feeder_SOP MIS TNDSEP TO MAR" xfId="602"/>
    <cellStyle name="_pgvcl-costal_JND-5 July-07_Details of Selected Urban Feeder_SOP TND" xfId="603"/>
    <cellStyle name="_pgvcl-costal_JND-5 July-07_Details of Selected Urban Feeder_TNDOCT-TO MAR-14" xfId="604"/>
    <cellStyle name="_pgvcl-costal_JND-5 July-07_DHTHL JAN-09" xfId="605"/>
    <cellStyle name="_pgvcl-costal_JND-5 July-07_dnthl Feb-09" xfId="606"/>
    <cellStyle name="_pgvcl-costal_JND-5 July-07_JGYssss" xfId="607"/>
    <cellStyle name="_pgvcl-costal_JND-5 July-07_JGYssss_SOP MIS TNDSEP TO MAR" xfId="608"/>
    <cellStyle name="_pgvcl-costal_JND-5 July-07_JGYssss_SOP TND" xfId="609"/>
    <cellStyle name="_pgvcl-costal_JND-5 July-07_JGYssss_TNDOCT-TO MAR-14" xfId="610"/>
    <cellStyle name="_pgvcl-costal_JND-5 July-07_JMN-7" xfId="611"/>
    <cellStyle name="_pgvcl-costal_JND-5 July-07_JMN-7_SOP MIS TNDSEP TO MAR" xfId="612"/>
    <cellStyle name="_pgvcl-costal_JND-5 July-07_JMN-7_SOP TND" xfId="613"/>
    <cellStyle name="_pgvcl-costal_JND-5 July-07_JMN-7_SSNNL CANAL WISE summary-22-06-11" xfId="614"/>
    <cellStyle name="_pgvcl-costal_JND-5 July-07_JMN-7_TNDOCT-TO MAR-14" xfId="615"/>
    <cellStyle name="_pgvcl-costal_JND-5 July-07_JMN-77" xfId="616"/>
    <cellStyle name="_pgvcl-costal_JND-5 July-07_JMN-77_SOP MIS TNDSEP TO MAR" xfId="617"/>
    <cellStyle name="_pgvcl-costal_JND-5 July-07_JMN-77_SOP TND" xfId="618"/>
    <cellStyle name="_pgvcl-costal_JND-5 July-07_JMN-77_SSNNL CANAL WISE summary-22-06-11" xfId="619"/>
    <cellStyle name="_pgvcl-costal_JND-5 July-07_JMN-77_TNDOCT-TO MAR-14" xfId="620"/>
    <cellStyle name="_pgvcl-costal_JND-5 July-07_JND T-3 MIS" xfId="621"/>
    <cellStyle name="_pgvcl-costal_JND-5 July-07_JND-5 T3" xfId="622"/>
    <cellStyle name="_pgvcl-costal_JND-5 July-07_JND-50" xfId="623"/>
    <cellStyle name="_pgvcl-costal_JND-5 July-07_MIS monthwise empty TC NEW" xfId="624"/>
    <cellStyle name="_pgvcl-costal_JND-5 July-07_MIS monthwise empty TC NEW_SSNNL CANAL WISE summary-22-06-11" xfId="625"/>
    <cellStyle name="_pgvcl-costal_JND-5 July-07_MIS Summary Jan-08" xfId="626"/>
    <cellStyle name="_pgvcl-costal_JND-5 July-07_MIS Summary Jan-08_Book-DMTHL" xfId="627"/>
    <cellStyle name="_pgvcl-costal_JND-5 July-07_MIS Summary Jan-08_Comparison" xfId="628"/>
    <cellStyle name="_pgvcl-costal_JND-5 July-07_MIS Summary Jan-08_Comparison_SOP MIS TNDSEP TO MAR" xfId="629"/>
    <cellStyle name="_pgvcl-costal_JND-5 July-07_MIS Summary Jan-08_Comparison_SOP TND" xfId="630"/>
    <cellStyle name="_pgvcl-costal_JND-5 July-07_MIS Summary Jan-08_Comparison_TNDOCT-TO MAR-14" xfId="631"/>
    <cellStyle name="_pgvcl-costal_JND-5 July-07_MIS Summary Jan-08_Details of Selected Urban Feeder" xfId="632"/>
    <cellStyle name="_pgvcl-costal_JND-5 July-07_MIS Summary Jan-08_Details of Selected Urban Feeder_SOP MIS TNDSEP TO MAR" xfId="633"/>
    <cellStyle name="_pgvcl-costal_JND-5 July-07_MIS Summary Jan-08_Details of Selected Urban Feeder_SOP TND" xfId="634"/>
    <cellStyle name="_pgvcl-costal_JND-5 July-07_MIS Summary Jan-08_Details of Selected Urban Feeder_TNDOCT-TO MAR-14" xfId="635"/>
    <cellStyle name="_pgvcl-costal_JND-5 July-07_MIS Summary Jan-08_DHTHL JAN-09" xfId="636"/>
    <cellStyle name="_pgvcl-costal_JND-5 July-07_MIS Summary Jan-08_dnthl Feb-09" xfId="637"/>
    <cellStyle name="_pgvcl-costal_JND-5 July-07_MIS Summary Jan-08_JGYssss" xfId="638"/>
    <cellStyle name="_pgvcl-costal_JND-5 July-07_MIS Summary Jan-08_JGYssss_SOP MIS TNDSEP TO MAR" xfId="639"/>
    <cellStyle name="_pgvcl-costal_JND-5 July-07_MIS Summary Jan-08_JGYssss_SOP TND" xfId="640"/>
    <cellStyle name="_pgvcl-costal_JND-5 July-07_MIS Summary Jan-08_JGYssss_TNDOCT-TO MAR-14" xfId="641"/>
    <cellStyle name="_pgvcl-costal_JND-5 July-07_MIS Summary Jan-08_PBR" xfId="642"/>
    <cellStyle name="_pgvcl-costal_JND-5 July-07_MIS Summary Jan-08_PBR CO_DAILY REPORT GIS - 20-01-09" xfId="643"/>
    <cellStyle name="_pgvcl-costal_JND-5 July-07_MIS Summary Jan-08_PBR CO_DAILY REPORT GIS - 20-01-09_SOP MIS TNDSEP TO MAR" xfId="644"/>
    <cellStyle name="_pgvcl-costal_JND-5 July-07_MIS Summary Jan-08_PBR CO_DAILY REPORT GIS - 20-01-09_SOP TND" xfId="645"/>
    <cellStyle name="_pgvcl-costal_JND-5 July-07_MIS Summary Jan-08_PBR CO_DAILY REPORT GIS - 20-01-09_TNDOCT-TO MAR-14" xfId="646"/>
    <cellStyle name="_pgvcl-costal_JND-5 July-07_MIS Summary Jan-08_PBR_SOP MIS TNDSEP TO MAR" xfId="647"/>
    <cellStyle name="_pgvcl-costal_JND-5 July-07_MIS Summary Jan-08_PBR_SOP TND" xfId="648"/>
    <cellStyle name="_pgvcl-costal_JND-5 July-07_MIS Summary Jan-08_PBR_TNDOCT-TO MAR-14" xfId="649"/>
    <cellStyle name="_pgvcl-costal_JND-5 July-07_MIS Summary Jan-08_SOP MIS TNDSEP TO MAR" xfId="650"/>
    <cellStyle name="_pgvcl-costal_JND-5 July-07_MIS Summary Jan-08_SOP TND" xfId="651"/>
    <cellStyle name="_pgvcl-costal_JND-5 July-07_MIS Summary Jan-08_SSNNL CANAL WISE summary-22-06-11" xfId="652"/>
    <cellStyle name="_pgvcl-costal_JND-5 July-07_MIS Summary Jan-08_T&amp;D August-08" xfId="653"/>
    <cellStyle name="_pgvcl-costal_JND-5 July-07_MIS Summary Jan-08_T&amp;D August-08_SOP MIS TNDSEP TO MAR" xfId="654"/>
    <cellStyle name="_pgvcl-costal_JND-5 July-07_MIS Summary Jan-08_T&amp;D August-08_SOP TND" xfId="655"/>
    <cellStyle name="_pgvcl-costal_JND-5 July-07_MIS Summary Jan-08_T&amp;D August-08_TNDOCT-TO MAR-14" xfId="656"/>
    <cellStyle name="_pgvcl-costal_JND-5 July-07_MIS Summary Jan-08_T&amp;D Dec-08" xfId="657"/>
    <cellStyle name="_pgvcl-costal_JND-5 July-07_MIS Summary Jan-08_T&amp;D Dec-08_SOP MIS TNDSEP TO MAR" xfId="658"/>
    <cellStyle name="_pgvcl-costal_JND-5 July-07_MIS Summary Jan-08_T&amp;D Dec-08_SOP TND" xfId="659"/>
    <cellStyle name="_pgvcl-costal_JND-5 July-07_MIS Summary Jan-08_T&amp;D Dec-08_TNDOCT-TO MAR-14" xfId="660"/>
    <cellStyle name="_pgvcl-costal_JND-5 July-07_MIS Summary Jan-08_T&amp;D July-08" xfId="661"/>
    <cellStyle name="_pgvcl-costal_JND-5 July-07_MIS Summary Jan-08_T&amp;D July-08_SOP MIS TNDSEP TO MAR" xfId="662"/>
    <cellStyle name="_pgvcl-costal_JND-5 July-07_MIS Summary Jan-08_T&amp;D July-08_SOP TND" xfId="663"/>
    <cellStyle name="_pgvcl-costal_JND-5 July-07_MIS Summary Jan-08_T&amp;D July-08_TNDOCT-TO MAR-14" xfId="664"/>
    <cellStyle name="_pgvcl-costal_JND-5 July-07_MIS Summary Jan-08_TNDOCT-TO MAR-14" xfId="665"/>
    <cellStyle name="_pgvcl-costal_JND-5 July-07_MIS Summary Jan-08_URBAN WEEKLY PBR CO" xfId="666"/>
    <cellStyle name="_pgvcl-costal_JND-5 July-07_MIS Summary Jan-08_URBAN WEEKLY PBR CO_SOP MIS TNDSEP TO MAR" xfId="667"/>
    <cellStyle name="_pgvcl-costal_JND-5 July-07_MIS Summary Jan-08_URBAN WEEKLY PBR CO_SOP TND" xfId="668"/>
    <cellStyle name="_pgvcl-costal_JND-5 July-07_MIS Summary Jan-08_URBAN WEEKLY PBR CO_TNDOCT-TO MAR-14" xfId="669"/>
    <cellStyle name="_pgvcl-costal_JND-5 July-07_MIS Summary Jan-08_Weekly Urban PBR CO - 06-03-09 to 12-03-09" xfId="670"/>
    <cellStyle name="_pgvcl-costal_JND-5 July-07_MIS Summary Jan-08_Weekly Urban PBR CO - 06-03-09 to 12-03-09_SOP MIS TNDSEP TO MAR" xfId="671"/>
    <cellStyle name="_pgvcl-costal_JND-5 July-07_MIS Summary Jan-08_Weekly Urban PBR CO - 06-03-09 to 12-03-09_SOP TND" xfId="672"/>
    <cellStyle name="_pgvcl-costal_JND-5 July-07_MIS Summary Jan-08_Weekly Urban PBR CO - 06-03-09 to 12-03-09_TNDOCT-TO MAR-14" xfId="673"/>
    <cellStyle name="_pgvcl-costal_JND-5 July-07_MIS Summary Jan-08_Weekly Urban PBR CO - 20-02-09 to 26-02-09" xfId="674"/>
    <cellStyle name="_pgvcl-costal_JND-5 July-07_MIS Summary Jan-08_Weekly Urban PBR CO - 20-02-09 to 26-02-09_SOP MIS TNDSEP TO MAR" xfId="675"/>
    <cellStyle name="_pgvcl-costal_JND-5 July-07_MIS Summary Jan-08_Weekly Urban PBR CO - 20-02-09 to 26-02-09_SOP TND" xfId="676"/>
    <cellStyle name="_pgvcl-costal_JND-5 July-07_MIS Summary Jan-08_Weekly Urban PBR CO - 20-02-09 to 26-02-09_TNDOCT-TO MAR-14" xfId="677"/>
    <cellStyle name="_pgvcl-costal_JND-5 July-07_MIS Summary Jan-08_Weekly Urban PBR CO - 30-01-09 to 05-02-09" xfId="678"/>
    <cellStyle name="_pgvcl-costal_JND-5 July-07_MIS Summary Jan-08_Weekly Urban PBR CO - 30-01-09 to 05-02-09_SOP MIS TNDSEP TO MAR" xfId="679"/>
    <cellStyle name="_pgvcl-costal_JND-5 July-07_MIS Summary Jan-08_Weekly Urban PBR CO - 30-01-09 to 05-02-09_SOP TND" xfId="680"/>
    <cellStyle name="_pgvcl-costal_JND-5 July-07_MIS Summary Jan-08_Weekly Urban PBR CO - 30-01-09 to 05-02-09_TNDOCT-TO MAR-14" xfId="681"/>
    <cellStyle name="_pgvcl-costal_JND-5 July-07_MIS Summary Jan-08_Weekly Urban PBR CO - 9-1-09 to 15.01.09" xfId="682"/>
    <cellStyle name="_pgvcl-costal_JND-5 July-07_MIS Summary Jan-08_Weekly Urban PBR CO - 9-1-09 to 15.01.09_SOP MIS TNDSEP TO MAR" xfId="683"/>
    <cellStyle name="_pgvcl-costal_JND-5 July-07_MIS Summary Jan-08_Weekly Urban PBR CO - 9-1-09 to 15.01.09_SOP TND" xfId="684"/>
    <cellStyle name="_pgvcl-costal_JND-5 July-07_MIS Summary Jan-08_Weekly Urban PBR CO - 9-1-09 to 15.01.09_TNDOCT-TO MAR-14" xfId="685"/>
    <cellStyle name="_pgvcl-costal_JND-5 July-07_NEWMISFromJNDCircle-DEC07" xfId="686"/>
    <cellStyle name="_pgvcl-costal_JND-5 July-07_PBR" xfId="687"/>
    <cellStyle name="_pgvcl-costal_JND-5 July-07_PBR CO_DAILY REPORT GIS - 20-01-09" xfId="688"/>
    <cellStyle name="_pgvcl-costal_JND-5 July-07_PBR CO_DAILY REPORT GIS - 20-01-09_SOP MIS TNDSEP TO MAR" xfId="689"/>
    <cellStyle name="_pgvcl-costal_JND-5 July-07_PBR CO_DAILY REPORT GIS - 20-01-09_SOP TND" xfId="690"/>
    <cellStyle name="_pgvcl-costal_JND-5 July-07_PBR CO_DAILY REPORT GIS - 20-01-09_TNDOCT-TO MAR-14" xfId="691"/>
    <cellStyle name="_pgvcl-costal_JND-5 July-07_PBR_SOP MIS TNDSEP TO MAR" xfId="692"/>
    <cellStyle name="_pgvcl-costal_JND-5 July-07_PBR_SOP TND" xfId="693"/>
    <cellStyle name="_pgvcl-costal_JND-5 July-07_PBR_TNDOCT-TO MAR-14" xfId="694"/>
    <cellStyle name="_pgvcl-costal_JND-5 July-07_PBR-7" xfId="695"/>
    <cellStyle name="_pgvcl-costal_JND-5 July-07_PBR-7_SOP MIS TNDSEP TO MAR" xfId="696"/>
    <cellStyle name="_pgvcl-costal_JND-5 July-07_PBR-7_SOP TND" xfId="697"/>
    <cellStyle name="_pgvcl-costal_JND-5 July-07_PBR-7_TNDOCT-TO MAR-14" xfId="698"/>
    <cellStyle name="_pgvcl-costal_JND-5 July-07_Performance Report 26.10.09" xfId="699"/>
    <cellStyle name="_pgvcl-costal_JND-5 July-07_sept JMN-7" xfId="700"/>
    <cellStyle name="_pgvcl-costal_JND-5 July-07_SOP MIS TNDSEP TO MAR" xfId="701"/>
    <cellStyle name="_pgvcl-costal_JND-5 July-07_SOP TND" xfId="702"/>
    <cellStyle name="_pgvcl-costal_JND-5 July-07_SSNNL CANAL WISE summary-22-06-11" xfId="703"/>
    <cellStyle name="_pgvcl-costal_JND-5 July-07_T&amp;D August-08" xfId="704"/>
    <cellStyle name="_pgvcl-costal_JND-5 July-07_T&amp;D August-08_SOP MIS TNDSEP TO MAR" xfId="705"/>
    <cellStyle name="_pgvcl-costal_JND-5 July-07_T&amp;D August-08_SOP TND" xfId="706"/>
    <cellStyle name="_pgvcl-costal_JND-5 July-07_T&amp;D August-08_TNDOCT-TO MAR-14" xfId="707"/>
    <cellStyle name="_pgvcl-costal_JND-5 July-07_T&amp;D Dec-08" xfId="708"/>
    <cellStyle name="_pgvcl-costal_JND-5 July-07_T&amp;D Dec-08_SOP MIS TNDSEP TO MAR" xfId="709"/>
    <cellStyle name="_pgvcl-costal_JND-5 July-07_T&amp;D Dec-08_SOP TND" xfId="710"/>
    <cellStyle name="_pgvcl-costal_JND-5 July-07_T&amp;D Dec-08_TNDOCT-TO MAR-14" xfId="711"/>
    <cellStyle name="_pgvcl-costal_JND-5 July-07_T&amp;D July-08" xfId="712"/>
    <cellStyle name="_pgvcl-costal_JND-5 July-07_T&amp;D July-08_SOP MIS TNDSEP TO MAR" xfId="713"/>
    <cellStyle name="_pgvcl-costal_JND-5 July-07_T&amp;D July-08_SOP TND" xfId="714"/>
    <cellStyle name="_pgvcl-costal_JND-5 July-07_T&amp;D July-08_TNDOCT-TO MAR-14" xfId="715"/>
    <cellStyle name="_pgvcl-costal_JND-5 July-07_TNDOCT-TO MAR-14" xfId="716"/>
    <cellStyle name="_pgvcl-costal_JND-5 July-07_URBAN WEEKLY PBR CO" xfId="717"/>
    <cellStyle name="_pgvcl-costal_JND-5 July-07_URBAN WEEKLY PBR CO_SOP MIS TNDSEP TO MAR" xfId="718"/>
    <cellStyle name="_pgvcl-costal_JND-5 July-07_URBAN WEEKLY PBR CO_SOP TND" xfId="719"/>
    <cellStyle name="_pgvcl-costal_JND-5 July-07_URBAN WEEKLY PBR CO_TNDOCT-TO MAR-14" xfId="720"/>
    <cellStyle name="_pgvcl-costal_JND-5 July-07_Weekly Urban PBR CO - 06-03-09 to 12-03-09" xfId="721"/>
    <cellStyle name="_pgvcl-costal_JND-5 July-07_Weekly Urban PBR CO - 06-03-09 to 12-03-09_SOP MIS TNDSEP TO MAR" xfId="722"/>
    <cellStyle name="_pgvcl-costal_JND-5 July-07_Weekly Urban PBR CO - 06-03-09 to 12-03-09_SOP TND" xfId="723"/>
    <cellStyle name="_pgvcl-costal_JND-5 July-07_Weekly Urban PBR CO - 06-03-09 to 12-03-09_TNDOCT-TO MAR-14" xfId="724"/>
    <cellStyle name="_pgvcl-costal_JND-5 July-07_Weekly Urban PBR CO - 20-02-09 to 26-02-09" xfId="725"/>
    <cellStyle name="_pgvcl-costal_JND-5 July-07_Weekly Urban PBR CO - 20-02-09 to 26-02-09_SOP MIS TNDSEP TO MAR" xfId="726"/>
    <cellStyle name="_pgvcl-costal_JND-5 July-07_Weekly Urban PBR CO - 20-02-09 to 26-02-09_SOP TND" xfId="727"/>
    <cellStyle name="_pgvcl-costal_JND-5 July-07_Weekly Urban PBR CO - 20-02-09 to 26-02-09_TNDOCT-TO MAR-14" xfId="728"/>
    <cellStyle name="_pgvcl-costal_JND-5 July-07_Weekly Urban PBR CO - 30-01-09 to 05-02-09" xfId="729"/>
    <cellStyle name="_pgvcl-costal_JND-5 July-07_Weekly Urban PBR CO - 30-01-09 to 05-02-09_SOP MIS TNDSEP TO MAR" xfId="730"/>
    <cellStyle name="_pgvcl-costal_JND-5 July-07_Weekly Urban PBR CO - 30-01-09 to 05-02-09_SOP TND" xfId="731"/>
    <cellStyle name="_pgvcl-costal_JND-5 July-07_Weekly Urban PBR CO - 30-01-09 to 05-02-09_TNDOCT-TO MAR-14" xfId="732"/>
    <cellStyle name="_pgvcl-costal_JND-5 July-07_Weekly Urban PBR CO - 9-1-09 to 15.01.09" xfId="733"/>
    <cellStyle name="_pgvcl-costal_JND-5 July-07_Weekly Urban PBR CO - 9-1-09 to 15.01.09_SOP MIS TNDSEP TO MAR" xfId="734"/>
    <cellStyle name="_pgvcl-costal_JND-5 July-07_Weekly Urban PBR CO - 9-1-09 to 15.01.09_SOP TND" xfId="735"/>
    <cellStyle name="_pgvcl-costal_JND-5 July-07_Weekly Urban PBR CO - 9-1-09 to 15.01.09_TNDOCT-TO MAR-14" xfId="736"/>
    <cellStyle name="_pgvcl-costal_JND-5 T3" xfId="737"/>
    <cellStyle name="_pgvcl-costal_JND-5_1" xfId="738"/>
    <cellStyle name="_pgvcl-costal_JND-5_1_Book-DMTHL" xfId="739"/>
    <cellStyle name="_pgvcl-costal_JND-5_1_City Division MIS JAN-09" xfId="740"/>
    <cellStyle name="_pgvcl-costal_JND-5_1_City Division MIS JAN-09_SSNNL CANAL WISE summary-22-06-11" xfId="741"/>
    <cellStyle name="_pgvcl-costal_JND-5_1_Comparison" xfId="742"/>
    <cellStyle name="_pgvcl-costal_JND-5_1_Comparison_SOP MIS TNDSEP TO MAR" xfId="743"/>
    <cellStyle name="_pgvcl-costal_JND-5_1_Comparison_SOP TND" xfId="744"/>
    <cellStyle name="_pgvcl-costal_JND-5_1_Comparison_TNDOCT-TO MAR-14" xfId="745"/>
    <cellStyle name="_pgvcl-costal_JND-5_1_Details of Selected Urban Feeder" xfId="746"/>
    <cellStyle name="_pgvcl-costal_JND-5_1_Details of Selected Urban Feeder_SOP MIS TNDSEP TO MAR" xfId="747"/>
    <cellStyle name="_pgvcl-costal_JND-5_1_Details of Selected Urban Feeder_SOP TND" xfId="748"/>
    <cellStyle name="_pgvcl-costal_JND-5_1_Details of Selected Urban Feeder_TNDOCT-TO MAR-14" xfId="749"/>
    <cellStyle name="_pgvcl-costal_JND-5_1_DHTHL JAN-09" xfId="750"/>
    <cellStyle name="_pgvcl-costal_JND-5_1_dnthl Feb-09" xfId="751"/>
    <cellStyle name="_pgvcl-costal_JND-5_1_JGYssss" xfId="752"/>
    <cellStyle name="_pgvcl-costal_JND-5_1_JGYssss_SOP MIS TNDSEP TO MAR" xfId="753"/>
    <cellStyle name="_pgvcl-costal_JND-5_1_JGYssss_SOP TND" xfId="754"/>
    <cellStyle name="_pgvcl-costal_JND-5_1_JGYssss_TNDOCT-TO MAR-14" xfId="755"/>
    <cellStyle name="_pgvcl-costal_JND-5_1_NEW MIS Jan-09" xfId="756"/>
    <cellStyle name="_pgvcl-costal_JND-5_1_NEW MIS Jan-09_SSNNL CANAL WISE summary-22-06-11" xfId="757"/>
    <cellStyle name="_pgvcl-costal_JND-5_1_PBR" xfId="758"/>
    <cellStyle name="_pgvcl-costal_JND-5_1_PBR CO_DAILY REPORT GIS - 20-01-09" xfId="759"/>
    <cellStyle name="_pgvcl-costal_JND-5_1_PBR CO_DAILY REPORT GIS - 20-01-09_SOP MIS TNDSEP TO MAR" xfId="760"/>
    <cellStyle name="_pgvcl-costal_JND-5_1_PBR CO_DAILY REPORT GIS - 20-01-09_SOP TND" xfId="761"/>
    <cellStyle name="_pgvcl-costal_JND-5_1_PBR CO_DAILY REPORT GIS - 20-01-09_TNDOCT-TO MAR-14" xfId="762"/>
    <cellStyle name="_pgvcl-costal_JND-5_1_PBR_SOP MIS TNDSEP TO MAR" xfId="763"/>
    <cellStyle name="_pgvcl-costal_JND-5_1_PBR_SOP TND" xfId="764"/>
    <cellStyle name="_pgvcl-costal_JND-5_1_PBR_TNDOCT-TO MAR-14" xfId="765"/>
    <cellStyle name="_pgvcl-costal_JND-5_1_PGVCL- 5" xfId="766"/>
    <cellStyle name="_pgvcl-costal_JND-5_1_PGVCL SOP MIS 2 11-12 Qtr" xfId="767"/>
    <cellStyle name="_pgvcl-costal_JND-5_1_PGVCL SOP MIS 2 11-12 Qtr_SOP MIS TNDSEP TO MAR" xfId="768"/>
    <cellStyle name="_pgvcl-costal_JND-5_1_PGVCL SOP MIS 2 11-12 Qtr_SOP TND" xfId="769"/>
    <cellStyle name="_pgvcl-costal_JND-5_1_PGVCL SOP MIS 2 11-12 Qtr_TNDOCT-TO MAR-14" xfId="770"/>
    <cellStyle name="_pgvcl-costal_JND-5_1_SOP MIS 4th Qtr 2011 12" xfId="771"/>
    <cellStyle name="_pgvcl-costal_JND-5_1_SOP MIS 4th Qtr 2011 12_AG HVDSJun -12" xfId="772"/>
    <cellStyle name="_pgvcl-costal_JND-5_1_SOP MIS TNDSEP TO MAR" xfId="773"/>
    <cellStyle name="_pgvcl-costal_JND-5_1_SOP TND" xfId="774"/>
    <cellStyle name="_pgvcl-costal_JND-5_1_SSNNL CANAL WISE summary-22-06-11" xfId="775"/>
    <cellStyle name="_pgvcl-costal_JND-5_1_t &amp; d SOP HALF YEARLY  26.04.11 014 012" xfId="776"/>
    <cellStyle name="_pgvcl-costal_JND-5_1_t &amp; d SOP HALF YEARLY  26.04.11 014 012_SOP MIS TNDSEP TO MAR" xfId="777"/>
    <cellStyle name="_pgvcl-costal_JND-5_1_t &amp; d SOP HALF YEARLY  26.04.11 014 012_SOP TND" xfId="778"/>
    <cellStyle name="_pgvcl-costal_JND-5_1_t &amp; d SOP HALF YEARLY  26.04.11 014 012_TNDOCT-TO MAR-14" xfId="779"/>
    <cellStyle name="_pgvcl-costal_JND-5_1_T&amp;D August-08" xfId="780"/>
    <cellStyle name="_pgvcl-costal_JND-5_1_T&amp;D August-08_SOP MIS TNDSEP TO MAR" xfId="781"/>
    <cellStyle name="_pgvcl-costal_JND-5_1_T&amp;D August-08_SOP TND" xfId="782"/>
    <cellStyle name="_pgvcl-costal_JND-5_1_T&amp;D August-08_TNDOCT-TO MAR-14" xfId="783"/>
    <cellStyle name="_pgvcl-costal_JND-5_1_T&amp;D Dec-08" xfId="784"/>
    <cellStyle name="_pgvcl-costal_JND-5_1_T&amp;D Dec-08_SOP MIS TNDSEP TO MAR" xfId="785"/>
    <cellStyle name="_pgvcl-costal_JND-5_1_T&amp;D Dec-08_SOP TND" xfId="786"/>
    <cellStyle name="_pgvcl-costal_JND-5_1_T&amp;D Dec-08_TNDOCT-TO MAR-14" xfId="787"/>
    <cellStyle name="_pgvcl-costal_JND-5_1_T&amp;D July-08" xfId="788"/>
    <cellStyle name="_pgvcl-costal_JND-5_1_T&amp;D July-08_SOP MIS TNDSEP TO MAR" xfId="789"/>
    <cellStyle name="_pgvcl-costal_JND-5_1_T&amp;D July-08_SOP TND" xfId="790"/>
    <cellStyle name="_pgvcl-costal_JND-5_1_T&amp;D July-08_TNDOCT-TO MAR-14" xfId="791"/>
    <cellStyle name="_pgvcl-costal_JND-5_1_tnd" xfId="792"/>
    <cellStyle name="_pgvcl-costal_JND-5_1_tnd_SOP MIS TNDSEP TO MAR" xfId="793"/>
    <cellStyle name="_pgvcl-costal_JND-5_1_tnd_SOP TND" xfId="794"/>
    <cellStyle name="_pgvcl-costal_JND-5_1_tnd_TNDOCT-TO MAR-14" xfId="795"/>
    <cellStyle name="_pgvcl-costal_JND-5_1_TNDOCT-TO MAR-14" xfId="796"/>
    <cellStyle name="_pgvcl-costal_JND-5_1_URBAN WEEKLY PBR CO" xfId="797"/>
    <cellStyle name="_pgvcl-costal_JND-5_1_URBAN WEEKLY PBR CO_SOP MIS TNDSEP TO MAR" xfId="798"/>
    <cellStyle name="_pgvcl-costal_JND-5_1_URBAN WEEKLY PBR CO_SOP TND" xfId="799"/>
    <cellStyle name="_pgvcl-costal_JND-5_1_URBAN WEEKLY PBR CO_TNDOCT-TO MAR-14" xfId="800"/>
    <cellStyle name="_pgvcl-costal_JND-5_1_Weekly Urban PBR CO - 06-03-09 to 12-03-09" xfId="801"/>
    <cellStyle name="_pgvcl-costal_JND-5_1_Weekly Urban PBR CO - 06-03-09 to 12-03-09_SOP MIS TNDSEP TO MAR" xfId="802"/>
    <cellStyle name="_pgvcl-costal_JND-5_1_Weekly Urban PBR CO - 06-03-09 to 12-03-09_SOP TND" xfId="803"/>
    <cellStyle name="_pgvcl-costal_JND-5_1_Weekly Urban PBR CO - 06-03-09 to 12-03-09_TNDOCT-TO MAR-14" xfId="804"/>
    <cellStyle name="_pgvcl-costal_JND-5_1_Weekly Urban PBR CO - 20-02-09 to 26-02-09" xfId="805"/>
    <cellStyle name="_pgvcl-costal_JND-5_1_Weekly Urban PBR CO - 20-02-09 to 26-02-09_SOP MIS TNDSEP TO MAR" xfId="806"/>
    <cellStyle name="_pgvcl-costal_JND-5_1_Weekly Urban PBR CO - 20-02-09 to 26-02-09_SOP TND" xfId="807"/>
    <cellStyle name="_pgvcl-costal_JND-5_1_Weekly Urban PBR CO - 20-02-09 to 26-02-09_TNDOCT-TO MAR-14" xfId="808"/>
    <cellStyle name="_pgvcl-costal_JND-5_1_Weekly Urban PBR CO - 30-01-09 to 05-02-09" xfId="809"/>
    <cellStyle name="_pgvcl-costal_JND-5_1_Weekly Urban PBR CO - 30-01-09 to 05-02-09_SOP MIS TNDSEP TO MAR" xfId="810"/>
    <cellStyle name="_pgvcl-costal_JND-5_1_Weekly Urban PBR CO - 30-01-09 to 05-02-09_SOP TND" xfId="811"/>
    <cellStyle name="_pgvcl-costal_JND-5_1_Weekly Urban PBR CO - 30-01-09 to 05-02-09_TNDOCT-TO MAR-14" xfId="812"/>
    <cellStyle name="_pgvcl-costal_JND-5_1_Weekly Urban PBR CO - 9-1-09 to 15.01.09" xfId="813"/>
    <cellStyle name="_pgvcl-costal_JND-5_1_Weekly Urban PBR CO - 9-1-09 to 15.01.09_SOP MIS TNDSEP TO MAR" xfId="814"/>
    <cellStyle name="_pgvcl-costal_JND-5_1_Weekly Urban PBR CO - 9-1-09 to 15.01.09_SOP TND" xfId="815"/>
    <cellStyle name="_pgvcl-costal_JND-5_1_Weekly Urban PBR CO - 9-1-09 to 15.01.09_TNDOCT-TO MAR-14" xfId="816"/>
    <cellStyle name="_pgvcl-costal_JND-5_Accident - 2007-08 + 2008-09 -- 15.12.08" xfId="817"/>
    <cellStyle name="_pgvcl-costal_JND-5_Accident - 2007-08 + 2008-09 -- 15.12.08_SOP MIS TNDSEP TO MAR" xfId="818"/>
    <cellStyle name="_pgvcl-costal_JND-5_Accident - 2007-08 + 2008-09 -- 15.12.08_SOP TND" xfId="819"/>
    <cellStyle name="_pgvcl-costal_JND-5_Accident - 2007-08 + 2008-09 -- 15.12.08_TNDOCT-TO MAR-14" xfId="820"/>
    <cellStyle name="_pgvcl-costal_JND-5_Accident S-dn wise up to Nov. 08 for SE's Conference" xfId="821"/>
    <cellStyle name="_pgvcl-costal_JND-5_Accident S-dn wise up to Nov. 08 for SE's Conference_SOP MIS TNDSEP TO MAR" xfId="822"/>
    <cellStyle name="_pgvcl-costal_JND-5_Accident S-dn wise up to Nov. 08 for SE's Conference_SOP TND" xfId="823"/>
    <cellStyle name="_pgvcl-costal_JND-5_Accident S-dn wise up to Nov. 08 for SE's Conference_TNDOCT-TO MAR-14" xfId="824"/>
    <cellStyle name="_pgvcl-costal_JND-5_AG TC METER " xfId="825"/>
    <cellStyle name="_pgvcl-costal_JND-5_AG TC METER _Book-DMTHL" xfId="826"/>
    <cellStyle name="_pgvcl-costal_JND-5_AG TC METER _Comparison" xfId="827"/>
    <cellStyle name="_pgvcl-costal_JND-5_AG TC METER _Comparison_SOP MIS TNDSEP TO MAR" xfId="828"/>
    <cellStyle name="_pgvcl-costal_JND-5_AG TC METER _Comparison_SOP TND" xfId="829"/>
    <cellStyle name="_pgvcl-costal_JND-5_AG TC METER _Comparison_TNDOCT-TO MAR-14" xfId="830"/>
    <cellStyle name="_pgvcl-costal_JND-5_AG TC METER _Details of Selected Urban Feeder" xfId="831"/>
    <cellStyle name="_pgvcl-costal_JND-5_AG TC METER _Details of Selected Urban Feeder_SOP MIS TNDSEP TO MAR" xfId="832"/>
    <cellStyle name="_pgvcl-costal_JND-5_AG TC METER _Details of Selected Urban Feeder_SOP TND" xfId="833"/>
    <cellStyle name="_pgvcl-costal_JND-5_AG TC METER _Details of Selected Urban Feeder_TNDOCT-TO MAR-14" xfId="834"/>
    <cellStyle name="_pgvcl-costal_JND-5_AG TC METER _DHTHL JAN-09" xfId="835"/>
    <cellStyle name="_pgvcl-costal_JND-5_AG TC METER _dnthl Feb-09" xfId="836"/>
    <cellStyle name="_pgvcl-costal_JND-5_AG TC METER _JGYssss" xfId="837"/>
    <cellStyle name="_pgvcl-costal_JND-5_AG TC METER _JGYssss_SOP MIS TNDSEP TO MAR" xfId="838"/>
    <cellStyle name="_pgvcl-costal_JND-5_AG TC METER _JGYssss_SOP TND" xfId="839"/>
    <cellStyle name="_pgvcl-costal_JND-5_AG TC METER _JGYssss_TNDOCT-TO MAR-14" xfId="840"/>
    <cellStyle name="_pgvcl-costal_JND-5_AG TC METER _PBR" xfId="841"/>
    <cellStyle name="_pgvcl-costal_JND-5_AG TC METER _PBR CO_DAILY REPORT GIS - 20-01-09" xfId="842"/>
    <cellStyle name="_pgvcl-costal_JND-5_AG TC METER _PBR CO_DAILY REPORT GIS - 20-01-09_SOP MIS TNDSEP TO MAR" xfId="843"/>
    <cellStyle name="_pgvcl-costal_JND-5_AG TC METER _PBR CO_DAILY REPORT GIS - 20-01-09_SOP TND" xfId="844"/>
    <cellStyle name="_pgvcl-costal_JND-5_AG TC METER _PBR CO_DAILY REPORT GIS - 20-01-09_TNDOCT-TO MAR-14" xfId="845"/>
    <cellStyle name="_pgvcl-costal_JND-5_AG TC METER _PBR_SOP MIS TNDSEP TO MAR" xfId="846"/>
    <cellStyle name="_pgvcl-costal_JND-5_AG TC METER _PBR_SOP TND" xfId="847"/>
    <cellStyle name="_pgvcl-costal_JND-5_AG TC METER _PBR_TNDOCT-TO MAR-14" xfId="848"/>
    <cellStyle name="_pgvcl-costal_JND-5_AG TC METER _SOP MIS TNDSEP TO MAR" xfId="849"/>
    <cellStyle name="_pgvcl-costal_JND-5_AG TC METER _SOP TND" xfId="850"/>
    <cellStyle name="_pgvcl-costal_JND-5_AG TC METER _T&amp;D August-08" xfId="851"/>
    <cellStyle name="_pgvcl-costal_JND-5_AG TC METER _T&amp;D August-08_SOP MIS TNDSEP TO MAR" xfId="852"/>
    <cellStyle name="_pgvcl-costal_JND-5_AG TC METER _T&amp;D August-08_SOP TND" xfId="853"/>
    <cellStyle name="_pgvcl-costal_JND-5_AG TC METER _T&amp;D August-08_TNDOCT-TO MAR-14" xfId="854"/>
    <cellStyle name="_pgvcl-costal_JND-5_AG TC METER _T&amp;D Dec-08" xfId="855"/>
    <cellStyle name="_pgvcl-costal_JND-5_AG TC METER _T&amp;D Dec-08_SOP MIS TNDSEP TO MAR" xfId="856"/>
    <cellStyle name="_pgvcl-costal_JND-5_AG TC METER _T&amp;D Dec-08_SOP TND" xfId="857"/>
    <cellStyle name="_pgvcl-costal_JND-5_AG TC METER _T&amp;D Dec-08_TNDOCT-TO MAR-14" xfId="858"/>
    <cellStyle name="_pgvcl-costal_JND-5_AG TC METER _T&amp;D July-08" xfId="859"/>
    <cellStyle name="_pgvcl-costal_JND-5_AG TC METER _T&amp;D July-08_SOP MIS TNDSEP TO MAR" xfId="860"/>
    <cellStyle name="_pgvcl-costal_JND-5_AG TC METER _T&amp;D July-08_SOP TND" xfId="861"/>
    <cellStyle name="_pgvcl-costal_JND-5_AG TC METER _T&amp;D July-08_TNDOCT-TO MAR-14" xfId="862"/>
    <cellStyle name="_pgvcl-costal_JND-5_AG TC METER _TNDOCT-TO MAR-14" xfId="863"/>
    <cellStyle name="_pgvcl-costal_JND-5_AG TC METER _URBAN WEEKLY PBR CO" xfId="864"/>
    <cellStyle name="_pgvcl-costal_JND-5_AG TC METER _URBAN WEEKLY PBR CO_SOP MIS TNDSEP TO MAR" xfId="865"/>
    <cellStyle name="_pgvcl-costal_JND-5_AG TC METER _URBAN WEEKLY PBR CO_SOP TND" xfId="866"/>
    <cellStyle name="_pgvcl-costal_JND-5_AG TC METER _URBAN WEEKLY PBR CO_TNDOCT-TO MAR-14" xfId="867"/>
    <cellStyle name="_pgvcl-costal_JND-5_AG TC METER _Weekly Urban PBR CO - 06-03-09 to 12-03-09" xfId="868"/>
    <cellStyle name="_pgvcl-costal_JND-5_AG TC METER _Weekly Urban PBR CO - 06-03-09 to 12-03-09_SOP MIS TNDSEP TO MAR" xfId="869"/>
    <cellStyle name="_pgvcl-costal_JND-5_AG TC METER _Weekly Urban PBR CO - 06-03-09 to 12-03-09_SOP TND" xfId="870"/>
    <cellStyle name="_pgvcl-costal_JND-5_AG TC METER _Weekly Urban PBR CO - 06-03-09 to 12-03-09_TNDOCT-TO MAR-14" xfId="871"/>
    <cellStyle name="_pgvcl-costal_JND-5_AG TC METER _Weekly Urban PBR CO - 20-02-09 to 26-02-09" xfId="872"/>
    <cellStyle name="_pgvcl-costal_JND-5_AG TC METER _Weekly Urban PBR CO - 20-02-09 to 26-02-09_SOP MIS TNDSEP TO MAR" xfId="873"/>
    <cellStyle name="_pgvcl-costal_JND-5_AG TC METER _Weekly Urban PBR CO - 20-02-09 to 26-02-09_SOP TND" xfId="874"/>
    <cellStyle name="_pgvcl-costal_JND-5_AG TC METER _Weekly Urban PBR CO - 20-02-09 to 26-02-09_TNDOCT-TO MAR-14" xfId="875"/>
    <cellStyle name="_pgvcl-costal_JND-5_AG TC METER _Weekly Urban PBR CO - 30-01-09 to 05-02-09" xfId="876"/>
    <cellStyle name="_pgvcl-costal_JND-5_AG TC METER _Weekly Urban PBR CO - 30-01-09 to 05-02-09_SOP MIS TNDSEP TO MAR" xfId="877"/>
    <cellStyle name="_pgvcl-costal_JND-5_AG TC METER _Weekly Urban PBR CO - 30-01-09 to 05-02-09_SOP TND" xfId="878"/>
    <cellStyle name="_pgvcl-costal_JND-5_AG TC METER _Weekly Urban PBR CO - 30-01-09 to 05-02-09_TNDOCT-TO MAR-14" xfId="879"/>
    <cellStyle name="_pgvcl-costal_JND-5_AG TC METER _Weekly Urban PBR CO - 9-1-09 to 15.01.09" xfId="880"/>
    <cellStyle name="_pgvcl-costal_JND-5_AG TC METER _Weekly Urban PBR CO - 9-1-09 to 15.01.09_SOP MIS TNDSEP TO MAR" xfId="881"/>
    <cellStyle name="_pgvcl-costal_JND-5_AG TC METER _Weekly Urban PBR CO - 9-1-09 to 15.01.09_SOP TND" xfId="882"/>
    <cellStyle name="_pgvcl-costal_JND-5_AG TC METER _Weekly Urban PBR CO - 9-1-09 to 15.01.09_TNDOCT-TO MAR-14" xfId="883"/>
    <cellStyle name="_pgvcl-costal_JND-5_Book1" xfId="884"/>
    <cellStyle name="_pgvcl-costal_JND-5_Book1 (1)" xfId="885"/>
    <cellStyle name="_pgvcl-costal_JND-5_Book1 (1)_SSNNL CANAL WISE summary-22-06-11" xfId="886"/>
    <cellStyle name="_pgvcl-costal_JND-5_Book1_SSNNL CANAL WISE summary-22-06-11" xfId="887"/>
    <cellStyle name="_pgvcl-costal_JND-5_Book-DMTHL" xfId="888"/>
    <cellStyle name="_pgvcl-costal_JND-5_Botad MIS June 09" xfId="889"/>
    <cellStyle name="_pgvcl-costal_JND-5_botad new formats for mis" xfId="890"/>
    <cellStyle name="_pgvcl-costal_JND-5_botad new formats for mis_SSNNL CANAL WISE summary-22-06-11" xfId="891"/>
    <cellStyle name="_pgvcl-costal_JND-5_BVN-7" xfId="892"/>
    <cellStyle name="_pgvcl-costal_JND-5_BVN-7_SSNNL CANAL WISE summary-22-06-11" xfId="893"/>
    <cellStyle name="_pgvcl-costal_JND-5_Comparison" xfId="894"/>
    <cellStyle name="_pgvcl-costal_JND-5_Comparison_SOP MIS TNDSEP TO MAR" xfId="895"/>
    <cellStyle name="_pgvcl-costal_JND-5_Comparison_SOP TND" xfId="896"/>
    <cellStyle name="_pgvcl-costal_JND-5_Comparison_TNDOCT-TO MAR-14" xfId="897"/>
    <cellStyle name="_pgvcl-costal_JND-5_Details of Selected Urban Feeder" xfId="898"/>
    <cellStyle name="_pgvcl-costal_JND-5_Details of Selected Urban Feeder_SOP MIS TNDSEP TO MAR" xfId="899"/>
    <cellStyle name="_pgvcl-costal_JND-5_Details of Selected Urban Feeder_SOP TND" xfId="900"/>
    <cellStyle name="_pgvcl-costal_JND-5_Details of Selected Urban Feeder_TNDOCT-TO MAR-14" xfId="901"/>
    <cellStyle name="_pgvcl-costal_JND-5_DHTHL JAN-09" xfId="902"/>
    <cellStyle name="_pgvcl-costal_JND-5_dnthl Feb-09" xfId="903"/>
    <cellStyle name="_pgvcl-costal_JND-5_FINAL SSNNL SUMMARY" xfId="904"/>
    <cellStyle name="_pgvcl-costal_JND-5_JGYssss" xfId="905"/>
    <cellStyle name="_pgvcl-costal_JND-5_JGYssss_SOP MIS TNDSEP TO MAR" xfId="906"/>
    <cellStyle name="_pgvcl-costal_JND-5_JGYssss_SOP TND" xfId="907"/>
    <cellStyle name="_pgvcl-costal_JND-5_JGYssss_TNDOCT-TO MAR-14" xfId="908"/>
    <cellStyle name="_pgvcl-costal_JND-5_JMN-7" xfId="909"/>
    <cellStyle name="_pgvcl-costal_JND-5_JMN-7_Book1 (1)" xfId="910"/>
    <cellStyle name="_pgvcl-costal_JND-5_JMN-7_Book1 (1)_SSNNL CANAL WISE summary-22-06-11" xfId="911"/>
    <cellStyle name="_pgvcl-costal_JND-5_JMN-7_FINAL SSNNL SUMMARY" xfId="912"/>
    <cellStyle name="_pgvcl-costal_JND-5_JMN-7_SOP MIS TNDSEP TO MAR" xfId="913"/>
    <cellStyle name="_pgvcl-costal_JND-5_JMN-7_SOP TND" xfId="914"/>
    <cellStyle name="_pgvcl-costal_JND-5_JMN-7_SSNNL CANAL WISE summary-22-06-11" xfId="915"/>
    <cellStyle name="_pgvcl-costal_JND-5_JMN-7_TMS MIS Oct 2009 BOTAD" xfId="916"/>
    <cellStyle name="_pgvcl-costal_JND-5_JMN-7_TMS MIS Oct 2009 BOTAD_SSNNL CANAL WISE summary-22-06-11" xfId="917"/>
    <cellStyle name="_pgvcl-costal_JND-5_JMN-7_TNDOCT-TO MAR-14" xfId="918"/>
    <cellStyle name="_pgvcl-costal_JND-5_JMN-77" xfId="919"/>
    <cellStyle name="_pgvcl-costal_JND-5_JMN-77_Book1 (1)" xfId="920"/>
    <cellStyle name="_pgvcl-costal_JND-5_JMN-77_Book1 (1)_SSNNL CANAL WISE summary-22-06-11" xfId="921"/>
    <cellStyle name="_pgvcl-costal_JND-5_JMN-77_FINAL SSNNL SUMMARY" xfId="922"/>
    <cellStyle name="_pgvcl-costal_JND-5_JMN-77_SOP MIS TNDSEP TO MAR" xfId="923"/>
    <cellStyle name="_pgvcl-costal_JND-5_JMN-77_SOP TND" xfId="924"/>
    <cellStyle name="_pgvcl-costal_JND-5_JMN-77_SSNNL CANAL WISE summary-22-06-11" xfId="925"/>
    <cellStyle name="_pgvcl-costal_JND-5_JMN-77_TMS MIS Oct 2009 BOTAD" xfId="926"/>
    <cellStyle name="_pgvcl-costal_JND-5_JMN-77_TMS MIS Oct 2009 BOTAD_SSNNL CANAL WISE summary-22-06-11" xfId="927"/>
    <cellStyle name="_pgvcl-costal_JND-5_JMN-77_TNDOCT-TO MAR-14" xfId="928"/>
    <cellStyle name="_pgvcl-costal_JND-5_JND - 4" xfId="929"/>
    <cellStyle name="_pgvcl-costal_JND-5_JND - 4_Book-DMTHL" xfId="930"/>
    <cellStyle name="_pgvcl-costal_JND-5_JND - 4_City Division MIS JAN-09" xfId="931"/>
    <cellStyle name="_pgvcl-costal_JND-5_JND - 4_City Division MIS JAN-09_SSNNL CANAL WISE summary-22-06-11" xfId="932"/>
    <cellStyle name="_pgvcl-costal_JND-5_JND - 4_Comparison" xfId="933"/>
    <cellStyle name="_pgvcl-costal_JND-5_JND - 4_Comparison_SOP MIS TNDSEP TO MAR" xfId="934"/>
    <cellStyle name="_pgvcl-costal_JND-5_JND - 4_Comparison_SOP TND" xfId="935"/>
    <cellStyle name="_pgvcl-costal_JND-5_JND - 4_Comparison_TNDOCT-TO MAR-14" xfId="936"/>
    <cellStyle name="_pgvcl-costal_JND-5_JND - 4_Details of Selected Urban Feeder" xfId="937"/>
    <cellStyle name="_pgvcl-costal_JND-5_JND - 4_Details of Selected Urban Feeder_SOP MIS TNDSEP TO MAR" xfId="938"/>
    <cellStyle name="_pgvcl-costal_JND-5_JND - 4_Details of Selected Urban Feeder_SOP TND" xfId="939"/>
    <cellStyle name="_pgvcl-costal_JND-5_JND - 4_Details of Selected Urban Feeder_TNDOCT-TO MAR-14" xfId="940"/>
    <cellStyle name="_pgvcl-costal_JND-5_JND - 4_DHTHL JAN-09" xfId="941"/>
    <cellStyle name="_pgvcl-costal_JND-5_JND - 4_dnthl Feb-09" xfId="942"/>
    <cellStyle name="_pgvcl-costal_JND-5_JND - 4_JGYssss" xfId="943"/>
    <cellStyle name="_pgvcl-costal_JND-5_JND - 4_JGYssss_SOP MIS TNDSEP TO MAR" xfId="944"/>
    <cellStyle name="_pgvcl-costal_JND-5_JND - 4_JGYssss_SOP TND" xfId="945"/>
    <cellStyle name="_pgvcl-costal_JND-5_JND - 4_JGYssss_TNDOCT-TO MAR-14" xfId="946"/>
    <cellStyle name="_pgvcl-costal_JND-5_JND - 4_NEW MIS Jan-09" xfId="947"/>
    <cellStyle name="_pgvcl-costal_JND-5_JND - 4_NEW MIS Jan-09_SSNNL CANAL WISE summary-22-06-11" xfId="948"/>
    <cellStyle name="_pgvcl-costal_JND-5_JND - 4_PBR" xfId="949"/>
    <cellStyle name="_pgvcl-costal_JND-5_JND - 4_PBR CO_DAILY REPORT GIS - 20-01-09" xfId="950"/>
    <cellStyle name="_pgvcl-costal_JND-5_JND - 4_PBR CO_DAILY REPORT GIS - 20-01-09_SOP MIS TNDSEP TO MAR" xfId="951"/>
    <cellStyle name="_pgvcl-costal_JND-5_JND - 4_PBR CO_DAILY REPORT GIS - 20-01-09_SOP TND" xfId="952"/>
    <cellStyle name="_pgvcl-costal_JND-5_JND - 4_PBR CO_DAILY REPORT GIS - 20-01-09_TNDOCT-TO MAR-14" xfId="953"/>
    <cellStyle name="_pgvcl-costal_JND-5_JND - 4_PBR_SOP MIS TNDSEP TO MAR" xfId="954"/>
    <cellStyle name="_pgvcl-costal_JND-5_JND - 4_PBR_SOP TND" xfId="955"/>
    <cellStyle name="_pgvcl-costal_JND-5_JND - 4_PBR_TNDOCT-TO MAR-14" xfId="956"/>
    <cellStyle name="_pgvcl-costal_JND-5_JND - 4_PGVCL- 5" xfId="957"/>
    <cellStyle name="_pgvcl-costal_JND-5_JND - 4_PGVCL SOP MIS 2 11-12 Qtr" xfId="958"/>
    <cellStyle name="_pgvcl-costal_JND-5_JND - 4_PGVCL SOP MIS 2 11-12 Qtr_SOP MIS TNDSEP TO MAR" xfId="959"/>
    <cellStyle name="_pgvcl-costal_JND-5_JND - 4_PGVCL SOP MIS 2 11-12 Qtr_SOP TND" xfId="960"/>
    <cellStyle name="_pgvcl-costal_JND-5_JND - 4_PGVCL SOP MIS 2 11-12 Qtr_TNDOCT-TO MAR-14" xfId="961"/>
    <cellStyle name="_pgvcl-costal_JND-5_JND - 4_SOP MIS 4th Qtr 2011 12" xfId="962"/>
    <cellStyle name="_pgvcl-costal_JND-5_JND - 4_SOP MIS 4th Qtr 2011 12_AG HVDSJun -12" xfId="963"/>
    <cellStyle name="_pgvcl-costal_JND-5_JND - 4_SOP MIS TNDSEP TO MAR" xfId="964"/>
    <cellStyle name="_pgvcl-costal_JND-5_JND - 4_SOP TND" xfId="965"/>
    <cellStyle name="_pgvcl-costal_JND-5_JND - 4_SSNNL CANAL WISE summary-22-06-11" xfId="966"/>
    <cellStyle name="_pgvcl-costal_JND-5_JND - 4_t &amp; d SOP HALF YEARLY  26.04.11 014 012" xfId="967"/>
    <cellStyle name="_pgvcl-costal_JND-5_JND - 4_t &amp; d SOP HALF YEARLY  26.04.11 014 012_SOP MIS TNDSEP TO MAR" xfId="968"/>
    <cellStyle name="_pgvcl-costal_JND-5_JND - 4_t &amp; d SOP HALF YEARLY  26.04.11 014 012_SOP TND" xfId="969"/>
    <cellStyle name="_pgvcl-costal_JND-5_JND - 4_t &amp; d SOP HALF YEARLY  26.04.11 014 012_TNDOCT-TO MAR-14" xfId="970"/>
    <cellStyle name="_pgvcl-costal_JND-5_JND - 4_T&amp;D August-08" xfId="971"/>
    <cellStyle name="_pgvcl-costal_JND-5_JND - 4_T&amp;D August-08_SOP MIS TNDSEP TO MAR" xfId="972"/>
    <cellStyle name="_pgvcl-costal_JND-5_JND - 4_T&amp;D August-08_SOP TND" xfId="973"/>
    <cellStyle name="_pgvcl-costal_JND-5_JND - 4_T&amp;D August-08_TNDOCT-TO MAR-14" xfId="974"/>
    <cellStyle name="_pgvcl-costal_JND-5_JND - 4_T&amp;D Dec-08" xfId="975"/>
    <cellStyle name="_pgvcl-costal_JND-5_JND - 4_T&amp;D Dec-08_SOP MIS TNDSEP TO MAR" xfId="976"/>
    <cellStyle name="_pgvcl-costal_JND-5_JND - 4_T&amp;D Dec-08_SOP TND" xfId="977"/>
    <cellStyle name="_pgvcl-costal_JND-5_JND - 4_T&amp;D Dec-08_TNDOCT-TO MAR-14" xfId="978"/>
    <cellStyle name="_pgvcl-costal_JND-5_JND - 4_T&amp;D July-08" xfId="979"/>
    <cellStyle name="_pgvcl-costal_JND-5_JND - 4_T&amp;D July-08_SOP MIS TNDSEP TO MAR" xfId="980"/>
    <cellStyle name="_pgvcl-costal_JND-5_JND - 4_T&amp;D July-08_SOP TND" xfId="981"/>
    <cellStyle name="_pgvcl-costal_JND-5_JND - 4_T&amp;D July-08_TNDOCT-TO MAR-14" xfId="982"/>
    <cellStyle name="_pgvcl-costal_JND-5_JND - 4_tnd" xfId="983"/>
    <cellStyle name="_pgvcl-costal_JND-5_JND - 4_tnd_SOP MIS TNDSEP TO MAR" xfId="984"/>
    <cellStyle name="_pgvcl-costal_JND-5_JND - 4_tnd_SOP TND" xfId="985"/>
    <cellStyle name="_pgvcl-costal_JND-5_JND - 4_tnd_TNDOCT-TO MAR-14" xfId="986"/>
    <cellStyle name="_pgvcl-costal_JND-5_JND - 4_TNDOCT-TO MAR-14" xfId="987"/>
    <cellStyle name="_pgvcl-costal_JND-5_JND - 4_URBAN WEEKLY PBR CO" xfId="988"/>
    <cellStyle name="_pgvcl-costal_JND-5_JND - 4_URBAN WEEKLY PBR CO_SOP MIS TNDSEP TO MAR" xfId="989"/>
    <cellStyle name="_pgvcl-costal_JND-5_JND - 4_URBAN WEEKLY PBR CO_SOP TND" xfId="990"/>
    <cellStyle name="_pgvcl-costal_JND-5_JND - 4_URBAN WEEKLY PBR CO_TNDOCT-TO MAR-14" xfId="991"/>
    <cellStyle name="_pgvcl-costal_JND-5_JND - 4_Weekly Urban PBR CO - 06-03-09 to 12-03-09" xfId="992"/>
    <cellStyle name="_pgvcl-costal_JND-5_JND - 4_Weekly Urban PBR CO - 06-03-09 to 12-03-09_SOP MIS TNDSEP TO MAR" xfId="993"/>
    <cellStyle name="_pgvcl-costal_JND-5_JND - 4_Weekly Urban PBR CO - 06-03-09 to 12-03-09_SOP TND" xfId="994"/>
    <cellStyle name="_pgvcl-costal_JND-5_JND - 4_Weekly Urban PBR CO - 06-03-09 to 12-03-09_TNDOCT-TO MAR-14" xfId="995"/>
    <cellStyle name="_pgvcl-costal_JND-5_JND - 4_Weekly Urban PBR CO - 20-02-09 to 26-02-09" xfId="996"/>
    <cellStyle name="_pgvcl-costal_JND-5_JND - 4_Weekly Urban PBR CO - 20-02-09 to 26-02-09_SOP MIS TNDSEP TO MAR" xfId="997"/>
    <cellStyle name="_pgvcl-costal_JND-5_JND - 4_Weekly Urban PBR CO - 20-02-09 to 26-02-09_SOP TND" xfId="998"/>
    <cellStyle name="_pgvcl-costal_JND-5_JND - 4_Weekly Urban PBR CO - 20-02-09 to 26-02-09_TNDOCT-TO MAR-14" xfId="999"/>
    <cellStyle name="_pgvcl-costal_JND-5_JND - 4_Weekly Urban PBR CO - 30-01-09 to 05-02-09" xfId="1000"/>
    <cellStyle name="_pgvcl-costal_JND-5_JND - 4_Weekly Urban PBR CO - 30-01-09 to 05-02-09_SOP MIS TNDSEP TO MAR" xfId="1001"/>
    <cellStyle name="_pgvcl-costal_JND-5_JND - 4_Weekly Urban PBR CO - 30-01-09 to 05-02-09_SOP TND" xfId="1002"/>
    <cellStyle name="_pgvcl-costal_JND-5_JND - 4_Weekly Urban PBR CO - 30-01-09 to 05-02-09_TNDOCT-TO MAR-14" xfId="1003"/>
    <cellStyle name="_pgvcl-costal_JND-5_JND - 4_Weekly Urban PBR CO - 9-1-09 to 15.01.09" xfId="1004"/>
    <cellStyle name="_pgvcl-costal_JND-5_JND - 4_Weekly Urban PBR CO - 9-1-09 to 15.01.09_SOP MIS TNDSEP TO MAR" xfId="1005"/>
    <cellStyle name="_pgvcl-costal_JND-5_JND - 4_Weekly Urban PBR CO - 9-1-09 to 15.01.09_SOP TND" xfId="1006"/>
    <cellStyle name="_pgvcl-costal_JND-5_JND - 4_Weekly Urban PBR CO - 9-1-09 to 15.01.09_TNDOCT-TO MAR-14" xfId="1007"/>
    <cellStyle name="_pgvcl-costal_JND-5_JND - 5" xfId="1008"/>
    <cellStyle name="_pgvcl-costal_JND-5_JND - 5 CFL" xfId="1009"/>
    <cellStyle name="_pgvcl-costal_JND-5_JND - 5 CFL_City Division MIS JAN-09" xfId="1010"/>
    <cellStyle name="_pgvcl-costal_JND-5_JND - 5 CFL_City Division MIS JAN-09_SSNNL CANAL WISE summary-22-06-11" xfId="1011"/>
    <cellStyle name="_pgvcl-costal_JND-5_JND - 5 CFL_NEW MIS Jan-09" xfId="1012"/>
    <cellStyle name="_pgvcl-costal_JND-5_JND - 5 CFL_NEW MIS Jan-09_SSNNL CANAL WISE summary-22-06-11" xfId="1013"/>
    <cellStyle name="_pgvcl-costal_JND-5_JND - 5 CFL_SSNNL CANAL WISE summary-22-06-11" xfId="1014"/>
    <cellStyle name="_pgvcl-costal_JND-5_JND - 5_Book-DMTHL" xfId="1015"/>
    <cellStyle name="_pgvcl-costal_JND-5_JND - 5_City Division MIS JAN-09" xfId="1016"/>
    <cellStyle name="_pgvcl-costal_JND-5_JND - 5_City Division MIS JAN-09_SSNNL CANAL WISE summary-22-06-11" xfId="1017"/>
    <cellStyle name="_pgvcl-costal_JND-5_JND - 5_Comparison" xfId="1018"/>
    <cellStyle name="_pgvcl-costal_JND-5_JND - 5_Comparison_SOP MIS TNDSEP TO MAR" xfId="1019"/>
    <cellStyle name="_pgvcl-costal_JND-5_JND - 5_Comparison_SOP TND" xfId="1020"/>
    <cellStyle name="_pgvcl-costal_JND-5_JND - 5_Comparison_TNDOCT-TO MAR-14" xfId="1021"/>
    <cellStyle name="_pgvcl-costal_JND-5_JND - 5_Details of Selected Urban Feeder" xfId="1022"/>
    <cellStyle name="_pgvcl-costal_JND-5_JND - 5_Details of Selected Urban Feeder_SOP MIS TNDSEP TO MAR" xfId="1023"/>
    <cellStyle name="_pgvcl-costal_JND-5_JND - 5_Details of Selected Urban Feeder_SOP TND" xfId="1024"/>
    <cellStyle name="_pgvcl-costal_JND-5_JND - 5_Details of Selected Urban Feeder_TNDOCT-TO MAR-14" xfId="1025"/>
    <cellStyle name="_pgvcl-costal_JND-5_JND - 5_DHTHL JAN-09" xfId="1026"/>
    <cellStyle name="_pgvcl-costal_JND-5_JND - 5_dnthl Feb-09" xfId="1027"/>
    <cellStyle name="_pgvcl-costal_JND-5_JND - 5_JGYssss" xfId="1028"/>
    <cellStyle name="_pgvcl-costal_JND-5_JND - 5_JGYssss_SOP MIS TNDSEP TO MAR" xfId="1029"/>
    <cellStyle name="_pgvcl-costal_JND-5_JND - 5_JGYssss_SOP TND" xfId="1030"/>
    <cellStyle name="_pgvcl-costal_JND-5_JND - 5_JGYssss_TNDOCT-TO MAR-14" xfId="1031"/>
    <cellStyle name="_pgvcl-costal_JND-5_JND - 5_NEW MIS Jan-09" xfId="1032"/>
    <cellStyle name="_pgvcl-costal_JND-5_JND - 5_NEW MIS Jan-09_SSNNL CANAL WISE summary-22-06-11" xfId="1033"/>
    <cellStyle name="_pgvcl-costal_JND-5_JND - 5_PBR" xfId="1034"/>
    <cellStyle name="_pgvcl-costal_JND-5_JND - 5_PBR CO_DAILY REPORT GIS - 20-01-09" xfId="1035"/>
    <cellStyle name="_pgvcl-costal_JND-5_JND - 5_PBR CO_DAILY REPORT GIS - 20-01-09_SOP MIS TNDSEP TO MAR" xfId="1036"/>
    <cellStyle name="_pgvcl-costal_JND-5_JND - 5_PBR CO_DAILY REPORT GIS - 20-01-09_SOP TND" xfId="1037"/>
    <cellStyle name="_pgvcl-costal_JND-5_JND - 5_PBR CO_DAILY REPORT GIS - 20-01-09_TNDOCT-TO MAR-14" xfId="1038"/>
    <cellStyle name="_pgvcl-costal_JND-5_JND - 5_PBR_SOP MIS TNDSEP TO MAR" xfId="1039"/>
    <cellStyle name="_pgvcl-costal_JND-5_JND - 5_PBR_SOP TND" xfId="1040"/>
    <cellStyle name="_pgvcl-costal_JND-5_JND - 5_PBR_TNDOCT-TO MAR-14" xfId="1041"/>
    <cellStyle name="_pgvcl-costal_JND-5_JND - 5_SOP MIS TNDSEP TO MAR" xfId="1042"/>
    <cellStyle name="_pgvcl-costal_JND-5_JND - 5_SOP TND" xfId="1043"/>
    <cellStyle name="_pgvcl-costal_JND-5_JND - 5_SSNNL CANAL WISE summary-22-06-11" xfId="1044"/>
    <cellStyle name="_pgvcl-costal_JND-5_JND - 5_T&amp;D August-08" xfId="1045"/>
    <cellStyle name="_pgvcl-costal_JND-5_JND - 5_T&amp;D August-08_SOP MIS TNDSEP TO MAR" xfId="1046"/>
    <cellStyle name="_pgvcl-costal_JND-5_JND - 5_T&amp;D August-08_SOP TND" xfId="1047"/>
    <cellStyle name="_pgvcl-costal_JND-5_JND - 5_T&amp;D August-08_TNDOCT-TO MAR-14" xfId="1048"/>
    <cellStyle name="_pgvcl-costal_JND-5_JND - 5_T&amp;D Dec-08" xfId="1049"/>
    <cellStyle name="_pgvcl-costal_JND-5_JND - 5_T&amp;D Dec-08_SOP MIS TNDSEP TO MAR" xfId="1050"/>
    <cellStyle name="_pgvcl-costal_JND-5_JND - 5_T&amp;D Dec-08_SOP TND" xfId="1051"/>
    <cellStyle name="_pgvcl-costal_JND-5_JND - 5_T&amp;D Dec-08_TNDOCT-TO MAR-14" xfId="1052"/>
    <cellStyle name="_pgvcl-costal_JND-5_JND - 5_T&amp;D July-08" xfId="1053"/>
    <cellStyle name="_pgvcl-costal_JND-5_JND - 5_T&amp;D July-08_SOP MIS TNDSEP TO MAR" xfId="1054"/>
    <cellStyle name="_pgvcl-costal_JND-5_JND - 5_T&amp;D July-08_SOP TND" xfId="1055"/>
    <cellStyle name="_pgvcl-costal_JND-5_JND - 5_T&amp;D July-08_TNDOCT-TO MAR-14" xfId="1056"/>
    <cellStyle name="_pgvcl-costal_JND-5_JND - 5_TNDOCT-TO MAR-14" xfId="1057"/>
    <cellStyle name="_pgvcl-costal_JND-5_JND - 5_URBAN WEEKLY PBR CO" xfId="1058"/>
    <cellStyle name="_pgvcl-costal_JND-5_JND - 5_URBAN WEEKLY PBR CO_SOP MIS TNDSEP TO MAR" xfId="1059"/>
    <cellStyle name="_pgvcl-costal_JND-5_JND - 5_URBAN WEEKLY PBR CO_SOP TND" xfId="1060"/>
    <cellStyle name="_pgvcl-costal_JND-5_JND - 5_URBAN WEEKLY PBR CO_TNDOCT-TO MAR-14" xfId="1061"/>
    <cellStyle name="_pgvcl-costal_JND-5_JND - 5_Weekly Urban PBR CO - 06-03-09 to 12-03-09" xfId="1062"/>
    <cellStyle name="_pgvcl-costal_JND-5_JND - 5_Weekly Urban PBR CO - 06-03-09 to 12-03-09_SOP MIS TNDSEP TO MAR" xfId="1063"/>
    <cellStyle name="_pgvcl-costal_JND-5_JND - 5_Weekly Urban PBR CO - 06-03-09 to 12-03-09_SOP TND" xfId="1064"/>
    <cellStyle name="_pgvcl-costal_JND-5_JND - 5_Weekly Urban PBR CO - 06-03-09 to 12-03-09_TNDOCT-TO MAR-14" xfId="1065"/>
    <cellStyle name="_pgvcl-costal_JND-5_JND - 5_Weekly Urban PBR CO - 20-02-09 to 26-02-09" xfId="1066"/>
    <cellStyle name="_pgvcl-costal_JND-5_JND - 5_Weekly Urban PBR CO - 20-02-09 to 26-02-09_SOP MIS TNDSEP TO MAR" xfId="1067"/>
    <cellStyle name="_pgvcl-costal_JND-5_JND - 5_Weekly Urban PBR CO - 20-02-09 to 26-02-09_SOP TND" xfId="1068"/>
    <cellStyle name="_pgvcl-costal_JND-5_JND - 5_Weekly Urban PBR CO - 20-02-09 to 26-02-09_TNDOCT-TO MAR-14" xfId="1069"/>
    <cellStyle name="_pgvcl-costal_JND-5_JND - 5_Weekly Urban PBR CO - 30-01-09 to 05-02-09" xfId="1070"/>
    <cellStyle name="_pgvcl-costal_JND-5_JND - 5_Weekly Urban PBR CO - 30-01-09 to 05-02-09_SOP MIS TNDSEP TO MAR" xfId="1071"/>
    <cellStyle name="_pgvcl-costal_JND-5_JND - 5_Weekly Urban PBR CO - 30-01-09 to 05-02-09_SOP TND" xfId="1072"/>
    <cellStyle name="_pgvcl-costal_JND-5_JND - 5_Weekly Urban PBR CO - 30-01-09 to 05-02-09_TNDOCT-TO MAR-14" xfId="1073"/>
    <cellStyle name="_pgvcl-costal_JND-5_JND - 5_Weekly Urban PBR CO - 9-1-09 to 15.01.09" xfId="1074"/>
    <cellStyle name="_pgvcl-costal_JND-5_JND - 5_Weekly Urban PBR CO - 9-1-09 to 15.01.09_SOP MIS TNDSEP TO MAR" xfId="1075"/>
    <cellStyle name="_pgvcl-costal_JND-5_JND - 5_Weekly Urban PBR CO - 9-1-09 to 15.01.09_SOP TND" xfId="1076"/>
    <cellStyle name="_pgvcl-costal_JND-5_JND - 5_Weekly Urban PBR CO - 9-1-09 to 15.01.09_TNDOCT-TO MAR-14" xfId="1077"/>
    <cellStyle name="_pgvcl-costal_JND-5_JND 50" xfId="1078"/>
    <cellStyle name="_pgvcl-costal_JND-5_JND 50_City Division MIS JAN-09" xfId="1079"/>
    <cellStyle name="_pgvcl-costal_JND-5_JND 50_City Division MIS JAN-09_SSNNL CANAL WISE summary-22-06-11" xfId="1080"/>
    <cellStyle name="_pgvcl-costal_JND-5_JND 50_NEW MIS Jan-09" xfId="1081"/>
    <cellStyle name="_pgvcl-costal_JND-5_JND 50_NEW MIS Jan-09_SSNNL CANAL WISE summary-22-06-11" xfId="1082"/>
    <cellStyle name="_pgvcl-costal_JND-5_JND 50_SSNNL CANAL WISE summary-22-06-11" xfId="1083"/>
    <cellStyle name="_pgvcl-costal_JND-5_JND T-3 MIS" xfId="1084"/>
    <cellStyle name="_pgvcl-costal_JND-5_JND-4" xfId="1085"/>
    <cellStyle name="_pgvcl-costal_JND-5_JND-4_Book-DMTHL" xfId="1086"/>
    <cellStyle name="_pgvcl-costal_JND-5_JND-4_City Division MIS JAN-09" xfId="1087"/>
    <cellStyle name="_pgvcl-costal_JND-5_JND-4_City Division MIS JAN-09_SSNNL CANAL WISE summary-22-06-11" xfId="1088"/>
    <cellStyle name="_pgvcl-costal_JND-5_JND-4_Comparison" xfId="1089"/>
    <cellStyle name="_pgvcl-costal_JND-5_JND-4_Comparison_SOP MIS TNDSEP TO MAR" xfId="1090"/>
    <cellStyle name="_pgvcl-costal_JND-5_JND-4_Comparison_SOP TND" xfId="1091"/>
    <cellStyle name="_pgvcl-costal_JND-5_JND-4_Comparison_TNDOCT-TO MAR-14" xfId="1092"/>
    <cellStyle name="_pgvcl-costal_JND-5_JND-4_Details of Selected Urban Feeder" xfId="1093"/>
    <cellStyle name="_pgvcl-costal_JND-5_JND-4_Details of Selected Urban Feeder_SOP MIS TNDSEP TO MAR" xfId="1094"/>
    <cellStyle name="_pgvcl-costal_JND-5_JND-4_Details of Selected Urban Feeder_SOP TND" xfId="1095"/>
    <cellStyle name="_pgvcl-costal_JND-5_JND-4_Details of Selected Urban Feeder_TNDOCT-TO MAR-14" xfId="1096"/>
    <cellStyle name="_pgvcl-costal_JND-5_JND-4_DHTHL JAN-09" xfId="1097"/>
    <cellStyle name="_pgvcl-costal_JND-5_JND-4_dnthl Feb-09" xfId="1098"/>
    <cellStyle name="_pgvcl-costal_JND-5_JND-4_JGYssss" xfId="1099"/>
    <cellStyle name="_pgvcl-costal_JND-5_JND-4_JGYssss_SOP MIS TNDSEP TO MAR" xfId="1100"/>
    <cellStyle name="_pgvcl-costal_JND-5_JND-4_JGYssss_SOP TND" xfId="1101"/>
    <cellStyle name="_pgvcl-costal_JND-5_JND-4_JGYssss_TNDOCT-TO MAR-14" xfId="1102"/>
    <cellStyle name="_pgvcl-costal_JND-5_JND-4_NEW MIS Jan-09" xfId="1103"/>
    <cellStyle name="_pgvcl-costal_JND-5_JND-4_NEW MIS Jan-09_SSNNL CANAL WISE summary-22-06-11" xfId="1104"/>
    <cellStyle name="_pgvcl-costal_JND-5_JND-4_PBR" xfId="1105"/>
    <cellStyle name="_pgvcl-costal_JND-5_JND-4_PBR CO_DAILY REPORT GIS - 20-01-09" xfId="1106"/>
    <cellStyle name="_pgvcl-costal_JND-5_JND-4_PBR CO_DAILY REPORT GIS - 20-01-09_SOP MIS TNDSEP TO MAR" xfId="1107"/>
    <cellStyle name="_pgvcl-costal_JND-5_JND-4_PBR CO_DAILY REPORT GIS - 20-01-09_SOP TND" xfId="1108"/>
    <cellStyle name="_pgvcl-costal_JND-5_JND-4_PBR CO_DAILY REPORT GIS - 20-01-09_TNDOCT-TO MAR-14" xfId="1109"/>
    <cellStyle name="_pgvcl-costal_JND-5_JND-4_PBR_SOP MIS TNDSEP TO MAR" xfId="1110"/>
    <cellStyle name="_pgvcl-costal_JND-5_JND-4_PBR_SOP TND" xfId="1111"/>
    <cellStyle name="_pgvcl-costal_JND-5_JND-4_PBR_TNDOCT-TO MAR-14" xfId="1112"/>
    <cellStyle name="_pgvcl-costal_JND-5_JND-4_PGVCL- 5" xfId="1113"/>
    <cellStyle name="_pgvcl-costal_JND-5_JND-4_PGVCL SOP MIS 2 11-12 Qtr" xfId="1114"/>
    <cellStyle name="_pgvcl-costal_JND-5_JND-4_PGVCL SOP MIS 2 11-12 Qtr_SOP MIS TNDSEP TO MAR" xfId="1115"/>
    <cellStyle name="_pgvcl-costal_JND-5_JND-4_PGVCL SOP MIS 2 11-12 Qtr_SOP TND" xfId="1116"/>
    <cellStyle name="_pgvcl-costal_JND-5_JND-4_PGVCL SOP MIS 2 11-12 Qtr_TNDOCT-TO MAR-14" xfId="1117"/>
    <cellStyle name="_pgvcl-costal_JND-5_JND-4_SOP MIS 4th Qtr 2011 12" xfId="1118"/>
    <cellStyle name="_pgvcl-costal_JND-5_JND-4_SOP MIS 4th Qtr 2011 12_AG HVDSJun -12" xfId="1119"/>
    <cellStyle name="_pgvcl-costal_JND-5_JND-4_SOP MIS TNDSEP TO MAR" xfId="1120"/>
    <cellStyle name="_pgvcl-costal_JND-5_JND-4_SOP TND" xfId="1121"/>
    <cellStyle name="_pgvcl-costal_JND-5_JND-4_SSNNL CANAL WISE summary-22-06-11" xfId="1122"/>
    <cellStyle name="_pgvcl-costal_JND-5_JND-4_t &amp; d SOP HALF YEARLY  26.04.11 014 012" xfId="1123"/>
    <cellStyle name="_pgvcl-costal_JND-5_JND-4_t &amp; d SOP HALF YEARLY  26.04.11 014 012_SOP MIS TNDSEP TO MAR" xfId="1124"/>
    <cellStyle name="_pgvcl-costal_JND-5_JND-4_t &amp; d SOP HALF YEARLY  26.04.11 014 012_SOP TND" xfId="1125"/>
    <cellStyle name="_pgvcl-costal_JND-5_JND-4_t &amp; d SOP HALF YEARLY  26.04.11 014 012_TNDOCT-TO MAR-14" xfId="1126"/>
    <cellStyle name="_pgvcl-costal_JND-5_JND-4_T&amp;D August-08" xfId="1127"/>
    <cellStyle name="_pgvcl-costal_JND-5_JND-4_T&amp;D August-08_SOP MIS TNDSEP TO MAR" xfId="1128"/>
    <cellStyle name="_pgvcl-costal_JND-5_JND-4_T&amp;D August-08_SOP TND" xfId="1129"/>
    <cellStyle name="_pgvcl-costal_JND-5_JND-4_T&amp;D August-08_TNDOCT-TO MAR-14" xfId="1130"/>
    <cellStyle name="_pgvcl-costal_JND-5_JND-4_T&amp;D Dec-08" xfId="1131"/>
    <cellStyle name="_pgvcl-costal_JND-5_JND-4_T&amp;D Dec-08_SOP MIS TNDSEP TO MAR" xfId="1132"/>
    <cellStyle name="_pgvcl-costal_JND-5_JND-4_T&amp;D Dec-08_SOP TND" xfId="1133"/>
    <cellStyle name="_pgvcl-costal_JND-5_JND-4_T&amp;D Dec-08_TNDOCT-TO MAR-14" xfId="1134"/>
    <cellStyle name="_pgvcl-costal_JND-5_JND-4_T&amp;D July-08" xfId="1135"/>
    <cellStyle name="_pgvcl-costal_JND-5_JND-4_T&amp;D July-08_SOP MIS TNDSEP TO MAR" xfId="1136"/>
    <cellStyle name="_pgvcl-costal_JND-5_JND-4_T&amp;D July-08_SOP TND" xfId="1137"/>
    <cellStyle name="_pgvcl-costal_JND-5_JND-4_T&amp;D July-08_TNDOCT-TO MAR-14" xfId="1138"/>
    <cellStyle name="_pgvcl-costal_JND-5_JND-4_tnd" xfId="1139"/>
    <cellStyle name="_pgvcl-costal_JND-5_JND-4_tnd_SOP MIS TNDSEP TO MAR" xfId="1140"/>
    <cellStyle name="_pgvcl-costal_JND-5_JND-4_tnd_SOP TND" xfId="1141"/>
    <cellStyle name="_pgvcl-costal_JND-5_JND-4_tnd_TNDOCT-TO MAR-14" xfId="1142"/>
    <cellStyle name="_pgvcl-costal_JND-5_JND-4_TNDOCT-TO MAR-14" xfId="1143"/>
    <cellStyle name="_pgvcl-costal_JND-5_JND-4_URBAN WEEKLY PBR CO" xfId="1144"/>
    <cellStyle name="_pgvcl-costal_JND-5_JND-4_URBAN WEEKLY PBR CO_SOP MIS TNDSEP TO MAR" xfId="1145"/>
    <cellStyle name="_pgvcl-costal_JND-5_JND-4_URBAN WEEKLY PBR CO_SOP TND" xfId="1146"/>
    <cellStyle name="_pgvcl-costal_JND-5_JND-4_URBAN WEEKLY PBR CO_TNDOCT-TO MAR-14" xfId="1147"/>
    <cellStyle name="_pgvcl-costal_JND-5_JND-4_Weekly Urban PBR CO - 06-03-09 to 12-03-09" xfId="1148"/>
    <cellStyle name="_pgvcl-costal_JND-5_JND-4_Weekly Urban PBR CO - 06-03-09 to 12-03-09_SOP MIS TNDSEP TO MAR" xfId="1149"/>
    <cellStyle name="_pgvcl-costal_JND-5_JND-4_Weekly Urban PBR CO - 06-03-09 to 12-03-09_SOP TND" xfId="1150"/>
    <cellStyle name="_pgvcl-costal_JND-5_JND-4_Weekly Urban PBR CO - 06-03-09 to 12-03-09_TNDOCT-TO MAR-14" xfId="1151"/>
    <cellStyle name="_pgvcl-costal_JND-5_JND-4_Weekly Urban PBR CO - 20-02-09 to 26-02-09" xfId="1152"/>
    <cellStyle name="_pgvcl-costal_JND-5_JND-4_Weekly Urban PBR CO - 20-02-09 to 26-02-09_SOP MIS TNDSEP TO MAR" xfId="1153"/>
    <cellStyle name="_pgvcl-costal_JND-5_JND-4_Weekly Urban PBR CO - 20-02-09 to 26-02-09_SOP TND" xfId="1154"/>
    <cellStyle name="_pgvcl-costal_JND-5_JND-4_Weekly Urban PBR CO - 20-02-09 to 26-02-09_TNDOCT-TO MAR-14" xfId="1155"/>
    <cellStyle name="_pgvcl-costal_JND-5_JND-4_Weekly Urban PBR CO - 30-01-09 to 05-02-09" xfId="1156"/>
    <cellStyle name="_pgvcl-costal_JND-5_JND-4_Weekly Urban PBR CO - 30-01-09 to 05-02-09_SOP MIS TNDSEP TO MAR" xfId="1157"/>
    <cellStyle name="_pgvcl-costal_JND-5_JND-4_Weekly Urban PBR CO - 30-01-09 to 05-02-09_SOP TND" xfId="1158"/>
    <cellStyle name="_pgvcl-costal_JND-5_JND-4_Weekly Urban PBR CO - 30-01-09 to 05-02-09_TNDOCT-TO MAR-14" xfId="1159"/>
    <cellStyle name="_pgvcl-costal_JND-5_JND-4_Weekly Urban PBR CO - 9-1-09 to 15.01.09" xfId="1160"/>
    <cellStyle name="_pgvcl-costal_JND-5_JND-4_Weekly Urban PBR CO - 9-1-09 to 15.01.09_SOP MIS TNDSEP TO MAR" xfId="1161"/>
    <cellStyle name="_pgvcl-costal_JND-5_JND-4_Weekly Urban PBR CO - 9-1-09 to 15.01.09_SOP TND" xfId="1162"/>
    <cellStyle name="_pgvcl-costal_JND-5_JND-4_Weekly Urban PBR CO - 9-1-09 to 15.01.09_TNDOCT-TO MAR-14" xfId="1163"/>
    <cellStyle name="_pgvcl-costal_JND-5_JND-5" xfId="1164"/>
    <cellStyle name="_pgvcl-costal_JND-5_JND-5 T3" xfId="1165"/>
    <cellStyle name="_pgvcl-costal_JND-5_JND-5_Book-DMTHL" xfId="1166"/>
    <cellStyle name="_pgvcl-costal_JND-5_JND-5_City Division MIS JAN-09" xfId="1167"/>
    <cellStyle name="_pgvcl-costal_JND-5_JND-5_City Division MIS JAN-09_SSNNL CANAL WISE summary-22-06-11" xfId="1168"/>
    <cellStyle name="_pgvcl-costal_JND-5_JND-5_Comparison" xfId="1169"/>
    <cellStyle name="_pgvcl-costal_JND-5_JND-5_Comparison_SOP MIS TNDSEP TO MAR" xfId="1170"/>
    <cellStyle name="_pgvcl-costal_JND-5_JND-5_Comparison_SOP TND" xfId="1171"/>
    <cellStyle name="_pgvcl-costal_JND-5_JND-5_Comparison_TNDOCT-TO MAR-14" xfId="1172"/>
    <cellStyle name="_pgvcl-costal_JND-5_JND-5_Details of Selected Urban Feeder" xfId="1173"/>
    <cellStyle name="_pgvcl-costal_JND-5_JND-5_Details of Selected Urban Feeder_SOP MIS TNDSEP TO MAR" xfId="1174"/>
    <cellStyle name="_pgvcl-costal_JND-5_JND-5_Details of Selected Urban Feeder_SOP TND" xfId="1175"/>
    <cellStyle name="_pgvcl-costal_JND-5_JND-5_Details of Selected Urban Feeder_TNDOCT-TO MAR-14" xfId="1176"/>
    <cellStyle name="_pgvcl-costal_JND-5_JND-5_DHTHL JAN-09" xfId="1177"/>
    <cellStyle name="_pgvcl-costal_JND-5_JND-5_dnthl Feb-09" xfId="1178"/>
    <cellStyle name="_pgvcl-costal_JND-5_JND-5_JGYssss" xfId="1179"/>
    <cellStyle name="_pgvcl-costal_JND-5_JND-5_JGYssss_SOP MIS TNDSEP TO MAR" xfId="1180"/>
    <cellStyle name="_pgvcl-costal_JND-5_JND-5_JGYssss_SOP TND" xfId="1181"/>
    <cellStyle name="_pgvcl-costal_JND-5_JND-5_JGYssss_TNDOCT-TO MAR-14" xfId="1182"/>
    <cellStyle name="_pgvcl-costal_JND-5_JND-5_NEW MIS Jan-09" xfId="1183"/>
    <cellStyle name="_pgvcl-costal_JND-5_JND-5_NEW MIS Jan-09_SSNNL CANAL WISE summary-22-06-11" xfId="1184"/>
    <cellStyle name="_pgvcl-costal_JND-5_JND-5_PBR" xfId="1185"/>
    <cellStyle name="_pgvcl-costal_JND-5_JND-5_PBR CO_DAILY REPORT GIS - 20-01-09" xfId="1186"/>
    <cellStyle name="_pgvcl-costal_JND-5_JND-5_PBR CO_DAILY REPORT GIS - 20-01-09_SOP MIS TNDSEP TO MAR" xfId="1187"/>
    <cellStyle name="_pgvcl-costal_JND-5_JND-5_PBR CO_DAILY REPORT GIS - 20-01-09_SOP TND" xfId="1188"/>
    <cellStyle name="_pgvcl-costal_JND-5_JND-5_PBR CO_DAILY REPORT GIS - 20-01-09_TNDOCT-TO MAR-14" xfId="1189"/>
    <cellStyle name="_pgvcl-costal_JND-5_JND-5_PBR_SOP MIS TNDSEP TO MAR" xfId="1190"/>
    <cellStyle name="_pgvcl-costal_JND-5_JND-5_PBR_SOP TND" xfId="1191"/>
    <cellStyle name="_pgvcl-costal_JND-5_JND-5_PBR_TNDOCT-TO MAR-14" xfId="1192"/>
    <cellStyle name="_pgvcl-costal_JND-5_JND-5_PGVCL- 5" xfId="1193"/>
    <cellStyle name="_pgvcl-costal_JND-5_JND-5_PGVCL SOP MIS 2 11-12 Qtr" xfId="1194"/>
    <cellStyle name="_pgvcl-costal_JND-5_JND-5_PGVCL SOP MIS 2 11-12 Qtr_SOP MIS TNDSEP TO MAR" xfId="1195"/>
    <cellStyle name="_pgvcl-costal_JND-5_JND-5_PGVCL SOP MIS 2 11-12 Qtr_SOP TND" xfId="1196"/>
    <cellStyle name="_pgvcl-costal_JND-5_JND-5_PGVCL SOP MIS 2 11-12 Qtr_TNDOCT-TO MAR-14" xfId="1197"/>
    <cellStyle name="_pgvcl-costal_JND-5_JND-5_SOP MIS 4th Qtr 2011 12" xfId="1198"/>
    <cellStyle name="_pgvcl-costal_JND-5_JND-5_SOP MIS 4th Qtr 2011 12_AG HVDSJun -12" xfId="1199"/>
    <cellStyle name="_pgvcl-costal_JND-5_JND-5_SOP MIS TNDSEP TO MAR" xfId="1200"/>
    <cellStyle name="_pgvcl-costal_JND-5_JND-5_SOP TND" xfId="1201"/>
    <cellStyle name="_pgvcl-costal_JND-5_JND-5_SSNNL CANAL WISE summary-22-06-11" xfId="1202"/>
    <cellStyle name="_pgvcl-costal_JND-5_JND-5_t &amp; d SOP HALF YEARLY  26.04.11 014 012" xfId="1203"/>
    <cellStyle name="_pgvcl-costal_JND-5_JND-5_t &amp; d SOP HALF YEARLY  26.04.11 014 012_SOP MIS TNDSEP TO MAR" xfId="1204"/>
    <cellStyle name="_pgvcl-costal_JND-5_JND-5_t &amp; d SOP HALF YEARLY  26.04.11 014 012_SOP TND" xfId="1205"/>
    <cellStyle name="_pgvcl-costal_JND-5_JND-5_t &amp; d SOP HALF YEARLY  26.04.11 014 012_TNDOCT-TO MAR-14" xfId="1206"/>
    <cellStyle name="_pgvcl-costal_JND-5_JND-5_T&amp;D August-08" xfId="1207"/>
    <cellStyle name="_pgvcl-costal_JND-5_JND-5_T&amp;D August-08_SOP MIS TNDSEP TO MAR" xfId="1208"/>
    <cellStyle name="_pgvcl-costal_JND-5_JND-5_T&amp;D August-08_SOP TND" xfId="1209"/>
    <cellStyle name="_pgvcl-costal_JND-5_JND-5_T&amp;D August-08_TNDOCT-TO MAR-14" xfId="1210"/>
    <cellStyle name="_pgvcl-costal_JND-5_JND-5_T&amp;D Dec-08" xfId="1211"/>
    <cellStyle name="_pgvcl-costal_JND-5_JND-5_T&amp;D Dec-08_SOP MIS TNDSEP TO MAR" xfId="1212"/>
    <cellStyle name="_pgvcl-costal_JND-5_JND-5_T&amp;D Dec-08_SOP TND" xfId="1213"/>
    <cellStyle name="_pgvcl-costal_JND-5_JND-5_T&amp;D Dec-08_TNDOCT-TO MAR-14" xfId="1214"/>
    <cellStyle name="_pgvcl-costal_JND-5_JND-5_T&amp;D July-08" xfId="1215"/>
    <cellStyle name="_pgvcl-costal_JND-5_JND-5_T&amp;D July-08_SOP MIS TNDSEP TO MAR" xfId="1216"/>
    <cellStyle name="_pgvcl-costal_JND-5_JND-5_T&amp;D July-08_SOP TND" xfId="1217"/>
    <cellStyle name="_pgvcl-costal_JND-5_JND-5_T&amp;D July-08_TNDOCT-TO MAR-14" xfId="1218"/>
    <cellStyle name="_pgvcl-costal_JND-5_JND-5_tnd" xfId="1219"/>
    <cellStyle name="_pgvcl-costal_JND-5_JND-5_tnd_SOP MIS TNDSEP TO MAR" xfId="1220"/>
    <cellStyle name="_pgvcl-costal_JND-5_JND-5_tnd_SOP TND" xfId="1221"/>
    <cellStyle name="_pgvcl-costal_JND-5_JND-5_tnd_TNDOCT-TO MAR-14" xfId="1222"/>
    <cellStyle name="_pgvcl-costal_JND-5_JND-5_TNDOCT-TO MAR-14" xfId="1223"/>
    <cellStyle name="_pgvcl-costal_JND-5_JND-5_URBAN WEEKLY PBR CO" xfId="1224"/>
    <cellStyle name="_pgvcl-costal_JND-5_JND-5_URBAN WEEKLY PBR CO_SOP MIS TNDSEP TO MAR" xfId="1225"/>
    <cellStyle name="_pgvcl-costal_JND-5_JND-5_URBAN WEEKLY PBR CO_SOP TND" xfId="1226"/>
    <cellStyle name="_pgvcl-costal_JND-5_JND-5_URBAN WEEKLY PBR CO_TNDOCT-TO MAR-14" xfId="1227"/>
    <cellStyle name="_pgvcl-costal_JND-5_JND-5_Weekly Urban PBR CO - 06-03-09 to 12-03-09" xfId="1228"/>
    <cellStyle name="_pgvcl-costal_JND-5_JND-5_Weekly Urban PBR CO - 06-03-09 to 12-03-09_SOP MIS TNDSEP TO MAR" xfId="1229"/>
    <cellStyle name="_pgvcl-costal_JND-5_JND-5_Weekly Urban PBR CO - 06-03-09 to 12-03-09_SOP TND" xfId="1230"/>
    <cellStyle name="_pgvcl-costal_JND-5_JND-5_Weekly Urban PBR CO - 06-03-09 to 12-03-09_TNDOCT-TO MAR-14" xfId="1231"/>
    <cellStyle name="_pgvcl-costal_JND-5_JND-5_Weekly Urban PBR CO - 20-02-09 to 26-02-09" xfId="1232"/>
    <cellStyle name="_pgvcl-costal_JND-5_JND-5_Weekly Urban PBR CO - 20-02-09 to 26-02-09_SOP MIS TNDSEP TO MAR" xfId="1233"/>
    <cellStyle name="_pgvcl-costal_JND-5_JND-5_Weekly Urban PBR CO - 20-02-09 to 26-02-09_SOP TND" xfId="1234"/>
    <cellStyle name="_pgvcl-costal_JND-5_JND-5_Weekly Urban PBR CO - 20-02-09 to 26-02-09_TNDOCT-TO MAR-14" xfId="1235"/>
    <cellStyle name="_pgvcl-costal_JND-5_JND-5_Weekly Urban PBR CO - 30-01-09 to 05-02-09" xfId="1236"/>
    <cellStyle name="_pgvcl-costal_JND-5_JND-5_Weekly Urban PBR CO - 30-01-09 to 05-02-09_SOP MIS TNDSEP TO MAR" xfId="1237"/>
    <cellStyle name="_pgvcl-costal_JND-5_JND-5_Weekly Urban PBR CO - 30-01-09 to 05-02-09_SOP TND" xfId="1238"/>
    <cellStyle name="_pgvcl-costal_JND-5_JND-5_Weekly Urban PBR CO - 30-01-09 to 05-02-09_TNDOCT-TO MAR-14" xfId="1239"/>
    <cellStyle name="_pgvcl-costal_JND-5_JND-5_Weekly Urban PBR CO - 9-1-09 to 15.01.09" xfId="1240"/>
    <cellStyle name="_pgvcl-costal_JND-5_JND-5_Weekly Urban PBR CO - 9-1-09 to 15.01.09_SOP MIS TNDSEP TO MAR" xfId="1241"/>
    <cellStyle name="_pgvcl-costal_JND-5_JND-5_Weekly Urban PBR CO - 9-1-09 to 15.01.09_SOP TND" xfId="1242"/>
    <cellStyle name="_pgvcl-costal_JND-5_JND-5_Weekly Urban PBR CO - 9-1-09 to 15.01.09_TNDOCT-TO MAR-14" xfId="1243"/>
    <cellStyle name="_pgvcl-costal_JND-5_JND-50" xfId="1244"/>
    <cellStyle name="_pgvcl-costal_JND-5_JND-50_1" xfId="1245"/>
    <cellStyle name="_pgvcl-costal_JND-5_JND-50_Book-DMTHL" xfId="1246"/>
    <cellStyle name="_pgvcl-costal_JND-5_JND-50_City Division MIS JAN-09" xfId="1247"/>
    <cellStyle name="_pgvcl-costal_JND-5_JND-50_City Division MIS JAN-09_SSNNL CANAL WISE summary-22-06-11" xfId="1248"/>
    <cellStyle name="_pgvcl-costal_JND-5_JND-50_Comparison" xfId="1249"/>
    <cellStyle name="_pgvcl-costal_JND-5_JND-50_Comparison_SOP MIS TNDSEP TO MAR" xfId="1250"/>
    <cellStyle name="_pgvcl-costal_JND-5_JND-50_Comparison_SOP TND" xfId="1251"/>
    <cellStyle name="_pgvcl-costal_JND-5_JND-50_Comparison_TNDOCT-TO MAR-14" xfId="1252"/>
    <cellStyle name="_pgvcl-costal_JND-5_JND-50_Details of Selected Urban Feeder" xfId="1253"/>
    <cellStyle name="_pgvcl-costal_JND-5_JND-50_Details of Selected Urban Feeder_SOP MIS TNDSEP TO MAR" xfId="1254"/>
    <cellStyle name="_pgvcl-costal_JND-5_JND-50_Details of Selected Urban Feeder_SOP TND" xfId="1255"/>
    <cellStyle name="_pgvcl-costal_JND-5_JND-50_Details of Selected Urban Feeder_TNDOCT-TO MAR-14" xfId="1256"/>
    <cellStyle name="_pgvcl-costal_JND-5_JND-50_DHTHL JAN-09" xfId="1257"/>
    <cellStyle name="_pgvcl-costal_JND-5_JND-50_dnthl Feb-09" xfId="1258"/>
    <cellStyle name="_pgvcl-costal_JND-5_JND-50_JGYssss" xfId="1259"/>
    <cellStyle name="_pgvcl-costal_JND-5_JND-50_JGYssss_SOP MIS TNDSEP TO MAR" xfId="1260"/>
    <cellStyle name="_pgvcl-costal_JND-5_JND-50_JGYssss_SOP TND" xfId="1261"/>
    <cellStyle name="_pgvcl-costal_JND-5_JND-50_JGYssss_TNDOCT-TO MAR-14" xfId="1262"/>
    <cellStyle name="_pgvcl-costal_JND-5_JND-50_NEW MIS Jan-09" xfId="1263"/>
    <cellStyle name="_pgvcl-costal_JND-5_JND-50_NEW MIS Jan-09_SSNNL CANAL WISE summary-22-06-11" xfId="1264"/>
    <cellStyle name="_pgvcl-costal_JND-5_JND-50_PBR" xfId="1265"/>
    <cellStyle name="_pgvcl-costal_JND-5_JND-50_PBR CO_DAILY REPORT GIS - 20-01-09" xfId="1266"/>
    <cellStyle name="_pgvcl-costal_JND-5_JND-50_PBR CO_DAILY REPORT GIS - 20-01-09_SOP MIS TNDSEP TO MAR" xfId="1267"/>
    <cellStyle name="_pgvcl-costal_JND-5_JND-50_PBR CO_DAILY REPORT GIS - 20-01-09_SOP TND" xfId="1268"/>
    <cellStyle name="_pgvcl-costal_JND-5_JND-50_PBR CO_DAILY REPORT GIS - 20-01-09_TNDOCT-TO MAR-14" xfId="1269"/>
    <cellStyle name="_pgvcl-costal_JND-5_JND-50_PBR_SOP MIS TNDSEP TO MAR" xfId="1270"/>
    <cellStyle name="_pgvcl-costal_JND-5_JND-50_PBR_SOP TND" xfId="1271"/>
    <cellStyle name="_pgvcl-costal_JND-5_JND-50_PBR_TNDOCT-TO MAR-14" xfId="1272"/>
    <cellStyle name="_pgvcl-costal_JND-5_JND-50_PGVCL- 5" xfId="1273"/>
    <cellStyle name="_pgvcl-costal_JND-5_JND-50_PGVCL SOP MIS 2 11-12 Qtr" xfId="1274"/>
    <cellStyle name="_pgvcl-costal_JND-5_JND-50_PGVCL SOP MIS 2 11-12 Qtr_SOP MIS TNDSEP TO MAR" xfId="1275"/>
    <cellStyle name="_pgvcl-costal_JND-5_JND-50_PGVCL SOP MIS 2 11-12 Qtr_SOP TND" xfId="1276"/>
    <cellStyle name="_pgvcl-costal_JND-5_JND-50_PGVCL SOP MIS 2 11-12 Qtr_TNDOCT-TO MAR-14" xfId="1277"/>
    <cellStyle name="_pgvcl-costal_JND-5_JND-50_SOP MIS 4th Qtr 2011 12" xfId="1278"/>
    <cellStyle name="_pgvcl-costal_JND-5_JND-50_SOP MIS 4th Qtr 2011 12_AG HVDSJun -12" xfId="1279"/>
    <cellStyle name="_pgvcl-costal_JND-5_JND-50_SOP MIS TNDSEP TO MAR" xfId="1280"/>
    <cellStyle name="_pgvcl-costal_JND-5_JND-50_SOP TND" xfId="1281"/>
    <cellStyle name="_pgvcl-costal_JND-5_JND-50_SSNNL CANAL WISE summary-22-06-11" xfId="1282"/>
    <cellStyle name="_pgvcl-costal_JND-5_JND-50_t &amp; d SOP HALF YEARLY  26.04.11 014 012" xfId="1283"/>
    <cellStyle name="_pgvcl-costal_JND-5_JND-50_t &amp; d SOP HALF YEARLY  26.04.11 014 012_SOP MIS TNDSEP TO MAR" xfId="1284"/>
    <cellStyle name="_pgvcl-costal_JND-5_JND-50_t &amp; d SOP HALF YEARLY  26.04.11 014 012_SOP TND" xfId="1285"/>
    <cellStyle name="_pgvcl-costal_JND-5_JND-50_t &amp; d SOP HALF YEARLY  26.04.11 014 012_TNDOCT-TO MAR-14" xfId="1286"/>
    <cellStyle name="_pgvcl-costal_JND-5_JND-50_T&amp;D August-08" xfId="1287"/>
    <cellStyle name="_pgvcl-costal_JND-5_JND-50_T&amp;D August-08_SOP MIS TNDSEP TO MAR" xfId="1288"/>
    <cellStyle name="_pgvcl-costal_JND-5_JND-50_T&amp;D August-08_SOP TND" xfId="1289"/>
    <cellStyle name="_pgvcl-costal_JND-5_JND-50_T&amp;D August-08_TNDOCT-TO MAR-14" xfId="1290"/>
    <cellStyle name="_pgvcl-costal_JND-5_JND-50_T&amp;D Dec-08" xfId="1291"/>
    <cellStyle name="_pgvcl-costal_JND-5_JND-50_T&amp;D Dec-08_SOP MIS TNDSEP TO MAR" xfId="1292"/>
    <cellStyle name="_pgvcl-costal_JND-5_JND-50_T&amp;D Dec-08_SOP TND" xfId="1293"/>
    <cellStyle name="_pgvcl-costal_JND-5_JND-50_T&amp;D Dec-08_TNDOCT-TO MAR-14" xfId="1294"/>
    <cellStyle name="_pgvcl-costal_JND-5_JND-50_T&amp;D July-08" xfId="1295"/>
    <cellStyle name="_pgvcl-costal_JND-5_JND-50_T&amp;D July-08_SOP MIS TNDSEP TO MAR" xfId="1296"/>
    <cellStyle name="_pgvcl-costal_JND-5_JND-50_T&amp;D July-08_SOP TND" xfId="1297"/>
    <cellStyle name="_pgvcl-costal_JND-5_JND-50_T&amp;D July-08_TNDOCT-TO MAR-14" xfId="1298"/>
    <cellStyle name="_pgvcl-costal_JND-5_JND-50_tnd" xfId="1299"/>
    <cellStyle name="_pgvcl-costal_JND-5_JND-50_tnd_SOP MIS TNDSEP TO MAR" xfId="1300"/>
    <cellStyle name="_pgvcl-costal_JND-5_JND-50_tnd_SOP TND" xfId="1301"/>
    <cellStyle name="_pgvcl-costal_JND-5_JND-50_tnd_TNDOCT-TO MAR-14" xfId="1302"/>
    <cellStyle name="_pgvcl-costal_JND-5_JND-50_TNDOCT-TO MAR-14" xfId="1303"/>
    <cellStyle name="_pgvcl-costal_JND-5_JND-50_URBAN WEEKLY PBR CO" xfId="1304"/>
    <cellStyle name="_pgvcl-costal_JND-5_JND-50_URBAN WEEKLY PBR CO_SOP MIS TNDSEP TO MAR" xfId="1305"/>
    <cellStyle name="_pgvcl-costal_JND-5_JND-50_URBAN WEEKLY PBR CO_SOP TND" xfId="1306"/>
    <cellStyle name="_pgvcl-costal_JND-5_JND-50_URBAN WEEKLY PBR CO_TNDOCT-TO MAR-14" xfId="1307"/>
    <cellStyle name="_pgvcl-costal_JND-5_JND-50_Weekly Urban PBR CO - 06-03-09 to 12-03-09" xfId="1308"/>
    <cellStyle name="_pgvcl-costal_JND-5_JND-50_Weekly Urban PBR CO - 06-03-09 to 12-03-09_SOP MIS TNDSEP TO MAR" xfId="1309"/>
    <cellStyle name="_pgvcl-costal_JND-5_JND-50_Weekly Urban PBR CO - 06-03-09 to 12-03-09_SOP TND" xfId="1310"/>
    <cellStyle name="_pgvcl-costal_JND-5_JND-50_Weekly Urban PBR CO - 06-03-09 to 12-03-09_TNDOCT-TO MAR-14" xfId="1311"/>
    <cellStyle name="_pgvcl-costal_JND-5_JND-50_Weekly Urban PBR CO - 20-02-09 to 26-02-09" xfId="1312"/>
    <cellStyle name="_pgvcl-costal_JND-5_JND-50_Weekly Urban PBR CO - 20-02-09 to 26-02-09_SOP MIS TNDSEP TO MAR" xfId="1313"/>
    <cellStyle name="_pgvcl-costal_JND-5_JND-50_Weekly Urban PBR CO - 20-02-09 to 26-02-09_SOP TND" xfId="1314"/>
    <cellStyle name="_pgvcl-costal_JND-5_JND-50_Weekly Urban PBR CO - 20-02-09 to 26-02-09_TNDOCT-TO MAR-14" xfId="1315"/>
    <cellStyle name="_pgvcl-costal_JND-5_JND-50_Weekly Urban PBR CO - 30-01-09 to 05-02-09" xfId="1316"/>
    <cellStyle name="_pgvcl-costal_JND-5_JND-50_Weekly Urban PBR CO - 30-01-09 to 05-02-09_SOP MIS TNDSEP TO MAR" xfId="1317"/>
    <cellStyle name="_pgvcl-costal_JND-5_JND-50_Weekly Urban PBR CO - 30-01-09 to 05-02-09_SOP TND" xfId="1318"/>
    <cellStyle name="_pgvcl-costal_JND-5_JND-50_Weekly Urban PBR CO - 30-01-09 to 05-02-09_TNDOCT-TO MAR-14" xfId="1319"/>
    <cellStyle name="_pgvcl-costal_JND-5_JND-50_Weekly Urban PBR CO - 9-1-09 to 15.01.09" xfId="1320"/>
    <cellStyle name="_pgvcl-costal_JND-5_JND-50_Weekly Urban PBR CO - 9-1-09 to 15.01.09_SOP MIS TNDSEP TO MAR" xfId="1321"/>
    <cellStyle name="_pgvcl-costal_JND-5_JND-50_Weekly Urban PBR CO - 9-1-09 to 15.01.09_SOP TND" xfId="1322"/>
    <cellStyle name="_pgvcl-costal_JND-5_JND-50_Weekly Urban PBR CO - 9-1-09 to 15.01.09_TNDOCT-TO MAR-14" xfId="1323"/>
    <cellStyle name="_pgvcl-costal_JND-5_JND-51" xfId="1324"/>
    <cellStyle name="_pgvcl-costal_JND-5_JND-51_Book-DMTHL" xfId="1325"/>
    <cellStyle name="_pgvcl-costal_JND-5_JND-51_Comparison" xfId="1326"/>
    <cellStyle name="_pgvcl-costal_JND-5_JND-51_Comparison_SOP MIS TNDSEP TO MAR" xfId="1327"/>
    <cellStyle name="_pgvcl-costal_JND-5_JND-51_Comparison_SOP TND" xfId="1328"/>
    <cellStyle name="_pgvcl-costal_JND-5_JND-51_Comparison_TNDOCT-TO MAR-14" xfId="1329"/>
    <cellStyle name="_pgvcl-costal_JND-5_JND-51_Details of Selected Urban Feeder" xfId="1330"/>
    <cellStyle name="_pgvcl-costal_JND-5_JND-51_Details of Selected Urban Feeder_SOP MIS TNDSEP TO MAR" xfId="1331"/>
    <cellStyle name="_pgvcl-costal_JND-5_JND-51_Details of Selected Urban Feeder_SOP TND" xfId="1332"/>
    <cellStyle name="_pgvcl-costal_JND-5_JND-51_Details of Selected Urban Feeder_TNDOCT-TO MAR-14" xfId="1333"/>
    <cellStyle name="_pgvcl-costal_JND-5_JND-51_DHTHL JAN-09" xfId="1334"/>
    <cellStyle name="_pgvcl-costal_JND-5_JND-51_dnthl Feb-09" xfId="1335"/>
    <cellStyle name="_pgvcl-costal_JND-5_JND-51_JGYssss" xfId="1336"/>
    <cellStyle name="_pgvcl-costal_JND-5_JND-51_JGYssss_SOP MIS TNDSEP TO MAR" xfId="1337"/>
    <cellStyle name="_pgvcl-costal_JND-5_JND-51_JGYssss_SOP TND" xfId="1338"/>
    <cellStyle name="_pgvcl-costal_JND-5_JND-51_JGYssss_TNDOCT-TO MAR-14" xfId="1339"/>
    <cellStyle name="_pgvcl-costal_JND-5_JND-51_JND - 5" xfId="1340"/>
    <cellStyle name="_pgvcl-costal_JND-5_JND-51_JND - 5_Book-DMTHL" xfId="1341"/>
    <cellStyle name="_pgvcl-costal_JND-5_JND-51_JND - 5_City Division MIS JAN-09" xfId="1342"/>
    <cellStyle name="_pgvcl-costal_JND-5_JND-51_JND - 5_City Division MIS JAN-09_SSNNL CANAL WISE summary-22-06-11" xfId="1343"/>
    <cellStyle name="_pgvcl-costal_JND-5_JND-51_JND - 5_Comparison" xfId="1344"/>
    <cellStyle name="_pgvcl-costal_JND-5_JND-51_JND - 5_Comparison_SOP MIS TNDSEP TO MAR" xfId="1345"/>
    <cellStyle name="_pgvcl-costal_JND-5_JND-51_JND - 5_Comparison_SOP TND" xfId="1346"/>
    <cellStyle name="_pgvcl-costal_JND-5_JND-51_JND - 5_Comparison_TNDOCT-TO MAR-14" xfId="1347"/>
    <cellStyle name="_pgvcl-costal_JND-5_JND-51_JND - 5_Details of Selected Urban Feeder" xfId="1348"/>
    <cellStyle name="_pgvcl-costal_JND-5_JND-51_JND - 5_Details of Selected Urban Feeder_SOP MIS TNDSEP TO MAR" xfId="1349"/>
    <cellStyle name="_pgvcl-costal_JND-5_JND-51_JND - 5_Details of Selected Urban Feeder_SOP TND" xfId="1350"/>
    <cellStyle name="_pgvcl-costal_JND-5_JND-51_JND - 5_Details of Selected Urban Feeder_TNDOCT-TO MAR-14" xfId="1351"/>
    <cellStyle name="_pgvcl-costal_JND-5_JND-51_JND - 5_DHTHL JAN-09" xfId="1352"/>
    <cellStyle name="_pgvcl-costal_JND-5_JND-51_JND - 5_dnthl Feb-09" xfId="1353"/>
    <cellStyle name="_pgvcl-costal_JND-5_JND-51_JND - 5_JGYssss" xfId="1354"/>
    <cellStyle name="_pgvcl-costal_JND-5_JND-51_JND - 5_JGYssss_SOP MIS TNDSEP TO MAR" xfId="1355"/>
    <cellStyle name="_pgvcl-costal_JND-5_JND-51_JND - 5_JGYssss_SOP TND" xfId="1356"/>
    <cellStyle name="_pgvcl-costal_JND-5_JND-51_JND - 5_JGYssss_TNDOCT-TO MAR-14" xfId="1357"/>
    <cellStyle name="_pgvcl-costal_JND-5_JND-51_JND - 5_NEW MIS Jan-09" xfId="1358"/>
    <cellStyle name="_pgvcl-costal_JND-5_JND-51_JND - 5_NEW MIS Jan-09_SSNNL CANAL WISE summary-22-06-11" xfId="1359"/>
    <cellStyle name="_pgvcl-costal_JND-5_JND-51_JND - 5_PBR" xfId="1360"/>
    <cellStyle name="_pgvcl-costal_JND-5_JND-51_JND - 5_PBR CO_DAILY REPORT GIS - 20-01-09" xfId="1361"/>
    <cellStyle name="_pgvcl-costal_JND-5_JND-51_JND - 5_PBR CO_DAILY REPORT GIS - 20-01-09_SOP MIS TNDSEP TO MAR" xfId="1362"/>
    <cellStyle name="_pgvcl-costal_JND-5_JND-51_JND - 5_PBR CO_DAILY REPORT GIS - 20-01-09_SOP TND" xfId="1363"/>
    <cellStyle name="_pgvcl-costal_JND-5_JND-51_JND - 5_PBR CO_DAILY REPORT GIS - 20-01-09_TNDOCT-TO MAR-14" xfId="1364"/>
    <cellStyle name="_pgvcl-costal_JND-5_JND-51_JND - 5_PBR_SOP MIS TNDSEP TO MAR" xfId="1365"/>
    <cellStyle name="_pgvcl-costal_JND-5_JND-51_JND - 5_PBR_SOP TND" xfId="1366"/>
    <cellStyle name="_pgvcl-costal_JND-5_JND-51_JND - 5_PBR_TNDOCT-TO MAR-14" xfId="1367"/>
    <cellStyle name="_pgvcl-costal_JND-5_JND-51_JND - 5_SOP MIS TNDSEP TO MAR" xfId="1368"/>
    <cellStyle name="_pgvcl-costal_JND-5_JND-51_JND - 5_SOP TND" xfId="1369"/>
    <cellStyle name="_pgvcl-costal_JND-5_JND-51_JND - 5_SSNNL CANAL WISE summary-22-06-11" xfId="1370"/>
    <cellStyle name="_pgvcl-costal_JND-5_JND-51_JND - 5_T&amp;D August-08" xfId="1371"/>
    <cellStyle name="_pgvcl-costal_JND-5_JND-51_JND - 5_T&amp;D August-08_SOP MIS TNDSEP TO MAR" xfId="1372"/>
    <cellStyle name="_pgvcl-costal_JND-5_JND-51_JND - 5_T&amp;D August-08_SOP TND" xfId="1373"/>
    <cellStyle name="_pgvcl-costal_JND-5_JND-51_JND - 5_T&amp;D August-08_TNDOCT-TO MAR-14" xfId="1374"/>
    <cellStyle name="_pgvcl-costal_JND-5_JND-51_JND - 5_T&amp;D Dec-08" xfId="1375"/>
    <cellStyle name="_pgvcl-costal_JND-5_JND-51_JND - 5_T&amp;D Dec-08_SOP MIS TNDSEP TO MAR" xfId="1376"/>
    <cellStyle name="_pgvcl-costal_JND-5_JND-51_JND - 5_T&amp;D Dec-08_SOP TND" xfId="1377"/>
    <cellStyle name="_pgvcl-costal_JND-5_JND-51_JND - 5_T&amp;D Dec-08_TNDOCT-TO MAR-14" xfId="1378"/>
    <cellStyle name="_pgvcl-costal_JND-5_JND-51_JND - 5_T&amp;D July-08" xfId="1379"/>
    <cellStyle name="_pgvcl-costal_JND-5_JND-51_JND - 5_T&amp;D July-08_SOP MIS TNDSEP TO MAR" xfId="1380"/>
    <cellStyle name="_pgvcl-costal_JND-5_JND-51_JND - 5_T&amp;D July-08_SOP TND" xfId="1381"/>
    <cellStyle name="_pgvcl-costal_JND-5_JND-51_JND - 5_T&amp;D July-08_TNDOCT-TO MAR-14" xfId="1382"/>
    <cellStyle name="_pgvcl-costal_JND-5_JND-51_JND - 5_TNDOCT-TO MAR-14" xfId="1383"/>
    <cellStyle name="_pgvcl-costal_JND-5_JND-51_JND - 5_URBAN WEEKLY PBR CO" xfId="1384"/>
    <cellStyle name="_pgvcl-costal_JND-5_JND-51_JND - 5_URBAN WEEKLY PBR CO_SOP MIS TNDSEP TO MAR" xfId="1385"/>
    <cellStyle name="_pgvcl-costal_JND-5_JND-51_JND - 5_URBAN WEEKLY PBR CO_SOP TND" xfId="1386"/>
    <cellStyle name="_pgvcl-costal_JND-5_JND-51_JND - 5_URBAN WEEKLY PBR CO_TNDOCT-TO MAR-14" xfId="1387"/>
    <cellStyle name="_pgvcl-costal_JND-5_JND-51_JND - 5_Weekly Urban PBR CO - 06-03-09 to 12-03-09" xfId="1388"/>
    <cellStyle name="_pgvcl-costal_JND-5_JND-51_JND - 5_Weekly Urban PBR CO - 06-03-09 to 12-03-09_SOP MIS TNDSEP TO MAR" xfId="1389"/>
    <cellStyle name="_pgvcl-costal_JND-5_JND-51_JND - 5_Weekly Urban PBR CO - 06-03-09 to 12-03-09_SOP TND" xfId="1390"/>
    <cellStyle name="_pgvcl-costal_JND-5_JND-51_JND - 5_Weekly Urban PBR CO - 06-03-09 to 12-03-09_TNDOCT-TO MAR-14" xfId="1391"/>
    <cellStyle name="_pgvcl-costal_JND-5_JND-51_JND - 5_Weekly Urban PBR CO - 20-02-09 to 26-02-09" xfId="1392"/>
    <cellStyle name="_pgvcl-costal_JND-5_JND-51_JND - 5_Weekly Urban PBR CO - 20-02-09 to 26-02-09_SOP MIS TNDSEP TO MAR" xfId="1393"/>
    <cellStyle name="_pgvcl-costal_JND-5_JND-51_JND - 5_Weekly Urban PBR CO - 20-02-09 to 26-02-09_SOP TND" xfId="1394"/>
    <cellStyle name="_pgvcl-costal_JND-5_JND-51_JND - 5_Weekly Urban PBR CO - 20-02-09 to 26-02-09_TNDOCT-TO MAR-14" xfId="1395"/>
    <cellStyle name="_pgvcl-costal_JND-5_JND-51_JND - 5_Weekly Urban PBR CO - 30-01-09 to 05-02-09" xfId="1396"/>
    <cellStyle name="_pgvcl-costal_JND-5_JND-51_JND - 5_Weekly Urban PBR CO - 30-01-09 to 05-02-09_SOP MIS TNDSEP TO MAR" xfId="1397"/>
    <cellStyle name="_pgvcl-costal_JND-5_JND-51_JND - 5_Weekly Urban PBR CO - 30-01-09 to 05-02-09_SOP TND" xfId="1398"/>
    <cellStyle name="_pgvcl-costal_JND-5_JND-51_JND - 5_Weekly Urban PBR CO - 30-01-09 to 05-02-09_TNDOCT-TO MAR-14" xfId="1399"/>
    <cellStyle name="_pgvcl-costal_JND-5_JND-51_JND - 5_Weekly Urban PBR CO - 9-1-09 to 15.01.09" xfId="1400"/>
    <cellStyle name="_pgvcl-costal_JND-5_JND-51_JND - 5_Weekly Urban PBR CO - 9-1-09 to 15.01.09_SOP MIS TNDSEP TO MAR" xfId="1401"/>
    <cellStyle name="_pgvcl-costal_JND-5_JND-51_JND - 5_Weekly Urban PBR CO - 9-1-09 to 15.01.09_SOP TND" xfId="1402"/>
    <cellStyle name="_pgvcl-costal_JND-5_JND-51_JND - 5_Weekly Urban PBR CO - 9-1-09 to 15.01.09_TNDOCT-TO MAR-14" xfId="1403"/>
    <cellStyle name="_pgvcl-costal_JND-5_JND-51_NEW MIS Jan - 08" xfId="1404"/>
    <cellStyle name="_pgvcl-costal_JND-5_JND-51_NEW MIS Jan - 08_Book-DMTHL" xfId="1405"/>
    <cellStyle name="_pgvcl-costal_JND-5_JND-51_NEW MIS Jan - 08_Comparison" xfId="1406"/>
    <cellStyle name="_pgvcl-costal_JND-5_JND-51_NEW MIS Jan - 08_Comparison_SOP MIS TNDSEP TO MAR" xfId="1407"/>
    <cellStyle name="_pgvcl-costal_JND-5_JND-51_NEW MIS Jan - 08_Comparison_SOP TND" xfId="1408"/>
    <cellStyle name="_pgvcl-costal_JND-5_JND-51_NEW MIS Jan - 08_Comparison_TNDOCT-TO MAR-14" xfId="1409"/>
    <cellStyle name="_pgvcl-costal_JND-5_JND-51_NEW MIS Jan - 08_Details of Selected Urban Feeder" xfId="1410"/>
    <cellStyle name="_pgvcl-costal_JND-5_JND-51_NEW MIS Jan - 08_Details of Selected Urban Feeder_SOP MIS TNDSEP TO MAR" xfId="1411"/>
    <cellStyle name="_pgvcl-costal_JND-5_JND-51_NEW MIS Jan - 08_Details of Selected Urban Feeder_SOP TND" xfId="1412"/>
    <cellStyle name="_pgvcl-costal_JND-5_JND-51_NEW MIS Jan - 08_Details of Selected Urban Feeder_TNDOCT-TO MAR-14" xfId="1413"/>
    <cellStyle name="_pgvcl-costal_JND-5_JND-51_NEW MIS Jan - 08_DHTHL JAN-09" xfId="1414"/>
    <cellStyle name="_pgvcl-costal_JND-5_JND-51_NEW MIS Jan - 08_dnthl Feb-09" xfId="1415"/>
    <cellStyle name="_pgvcl-costal_JND-5_JND-51_NEW MIS Jan - 08_JGYssss" xfId="1416"/>
    <cellStyle name="_pgvcl-costal_JND-5_JND-51_NEW MIS Jan - 08_JGYssss_SOP MIS TNDSEP TO MAR" xfId="1417"/>
    <cellStyle name="_pgvcl-costal_JND-5_JND-51_NEW MIS Jan - 08_JGYssss_SOP TND" xfId="1418"/>
    <cellStyle name="_pgvcl-costal_JND-5_JND-51_NEW MIS Jan - 08_JGYssss_TNDOCT-TO MAR-14" xfId="1419"/>
    <cellStyle name="_pgvcl-costal_JND-5_JND-51_NEW MIS Jan - 08_PBR" xfId="1420"/>
    <cellStyle name="_pgvcl-costal_JND-5_JND-51_NEW MIS Jan - 08_PBR CO_DAILY REPORT GIS - 20-01-09" xfId="1421"/>
    <cellStyle name="_pgvcl-costal_JND-5_JND-51_NEW MIS Jan - 08_PBR CO_DAILY REPORT GIS - 20-01-09_SOP MIS TNDSEP TO MAR" xfId="1422"/>
    <cellStyle name="_pgvcl-costal_JND-5_JND-51_NEW MIS Jan - 08_PBR CO_DAILY REPORT GIS - 20-01-09_SOP TND" xfId="1423"/>
    <cellStyle name="_pgvcl-costal_JND-5_JND-51_NEW MIS Jan - 08_PBR CO_DAILY REPORT GIS - 20-01-09_TNDOCT-TO MAR-14" xfId="1424"/>
    <cellStyle name="_pgvcl-costal_JND-5_JND-51_NEW MIS Jan - 08_PBR_SOP MIS TNDSEP TO MAR" xfId="1425"/>
    <cellStyle name="_pgvcl-costal_JND-5_JND-51_NEW MIS Jan - 08_PBR_SOP TND" xfId="1426"/>
    <cellStyle name="_pgvcl-costal_JND-5_JND-51_NEW MIS Jan - 08_PBR_TNDOCT-TO MAR-14" xfId="1427"/>
    <cellStyle name="_pgvcl-costal_JND-5_JND-51_NEW MIS Jan - 08_SOP MIS TNDSEP TO MAR" xfId="1428"/>
    <cellStyle name="_pgvcl-costal_JND-5_JND-51_NEW MIS Jan - 08_SOP TND" xfId="1429"/>
    <cellStyle name="_pgvcl-costal_JND-5_JND-51_NEW MIS Jan - 08_SSNNL CANAL WISE summary-22-06-11" xfId="1430"/>
    <cellStyle name="_pgvcl-costal_JND-5_JND-51_NEW MIS Jan - 08_T&amp;D August-08" xfId="1431"/>
    <cellStyle name="_pgvcl-costal_JND-5_JND-51_NEW MIS Jan - 08_T&amp;D August-08_SOP MIS TNDSEP TO MAR" xfId="1432"/>
    <cellStyle name="_pgvcl-costal_JND-5_JND-51_NEW MIS Jan - 08_T&amp;D August-08_SOP TND" xfId="1433"/>
    <cellStyle name="_pgvcl-costal_JND-5_JND-51_NEW MIS Jan - 08_T&amp;D August-08_TNDOCT-TO MAR-14" xfId="1434"/>
    <cellStyle name="_pgvcl-costal_JND-5_JND-51_NEW MIS Jan - 08_T&amp;D Dec-08" xfId="1435"/>
    <cellStyle name="_pgvcl-costal_JND-5_JND-51_NEW MIS Jan - 08_T&amp;D Dec-08_SOP MIS TNDSEP TO MAR" xfId="1436"/>
    <cellStyle name="_pgvcl-costal_JND-5_JND-51_NEW MIS Jan - 08_T&amp;D Dec-08_SOP TND" xfId="1437"/>
    <cellStyle name="_pgvcl-costal_JND-5_JND-51_NEW MIS Jan - 08_T&amp;D Dec-08_TNDOCT-TO MAR-14" xfId="1438"/>
    <cellStyle name="_pgvcl-costal_JND-5_JND-51_NEW MIS Jan - 08_T&amp;D July-08" xfId="1439"/>
    <cellStyle name="_pgvcl-costal_JND-5_JND-51_NEW MIS Jan - 08_T&amp;D July-08_SOP MIS TNDSEP TO MAR" xfId="1440"/>
    <cellStyle name="_pgvcl-costal_JND-5_JND-51_NEW MIS Jan - 08_T&amp;D July-08_SOP TND" xfId="1441"/>
    <cellStyle name="_pgvcl-costal_JND-5_JND-51_NEW MIS Jan - 08_T&amp;D July-08_TNDOCT-TO MAR-14" xfId="1442"/>
    <cellStyle name="_pgvcl-costal_JND-5_JND-51_NEW MIS Jan - 08_TNDOCT-TO MAR-14" xfId="1443"/>
    <cellStyle name="_pgvcl-costal_JND-5_JND-51_NEW MIS Jan - 08_URBAN WEEKLY PBR CO" xfId="1444"/>
    <cellStyle name="_pgvcl-costal_JND-5_JND-51_NEW MIS Jan - 08_URBAN WEEKLY PBR CO_SOP MIS TNDSEP TO MAR" xfId="1445"/>
    <cellStyle name="_pgvcl-costal_JND-5_JND-51_NEW MIS Jan - 08_URBAN WEEKLY PBR CO_SOP TND" xfId="1446"/>
    <cellStyle name="_pgvcl-costal_JND-5_JND-51_NEW MIS Jan - 08_URBAN WEEKLY PBR CO_TNDOCT-TO MAR-14" xfId="1447"/>
    <cellStyle name="_pgvcl-costal_JND-5_JND-51_NEW MIS Jan - 08_Weekly Urban PBR CO - 06-03-09 to 12-03-09" xfId="1448"/>
    <cellStyle name="_pgvcl-costal_JND-5_JND-51_NEW MIS Jan - 08_Weekly Urban PBR CO - 06-03-09 to 12-03-09_SOP MIS TNDSEP TO MAR" xfId="1449"/>
    <cellStyle name="_pgvcl-costal_JND-5_JND-51_NEW MIS Jan - 08_Weekly Urban PBR CO - 06-03-09 to 12-03-09_SOP TND" xfId="1450"/>
    <cellStyle name="_pgvcl-costal_JND-5_JND-51_NEW MIS Jan - 08_Weekly Urban PBR CO - 06-03-09 to 12-03-09_TNDOCT-TO MAR-14" xfId="1451"/>
    <cellStyle name="_pgvcl-costal_JND-5_JND-51_NEW MIS Jan - 08_Weekly Urban PBR CO - 20-02-09 to 26-02-09" xfId="1452"/>
    <cellStyle name="_pgvcl-costal_JND-5_JND-51_NEW MIS Jan - 08_Weekly Urban PBR CO - 20-02-09 to 26-02-09_SOP MIS TNDSEP TO MAR" xfId="1453"/>
    <cellStyle name="_pgvcl-costal_JND-5_JND-51_NEW MIS Jan - 08_Weekly Urban PBR CO - 20-02-09 to 26-02-09_SOP TND" xfId="1454"/>
    <cellStyle name="_pgvcl-costal_JND-5_JND-51_NEW MIS Jan - 08_Weekly Urban PBR CO - 20-02-09 to 26-02-09_TNDOCT-TO MAR-14" xfId="1455"/>
    <cellStyle name="_pgvcl-costal_JND-5_JND-51_NEW MIS Jan - 08_Weekly Urban PBR CO - 30-01-09 to 05-02-09" xfId="1456"/>
    <cellStyle name="_pgvcl-costal_JND-5_JND-51_NEW MIS Jan - 08_Weekly Urban PBR CO - 30-01-09 to 05-02-09_SOP MIS TNDSEP TO MAR" xfId="1457"/>
    <cellStyle name="_pgvcl-costal_JND-5_JND-51_NEW MIS Jan - 08_Weekly Urban PBR CO - 30-01-09 to 05-02-09_SOP TND" xfId="1458"/>
    <cellStyle name="_pgvcl-costal_JND-5_JND-51_NEW MIS Jan - 08_Weekly Urban PBR CO - 30-01-09 to 05-02-09_TNDOCT-TO MAR-14" xfId="1459"/>
    <cellStyle name="_pgvcl-costal_JND-5_JND-51_NEW MIS Jan - 08_Weekly Urban PBR CO - 9-1-09 to 15.01.09" xfId="1460"/>
    <cellStyle name="_pgvcl-costal_JND-5_JND-51_NEW MIS Jan - 08_Weekly Urban PBR CO - 9-1-09 to 15.01.09_SOP MIS TNDSEP TO MAR" xfId="1461"/>
    <cellStyle name="_pgvcl-costal_JND-5_JND-51_NEW MIS Jan - 08_Weekly Urban PBR CO - 9-1-09 to 15.01.09_SOP TND" xfId="1462"/>
    <cellStyle name="_pgvcl-costal_JND-5_JND-51_NEW MIS Jan - 08_Weekly Urban PBR CO - 9-1-09 to 15.01.09_TNDOCT-TO MAR-14" xfId="1463"/>
    <cellStyle name="_pgvcl-costal_JND-5_JND-51_NEWMISFromJNDCircle-DEC07" xfId="1464"/>
    <cellStyle name="_pgvcl-costal_JND-5_JND-51_PBR" xfId="1465"/>
    <cellStyle name="_pgvcl-costal_JND-5_JND-51_PBR CO_DAILY REPORT GIS - 20-01-09" xfId="1466"/>
    <cellStyle name="_pgvcl-costal_JND-5_JND-51_PBR CO_DAILY REPORT GIS - 20-01-09_SOP MIS TNDSEP TO MAR" xfId="1467"/>
    <cellStyle name="_pgvcl-costal_JND-5_JND-51_PBR CO_DAILY REPORT GIS - 20-01-09_SOP TND" xfId="1468"/>
    <cellStyle name="_pgvcl-costal_JND-5_JND-51_PBR CO_DAILY REPORT GIS - 20-01-09_TNDOCT-TO MAR-14" xfId="1469"/>
    <cellStyle name="_pgvcl-costal_JND-5_JND-51_PBR_SOP MIS TNDSEP TO MAR" xfId="1470"/>
    <cellStyle name="_pgvcl-costal_JND-5_JND-51_PBR_SOP TND" xfId="1471"/>
    <cellStyle name="_pgvcl-costal_JND-5_JND-51_PBR_TNDOCT-TO MAR-14" xfId="1472"/>
    <cellStyle name="_pgvcl-costal_JND-5_JND-51_PGVCL- 5" xfId="1473"/>
    <cellStyle name="_pgvcl-costal_JND-5_JND-51_PGVCL SOP MIS 2 11-12 Qtr" xfId="1474"/>
    <cellStyle name="_pgvcl-costal_JND-5_JND-51_PGVCL SOP MIS 2 11-12 Qtr_SOP MIS TNDSEP TO MAR" xfId="1475"/>
    <cellStyle name="_pgvcl-costal_JND-5_JND-51_PGVCL SOP MIS 2 11-12 Qtr_SOP TND" xfId="1476"/>
    <cellStyle name="_pgvcl-costal_JND-5_JND-51_PGVCL SOP MIS 2 11-12 Qtr_TNDOCT-TO MAR-14" xfId="1477"/>
    <cellStyle name="_pgvcl-costal_JND-5_JND-51_SOP MIS 4th Qtr 2011 12" xfId="1478"/>
    <cellStyle name="_pgvcl-costal_JND-5_JND-51_SOP MIS 4th Qtr 2011 12_AG HVDSJun -12" xfId="1479"/>
    <cellStyle name="_pgvcl-costal_JND-5_JND-51_SOP MIS TNDSEP TO MAR" xfId="1480"/>
    <cellStyle name="_pgvcl-costal_JND-5_JND-51_SOP TND" xfId="1481"/>
    <cellStyle name="_pgvcl-costal_JND-5_JND-51_SSNNL CANAL WISE summary-22-06-11" xfId="1482"/>
    <cellStyle name="_pgvcl-costal_JND-5_JND-51_t &amp; d SOP HALF YEARLY  26.04.11 014 012" xfId="1483"/>
    <cellStyle name="_pgvcl-costal_JND-5_JND-51_t &amp; d SOP HALF YEARLY  26.04.11 014 012_SOP MIS TNDSEP TO MAR" xfId="1484"/>
    <cellStyle name="_pgvcl-costal_JND-5_JND-51_t &amp; d SOP HALF YEARLY  26.04.11 014 012_SOP TND" xfId="1485"/>
    <cellStyle name="_pgvcl-costal_JND-5_JND-51_t &amp; d SOP HALF YEARLY  26.04.11 014 012_TNDOCT-TO MAR-14" xfId="1486"/>
    <cellStyle name="_pgvcl-costal_JND-5_JND-51_T&amp;D August-08" xfId="1487"/>
    <cellStyle name="_pgvcl-costal_JND-5_JND-51_T&amp;D August-08_SOP MIS TNDSEP TO MAR" xfId="1488"/>
    <cellStyle name="_pgvcl-costal_JND-5_JND-51_T&amp;D August-08_SOP TND" xfId="1489"/>
    <cellStyle name="_pgvcl-costal_JND-5_JND-51_T&amp;D August-08_TNDOCT-TO MAR-14" xfId="1490"/>
    <cellStyle name="_pgvcl-costal_JND-5_JND-51_T&amp;D Dec-08" xfId="1491"/>
    <cellStyle name="_pgvcl-costal_JND-5_JND-51_T&amp;D Dec-08_SOP MIS TNDSEP TO MAR" xfId="1492"/>
    <cellStyle name="_pgvcl-costal_JND-5_JND-51_T&amp;D Dec-08_SOP TND" xfId="1493"/>
    <cellStyle name="_pgvcl-costal_JND-5_JND-51_T&amp;D Dec-08_TNDOCT-TO MAR-14" xfId="1494"/>
    <cellStyle name="_pgvcl-costal_JND-5_JND-51_T&amp;D July-08" xfId="1495"/>
    <cellStyle name="_pgvcl-costal_JND-5_JND-51_T&amp;D July-08_SOP MIS TNDSEP TO MAR" xfId="1496"/>
    <cellStyle name="_pgvcl-costal_JND-5_JND-51_T&amp;D July-08_SOP TND" xfId="1497"/>
    <cellStyle name="_pgvcl-costal_JND-5_JND-51_T&amp;D July-08_TNDOCT-TO MAR-14" xfId="1498"/>
    <cellStyle name="_pgvcl-costal_JND-5_JND-51_tnd" xfId="1499"/>
    <cellStyle name="_pgvcl-costal_JND-5_JND-51_tnd_SOP MIS TNDSEP TO MAR" xfId="1500"/>
    <cellStyle name="_pgvcl-costal_JND-5_JND-51_tnd_SOP TND" xfId="1501"/>
    <cellStyle name="_pgvcl-costal_JND-5_JND-51_tnd_TNDOCT-TO MAR-14" xfId="1502"/>
    <cellStyle name="_pgvcl-costal_JND-5_JND-51_TNDOCT-TO MAR-14" xfId="1503"/>
    <cellStyle name="_pgvcl-costal_JND-5_JND-51_URBAN WEEKLY PBR CO" xfId="1504"/>
    <cellStyle name="_pgvcl-costal_JND-5_JND-51_URBAN WEEKLY PBR CO_SOP MIS TNDSEP TO MAR" xfId="1505"/>
    <cellStyle name="_pgvcl-costal_JND-5_JND-51_URBAN WEEKLY PBR CO_SOP TND" xfId="1506"/>
    <cellStyle name="_pgvcl-costal_JND-5_JND-51_URBAN WEEKLY PBR CO_TNDOCT-TO MAR-14" xfId="1507"/>
    <cellStyle name="_pgvcl-costal_JND-5_JND-51_Weekly Urban PBR CO - 06-03-09 to 12-03-09" xfId="1508"/>
    <cellStyle name="_pgvcl-costal_JND-5_JND-51_Weekly Urban PBR CO - 06-03-09 to 12-03-09_SOP MIS TNDSEP TO MAR" xfId="1509"/>
    <cellStyle name="_pgvcl-costal_JND-5_JND-51_Weekly Urban PBR CO - 06-03-09 to 12-03-09_SOP TND" xfId="1510"/>
    <cellStyle name="_pgvcl-costal_JND-5_JND-51_Weekly Urban PBR CO - 06-03-09 to 12-03-09_TNDOCT-TO MAR-14" xfId="1511"/>
    <cellStyle name="_pgvcl-costal_JND-5_JND-51_Weekly Urban PBR CO - 20-02-09 to 26-02-09" xfId="1512"/>
    <cellStyle name="_pgvcl-costal_JND-5_JND-51_Weekly Urban PBR CO - 20-02-09 to 26-02-09_SOP MIS TNDSEP TO MAR" xfId="1513"/>
    <cellStyle name="_pgvcl-costal_JND-5_JND-51_Weekly Urban PBR CO - 20-02-09 to 26-02-09_SOP TND" xfId="1514"/>
    <cellStyle name="_pgvcl-costal_JND-5_JND-51_Weekly Urban PBR CO - 20-02-09 to 26-02-09_TNDOCT-TO MAR-14" xfId="1515"/>
    <cellStyle name="_pgvcl-costal_JND-5_JND-51_Weekly Urban PBR CO - 30-01-09 to 05-02-09" xfId="1516"/>
    <cellStyle name="_pgvcl-costal_JND-5_JND-51_Weekly Urban PBR CO - 30-01-09 to 05-02-09_SOP MIS TNDSEP TO MAR" xfId="1517"/>
    <cellStyle name="_pgvcl-costal_JND-5_JND-51_Weekly Urban PBR CO - 30-01-09 to 05-02-09_SOP TND" xfId="1518"/>
    <cellStyle name="_pgvcl-costal_JND-5_JND-51_Weekly Urban PBR CO - 30-01-09 to 05-02-09_TNDOCT-TO MAR-14" xfId="1519"/>
    <cellStyle name="_pgvcl-costal_JND-5_JND-51_Weekly Urban PBR CO - 9-1-09 to 15.01.09" xfId="1520"/>
    <cellStyle name="_pgvcl-costal_JND-5_JND-51_Weekly Urban PBR CO - 9-1-09 to 15.01.09_SOP MIS TNDSEP TO MAR" xfId="1521"/>
    <cellStyle name="_pgvcl-costal_JND-5_JND-51_Weekly Urban PBR CO - 9-1-09 to 15.01.09_SOP TND" xfId="1522"/>
    <cellStyle name="_pgvcl-costal_JND-5_JND-51_Weekly Urban PBR CO - 9-1-09 to 15.01.09_TNDOCT-TO MAR-14" xfId="1523"/>
    <cellStyle name="_pgvcl-costal_JND-5_MIS" xfId="1524"/>
    <cellStyle name="_pgvcl-costal_JND-5_MIS Dec - 07" xfId="1525"/>
    <cellStyle name="_pgvcl-costal_JND-5_MIS Dec - 07_Book-DMTHL" xfId="1526"/>
    <cellStyle name="_pgvcl-costal_JND-5_MIS Dec - 07_Comparison" xfId="1527"/>
    <cellStyle name="_pgvcl-costal_JND-5_MIS Dec - 07_Comparison_SOP MIS TNDSEP TO MAR" xfId="1528"/>
    <cellStyle name="_pgvcl-costal_JND-5_MIS Dec - 07_Comparison_SOP TND" xfId="1529"/>
    <cellStyle name="_pgvcl-costal_JND-5_MIS Dec - 07_Comparison_TNDOCT-TO MAR-14" xfId="1530"/>
    <cellStyle name="_pgvcl-costal_JND-5_MIS Dec - 07_Details of Selected Urban Feeder" xfId="1531"/>
    <cellStyle name="_pgvcl-costal_JND-5_MIS Dec - 07_Details of Selected Urban Feeder_SOP MIS TNDSEP TO MAR" xfId="1532"/>
    <cellStyle name="_pgvcl-costal_JND-5_MIS Dec - 07_Details of Selected Urban Feeder_SOP TND" xfId="1533"/>
    <cellStyle name="_pgvcl-costal_JND-5_MIS Dec - 07_Details of Selected Urban Feeder_TNDOCT-TO MAR-14" xfId="1534"/>
    <cellStyle name="_pgvcl-costal_JND-5_MIS Dec - 07_DHTHL JAN-09" xfId="1535"/>
    <cellStyle name="_pgvcl-costal_JND-5_MIS Dec - 07_dnthl Feb-09" xfId="1536"/>
    <cellStyle name="_pgvcl-costal_JND-5_MIS Dec - 07_JGYssss" xfId="1537"/>
    <cellStyle name="_pgvcl-costal_JND-5_MIS Dec - 07_JGYssss_SOP MIS TNDSEP TO MAR" xfId="1538"/>
    <cellStyle name="_pgvcl-costal_JND-5_MIS Dec - 07_JGYssss_SOP TND" xfId="1539"/>
    <cellStyle name="_pgvcl-costal_JND-5_MIS Dec - 07_JGYssss_TNDOCT-TO MAR-14" xfId="1540"/>
    <cellStyle name="_pgvcl-costal_JND-5_MIS Dec - 07_JND T-3 MIS" xfId="1541"/>
    <cellStyle name="_pgvcl-costal_JND-5_MIS Dec - 07_JND-5 T3" xfId="1542"/>
    <cellStyle name="_pgvcl-costal_JND-5_MIS Dec - 07_PBR" xfId="1543"/>
    <cellStyle name="_pgvcl-costal_JND-5_MIS Dec - 07_PBR CO_DAILY REPORT GIS - 20-01-09" xfId="1544"/>
    <cellStyle name="_pgvcl-costal_JND-5_MIS Dec - 07_PBR CO_DAILY REPORT GIS - 20-01-09_SOP MIS TNDSEP TO MAR" xfId="1545"/>
    <cellStyle name="_pgvcl-costal_JND-5_MIS Dec - 07_PBR CO_DAILY REPORT GIS - 20-01-09_SOP TND" xfId="1546"/>
    <cellStyle name="_pgvcl-costal_JND-5_MIS Dec - 07_PBR CO_DAILY REPORT GIS - 20-01-09_TNDOCT-TO MAR-14" xfId="1547"/>
    <cellStyle name="_pgvcl-costal_JND-5_MIS Dec - 07_PBR_SOP MIS TNDSEP TO MAR" xfId="1548"/>
    <cellStyle name="_pgvcl-costal_JND-5_MIS Dec - 07_PBR_SOP TND" xfId="1549"/>
    <cellStyle name="_pgvcl-costal_JND-5_MIS Dec - 07_PBR_TNDOCT-TO MAR-14" xfId="1550"/>
    <cellStyle name="_pgvcl-costal_JND-5_MIS Dec - 07_SOP MIS TNDSEP TO MAR" xfId="1551"/>
    <cellStyle name="_pgvcl-costal_JND-5_MIS Dec - 07_SOP TND" xfId="1552"/>
    <cellStyle name="_pgvcl-costal_JND-5_MIS Dec - 07_SSNNL CANAL WISE summary-22-06-11" xfId="1553"/>
    <cellStyle name="_pgvcl-costal_JND-5_MIS Dec - 07_T&amp;D August-08" xfId="1554"/>
    <cellStyle name="_pgvcl-costal_JND-5_MIS Dec - 07_T&amp;D August-08_SOP MIS TNDSEP TO MAR" xfId="1555"/>
    <cellStyle name="_pgvcl-costal_JND-5_MIS Dec - 07_T&amp;D August-08_SOP TND" xfId="1556"/>
    <cellStyle name="_pgvcl-costal_JND-5_MIS Dec - 07_T&amp;D August-08_TNDOCT-TO MAR-14" xfId="1557"/>
    <cellStyle name="_pgvcl-costal_JND-5_MIS Dec - 07_T&amp;D Dec-08" xfId="1558"/>
    <cellStyle name="_pgvcl-costal_JND-5_MIS Dec - 07_T&amp;D Dec-08_SOP MIS TNDSEP TO MAR" xfId="1559"/>
    <cellStyle name="_pgvcl-costal_JND-5_MIS Dec - 07_T&amp;D Dec-08_SOP TND" xfId="1560"/>
    <cellStyle name="_pgvcl-costal_JND-5_MIS Dec - 07_T&amp;D Dec-08_TNDOCT-TO MAR-14" xfId="1561"/>
    <cellStyle name="_pgvcl-costal_JND-5_MIS Dec - 07_T&amp;D July-08" xfId="1562"/>
    <cellStyle name="_pgvcl-costal_JND-5_MIS Dec - 07_T&amp;D July-08_SOP MIS TNDSEP TO MAR" xfId="1563"/>
    <cellStyle name="_pgvcl-costal_JND-5_MIS Dec - 07_T&amp;D July-08_SOP TND" xfId="1564"/>
    <cellStyle name="_pgvcl-costal_JND-5_MIS Dec - 07_T&amp;D July-08_TNDOCT-TO MAR-14" xfId="1565"/>
    <cellStyle name="_pgvcl-costal_JND-5_MIS Dec - 07_TNDOCT-TO MAR-14" xfId="1566"/>
    <cellStyle name="_pgvcl-costal_JND-5_MIS Dec - 07_URBAN WEEKLY PBR CO" xfId="1567"/>
    <cellStyle name="_pgvcl-costal_JND-5_MIS Dec - 07_URBAN WEEKLY PBR CO_SOP MIS TNDSEP TO MAR" xfId="1568"/>
    <cellStyle name="_pgvcl-costal_JND-5_MIS Dec - 07_URBAN WEEKLY PBR CO_SOP TND" xfId="1569"/>
    <cellStyle name="_pgvcl-costal_JND-5_MIS Dec - 07_URBAN WEEKLY PBR CO_TNDOCT-TO MAR-14" xfId="1570"/>
    <cellStyle name="_pgvcl-costal_JND-5_MIS Dec - 07_Weekly Urban PBR CO - 06-03-09 to 12-03-09" xfId="1571"/>
    <cellStyle name="_pgvcl-costal_JND-5_MIS Dec - 07_Weekly Urban PBR CO - 06-03-09 to 12-03-09_SOP MIS TNDSEP TO MAR" xfId="1572"/>
    <cellStyle name="_pgvcl-costal_JND-5_MIS Dec - 07_Weekly Urban PBR CO - 06-03-09 to 12-03-09_SOP TND" xfId="1573"/>
    <cellStyle name="_pgvcl-costal_JND-5_MIS Dec - 07_Weekly Urban PBR CO - 06-03-09 to 12-03-09_TNDOCT-TO MAR-14" xfId="1574"/>
    <cellStyle name="_pgvcl-costal_JND-5_MIS Dec - 07_Weekly Urban PBR CO - 20-02-09 to 26-02-09" xfId="1575"/>
    <cellStyle name="_pgvcl-costal_JND-5_MIS Dec - 07_Weekly Urban PBR CO - 20-02-09 to 26-02-09_SOP MIS TNDSEP TO MAR" xfId="1576"/>
    <cellStyle name="_pgvcl-costal_JND-5_MIS Dec - 07_Weekly Urban PBR CO - 20-02-09 to 26-02-09_SOP TND" xfId="1577"/>
    <cellStyle name="_pgvcl-costal_JND-5_MIS Dec - 07_Weekly Urban PBR CO - 20-02-09 to 26-02-09_TNDOCT-TO MAR-14" xfId="1578"/>
    <cellStyle name="_pgvcl-costal_JND-5_MIS Dec - 07_Weekly Urban PBR CO - 30-01-09 to 05-02-09" xfId="1579"/>
    <cellStyle name="_pgvcl-costal_JND-5_MIS Dec - 07_Weekly Urban PBR CO - 30-01-09 to 05-02-09_SOP MIS TNDSEP TO MAR" xfId="1580"/>
    <cellStyle name="_pgvcl-costal_JND-5_MIS Dec - 07_Weekly Urban PBR CO - 30-01-09 to 05-02-09_SOP TND" xfId="1581"/>
    <cellStyle name="_pgvcl-costal_JND-5_MIS Dec - 07_Weekly Urban PBR CO - 30-01-09 to 05-02-09_TNDOCT-TO MAR-14" xfId="1582"/>
    <cellStyle name="_pgvcl-costal_JND-5_MIS Dec - 07_Weekly Urban PBR CO - 9-1-09 to 15.01.09" xfId="1583"/>
    <cellStyle name="_pgvcl-costal_JND-5_MIS Dec - 07_Weekly Urban PBR CO - 9-1-09 to 15.01.09_SOP MIS TNDSEP TO MAR" xfId="1584"/>
    <cellStyle name="_pgvcl-costal_JND-5_MIS Dec - 07_Weekly Urban PBR CO - 9-1-09 to 15.01.09_SOP TND" xfId="1585"/>
    <cellStyle name="_pgvcl-costal_JND-5_MIS Dec - 07_Weekly Urban PBR CO - 9-1-09 to 15.01.09_TNDOCT-TO MAR-14" xfId="1586"/>
    <cellStyle name="_pgvcl-costal_JND-5_MIS Jan - 08" xfId="1587"/>
    <cellStyle name="_pgvcl-costal_JND-5_MIS Jan - 08_Book-DMTHL" xfId="1588"/>
    <cellStyle name="_pgvcl-costal_JND-5_MIS Jan - 08_Comparison" xfId="1589"/>
    <cellStyle name="_pgvcl-costal_JND-5_MIS Jan - 08_Comparison_SOP MIS TNDSEP TO MAR" xfId="1590"/>
    <cellStyle name="_pgvcl-costal_JND-5_MIS Jan - 08_Comparison_SOP TND" xfId="1591"/>
    <cellStyle name="_pgvcl-costal_JND-5_MIS Jan - 08_Comparison_TNDOCT-TO MAR-14" xfId="1592"/>
    <cellStyle name="_pgvcl-costal_JND-5_MIS Jan - 08_Details of Selected Urban Feeder" xfId="1593"/>
    <cellStyle name="_pgvcl-costal_JND-5_MIS Jan - 08_Details of Selected Urban Feeder_SOP MIS TNDSEP TO MAR" xfId="1594"/>
    <cellStyle name="_pgvcl-costal_JND-5_MIS Jan - 08_Details of Selected Urban Feeder_SOP TND" xfId="1595"/>
    <cellStyle name="_pgvcl-costal_JND-5_MIS Jan - 08_Details of Selected Urban Feeder_TNDOCT-TO MAR-14" xfId="1596"/>
    <cellStyle name="_pgvcl-costal_JND-5_MIS Jan - 08_DHTHL JAN-09" xfId="1597"/>
    <cellStyle name="_pgvcl-costal_JND-5_MIS Jan - 08_dnthl Feb-09" xfId="1598"/>
    <cellStyle name="_pgvcl-costal_JND-5_MIS Jan - 08_JGYssss" xfId="1599"/>
    <cellStyle name="_pgvcl-costal_JND-5_MIS Jan - 08_JGYssss_SOP MIS TNDSEP TO MAR" xfId="1600"/>
    <cellStyle name="_pgvcl-costal_JND-5_MIS Jan - 08_JGYssss_SOP TND" xfId="1601"/>
    <cellStyle name="_pgvcl-costal_JND-5_MIS Jan - 08_JGYssss_TNDOCT-TO MAR-14" xfId="1602"/>
    <cellStyle name="_pgvcl-costal_JND-5_MIS Jan - 08_PBR" xfId="1603"/>
    <cellStyle name="_pgvcl-costal_JND-5_MIS Jan - 08_PBR CO_DAILY REPORT GIS - 20-01-09" xfId="1604"/>
    <cellStyle name="_pgvcl-costal_JND-5_MIS Jan - 08_PBR CO_DAILY REPORT GIS - 20-01-09_SOP MIS TNDSEP TO MAR" xfId="1605"/>
    <cellStyle name="_pgvcl-costal_JND-5_MIS Jan - 08_PBR CO_DAILY REPORT GIS - 20-01-09_SOP TND" xfId="1606"/>
    <cellStyle name="_pgvcl-costal_JND-5_MIS Jan - 08_PBR CO_DAILY REPORT GIS - 20-01-09_TNDOCT-TO MAR-14" xfId="1607"/>
    <cellStyle name="_pgvcl-costal_JND-5_MIS Jan - 08_PBR_SOP MIS TNDSEP TO MAR" xfId="1608"/>
    <cellStyle name="_pgvcl-costal_JND-5_MIS Jan - 08_PBR_SOP TND" xfId="1609"/>
    <cellStyle name="_pgvcl-costal_JND-5_MIS Jan - 08_PBR_TNDOCT-TO MAR-14" xfId="1610"/>
    <cellStyle name="_pgvcl-costal_JND-5_MIS Jan - 08_SOP MIS TNDSEP TO MAR" xfId="1611"/>
    <cellStyle name="_pgvcl-costal_JND-5_MIS Jan - 08_SOP TND" xfId="1612"/>
    <cellStyle name="_pgvcl-costal_JND-5_MIS Jan - 08_SSNNL CANAL WISE summary-22-06-11" xfId="1613"/>
    <cellStyle name="_pgvcl-costal_JND-5_MIS Jan - 08_T&amp;D August-08" xfId="1614"/>
    <cellStyle name="_pgvcl-costal_JND-5_MIS Jan - 08_T&amp;D August-08_SOP MIS TNDSEP TO MAR" xfId="1615"/>
    <cellStyle name="_pgvcl-costal_JND-5_MIS Jan - 08_T&amp;D August-08_SOP TND" xfId="1616"/>
    <cellStyle name="_pgvcl-costal_JND-5_MIS Jan - 08_T&amp;D August-08_TNDOCT-TO MAR-14" xfId="1617"/>
    <cellStyle name="_pgvcl-costal_JND-5_MIS Jan - 08_T&amp;D Dec-08" xfId="1618"/>
    <cellStyle name="_pgvcl-costal_JND-5_MIS Jan - 08_T&amp;D Dec-08_SOP MIS TNDSEP TO MAR" xfId="1619"/>
    <cellStyle name="_pgvcl-costal_JND-5_MIS Jan - 08_T&amp;D Dec-08_SOP TND" xfId="1620"/>
    <cellStyle name="_pgvcl-costal_JND-5_MIS Jan - 08_T&amp;D Dec-08_TNDOCT-TO MAR-14" xfId="1621"/>
    <cellStyle name="_pgvcl-costal_JND-5_MIS Jan - 08_T&amp;D July-08" xfId="1622"/>
    <cellStyle name="_pgvcl-costal_JND-5_MIS Jan - 08_T&amp;D July-08_SOP MIS TNDSEP TO MAR" xfId="1623"/>
    <cellStyle name="_pgvcl-costal_JND-5_MIS Jan - 08_T&amp;D July-08_SOP TND" xfId="1624"/>
    <cellStyle name="_pgvcl-costal_JND-5_MIS Jan - 08_T&amp;D July-08_TNDOCT-TO MAR-14" xfId="1625"/>
    <cellStyle name="_pgvcl-costal_JND-5_MIS Jan - 08_TNDOCT-TO MAR-14" xfId="1626"/>
    <cellStyle name="_pgvcl-costal_JND-5_MIS Jan - 08_URBAN WEEKLY PBR CO" xfId="1627"/>
    <cellStyle name="_pgvcl-costal_JND-5_MIS Jan - 08_URBAN WEEKLY PBR CO_SOP MIS TNDSEP TO MAR" xfId="1628"/>
    <cellStyle name="_pgvcl-costal_JND-5_MIS Jan - 08_URBAN WEEKLY PBR CO_SOP TND" xfId="1629"/>
    <cellStyle name="_pgvcl-costal_JND-5_MIS Jan - 08_URBAN WEEKLY PBR CO_TNDOCT-TO MAR-14" xfId="1630"/>
    <cellStyle name="_pgvcl-costal_JND-5_MIS Jan - 08_Weekly Urban PBR CO - 06-03-09 to 12-03-09" xfId="1631"/>
    <cellStyle name="_pgvcl-costal_JND-5_MIS Jan - 08_Weekly Urban PBR CO - 06-03-09 to 12-03-09_SOP MIS TNDSEP TO MAR" xfId="1632"/>
    <cellStyle name="_pgvcl-costal_JND-5_MIS Jan - 08_Weekly Urban PBR CO - 06-03-09 to 12-03-09_SOP TND" xfId="1633"/>
    <cellStyle name="_pgvcl-costal_JND-5_MIS Jan - 08_Weekly Urban PBR CO - 06-03-09 to 12-03-09_TNDOCT-TO MAR-14" xfId="1634"/>
    <cellStyle name="_pgvcl-costal_JND-5_MIS Jan - 08_Weekly Urban PBR CO - 20-02-09 to 26-02-09" xfId="1635"/>
    <cellStyle name="_pgvcl-costal_JND-5_MIS Jan - 08_Weekly Urban PBR CO - 20-02-09 to 26-02-09_SOP MIS TNDSEP TO MAR" xfId="1636"/>
    <cellStyle name="_pgvcl-costal_JND-5_MIS Jan - 08_Weekly Urban PBR CO - 20-02-09 to 26-02-09_SOP TND" xfId="1637"/>
    <cellStyle name="_pgvcl-costal_JND-5_MIS Jan - 08_Weekly Urban PBR CO - 20-02-09 to 26-02-09_TNDOCT-TO MAR-14" xfId="1638"/>
    <cellStyle name="_pgvcl-costal_JND-5_MIS Jan - 08_Weekly Urban PBR CO - 30-01-09 to 05-02-09" xfId="1639"/>
    <cellStyle name="_pgvcl-costal_JND-5_MIS Jan - 08_Weekly Urban PBR CO - 30-01-09 to 05-02-09_SOP MIS TNDSEP TO MAR" xfId="1640"/>
    <cellStyle name="_pgvcl-costal_JND-5_MIS Jan - 08_Weekly Urban PBR CO - 30-01-09 to 05-02-09_SOP TND" xfId="1641"/>
    <cellStyle name="_pgvcl-costal_JND-5_MIS Jan - 08_Weekly Urban PBR CO - 30-01-09 to 05-02-09_TNDOCT-TO MAR-14" xfId="1642"/>
    <cellStyle name="_pgvcl-costal_JND-5_MIS Jan - 08_Weekly Urban PBR CO - 9-1-09 to 15.01.09" xfId="1643"/>
    <cellStyle name="_pgvcl-costal_JND-5_MIS Jan - 08_Weekly Urban PBR CO - 9-1-09 to 15.01.09_SOP MIS TNDSEP TO MAR" xfId="1644"/>
    <cellStyle name="_pgvcl-costal_JND-5_MIS Jan - 08_Weekly Urban PBR CO - 9-1-09 to 15.01.09_SOP TND" xfId="1645"/>
    <cellStyle name="_pgvcl-costal_JND-5_MIS Jan - 08_Weekly Urban PBR CO - 9-1-09 to 15.01.09_TNDOCT-TO MAR-14" xfId="1646"/>
    <cellStyle name="_pgvcl-costal_JND-5_MIS monthwise empty TC NEW" xfId="1647"/>
    <cellStyle name="_pgvcl-costal_JND-5_MIS monthwise empty TC NEW_SSNNL CANAL WISE summary-22-06-11" xfId="1648"/>
    <cellStyle name="_pgvcl-costal_JND-5_MIS Nov - 07" xfId="1649"/>
    <cellStyle name="_pgvcl-costal_JND-5_MIS Summary Jan-08" xfId="1650"/>
    <cellStyle name="_pgvcl-costal_JND-5_MIS Summary Jan-08_Book-DMTHL" xfId="1651"/>
    <cellStyle name="_pgvcl-costal_JND-5_MIS Summary Jan-08_Comparison" xfId="1652"/>
    <cellStyle name="_pgvcl-costal_JND-5_MIS Summary Jan-08_Comparison_SOP MIS TNDSEP TO MAR" xfId="1653"/>
    <cellStyle name="_pgvcl-costal_JND-5_MIS Summary Jan-08_Comparison_SOP TND" xfId="1654"/>
    <cellStyle name="_pgvcl-costal_JND-5_MIS Summary Jan-08_Comparison_TNDOCT-TO MAR-14" xfId="1655"/>
    <cellStyle name="_pgvcl-costal_JND-5_MIS Summary Jan-08_Details of Selected Urban Feeder" xfId="1656"/>
    <cellStyle name="_pgvcl-costal_JND-5_MIS Summary Jan-08_Details of Selected Urban Feeder_SOP MIS TNDSEP TO MAR" xfId="1657"/>
    <cellStyle name="_pgvcl-costal_JND-5_MIS Summary Jan-08_Details of Selected Urban Feeder_SOP TND" xfId="1658"/>
    <cellStyle name="_pgvcl-costal_JND-5_MIS Summary Jan-08_Details of Selected Urban Feeder_TNDOCT-TO MAR-14" xfId="1659"/>
    <cellStyle name="_pgvcl-costal_JND-5_MIS Summary Jan-08_DHTHL JAN-09" xfId="1660"/>
    <cellStyle name="_pgvcl-costal_JND-5_MIS Summary Jan-08_dnthl Feb-09" xfId="1661"/>
    <cellStyle name="_pgvcl-costal_JND-5_MIS Summary Jan-08_JGYssss" xfId="1662"/>
    <cellStyle name="_pgvcl-costal_JND-5_MIS Summary Jan-08_JGYssss_SOP MIS TNDSEP TO MAR" xfId="1663"/>
    <cellStyle name="_pgvcl-costal_JND-5_MIS Summary Jan-08_JGYssss_SOP TND" xfId="1664"/>
    <cellStyle name="_pgvcl-costal_JND-5_MIS Summary Jan-08_JGYssss_TNDOCT-TO MAR-14" xfId="1665"/>
    <cellStyle name="_pgvcl-costal_JND-5_MIS Summary Jan-08_PBR" xfId="1666"/>
    <cellStyle name="_pgvcl-costal_JND-5_MIS Summary Jan-08_PBR CO_DAILY REPORT GIS - 20-01-09" xfId="1667"/>
    <cellStyle name="_pgvcl-costal_JND-5_MIS Summary Jan-08_PBR CO_DAILY REPORT GIS - 20-01-09_SOP MIS TNDSEP TO MAR" xfId="1668"/>
    <cellStyle name="_pgvcl-costal_JND-5_MIS Summary Jan-08_PBR CO_DAILY REPORT GIS - 20-01-09_SOP TND" xfId="1669"/>
    <cellStyle name="_pgvcl-costal_JND-5_MIS Summary Jan-08_PBR CO_DAILY REPORT GIS - 20-01-09_TNDOCT-TO MAR-14" xfId="1670"/>
    <cellStyle name="_pgvcl-costal_JND-5_MIS Summary Jan-08_PBR_SOP MIS TNDSEP TO MAR" xfId="1671"/>
    <cellStyle name="_pgvcl-costal_JND-5_MIS Summary Jan-08_PBR_SOP TND" xfId="1672"/>
    <cellStyle name="_pgvcl-costal_JND-5_MIS Summary Jan-08_PBR_TNDOCT-TO MAR-14" xfId="1673"/>
    <cellStyle name="_pgvcl-costal_JND-5_MIS Summary Jan-08_SOP MIS TNDSEP TO MAR" xfId="1674"/>
    <cellStyle name="_pgvcl-costal_JND-5_MIS Summary Jan-08_SOP TND" xfId="1675"/>
    <cellStyle name="_pgvcl-costal_JND-5_MIS Summary Jan-08_SSNNL CANAL WISE summary-22-06-11" xfId="1676"/>
    <cellStyle name="_pgvcl-costal_JND-5_MIS Summary Jan-08_T&amp;D August-08" xfId="1677"/>
    <cellStyle name="_pgvcl-costal_JND-5_MIS Summary Jan-08_T&amp;D August-08_SOP MIS TNDSEP TO MAR" xfId="1678"/>
    <cellStyle name="_pgvcl-costal_JND-5_MIS Summary Jan-08_T&amp;D August-08_SOP TND" xfId="1679"/>
    <cellStyle name="_pgvcl-costal_JND-5_MIS Summary Jan-08_T&amp;D August-08_TNDOCT-TO MAR-14" xfId="1680"/>
    <cellStyle name="_pgvcl-costal_JND-5_MIS Summary Jan-08_T&amp;D Dec-08" xfId="1681"/>
    <cellStyle name="_pgvcl-costal_JND-5_MIS Summary Jan-08_T&amp;D Dec-08_SOP MIS TNDSEP TO MAR" xfId="1682"/>
    <cellStyle name="_pgvcl-costal_JND-5_MIS Summary Jan-08_T&amp;D Dec-08_SOP TND" xfId="1683"/>
    <cellStyle name="_pgvcl-costal_JND-5_MIS Summary Jan-08_T&amp;D Dec-08_TNDOCT-TO MAR-14" xfId="1684"/>
    <cellStyle name="_pgvcl-costal_JND-5_MIS Summary Jan-08_T&amp;D July-08" xfId="1685"/>
    <cellStyle name="_pgvcl-costal_JND-5_MIS Summary Jan-08_T&amp;D July-08_SOP MIS TNDSEP TO MAR" xfId="1686"/>
    <cellStyle name="_pgvcl-costal_JND-5_MIS Summary Jan-08_T&amp;D July-08_SOP TND" xfId="1687"/>
    <cellStyle name="_pgvcl-costal_JND-5_MIS Summary Jan-08_T&amp;D July-08_TNDOCT-TO MAR-14" xfId="1688"/>
    <cellStyle name="_pgvcl-costal_JND-5_MIS Summary Jan-08_TNDOCT-TO MAR-14" xfId="1689"/>
    <cellStyle name="_pgvcl-costal_JND-5_MIS Summary Jan-08_URBAN WEEKLY PBR CO" xfId="1690"/>
    <cellStyle name="_pgvcl-costal_JND-5_MIS Summary Jan-08_URBAN WEEKLY PBR CO_SOP MIS TNDSEP TO MAR" xfId="1691"/>
    <cellStyle name="_pgvcl-costal_JND-5_MIS Summary Jan-08_URBAN WEEKLY PBR CO_SOP TND" xfId="1692"/>
    <cellStyle name="_pgvcl-costal_JND-5_MIS Summary Jan-08_URBAN WEEKLY PBR CO_TNDOCT-TO MAR-14" xfId="1693"/>
    <cellStyle name="_pgvcl-costal_JND-5_MIS Summary Jan-08_Weekly Urban PBR CO - 06-03-09 to 12-03-09" xfId="1694"/>
    <cellStyle name="_pgvcl-costal_JND-5_MIS Summary Jan-08_Weekly Urban PBR CO - 06-03-09 to 12-03-09_SOP MIS TNDSEP TO MAR" xfId="1695"/>
    <cellStyle name="_pgvcl-costal_JND-5_MIS Summary Jan-08_Weekly Urban PBR CO - 06-03-09 to 12-03-09_SOP TND" xfId="1696"/>
    <cellStyle name="_pgvcl-costal_JND-5_MIS Summary Jan-08_Weekly Urban PBR CO - 06-03-09 to 12-03-09_TNDOCT-TO MAR-14" xfId="1697"/>
    <cellStyle name="_pgvcl-costal_JND-5_MIS Summary Jan-08_Weekly Urban PBR CO - 20-02-09 to 26-02-09" xfId="1698"/>
    <cellStyle name="_pgvcl-costal_JND-5_MIS Summary Jan-08_Weekly Urban PBR CO - 20-02-09 to 26-02-09_SOP MIS TNDSEP TO MAR" xfId="1699"/>
    <cellStyle name="_pgvcl-costal_JND-5_MIS Summary Jan-08_Weekly Urban PBR CO - 20-02-09 to 26-02-09_SOP TND" xfId="1700"/>
    <cellStyle name="_pgvcl-costal_JND-5_MIS Summary Jan-08_Weekly Urban PBR CO - 20-02-09 to 26-02-09_TNDOCT-TO MAR-14" xfId="1701"/>
    <cellStyle name="_pgvcl-costal_JND-5_MIS Summary Jan-08_Weekly Urban PBR CO - 30-01-09 to 05-02-09" xfId="1702"/>
    <cellStyle name="_pgvcl-costal_JND-5_MIS Summary Jan-08_Weekly Urban PBR CO - 30-01-09 to 05-02-09_SOP MIS TNDSEP TO MAR" xfId="1703"/>
    <cellStyle name="_pgvcl-costal_JND-5_MIS Summary Jan-08_Weekly Urban PBR CO - 30-01-09 to 05-02-09_SOP TND" xfId="1704"/>
    <cellStyle name="_pgvcl-costal_JND-5_MIS Summary Jan-08_Weekly Urban PBR CO - 30-01-09 to 05-02-09_TNDOCT-TO MAR-14" xfId="1705"/>
    <cellStyle name="_pgvcl-costal_JND-5_MIS Summary Jan-08_Weekly Urban PBR CO - 9-1-09 to 15.01.09" xfId="1706"/>
    <cellStyle name="_pgvcl-costal_JND-5_MIS Summary Jan-08_Weekly Urban PBR CO - 9-1-09 to 15.01.09_SOP MIS TNDSEP TO MAR" xfId="1707"/>
    <cellStyle name="_pgvcl-costal_JND-5_MIS Summary Jan-08_Weekly Urban PBR CO - 9-1-09 to 15.01.09_SOP TND" xfId="1708"/>
    <cellStyle name="_pgvcl-costal_JND-5_MIS Summary Jan-08_Weekly Urban PBR CO - 9-1-09 to 15.01.09_TNDOCT-TO MAR-14" xfId="1709"/>
    <cellStyle name="_pgvcl-costal_JND-5_MIS_Book-DMTHL" xfId="1710"/>
    <cellStyle name="_pgvcl-costal_JND-5_MIS_Comparison" xfId="1711"/>
    <cellStyle name="_pgvcl-costal_JND-5_MIS_Comparison_SOP MIS TNDSEP TO MAR" xfId="1712"/>
    <cellStyle name="_pgvcl-costal_JND-5_MIS_Comparison_SOP TND" xfId="1713"/>
    <cellStyle name="_pgvcl-costal_JND-5_MIS_Comparison_TNDOCT-TO MAR-14" xfId="1714"/>
    <cellStyle name="_pgvcl-costal_JND-5_MIS_Details of Selected Urban Feeder" xfId="1715"/>
    <cellStyle name="_pgvcl-costal_JND-5_MIS_Details of Selected Urban Feeder_SOP MIS TNDSEP TO MAR" xfId="1716"/>
    <cellStyle name="_pgvcl-costal_JND-5_MIS_Details of Selected Urban Feeder_SOP TND" xfId="1717"/>
    <cellStyle name="_pgvcl-costal_JND-5_MIS_Details of Selected Urban Feeder_TNDOCT-TO MAR-14" xfId="1718"/>
    <cellStyle name="_pgvcl-costal_JND-5_MIS_DHTHL JAN-09" xfId="1719"/>
    <cellStyle name="_pgvcl-costal_JND-5_MIS_dnthl Feb-09" xfId="1720"/>
    <cellStyle name="_pgvcl-costal_JND-5_MIS_JGYssss" xfId="1721"/>
    <cellStyle name="_pgvcl-costal_JND-5_MIS_JGYssss_SOP MIS TNDSEP TO MAR" xfId="1722"/>
    <cellStyle name="_pgvcl-costal_JND-5_MIS_JGYssss_SOP TND" xfId="1723"/>
    <cellStyle name="_pgvcl-costal_JND-5_MIS_JGYssss_TNDOCT-TO MAR-14" xfId="1724"/>
    <cellStyle name="_pgvcl-costal_JND-5_MIS_JND T-3 MIS" xfId="1725"/>
    <cellStyle name="_pgvcl-costal_JND-5_MIS_JND-5 T3" xfId="1726"/>
    <cellStyle name="_pgvcl-costal_JND-5_MIS_PBR" xfId="1727"/>
    <cellStyle name="_pgvcl-costal_JND-5_MIS_PBR CO_DAILY REPORT GIS - 20-01-09" xfId="1728"/>
    <cellStyle name="_pgvcl-costal_JND-5_MIS_PBR CO_DAILY REPORT GIS - 20-01-09_SOP MIS TNDSEP TO MAR" xfId="1729"/>
    <cellStyle name="_pgvcl-costal_JND-5_MIS_PBR CO_DAILY REPORT GIS - 20-01-09_SOP TND" xfId="1730"/>
    <cellStyle name="_pgvcl-costal_JND-5_MIS_PBR CO_DAILY REPORT GIS - 20-01-09_TNDOCT-TO MAR-14" xfId="1731"/>
    <cellStyle name="_pgvcl-costal_JND-5_MIS_PBR_SOP MIS TNDSEP TO MAR" xfId="1732"/>
    <cellStyle name="_pgvcl-costal_JND-5_MIS_PBR_SOP TND" xfId="1733"/>
    <cellStyle name="_pgvcl-costal_JND-5_MIS_PBR_TNDOCT-TO MAR-14" xfId="1734"/>
    <cellStyle name="_pgvcl-costal_JND-5_MIS_SOP MIS TNDSEP TO MAR" xfId="1735"/>
    <cellStyle name="_pgvcl-costal_JND-5_MIS_SOP TND" xfId="1736"/>
    <cellStyle name="_pgvcl-costal_JND-5_MIS_SSNNL CANAL WISE summary-22-06-11" xfId="1737"/>
    <cellStyle name="_pgvcl-costal_JND-5_MIS_T&amp;D August-08" xfId="1738"/>
    <cellStyle name="_pgvcl-costal_JND-5_MIS_T&amp;D August-08_SOP MIS TNDSEP TO MAR" xfId="1739"/>
    <cellStyle name="_pgvcl-costal_JND-5_MIS_T&amp;D August-08_SOP TND" xfId="1740"/>
    <cellStyle name="_pgvcl-costal_JND-5_MIS_T&amp;D August-08_TNDOCT-TO MAR-14" xfId="1741"/>
    <cellStyle name="_pgvcl-costal_JND-5_MIS_T&amp;D Dec-08" xfId="1742"/>
    <cellStyle name="_pgvcl-costal_JND-5_MIS_T&amp;D Dec-08_SOP MIS TNDSEP TO MAR" xfId="1743"/>
    <cellStyle name="_pgvcl-costal_JND-5_MIS_T&amp;D Dec-08_SOP TND" xfId="1744"/>
    <cellStyle name="_pgvcl-costal_JND-5_MIS_T&amp;D Dec-08_TNDOCT-TO MAR-14" xfId="1745"/>
    <cellStyle name="_pgvcl-costal_JND-5_MIS_T&amp;D July-08" xfId="1746"/>
    <cellStyle name="_pgvcl-costal_JND-5_MIS_T&amp;D July-08_SOP MIS TNDSEP TO MAR" xfId="1747"/>
    <cellStyle name="_pgvcl-costal_JND-5_MIS_T&amp;D July-08_SOP TND" xfId="1748"/>
    <cellStyle name="_pgvcl-costal_JND-5_MIS_T&amp;D July-08_TNDOCT-TO MAR-14" xfId="1749"/>
    <cellStyle name="_pgvcl-costal_JND-5_MIS_TNDOCT-TO MAR-14" xfId="1750"/>
    <cellStyle name="_pgvcl-costal_JND-5_MIS_URBAN WEEKLY PBR CO" xfId="1751"/>
    <cellStyle name="_pgvcl-costal_JND-5_MIS_URBAN WEEKLY PBR CO_SOP MIS TNDSEP TO MAR" xfId="1752"/>
    <cellStyle name="_pgvcl-costal_JND-5_MIS_URBAN WEEKLY PBR CO_SOP TND" xfId="1753"/>
    <cellStyle name="_pgvcl-costal_JND-5_MIS_URBAN WEEKLY PBR CO_TNDOCT-TO MAR-14" xfId="1754"/>
    <cellStyle name="_pgvcl-costal_JND-5_MIS_Weekly Urban PBR CO - 06-03-09 to 12-03-09" xfId="1755"/>
    <cellStyle name="_pgvcl-costal_JND-5_MIS_Weekly Urban PBR CO - 06-03-09 to 12-03-09_SOP MIS TNDSEP TO MAR" xfId="1756"/>
    <cellStyle name="_pgvcl-costal_JND-5_MIS_Weekly Urban PBR CO - 06-03-09 to 12-03-09_SOP TND" xfId="1757"/>
    <cellStyle name="_pgvcl-costal_JND-5_MIS_Weekly Urban PBR CO - 06-03-09 to 12-03-09_TNDOCT-TO MAR-14" xfId="1758"/>
    <cellStyle name="_pgvcl-costal_JND-5_MIS_Weekly Urban PBR CO - 20-02-09 to 26-02-09" xfId="1759"/>
    <cellStyle name="_pgvcl-costal_JND-5_MIS_Weekly Urban PBR CO - 20-02-09 to 26-02-09_SOP MIS TNDSEP TO MAR" xfId="1760"/>
    <cellStyle name="_pgvcl-costal_JND-5_MIS_Weekly Urban PBR CO - 20-02-09 to 26-02-09_SOP TND" xfId="1761"/>
    <cellStyle name="_pgvcl-costal_JND-5_MIS_Weekly Urban PBR CO - 20-02-09 to 26-02-09_TNDOCT-TO MAR-14" xfId="1762"/>
    <cellStyle name="_pgvcl-costal_JND-5_MIS_Weekly Urban PBR CO - 30-01-09 to 05-02-09" xfId="1763"/>
    <cellStyle name="_pgvcl-costal_JND-5_MIS_Weekly Urban PBR CO - 30-01-09 to 05-02-09_SOP MIS TNDSEP TO MAR" xfId="1764"/>
    <cellStyle name="_pgvcl-costal_JND-5_MIS_Weekly Urban PBR CO - 30-01-09 to 05-02-09_SOP TND" xfId="1765"/>
    <cellStyle name="_pgvcl-costal_JND-5_MIS_Weekly Urban PBR CO - 30-01-09 to 05-02-09_TNDOCT-TO MAR-14" xfId="1766"/>
    <cellStyle name="_pgvcl-costal_JND-5_MIS_Weekly Urban PBR CO - 9-1-09 to 15.01.09" xfId="1767"/>
    <cellStyle name="_pgvcl-costal_JND-5_MIS_Weekly Urban PBR CO - 9-1-09 to 15.01.09_SOP MIS TNDSEP TO MAR" xfId="1768"/>
    <cellStyle name="_pgvcl-costal_JND-5_MIS_Weekly Urban PBR CO - 9-1-09 to 15.01.09_SOP TND" xfId="1769"/>
    <cellStyle name="_pgvcl-costal_JND-5_MIS_Weekly Urban PBR CO - 9-1-09 to 15.01.09_TNDOCT-TO MAR-14" xfId="1770"/>
    <cellStyle name="_pgvcl-costal_JND-5_NEW MIS From JND Circle" xfId="1771"/>
    <cellStyle name="_pgvcl-costal_JND-5_NEW MIS From JND Circle_Book-DMTHL" xfId="1772"/>
    <cellStyle name="_pgvcl-costal_JND-5_NEW MIS From JND Circle_Comparison" xfId="1773"/>
    <cellStyle name="_pgvcl-costal_JND-5_NEW MIS From JND Circle_Comparison_SOP MIS TNDSEP TO MAR" xfId="1774"/>
    <cellStyle name="_pgvcl-costal_JND-5_NEW MIS From JND Circle_Comparison_SOP TND" xfId="1775"/>
    <cellStyle name="_pgvcl-costal_JND-5_NEW MIS From JND Circle_Comparison_TNDOCT-TO MAR-14" xfId="1776"/>
    <cellStyle name="_pgvcl-costal_JND-5_NEW MIS From JND Circle_Details of Selected Urban Feeder" xfId="1777"/>
    <cellStyle name="_pgvcl-costal_JND-5_NEW MIS From JND Circle_Details of Selected Urban Feeder_SOP MIS TNDSEP TO MAR" xfId="1778"/>
    <cellStyle name="_pgvcl-costal_JND-5_NEW MIS From JND Circle_Details of Selected Urban Feeder_SOP TND" xfId="1779"/>
    <cellStyle name="_pgvcl-costal_JND-5_NEW MIS From JND Circle_Details of Selected Urban Feeder_TNDOCT-TO MAR-14" xfId="1780"/>
    <cellStyle name="_pgvcl-costal_JND-5_NEW MIS From JND Circle_DHTHL JAN-09" xfId="1781"/>
    <cellStyle name="_pgvcl-costal_JND-5_NEW MIS From JND Circle_dnthl Feb-09" xfId="1782"/>
    <cellStyle name="_pgvcl-costal_JND-5_NEW MIS From JND Circle_JGYssss" xfId="1783"/>
    <cellStyle name="_pgvcl-costal_JND-5_NEW MIS From JND Circle_JGYssss_SOP MIS TNDSEP TO MAR" xfId="1784"/>
    <cellStyle name="_pgvcl-costal_JND-5_NEW MIS From JND Circle_JGYssss_SOP TND" xfId="1785"/>
    <cellStyle name="_pgvcl-costal_JND-5_NEW MIS From JND Circle_JGYssss_TNDOCT-TO MAR-14" xfId="1786"/>
    <cellStyle name="_pgvcl-costal_JND-5_NEW MIS From JND Circle_JND - 5" xfId="1787"/>
    <cellStyle name="_pgvcl-costal_JND-5_NEW MIS From JND Circle_JND - 5_Book-DMTHL" xfId="1788"/>
    <cellStyle name="_pgvcl-costal_JND-5_NEW MIS From JND Circle_JND - 5_City Division MIS JAN-09" xfId="1789"/>
    <cellStyle name="_pgvcl-costal_JND-5_NEW MIS From JND Circle_JND - 5_City Division MIS JAN-09_SSNNL CANAL WISE summary-22-06-11" xfId="1790"/>
    <cellStyle name="_pgvcl-costal_JND-5_NEW MIS From JND Circle_JND - 5_Comparison" xfId="1791"/>
    <cellStyle name="_pgvcl-costal_JND-5_NEW MIS From JND Circle_JND - 5_Comparison_SOP MIS TNDSEP TO MAR" xfId="1792"/>
    <cellStyle name="_pgvcl-costal_JND-5_NEW MIS From JND Circle_JND - 5_Comparison_SOP TND" xfId="1793"/>
    <cellStyle name="_pgvcl-costal_JND-5_NEW MIS From JND Circle_JND - 5_Comparison_TNDOCT-TO MAR-14" xfId="1794"/>
    <cellStyle name="_pgvcl-costal_JND-5_NEW MIS From JND Circle_JND - 5_Details of Selected Urban Feeder" xfId="1795"/>
    <cellStyle name="_pgvcl-costal_JND-5_NEW MIS From JND Circle_JND - 5_Details of Selected Urban Feeder_SOP MIS TNDSEP TO MAR" xfId="1796"/>
    <cellStyle name="_pgvcl-costal_JND-5_NEW MIS From JND Circle_JND - 5_Details of Selected Urban Feeder_SOP TND" xfId="1797"/>
    <cellStyle name="_pgvcl-costal_JND-5_NEW MIS From JND Circle_JND - 5_Details of Selected Urban Feeder_TNDOCT-TO MAR-14" xfId="1798"/>
    <cellStyle name="_pgvcl-costal_JND-5_NEW MIS From JND Circle_JND - 5_DHTHL JAN-09" xfId="1799"/>
    <cellStyle name="_pgvcl-costal_JND-5_NEW MIS From JND Circle_JND - 5_dnthl Feb-09" xfId="1800"/>
    <cellStyle name="_pgvcl-costal_JND-5_NEW MIS From JND Circle_JND - 5_JGYssss" xfId="1801"/>
    <cellStyle name="_pgvcl-costal_JND-5_NEW MIS From JND Circle_JND - 5_JGYssss_SOP MIS TNDSEP TO MAR" xfId="1802"/>
    <cellStyle name="_pgvcl-costal_JND-5_NEW MIS From JND Circle_JND - 5_JGYssss_SOP TND" xfId="1803"/>
    <cellStyle name="_pgvcl-costal_JND-5_NEW MIS From JND Circle_JND - 5_JGYssss_TNDOCT-TO MAR-14" xfId="1804"/>
    <cellStyle name="_pgvcl-costal_JND-5_NEW MIS From JND Circle_JND - 5_NEW MIS Jan-09" xfId="1805"/>
    <cellStyle name="_pgvcl-costal_JND-5_NEW MIS From JND Circle_JND - 5_NEW MIS Jan-09_SSNNL CANAL WISE summary-22-06-11" xfId="1806"/>
    <cellStyle name="_pgvcl-costal_JND-5_NEW MIS From JND Circle_JND - 5_PBR" xfId="1807"/>
    <cellStyle name="_pgvcl-costal_JND-5_NEW MIS From JND Circle_JND - 5_PBR CO_DAILY REPORT GIS - 20-01-09" xfId="1808"/>
    <cellStyle name="_pgvcl-costal_JND-5_NEW MIS From JND Circle_JND - 5_PBR CO_DAILY REPORT GIS - 20-01-09_SOP MIS TNDSEP TO MAR" xfId="1809"/>
    <cellStyle name="_pgvcl-costal_JND-5_NEW MIS From JND Circle_JND - 5_PBR CO_DAILY REPORT GIS - 20-01-09_SOP TND" xfId="1810"/>
    <cellStyle name="_pgvcl-costal_JND-5_NEW MIS From JND Circle_JND - 5_PBR CO_DAILY REPORT GIS - 20-01-09_TNDOCT-TO MAR-14" xfId="1811"/>
    <cellStyle name="_pgvcl-costal_JND-5_NEW MIS From JND Circle_JND - 5_PBR_SOP MIS TNDSEP TO MAR" xfId="1812"/>
    <cellStyle name="_pgvcl-costal_JND-5_NEW MIS From JND Circle_JND - 5_PBR_SOP TND" xfId="1813"/>
    <cellStyle name="_pgvcl-costal_JND-5_NEW MIS From JND Circle_JND - 5_PBR_TNDOCT-TO MAR-14" xfId="1814"/>
    <cellStyle name="_pgvcl-costal_JND-5_NEW MIS From JND Circle_JND - 5_PGVCL- 5" xfId="1815"/>
    <cellStyle name="_pgvcl-costal_JND-5_NEW MIS From JND Circle_JND - 5_PGVCL SOP MIS 2 11-12 Qtr" xfId="1816"/>
    <cellStyle name="_pgvcl-costal_JND-5_NEW MIS From JND Circle_JND - 5_PGVCL SOP MIS 2 11-12 Qtr_SOP MIS TNDSEP TO MAR" xfId="1817"/>
    <cellStyle name="_pgvcl-costal_JND-5_NEW MIS From JND Circle_JND - 5_PGVCL SOP MIS 2 11-12 Qtr_SOP TND" xfId="1818"/>
    <cellStyle name="_pgvcl-costal_JND-5_NEW MIS From JND Circle_JND - 5_PGVCL SOP MIS 2 11-12 Qtr_TNDOCT-TO MAR-14" xfId="1819"/>
    <cellStyle name="_pgvcl-costal_JND-5_NEW MIS From JND Circle_JND - 5_SOP MIS 4th Qtr 2011 12" xfId="1820"/>
    <cellStyle name="_pgvcl-costal_JND-5_NEW MIS From JND Circle_JND - 5_SOP MIS 4th Qtr 2011 12_AG HVDSJun -12" xfId="1821"/>
    <cellStyle name="_pgvcl-costal_JND-5_NEW MIS From JND Circle_JND - 5_SOP MIS TNDSEP TO MAR" xfId="1822"/>
    <cellStyle name="_pgvcl-costal_JND-5_NEW MIS From JND Circle_JND - 5_SOP TND" xfId="1823"/>
    <cellStyle name="_pgvcl-costal_JND-5_NEW MIS From JND Circle_JND - 5_SSNNL CANAL WISE summary-22-06-11" xfId="1824"/>
    <cellStyle name="_pgvcl-costal_JND-5_NEW MIS From JND Circle_JND - 5_t &amp; d SOP HALF YEARLY  26.04.11 014 012" xfId="1825"/>
    <cellStyle name="_pgvcl-costal_JND-5_NEW MIS From JND Circle_JND - 5_t &amp; d SOP HALF YEARLY  26.04.11 014 012_SOP MIS TNDSEP TO MAR" xfId="1826"/>
    <cellStyle name="_pgvcl-costal_JND-5_NEW MIS From JND Circle_JND - 5_t &amp; d SOP HALF YEARLY  26.04.11 014 012_SOP TND" xfId="1827"/>
    <cellStyle name="_pgvcl-costal_JND-5_NEW MIS From JND Circle_JND - 5_t &amp; d SOP HALF YEARLY  26.04.11 014 012_TNDOCT-TO MAR-14" xfId="1828"/>
    <cellStyle name="_pgvcl-costal_JND-5_NEW MIS From JND Circle_JND - 5_T&amp;D August-08" xfId="1829"/>
    <cellStyle name="_pgvcl-costal_JND-5_NEW MIS From JND Circle_JND - 5_T&amp;D August-08_SOP MIS TNDSEP TO MAR" xfId="1830"/>
    <cellStyle name="_pgvcl-costal_JND-5_NEW MIS From JND Circle_JND - 5_T&amp;D August-08_SOP TND" xfId="1831"/>
    <cellStyle name="_pgvcl-costal_JND-5_NEW MIS From JND Circle_JND - 5_T&amp;D August-08_TNDOCT-TO MAR-14" xfId="1832"/>
    <cellStyle name="_pgvcl-costal_JND-5_NEW MIS From JND Circle_JND - 5_T&amp;D Dec-08" xfId="1833"/>
    <cellStyle name="_pgvcl-costal_JND-5_NEW MIS From JND Circle_JND - 5_T&amp;D Dec-08_SOP MIS TNDSEP TO MAR" xfId="1834"/>
    <cellStyle name="_pgvcl-costal_JND-5_NEW MIS From JND Circle_JND - 5_T&amp;D Dec-08_SOP TND" xfId="1835"/>
    <cellStyle name="_pgvcl-costal_JND-5_NEW MIS From JND Circle_JND - 5_T&amp;D Dec-08_TNDOCT-TO MAR-14" xfId="1836"/>
    <cellStyle name="_pgvcl-costal_JND-5_NEW MIS From JND Circle_JND - 5_T&amp;D July-08" xfId="1837"/>
    <cellStyle name="_pgvcl-costal_JND-5_NEW MIS From JND Circle_JND - 5_T&amp;D July-08_SOP MIS TNDSEP TO MAR" xfId="1838"/>
    <cellStyle name="_pgvcl-costal_JND-5_NEW MIS From JND Circle_JND - 5_T&amp;D July-08_SOP TND" xfId="1839"/>
    <cellStyle name="_pgvcl-costal_JND-5_NEW MIS From JND Circle_JND - 5_T&amp;D July-08_TNDOCT-TO MAR-14" xfId="1840"/>
    <cellStyle name="_pgvcl-costal_JND-5_NEW MIS From JND Circle_JND - 5_tnd" xfId="1841"/>
    <cellStyle name="_pgvcl-costal_JND-5_NEW MIS From JND Circle_JND - 5_tnd_SOP MIS TNDSEP TO MAR" xfId="1842"/>
    <cellStyle name="_pgvcl-costal_JND-5_NEW MIS From JND Circle_JND - 5_tnd_SOP TND" xfId="1843"/>
    <cellStyle name="_pgvcl-costal_JND-5_NEW MIS From JND Circle_JND - 5_tnd_TNDOCT-TO MAR-14" xfId="1844"/>
    <cellStyle name="_pgvcl-costal_JND-5_NEW MIS From JND Circle_JND - 5_TNDOCT-TO MAR-14" xfId="1845"/>
    <cellStyle name="_pgvcl-costal_JND-5_NEW MIS From JND Circle_JND - 5_URBAN WEEKLY PBR CO" xfId="1846"/>
    <cellStyle name="_pgvcl-costal_JND-5_NEW MIS From JND Circle_JND - 5_URBAN WEEKLY PBR CO_SOP MIS TNDSEP TO MAR" xfId="1847"/>
    <cellStyle name="_pgvcl-costal_JND-5_NEW MIS From JND Circle_JND - 5_URBAN WEEKLY PBR CO_SOP TND" xfId="1848"/>
    <cellStyle name="_pgvcl-costal_JND-5_NEW MIS From JND Circle_JND - 5_URBAN WEEKLY PBR CO_TNDOCT-TO MAR-14" xfId="1849"/>
    <cellStyle name="_pgvcl-costal_JND-5_NEW MIS From JND Circle_JND - 5_Weekly Urban PBR CO - 06-03-09 to 12-03-09" xfId="1850"/>
    <cellStyle name="_pgvcl-costal_JND-5_NEW MIS From JND Circle_JND - 5_Weekly Urban PBR CO - 06-03-09 to 12-03-09_SOP MIS TNDSEP TO MAR" xfId="1851"/>
    <cellStyle name="_pgvcl-costal_JND-5_NEW MIS From JND Circle_JND - 5_Weekly Urban PBR CO - 06-03-09 to 12-03-09_SOP TND" xfId="1852"/>
    <cellStyle name="_pgvcl-costal_JND-5_NEW MIS From JND Circle_JND - 5_Weekly Urban PBR CO - 06-03-09 to 12-03-09_TNDOCT-TO MAR-14" xfId="1853"/>
    <cellStyle name="_pgvcl-costal_JND-5_NEW MIS From JND Circle_JND - 5_Weekly Urban PBR CO - 20-02-09 to 26-02-09" xfId="1854"/>
    <cellStyle name="_pgvcl-costal_JND-5_NEW MIS From JND Circle_JND - 5_Weekly Urban PBR CO - 20-02-09 to 26-02-09_SOP MIS TNDSEP TO MAR" xfId="1855"/>
    <cellStyle name="_pgvcl-costal_JND-5_NEW MIS From JND Circle_JND - 5_Weekly Urban PBR CO - 20-02-09 to 26-02-09_SOP TND" xfId="1856"/>
    <cellStyle name="_pgvcl-costal_JND-5_NEW MIS From JND Circle_JND - 5_Weekly Urban PBR CO - 20-02-09 to 26-02-09_TNDOCT-TO MAR-14" xfId="1857"/>
    <cellStyle name="_pgvcl-costal_JND-5_NEW MIS From JND Circle_JND - 5_Weekly Urban PBR CO - 30-01-09 to 05-02-09" xfId="1858"/>
    <cellStyle name="_pgvcl-costal_JND-5_NEW MIS From JND Circle_JND - 5_Weekly Urban PBR CO - 30-01-09 to 05-02-09_SOP MIS TNDSEP TO MAR" xfId="1859"/>
    <cellStyle name="_pgvcl-costal_JND-5_NEW MIS From JND Circle_JND - 5_Weekly Urban PBR CO - 30-01-09 to 05-02-09_SOP TND" xfId="1860"/>
    <cellStyle name="_pgvcl-costal_JND-5_NEW MIS From JND Circle_JND - 5_Weekly Urban PBR CO - 30-01-09 to 05-02-09_TNDOCT-TO MAR-14" xfId="1861"/>
    <cellStyle name="_pgvcl-costal_JND-5_NEW MIS From JND Circle_JND - 5_Weekly Urban PBR CO - 9-1-09 to 15.01.09" xfId="1862"/>
    <cellStyle name="_pgvcl-costal_JND-5_NEW MIS From JND Circle_JND - 5_Weekly Urban PBR CO - 9-1-09 to 15.01.09_SOP MIS TNDSEP TO MAR" xfId="1863"/>
    <cellStyle name="_pgvcl-costal_JND-5_NEW MIS From JND Circle_JND - 5_Weekly Urban PBR CO - 9-1-09 to 15.01.09_SOP TND" xfId="1864"/>
    <cellStyle name="_pgvcl-costal_JND-5_NEW MIS From JND Circle_JND - 5_Weekly Urban PBR CO - 9-1-09 to 15.01.09_TNDOCT-TO MAR-14" xfId="1865"/>
    <cellStyle name="_pgvcl-costal_JND-5_NEW MIS From JND Circle_NEW MIS Jan - 08" xfId="1866"/>
    <cellStyle name="_pgvcl-costal_JND-5_NEW MIS From JND Circle_NEW MIS Jan - 08_Book-DMTHL" xfId="1867"/>
    <cellStyle name="_pgvcl-costal_JND-5_NEW MIS From JND Circle_NEW MIS Jan - 08_Comparison" xfId="1868"/>
    <cellStyle name="_pgvcl-costal_JND-5_NEW MIS From JND Circle_NEW MIS Jan - 08_Comparison_SOP MIS TNDSEP TO MAR" xfId="1869"/>
    <cellStyle name="_pgvcl-costal_JND-5_NEW MIS From JND Circle_NEW MIS Jan - 08_Comparison_SOP TND" xfId="1870"/>
    <cellStyle name="_pgvcl-costal_JND-5_NEW MIS From JND Circle_NEW MIS Jan - 08_Comparison_TNDOCT-TO MAR-14" xfId="1871"/>
    <cellStyle name="_pgvcl-costal_JND-5_NEW MIS From JND Circle_NEW MIS Jan - 08_Details of Selected Urban Feeder" xfId="1872"/>
    <cellStyle name="_pgvcl-costal_JND-5_NEW MIS From JND Circle_NEW MIS Jan - 08_Details of Selected Urban Feeder_SOP MIS TNDSEP TO MAR" xfId="1873"/>
    <cellStyle name="_pgvcl-costal_JND-5_NEW MIS From JND Circle_NEW MIS Jan - 08_Details of Selected Urban Feeder_SOP TND" xfId="1874"/>
    <cellStyle name="_pgvcl-costal_JND-5_NEW MIS From JND Circle_NEW MIS Jan - 08_Details of Selected Urban Feeder_TNDOCT-TO MAR-14" xfId="1875"/>
    <cellStyle name="_pgvcl-costal_JND-5_NEW MIS From JND Circle_NEW MIS Jan - 08_DHTHL JAN-09" xfId="1876"/>
    <cellStyle name="_pgvcl-costal_JND-5_NEW MIS From JND Circle_NEW MIS Jan - 08_dnthl Feb-09" xfId="1877"/>
    <cellStyle name="_pgvcl-costal_JND-5_NEW MIS From JND Circle_NEW MIS Jan - 08_JGYssss" xfId="1878"/>
    <cellStyle name="_pgvcl-costal_JND-5_NEW MIS From JND Circle_NEW MIS Jan - 08_JGYssss_SOP MIS TNDSEP TO MAR" xfId="1879"/>
    <cellStyle name="_pgvcl-costal_JND-5_NEW MIS From JND Circle_NEW MIS Jan - 08_JGYssss_SOP TND" xfId="1880"/>
    <cellStyle name="_pgvcl-costal_JND-5_NEW MIS From JND Circle_NEW MIS Jan - 08_JGYssss_TNDOCT-TO MAR-14" xfId="1881"/>
    <cellStyle name="_pgvcl-costal_JND-5_NEW MIS From JND Circle_NEW MIS Jan - 08_PBR" xfId="1882"/>
    <cellStyle name="_pgvcl-costal_JND-5_NEW MIS From JND Circle_NEW MIS Jan - 08_PBR CO_DAILY REPORT GIS - 20-01-09" xfId="1883"/>
    <cellStyle name="_pgvcl-costal_JND-5_NEW MIS From JND Circle_NEW MIS Jan - 08_PBR CO_DAILY REPORT GIS - 20-01-09_SOP MIS TNDSEP TO MAR" xfId="1884"/>
    <cellStyle name="_pgvcl-costal_JND-5_NEW MIS From JND Circle_NEW MIS Jan - 08_PBR CO_DAILY REPORT GIS - 20-01-09_SOP TND" xfId="1885"/>
    <cellStyle name="_pgvcl-costal_JND-5_NEW MIS From JND Circle_NEW MIS Jan - 08_PBR CO_DAILY REPORT GIS - 20-01-09_TNDOCT-TO MAR-14" xfId="1886"/>
    <cellStyle name="_pgvcl-costal_JND-5_NEW MIS From JND Circle_NEW MIS Jan - 08_PBR_SOP MIS TNDSEP TO MAR" xfId="1887"/>
    <cellStyle name="_pgvcl-costal_JND-5_NEW MIS From JND Circle_NEW MIS Jan - 08_PBR_SOP TND" xfId="1888"/>
    <cellStyle name="_pgvcl-costal_JND-5_NEW MIS From JND Circle_NEW MIS Jan - 08_PBR_TNDOCT-TO MAR-14" xfId="1889"/>
    <cellStyle name="_pgvcl-costal_JND-5_NEW MIS From JND Circle_NEW MIS Jan - 08_SOP MIS TNDSEP TO MAR" xfId="1890"/>
    <cellStyle name="_pgvcl-costal_JND-5_NEW MIS From JND Circle_NEW MIS Jan - 08_SOP TND" xfId="1891"/>
    <cellStyle name="_pgvcl-costal_JND-5_NEW MIS From JND Circle_NEW MIS Jan - 08_SSNNL CANAL WISE summary-22-06-11" xfId="1892"/>
    <cellStyle name="_pgvcl-costal_JND-5_NEW MIS From JND Circle_NEW MIS Jan - 08_T&amp;D August-08" xfId="1893"/>
    <cellStyle name="_pgvcl-costal_JND-5_NEW MIS From JND Circle_NEW MIS Jan - 08_T&amp;D August-08_SOP MIS TNDSEP TO MAR" xfId="1894"/>
    <cellStyle name="_pgvcl-costal_JND-5_NEW MIS From JND Circle_NEW MIS Jan - 08_T&amp;D August-08_SOP TND" xfId="1895"/>
    <cellStyle name="_pgvcl-costal_JND-5_NEW MIS From JND Circle_NEW MIS Jan - 08_T&amp;D August-08_TNDOCT-TO MAR-14" xfId="1896"/>
    <cellStyle name="_pgvcl-costal_JND-5_NEW MIS From JND Circle_NEW MIS Jan - 08_T&amp;D Dec-08" xfId="1897"/>
    <cellStyle name="_pgvcl-costal_JND-5_NEW MIS From JND Circle_NEW MIS Jan - 08_T&amp;D Dec-08_SOP MIS TNDSEP TO MAR" xfId="1898"/>
    <cellStyle name="_pgvcl-costal_JND-5_NEW MIS From JND Circle_NEW MIS Jan - 08_T&amp;D Dec-08_SOP TND" xfId="1899"/>
    <cellStyle name="_pgvcl-costal_JND-5_NEW MIS From JND Circle_NEW MIS Jan - 08_T&amp;D Dec-08_TNDOCT-TO MAR-14" xfId="1900"/>
    <cellStyle name="_pgvcl-costal_JND-5_NEW MIS From JND Circle_NEW MIS Jan - 08_T&amp;D July-08" xfId="1901"/>
    <cellStyle name="_pgvcl-costal_JND-5_NEW MIS From JND Circle_NEW MIS Jan - 08_T&amp;D July-08_SOP MIS TNDSEP TO MAR" xfId="1902"/>
    <cellStyle name="_pgvcl-costal_JND-5_NEW MIS From JND Circle_NEW MIS Jan - 08_T&amp;D July-08_SOP TND" xfId="1903"/>
    <cellStyle name="_pgvcl-costal_JND-5_NEW MIS From JND Circle_NEW MIS Jan - 08_T&amp;D July-08_TNDOCT-TO MAR-14" xfId="1904"/>
    <cellStyle name="_pgvcl-costal_JND-5_NEW MIS From JND Circle_NEW MIS Jan - 08_TNDOCT-TO MAR-14" xfId="1905"/>
    <cellStyle name="_pgvcl-costal_JND-5_NEW MIS From JND Circle_NEW MIS Jan - 08_URBAN WEEKLY PBR CO" xfId="1906"/>
    <cellStyle name="_pgvcl-costal_JND-5_NEW MIS From JND Circle_NEW MIS Jan - 08_URBAN WEEKLY PBR CO_SOP MIS TNDSEP TO MAR" xfId="1907"/>
    <cellStyle name="_pgvcl-costal_JND-5_NEW MIS From JND Circle_NEW MIS Jan - 08_URBAN WEEKLY PBR CO_SOP TND" xfId="1908"/>
    <cellStyle name="_pgvcl-costal_JND-5_NEW MIS From JND Circle_NEW MIS Jan - 08_URBAN WEEKLY PBR CO_TNDOCT-TO MAR-14" xfId="1909"/>
    <cellStyle name="_pgvcl-costal_JND-5_NEW MIS From JND Circle_NEW MIS Jan - 08_Weekly Urban PBR CO - 06-03-09 to 12-03-09" xfId="1910"/>
    <cellStyle name="_pgvcl-costal_JND-5_NEW MIS From JND Circle_NEW MIS Jan - 08_Weekly Urban PBR CO - 06-03-09 to 12-03-09_SOP MIS TNDSEP TO MAR" xfId="1911"/>
    <cellStyle name="_pgvcl-costal_JND-5_NEW MIS From JND Circle_NEW MIS Jan - 08_Weekly Urban PBR CO - 06-03-09 to 12-03-09_SOP TND" xfId="1912"/>
    <cellStyle name="_pgvcl-costal_JND-5_NEW MIS From JND Circle_NEW MIS Jan - 08_Weekly Urban PBR CO - 06-03-09 to 12-03-09_TNDOCT-TO MAR-14" xfId="1913"/>
    <cellStyle name="_pgvcl-costal_JND-5_NEW MIS From JND Circle_NEW MIS Jan - 08_Weekly Urban PBR CO - 20-02-09 to 26-02-09" xfId="1914"/>
    <cellStyle name="_pgvcl-costal_JND-5_NEW MIS From JND Circle_NEW MIS Jan - 08_Weekly Urban PBR CO - 20-02-09 to 26-02-09_SOP MIS TNDSEP TO MAR" xfId="1915"/>
    <cellStyle name="_pgvcl-costal_JND-5_NEW MIS From JND Circle_NEW MIS Jan - 08_Weekly Urban PBR CO - 20-02-09 to 26-02-09_SOP TND" xfId="1916"/>
    <cellStyle name="_pgvcl-costal_JND-5_NEW MIS From JND Circle_NEW MIS Jan - 08_Weekly Urban PBR CO - 20-02-09 to 26-02-09_TNDOCT-TO MAR-14" xfId="1917"/>
    <cellStyle name="_pgvcl-costal_JND-5_NEW MIS From JND Circle_NEW MIS Jan - 08_Weekly Urban PBR CO - 30-01-09 to 05-02-09" xfId="1918"/>
    <cellStyle name="_pgvcl-costal_JND-5_NEW MIS From JND Circle_NEW MIS Jan - 08_Weekly Urban PBR CO - 30-01-09 to 05-02-09_SOP MIS TNDSEP TO MAR" xfId="1919"/>
    <cellStyle name="_pgvcl-costal_JND-5_NEW MIS From JND Circle_NEW MIS Jan - 08_Weekly Urban PBR CO - 30-01-09 to 05-02-09_SOP TND" xfId="1920"/>
    <cellStyle name="_pgvcl-costal_JND-5_NEW MIS From JND Circle_NEW MIS Jan - 08_Weekly Urban PBR CO - 30-01-09 to 05-02-09_TNDOCT-TO MAR-14" xfId="1921"/>
    <cellStyle name="_pgvcl-costal_JND-5_NEW MIS From JND Circle_NEW MIS Jan - 08_Weekly Urban PBR CO - 9-1-09 to 15.01.09" xfId="1922"/>
    <cellStyle name="_pgvcl-costal_JND-5_NEW MIS From JND Circle_NEW MIS Jan - 08_Weekly Urban PBR CO - 9-1-09 to 15.01.09_SOP MIS TNDSEP TO MAR" xfId="1923"/>
    <cellStyle name="_pgvcl-costal_JND-5_NEW MIS From JND Circle_NEW MIS Jan - 08_Weekly Urban PBR CO - 9-1-09 to 15.01.09_SOP TND" xfId="1924"/>
    <cellStyle name="_pgvcl-costal_JND-5_NEW MIS From JND Circle_NEW MIS Jan - 08_Weekly Urban PBR CO - 9-1-09 to 15.01.09_TNDOCT-TO MAR-14" xfId="1925"/>
    <cellStyle name="_pgvcl-costal_JND-5_NEW MIS From JND Circle_PBR" xfId="1926"/>
    <cellStyle name="_pgvcl-costal_JND-5_NEW MIS From JND Circle_PBR CO_DAILY REPORT GIS - 20-01-09" xfId="1927"/>
    <cellStyle name="_pgvcl-costal_JND-5_NEW MIS From JND Circle_PBR CO_DAILY REPORT GIS - 20-01-09_SOP MIS TNDSEP TO MAR" xfId="1928"/>
    <cellStyle name="_pgvcl-costal_JND-5_NEW MIS From JND Circle_PBR CO_DAILY REPORT GIS - 20-01-09_SOP TND" xfId="1929"/>
    <cellStyle name="_pgvcl-costal_JND-5_NEW MIS From JND Circle_PBR CO_DAILY REPORT GIS - 20-01-09_TNDOCT-TO MAR-14" xfId="1930"/>
    <cellStyle name="_pgvcl-costal_JND-5_NEW MIS From JND Circle_PBR_SOP MIS TNDSEP TO MAR" xfId="1931"/>
    <cellStyle name="_pgvcl-costal_JND-5_NEW MIS From JND Circle_PBR_SOP TND" xfId="1932"/>
    <cellStyle name="_pgvcl-costal_JND-5_NEW MIS From JND Circle_PBR_TNDOCT-TO MAR-14" xfId="1933"/>
    <cellStyle name="_pgvcl-costal_JND-5_NEW MIS From JND Circle_SOP MIS TNDSEP TO MAR" xfId="1934"/>
    <cellStyle name="_pgvcl-costal_JND-5_NEW MIS From JND Circle_SSNNL CANAL WISE summary-22-06-11" xfId="1935"/>
    <cellStyle name="_pgvcl-costal_JND-5_NEW MIS From JND Circle_T&amp;D August-08" xfId="1936"/>
    <cellStyle name="_pgvcl-costal_JND-5_NEW MIS From JND Circle_T&amp;D August-08_TNDOCT-TO MAR-14" xfId="1937"/>
    <cellStyle name="_pgvcl-costal_JND-5_NEW MIS From JND Circle_T&amp;D Dec-08" xfId="1938"/>
    <cellStyle name="_pgvcl-costal_JND-5_NEW MIS From JND Circle_T&amp;D Dec-08_TNDOCT-TO MAR-14" xfId="1939"/>
    <cellStyle name="_pgvcl-costal_JND-5_NEW MIS From JND Circle_T&amp;D July-08" xfId="1940"/>
    <cellStyle name="_pgvcl-costal_JND-5_NEW MIS From JND Circle_T&amp;D July-08_TNDOCT-TO MAR-14" xfId="1941"/>
    <cellStyle name="_pgvcl-costal_JND-5_NEW MIS From JND Circle_TNDOCT-TO MAR-14" xfId="1942"/>
    <cellStyle name="_pgvcl-costal_JND-5_NEW MIS From JND Circle_URBAN WEEKLY PBR CO" xfId="1943"/>
    <cellStyle name="_pgvcl-costal_JND-5_NEW MIS From JND Circle_URBAN WEEKLY PBR CO_TNDOCT-TO MAR-14" xfId="1944"/>
    <cellStyle name="_pgvcl-costal_JND-5_NEW MIS From JND Circle_Weekly Urban PBR CO - 06-03-09 to 12-03-09" xfId="1945"/>
    <cellStyle name="_pgvcl-costal_JND-5_NEW MIS From JND Circle_Weekly Urban PBR CO - 06-03-09 to 12-03-09_TNDOCT-TO MAR-14" xfId="1946"/>
    <cellStyle name="_pgvcl-costal_JND-5_NEW MIS From JND Circle_Weekly Urban PBR CO - 20-02-09 to 26-02-09" xfId="1947"/>
    <cellStyle name="_pgvcl-costal_JND-5_NEW MIS From JND Circle_Weekly Urban PBR CO - 20-02-09 to 26-02-09_TNDOCT-TO MAR-14" xfId="1948"/>
    <cellStyle name="_pgvcl-costal_JND-5_NEW MIS From JND Circle_Weekly Urban PBR CO - 30-01-09 to 05-02-09" xfId="1949"/>
    <cellStyle name="_pgvcl-costal_JND-5_NEW MIS From JND Circle_Weekly Urban PBR CO - 30-01-09 to 05-02-09_TNDOCT-TO MAR-14" xfId="1950"/>
    <cellStyle name="_pgvcl-costal_JND-5_NEW MIS From JND Circle_Weekly Urban PBR CO - 9-1-09 to 15.01.09" xfId="1951"/>
    <cellStyle name="_pgvcl-costal_JND-5_NEW MIS From JND Circle_Weekly Urban PBR CO - 9-1-09 to 15.01.09_TNDOCT-TO MAR-14" xfId="1952"/>
    <cellStyle name="_pgvcl-costal_JND-5_NEW MIS Jan - 08" xfId="1953"/>
    <cellStyle name="_pgvcl-costal_JND-5_NEW MIS Jan - 08_Book-DMTHL" xfId="1954"/>
    <cellStyle name="_pgvcl-costal_JND-5_NEW MIS Jan - 08_City Division MIS JAN-09" xfId="1955"/>
    <cellStyle name="_pgvcl-costal_JND-5_NEW MIS Jan - 08_City Division MIS JAN-09_SSNNL CANAL WISE summary-22-06-11" xfId="1956"/>
    <cellStyle name="_pgvcl-costal_JND-5_NEW MIS Jan - 08_Comparison" xfId="1957"/>
    <cellStyle name="_pgvcl-costal_JND-5_NEW MIS Jan - 08_Comparison_TNDOCT-TO MAR-14" xfId="1958"/>
    <cellStyle name="_pgvcl-costal_JND-5_NEW MIS Jan - 08_Details of Selected Urban Feeder" xfId="1959"/>
    <cellStyle name="_pgvcl-costal_JND-5_NEW MIS Jan - 08_Details of Selected Urban Feeder_TNDOCT-TO MAR-14" xfId="1960"/>
    <cellStyle name="_pgvcl-costal_JND-5_NEW MIS Jan - 08_DHTHL JAN-09" xfId="1961"/>
    <cellStyle name="_pgvcl-costal_JND-5_NEW MIS Jan - 08_dnthl Feb-09" xfId="1962"/>
    <cellStyle name="_pgvcl-costal_JND-5_NEW MIS Jan - 08_JGYssss" xfId="1963"/>
    <cellStyle name="_pgvcl-costal_JND-5_NEW MIS Jan - 08_JGYssss_TNDOCT-TO MAR-14" xfId="1964"/>
    <cellStyle name="_pgvcl-costal_JND-5_NEW MIS Jan - 08_NEW MIS Jan-09" xfId="1965"/>
    <cellStyle name="_pgvcl-costal_JND-5_NEW MIS Jan - 08_NEW MIS Jan-09_SSNNL CANAL WISE summary-22-06-11" xfId="1966"/>
    <cellStyle name="_pgvcl-costal_JND-5_NEW MIS Jan - 08_PBR" xfId="1967"/>
    <cellStyle name="_pgvcl-costal_JND-5_NEW MIS Jan - 08_PBR CO_DAILY REPORT GIS - 20-01-09" xfId="1968"/>
    <cellStyle name="_pgvcl-costal_JND-5_NEW MIS Jan - 08_PBR CO_DAILY REPORT GIS - 20-01-09_TNDOCT-TO MAR-14" xfId="1969"/>
    <cellStyle name="_pgvcl-costal_JND-5_NEW MIS Jan - 08_PBR_TNDOCT-TO MAR-14" xfId="1970"/>
    <cellStyle name="_pgvcl-costal_JND-5_NEW MIS Jan - 08_PGVCL- 5" xfId="1971"/>
    <cellStyle name="_pgvcl-costal_JND-5_NEW MIS Jan - 08_PGVCL SOP MIS 2 11-12 Qtr" xfId="1972"/>
    <cellStyle name="_pgvcl-costal_JND-5_NEW MIS Jan - 08_PGVCL SOP MIS 2 11-12 Qtr_TNDOCT-TO MAR-14" xfId="1973"/>
    <cellStyle name="_pgvcl-costal_JND-5_NEW MIS Jan - 08_SOP MIS 4th Qtr 2011 12" xfId="1974"/>
    <cellStyle name="_pgvcl-costal_JND-5_NEW MIS Jan - 08_SOP MIS 4th Qtr 2011 12_AG HVDSJun -12" xfId="1975"/>
    <cellStyle name="_pgvcl-costal_JND-5_NEW MIS Jan - 08_SSNNL CANAL WISE summary-22-06-11" xfId="1976"/>
    <cellStyle name="_pgvcl-costal_JND-5_NEW MIS Jan - 08_t &amp; d SOP HALF YEARLY  26.04.11 014 012" xfId="1977"/>
    <cellStyle name="_pgvcl-costal_JND-5_NEW MIS Jan - 08_t &amp; d SOP HALF YEARLY  26.04.11 014 012_TNDOCT-TO MAR-14" xfId="1978"/>
    <cellStyle name="_pgvcl-costal_JND-5_NEW MIS Jan - 08_T&amp;D August-08" xfId="1979"/>
    <cellStyle name="_pgvcl-costal_JND-5_NEW MIS Jan - 08_T&amp;D August-08_TNDOCT-TO MAR-14" xfId="1980"/>
    <cellStyle name="_pgvcl-costal_JND-5_NEW MIS Jan - 08_T&amp;D Dec-08" xfId="1981"/>
    <cellStyle name="_pgvcl-costal_JND-5_NEW MIS Jan - 08_T&amp;D Dec-08_TNDOCT-TO MAR-14" xfId="1982"/>
    <cellStyle name="_pgvcl-costal_JND-5_NEW MIS Jan - 08_T&amp;D July-08" xfId="1983"/>
    <cellStyle name="_pgvcl-costal_JND-5_NEW MIS Jan - 08_T&amp;D July-08_TNDOCT-TO MAR-14" xfId="1984"/>
    <cellStyle name="_pgvcl-costal_JND-5_NEW MIS Jan - 08_tnd" xfId="1985"/>
    <cellStyle name="_pgvcl-costal_JND-5_NEW MIS Jan - 08_tnd_TNDOCT-TO MAR-14" xfId="1986"/>
    <cellStyle name="_pgvcl-costal_JND-5_NEW MIS Jan - 08_TNDOCT-TO MAR-14" xfId="1987"/>
    <cellStyle name="_pgvcl-costal_JND-5_NEW MIS Jan - 08_URBAN WEEKLY PBR CO" xfId="1988"/>
    <cellStyle name="_pgvcl-costal_JND-5_NEW MIS Jan - 08_URBAN WEEKLY PBR CO_TNDOCT-TO MAR-14" xfId="1989"/>
    <cellStyle name="_pgvcl-costal_JND-5_NEW MIS Jan - 08_Weekly Urban PBR CO - 06-03-09 to 12-03-09" xfId="1990"/>
    <cellStyle name="_pgvcl-costal_JND-5_NEW MIS Jan - 08_Weekly Urban PBR CO - 06-03-09 to 12-03-09_TNDOCT-TO MAR-14" xfId="1991"/>
    <cellStyle name="_pgvcl-costal_JND-5_NEW MIS Jan - 08_Weekly Urban PBR CO - 20-02-09 to 26-02-09" xfId="1992"/>
    <cellStyle name="_pgvcl-costal_JND-5_NEW MIS Jan - 08_Weekly Urban PBR CO - 20-02-09 to 26-02-09_TNDOCT-TO MAR-14" xfId="1993"/>
    <cellStyle name="_pgvcl-costal_JND-5_NEW MIS Jan - 08_Weekly Urban PBR CO - 30-01-09 to 05-02-09" xfId="1994"/>
    <cellStyle name="_pgvcl-costal_JND-5_NEW MIS Jan - 08_Weekly Urban PBR CO - 30-01-09 to 05-02-09_TNDOCT-TO MAR-14" xfId="1995"/>
    <cellStyle name="_pgvcl-costal_JND-5_NEW MIS Jan - 08_Weekly Urban PBR CO - 9-1-09 to 15.01.09" xfId="1996"/>
    <cellStyle name="_pgvcl-costal_JND-5_NEW MIS Jan - 08_Weekly Urban PBR CO - 9-1-09 to 15.01.09_TNDOCT-TO MAR-14" xfId="1997"/>
    <cellStyle name="_pgvcl-costal_JND-5_NEWMISFromJNDCircle-DEC07" xfId="1998"/>
    <cellStyle name="_pgvcl-costal_JND-5_PBR" xfId="1999"/>
    <cellStyle name="_pgvcl-costal_JND-5_PBR CO_DAILY REPORT GIS - 20-01-09" xfId="2000"/>
    <cellStyle name="_pgvcl-costal_JND-5_PBR CO_DAILY REPORT GIS - 20-01-09_TNDOCT-TO MAR-14" xfId="2001"/>
    <cellStyle name="_pgvcl-costal_JND-5_PBR_TNDOCT-TO MAR-14" xfId="2002"/>
    <cellStyle name="_pgvcl-costal_JND-5_PBR-7" xfId="2003"/>
    <cellStyle name="_pgvcl-costal_JND-5_PBR-7_TNDOCT-TO MAR-14" xfId="2004"/>
    <cellStyle name="_pgvcl-costal_JND-5_pbrnew formats for mis april -09" xfId="2005"/>
    <cellStyle name="_pgvcl-costal_JND-5_pbrnew formats for mis april -09_SSNNL CANAL WISE summary-22-06-11" xfId="2006"/>
    <cellStyle name="_pgvcl-costal_JND-5_Performance Report 26.10.09" xfId="2007"/>
    <cellStyle name="_pgvcl-costal_JND-5_PGVCL- 5" xfId="2008"/>
    <cellStyle name="_pgvcl-costal_JND-5_PGVCL SOP MIS 2 11-12 Qtr" xfId="2009"/>
    <cellStyle name="_pgvcl-costal_JND-5_PGVCL SOP MIS 2 11-12 Qtr_TNDOCT-TO MAR-14" xfId="2010"/>
    <cellStyle name="_pgvcl-costal_JND-5_sept JMN-7" xfId="2011"/>
    <cellStyle name="_pgvcl-costal_JND-5_Sheet2" xfId="2012"/>
    <cellStyle name="_pgvcl-costal_JND-5_Sheet2_TNDOCT-TO MAR-14" xfId="2013"/>
    <cellStyle name="_pgvcl-costal_JND-5_Sheet3" xfId="2014"/>
    <cellStyle name="_pgvcl-costal_JND-5_Sheet3_TNDOCT-TO MAR-14" xfId="2015"/>
    <cellStyle name="_pgvcl-costal_JND-5_SOP MIS 4th Qtr 2011 12" xfId="2016"/>
    <cellStyle name="_pgvcl-costal_JND-5_SOP MIS 4th Qtr 2011 12_AG HVDSJun -12" xfId="2017"/>
    <cellStyle name="_pgvcl-costal_JND-5_SSNL 12.11.10" xfId="2018"/>
    <cellStyle name="_pgvcl-costal_JND-5_SSNL 12.11.10_SSNNL CANAL WISE summary-22-06-11" xfId="2019"/>
    <cellStyle name="_pgvcl-costal_JND-5_SSNNL CANAL WISE summary-22-06-11" xfId="2020"/>
    <cellStyle name="_pgvcl-costal_JND-5_t &amp; d SOP HALF YEARLY  26.04.11 014 012" xfId="2021"/>
    <cellStyle name="_pgvcl-costal_JND-5_t &amp; d SOP HALF YEARLY  26.04.11 014 012_TNDOCT-TO MAR-14" xfId="2022"/>
    <cellStyle name="_pgvcl-costal_JND-5_T&amp;D August-08" xfId="2023"/>
    <cellStyle name="_pgvcl-costal_JND-5_T&amp;D August-08_TNDOCT-TO MAR-14" xfId="2024"/>
    <cellStyle name="_pgvcl-costal_JND-5_T&amp;D Dec-08" xfId="2025"/>
    <cellStyle name="_pgvcl-costal_JND-5_T&amp;D Dec-08_TNDOCT-TO MAR-14" xfId="2026"/>
    <cellStyle name="_pgvcl-costal_JND-5_T&amp;D July-08" xfId="2027"/>
    <cellStyle name="_pgvcl-costal_JND-5_T&amp;D July-08_TNDOCT-TO MAR-14" xfId="2028"/>
    <cellStyle name="_pgvcl-costal_JND-5_tnd" xfId="2029"/>
    <cellStyle name="_pgvcl-costal_JND-5_tnd_TNDOCT-TO MAR-14" xfId="2030"/>
    <cellStyle name="_pgvcl-costal_JND-5_TNDOCT-TO MAR-14" xfId="2031"/>
    <cellStyle name="_pgvcl-costal_JND-5_URBAN WEEKLY PBR CO" xfId="2032"/>
    <cellStyle name="_pgvcl-costal_JND-5_URBAN WEEKLY PBR CO_TNDOCT-TO MAR-14" xfId="2033"/>
    <cellStyle name="_pgvcl-costal_JND-5_Weekly Urban PBR CO - 06-03-09 to 12-03-09" xfId="2034"/>
    <cellStyle name="_pgvcl-costal_JND-5_Weekly Urban PBR CO - 06-03-09 to 12-03-09_TNDOCT-TO MAR-14" xfId="2035"/>
    <cellStyle name="_pgvcl-costal_JND-5_Weekly Urban PBR CO - 20-02-09 to 26-02-09" xfId="2036"/>
    <cellStyle name="_pgvcl-costal_JND-5_Weekly Urban PBR CO - 20-02-09 to 26-02-09_TNDOCT-TO MAR-14" xfId="2037"/>
    <cellStyle name="_pgvcl-costal_JND-5_Weekly Urban PBR CO - 30-01-09 to 05-02-09" xfId="2038"/>
    <cellStyle name="_pgvcl-costal_JND-5_Weekly Urban PBR CO - 30-01-09 to 05-02-09_TNDOCT-TO MAR-14" xfId="2039"/>
    <cellStyle name="_pgvcl-costal_JND-5_Weekly Urban PBR CO - 9-1-09 to 15.01.09" xfId="2040"/>
    <cellStyle name="_pgvcl-costal_JND-5_Weekly Urban PBR CO - 9-1-09 to 15.01.09_TNDOCT-TO MAR-14" xfId="2041"/>
    <cellStyle name="_pgvcl-costal_JND-50" xfId="2042"/>
    <cellStyle name="_pgvcl-costal_JND-51" xfId="2043"/>
    <cellStyle name="_pgvcl-costal_JND-51_Book-DMTHL" xfId="2044"/>
    <cellStyle name="_pgvcl-costal_JND-51_Comparison" xfId="2045"/>
    <cellStyle name="_pgvcl-costal_JND-51_Comparison_TNDOCT-TO MAR-14" xfId="2046"/>
    <cellStyle name="_pgvcl-costal_JND-51_Details of Selected Urban Feeder" xfId="2047"/>
    <cellStyle name="_pgvcl-costal_JND-51_Details of Selected Urban Feeder_TNDOCT-TO MAR-14" xfId="2048"/>
    <cellStyle name="_pgvcl-costal_JND-51_DHTHL JAN-09" xfId="2049"/>
    <cellStyle name="_pgvcl-costal_JND-51_dnthl Feb-09" xfId="2050"/>
    <cellStyle name="_pgvcl-costal_JND-51_JGYssss" xfId="2051"/>
    <cellStyle name="_pgvcl-costal_JND-51_JGYssss_TNDOCT-TO MAR-14" xfId="2052"/>
    <cellStyle name="_pgvcl-costal_JND-51_NEWMISFromJNDCircle-DEC07" xfId="2053"/>
    <cellStyle name="_pgvcl-costal_JND-51_PBR" xfId="2054"/>
    <cellStyle name="_pgvcl-costal_JND-51_PBR CO_DAILY REPORT GIS - 20-01-09" xfId="2055"/>
    <cellStyle name="_pgvcl-costal_JND-51_PBR CO_DAILY REPORT GIS - 20-01-09_TNDOCT-TO MAR-14" xfId="2056"/>
    <cellStyle name="_pgvcl-costal_JND-51_PBR_TNDOCT-TO MAR-14" xfId="2057"/>
    <cellStyle name="_pgvcl-costal_JND-51_SSNNL CANAL WISE summary-22-06-11" xfId="2058"/>
    <cellStyle name="_pgvcl-costal_JND-51_T&amp;D August-08" xfId="2059"/>
    <cellStyle name="_pgvcl-costal_JND-51_T&amp;D August-08_TNDOCT-TO MAR-14" xfId="2060"/>
    <cellStyle name="_pgvcl-costal_JND-51_T&amp;D Dec-08" xfId="2061"/>
    <cellStyle name="_pgvcl-costal_JND-51_T&amp;D Dec-08_TNDOCT-TO MAR-14" xfId="2062"/>
    <cellStyle name="_pgvcl-costal_JND-51_T&amp;D July-08" xfId="2063"/>
    <cellStyle name="_pgvcl-costal_JND-51_T&amp;D July-08_TNDOCT-TO MAR-14" xfId="2064"/>
    <cellStyle name="_pgvcl-costal_JND-51_TNDOCT-TO MAR-14" xfId="2065"/>
    <cellStyle name="_pgvcl-costal_JND-51_URBAN WEEKLY PBR CO" xfId="2066"/>
    <cellStyle name="_pgvcl-costal_JND-51_URBAN WEEKLY PBR CO_TNDOCT-TO MAR-14" xfId="2067"/>
    <cellStyle name="_pgvcl-costal_JND-51_Weekly Urban PBR CO - 06-03-09 to 12-03-09" xfId="2068"/>
    <cellStyle name="_pgvcl-costal_JND-51_Weekly Urban PBR CO - 06-03-09 to 12-03-09_TNDOCT-TO MAR-14" xfId="2069"/>
    <cellStyle name="_pgvcl-costal_JND-51_Weekly Urban PBR CO - 20-02-09 to 26-02-09" xfId="2070"/>
    <cellStyle name="_pgvcl-costal_JND-51_Weekly Urban PBR CO - 20-02-09 to 26-02-09_TNDOCT-TO MAR-14" xfId="2071"/>
    <cellStyle name="_pgvcl-costal_JND-51_Weekly Urban PBR CO - 30-01-09 to 05-02-09" xfId="2072"/>
    <cellStyle name="_pgvcl-costal_JND-51_Weekly Urban PBR CO - 30-01-09 to 05-02-09_TNDOCT-TO MAR-14" xfId="2073"/>
    <cellStyle name="_pgvcl-costal_JND-51_Weekly Urban PBR CO - 9-1-09 to 15.01.09" xfId="2074"/>
    <cellStyle name="_pgvcl-costal_JND-51_Weekly Urban PBR CO - 9-1-09 to 15.01.09_TNDOCT-TO MAR-14" xfId="2075"/>
    <cellStyle name="_pgvcl-costal_MIS" xfId="2076"/>
    <cellStyle name="_pgvcl-costal_MIS Dec - 07" xfId="2077"/>
    <cellStyle name="_pgvcl-costal_MIS Dec - 07_Book-DMTHL" xfId="2078"/>
    <cellStyle name="_pgvcl-costal_MIS Dec - 07_Comparison" xfId="2079"/>
    <cellStyle name="_pgvcl-costal_MIS Dec - 07_Comparison_TNDOCT-TO MAR-14" xfId="2080"/>
    <cellStyle name="_pgvcl-costal_MIS Dec - 07_Details of Selected Urban Feeder" xfId="2081"/>
    <cellStyle name="_pgvcl-costal_MIS Dec - 07_Details of Selected Urban Feeder_TNDOCT-TO MAR-14" xfId="2082"/>
    <cellStyle name="_pgvcl-costal_MIS Dec - 07_DHTHL JAN-09" xfId="2083"/>
    <cellStyle name="_pgvcl-costal_MIS Dec - 07_dnthl Feb-09" xfId="2084"/>
    <cellStyle name="_pgvcl-costal_MIS Dec - 07_JGYssss" xfId="2085"/>
    <cellStyle name="_pgvcl-costal_MIS Dec - 07_JGYssss_TNDOCT-TO MAR-14" xfId="2086"/>
    <cellStyle name="_pgvcl-costal_MIS Dec - 07_JND - 5" xfId="2087"/>
    <cellStyle name="_pgvcl-costal_MIS Dec - 07_JND - 5_Book-DMTHL" xfId="2088"/>
    <cellStyle name="_pgvcl-costal_MIS Dec - 07_JND - 5_City Division MIS JAN-09" xfId="2089"/>
    <cellStyle name="_pgvcl-costal_MIS Dec - 07_JND - 5_City Division MIS JAN-09_SSNNL CANAL WISE summary-22-06-11" xfId="2090"/>
    <cellStyle name="_pgvcl-costal_MIS Dec - 07_JND - 5_Comparison" xfId="2091"/>
    <cellStyle name="_pgvcl-costal_MIS Dec - 07_JND - 5_Comparison_TNDOCT-TO MAR-14" xfId="2092"/>
    <cellStyle name="_pgvcl-costal_MIS Dec - 07_JND - 5_Details of Selected Urban Feeder" xfId="2093"/>
    <cellStyle name="_pgvcl-costal_MIS Dec - 07_JND - 5_Details of Selected Urban Feeder_TNDOCT-TO MAR-14" xfId="2094"/>
    <cellStyle name="_pgvcl-costal_MIS Dec - 07_JND - 5_DHTHL JAN-09" xfId="2095"/>
    <cellStyle name="_pgvcl-costal_MIS Dec - 07_JND - 5_dnthl Feb-09" xfId="2096"/>
    <cellStyle name="_pgvcl-costal_MIS Dec - 07_JND - 5_JGYssss" xfId="2097"/>
    <cellStyle name="_pgvcl-costal_MIS Dec - 07_JND - 5_JGYssss_TNDOCT-TO MAR-14" xfId="2098"/>
    <cellStyle name="_pgvcl-costal_MIS Dec - 07_JND - 5_NEW MIS Jan-09" xfId="2099"/>
    <cellStyle name="_pgvcl-costal_MIS Dec - 07_JND - 5_NEW MIS Jan-09_SSNNL CANAL WISE summary-22-06-11" xfId="2100"/>
    <cellStyle name="_pgvcl-costal_MIS Dec - 07_JND - 5_PBR" xfId="2101"/>
    <cellStyle name="_pgvcl-costal_MIS Dec - 07_JND - 5_PBR CO_DAILY REPORT GIS - 20-01-09" xfId="2102"/>
    <cellStyle name="_pgvcl-costal_MIS Dec - 07_JND - 5_PBR CO_DAILY REPORT GIS - 20-01-09_TNDOCT-TO MAR-14" xfId="2103"/>
    <cellStyle name="_pgvcl-costal_MIS Dec - 07_JND - 5_PBR_TNDOCT-TO MAR-14" xfId="2104"/>
    <cellStyle name="_pgvcl-costal_MIS Dec - 07_JND - 5_SSNNL CANAL WISE summary-22-06-11" xfId="2105"/>
    <cellStyle name="_pgvcl-costal_MIS Dec - 07_JND - 5_T&amp;D August-08" xfId="2106"/>
    <cellStyle name="_pgvcl-costal_MIS Dec - 07_JND - 5_T&amp;D August-08_TNDOCT-TO MAR-14" xfId="2107"/>
    <cellStyle name="_pgvcl-costal_MIS Dec - 07_JND - 5_T&amp;D Dec-08" xfId="2108"/>
    <cellStyle name="_pgvcl-costal_MIS Dec - 07_JND - 5_T&amp;D Dec-08_TNDOCT-TO MAR-14" xfId="2109"/>
    <cellStyle name="_pgvcl-costal_MIS Dec - 07_JND - 5_T&amp;D July-08" xfId="2110"/>
    <cellStyle name="_pgvcl-costal_MIS Dec - 07_JND - 5_T&amp;D July-08_TNDOCT-TO MAR-14" xfId="2111"/>
    <cellStyle name="_pgvcl-costal_MIS Dec - 07_JND - 5_TNDOCT-TO MAR-14" xfId="2112"/>
    <cellStyle name="_pgvcl-costal_MIS Dec - 07_JND - 5_URBAN WEEKLY PBR CO" xfId="2113"/>
    <cellStyle name="_pgvcl-costal_MIS Dec - 07_JND - 5_URBAN WEEKLY PBR CO_TNDOCT-TO MAR-14" xfId="2114"/>
    <cellStyle name="_pgvcl-costal_MIS Dec - 07_JND - 5_Weekly Urban PBR CO - 06-03-09 to 12-03-09" xfId="2115"/>
    <cellStyle name="_pgvcl-costal_MIS Dec - 07_JND - 5_Weekly Urban PBR CO - 06-03-09 to 12-03-09_TNDOCT-TO MAR-14" xfId="2116"/>
    <cellStyle name="_pgvcl-costal_MIS Dec - 07_JND - 5_Weekly Urban PBR CO - 20-02-09 to 26-02-09" xfId="2117"/>
    <cellStyle name="_pgvcl-costal_MIS Dec - 07_JND - 5_Weekly Urban PBR CO - 20-02-09 to 26-02-09_TNDOCT-TO MAR-14" xfId="2118"/>
    <cellStyle name="_pgvcl-costal_MIS Dec - 07_JND - 5_Weekly Urban PBR CO - 30-01-09 to 05-02-09" xfId="2119"/>
    <cellStyle name="_pgvcl-costal_MIS Dec - 07_JND - 5_Weekly Urban PBR CO - 30-01-09 to 05-02-09_TNDOCT-TO MAR-14" xfId="2120"/>
    <cellStyle name="_pgvcl-costal_MIS Dec - 07_JND - 5_Weekly Urban PBR CO - 9-1-09 to 15.01.09" xfId="2121"/>
    <cellStyle name="_pgvcl-costal_MIS Dec - 07_JND - 5_Weekly Urban PBR CO - 9-1-09 to 15.01.09_TNDOCT-TO MAR-14" xfId="2122"/>
    <cellStyle name="_pgvcl-costal_MIS Dec - 07_JND T-3 MIS" xfId="2123"/>
    <cellStyle name="_pgvcl-costal_MIS Dec - 07_JND-5 T3" xfId="2124"/>
    <cellStyle name="_pgvcl-costal_MIS Dec - 07_NEW MIS Jan - 08" xfId="2125"/>
    <cellStyle name="_pgvcl-costal_MIS Dec - 07_NEW MIS Jan - 08_Book-DMTHL" xfId="2126"/>
    <cellStyle name="_pgvcl-costal_MIS Dec - 07_NEW MIS Jan - 08_Comparison" xfId="2127"/>
    <cellStyle name="_pgvcl-costal_MIS Dec - 07_NEW MIS Jan - 08_Comparison_TNDOCT-TO MAR-14" xfId="2128"/>
    <cellStyle name="_pgvcl-costal_MIS Dec - 07_NEW MIS Jan - 08_Details of Selected Urban Feeder" xfId="2129"/>
    <cellStyle name="_pgvcl-costal_MIS Dec - 07_NEW MIS Jan - 08_Details of Selected Urban Feeder_TNDOCT-TO MAR-14" xfId="2130"/>
    <cellStyle name="_pgvcl-costal_MIS Dec - 07_NEW MIS Jan - 08_DHTHL JAN-09" xfId="2131"/>
    <cellStyle name="_pgvcl-costal_MIS Dec - 07_NEW MIS Jan - 08_dnthl Feb-09" xfId="2132"/>
    <cellStyle name="_pgvcl-costal_MIS Dec - 07_NEW MIS Jan - 08_JGYssss" xfId="2133"/>
    <cellStyle name="_pgvcl-costal_MIS Dec - 07_NEW MIS Jan - 08_JGYssss_TNDOCT-TO MAR-14" xfId="2134"/>
    <cellStyle name="_pgvcl-costal_MIS Dec - 07_NEW MIS Jan - 08_PBR" xfId="2135"/>
    <cellStyle name="_pgvcl-costal_MIS Dec - 07_NEW MIS Jan - 08_PBR CO_DAILY REPORT GIS - 20-01-09" xfId="2136"/>
    <cellStyle name="_pgvcl-costal_MIS Dec - 07_NEW MIS Jan - 08_PBR CO_DAILY REPORT GIS - 20-01-09_TNDOCT-TO MAR-14" xfId="2137"/>
    <cellStyle name="_pgvcl-costal_MIS Dec - 07_NEW MIS Jan - 08_PBR_TNDOCT-TO MAR-14" xfId="2138"/>
    <cellStyle name="_pgvcl-costal_MIS Dec - 07_NEW MIS Jan - 08_SSNNL CANAL WISE summary-22-06-11" xfId="2139"/>
    <cellStyle name="_pgvcl-costal_MIS Dec - 07_NEW MIS Jan - 08_T&amp;D August-08" xfId="2140"/>
    <cellStyle name="_pgvcl-costal_MIS Dec - 07_NEW MIS Jan - 08_T&amp;D August-08_TNDOCT-TO MAR-14" xfId="2141"/>
    <cellStyle name="_pgvcl-costal_MIS Dec - 07_NEW MIS Jan - 08_T&amp;D Dec-08" xfId="2142"/>
    <cellStyle name="_pgvcl-costal_MIS Dec - 07_NEW MIS Jan - 08_T&amp;D Dec-08_TNDOCT-TO MAR-14" xfId="2143"/>
    <cellStyle name="_pgvcl-costal_MIS Dec - 07_NEW MIS Jan - 08_T&amp;D July-08" xfId="2144"/>
    <cellStyle name="_pgvcl-costal_MIS Dec - 07_NEW MIS Jan - 08_T&amp;D July-08_TNDOCT-TO MAR-14" xfId="2145"/>
    <cellStyle name="_pgvcl-costal_MIS Dec - 07_NEW MIS Jan - 08_TNDOCT-TO MAR-14" xfId="2146"/>
    <cellStyle name="_pgvcl-costal_MIS Dec - 07_NEW MIS Jan - 08_URBAN WEEKLY PBR CO" xfId="2147"/>
    <cellStyle name="_pgvcl-costal_MIS Dec - 07_NEW MIS Jan - 08_URBAN WEEKLY PBR CO_TNDOCT-TO MAR-14" xfId="2148"/>
    <cellStyle name="_pgvcl-costal_MIS Dec - 07_NEW MIS Jan - 08_Weekly Urban PBR CO - 06-03-09 to 12-03-09" xfId="2149"/>
    <cellStyle name="_pgvcl-costal_MIS Dec - 07_NEW MIS Jan - 08_Weekly Urban PBR CO - 06-03-09 to 12-03-09_TNDOCT-TO MAR-14" xfId="2150"/>
    <cellStyle name="_pgvcl-costal_MIS Dec - 07_NEW MIS Jan - 08_Weekly Urban PBR CO - 20-02-09 to 26-02-09" xfId="2151"/>
    <cellStyle name="_pgvcl-costal_MIS Dec - 07_NEW MIS Jan - 08_Weekly Urban PBR CO - 20-02-09 to 26-02-09_TNDOCT-TO MAR-14" xfId="2152"/>
    <cellStyle name="_pgvcl-costal_MIS Dec - 07_NEW MIS Jan - 08_Weekly Urban PBR CO - 30-01-09 to 05-02-09" xfId="2153"/>
    <cellStyle name="_pgvcl-costal_MIS Dec - 07_NEW MIS Jan - 08_Weekly Urban PBR CO - 30-01-09 to 05-02-09_TNDOCT-TO MAR-14" xfId="2154"/>
    <cellStyle name="_pgvcl-costal_MIS Dec - 07_NEW MIS Jan - 08_Weekly Urban PBR CO - 9-1-09 to 15.01.09" xfId="2155"/>
    <cellStyle name="_pgvcl-costal_MIS Dec - 07_NEW MIS Jan - 08_Weekly Urban PBR CO - 9-1-09 to 15.01.09_TNDOCT-TO MAR-14" xfId="2156"/>
    <cellStyle name="_pgvcl-costal_MIS Dec - 07_PBR" xfId="2157"/>
    <cellStyle name="_pgvcl-costal_MIS Dec - 07_PBR CO_DAILY REPORT GIS - 20-01-09" xfId="2158"/>
    <cellStyle name="_pgvcl-costal_MIS Dec - 07_PBR CO_DAILY REPORT GIS - 20-01-09_TNDOCT-TO MAR-14" xfId="2159"/>
    <cellStyle name="_pgvcl-costal_MIS Dec - 07_PBR_TNDOCT-TO MAR-14" xfId="2160"/>
    <cellStyle name="_pgvcl-costal_MIS Dec - 07_PGVCL- 5" xfId="2161"/>
    <cellStyle name="_pgvcl-costal_MIS Dec - 07_PGVCL SOP MIS 2 11-12 Qtr" xfId="2162"/>
    <cellStyle name="_pgvcl-costal_MIS Dec - 07_PGVCL SOP MIS 2 11-12 Qtr_TNDOCT-TO MAR-14" xfId="2163"/>
    <cellStyle name="_pgvcl-costal_MIS Dec - 07_SOP MIS 4th Qtr 2011 12" xfId="2164"/>
    <cellStyle name="_pgvcl-costal_MIS Dec - 07_SOP MIS 4th Qtr 2011 12_AG HVDSJun -12" xfId="2165"/>
    <cellStyle name="_pgvcl-costal_MIS Dec - 07_SSNNL CANAL WISE summary-22-06-11" xfId="2166"/>
    <cellStyle name="_pgvcl-costal_MIS Dec - 07_t &amp; d SOP HALF YEARLY  26.04.11 014 012" xfId="2167"/>
    <cellStyle name="_pgvcl-costal_MIS Dec - 07_t &amp; d SOP HALF YEARLY  26.04.11 014 012_TNDOCT-TO MAR-14" xfId="2168"/>
    <cellStyle name="_pgvcl-costal_MIS Dec - 07_T&amp;D August-08" xfId="2169"/>
    <cellStyle name="_pgvcl-costal_MIS Dec - 07_T&amp;D August-08_TNDOCT-TO MAR-14" xfId="2170"/>
    <cellStyle name="_pgvcl-costal_MIS Dec - 07_T&amp;D Dec-08" xfId="2171"/>
    <cellStyle name="_pgvcl-costal_MIS Dec - 07_T&amp;D Dec-08_TNDOCT-TO MAR-14" xfId="2172"/>
    <cellStyle name="_pgvcl-costal_MIS Dec - 07_T&amp;D July-08" xfId="2173"/>
    <cellStyle name="_pgvcl-costal_MIS Dec - 07_T&amp;D July-08_TNDOCT-TO MAR-14" xfId="2174"/>
    <cellStyle name="_pgvcl-costal_MIS Dec - 07_tnd" xfId="2175"/>
    <cellStyle name="_pgvcl-costal_MIS Dec - 07_tnd_TNDOCT-TO MAR-14" xfId="2176"/>
    <cellStyle name="_pgvcl-costal_MIS Dec - 07_TNDOCT-TO MAR-14" xfId="2177"/>
    <cellStyle name="_pgvcl-costal_MIS Dec - 07_URBAN WEEKLY PBR CO" xfId="2178"/>
    <cellStyle name="_pgvcl-costal_MIS Dec - 07_URBAN WEEKLY PBR CO_TNDOCT-TO MAR-14" xfId="2179"/>
    <cellStyle name="_pgvcl-costal_MIS Dec - 07_Weekly Urban PBR CO - 06-03-09 to 12-03-09" xfId="2180"/>
    <cellStyle name="_pgvcl-costal_MIS Dec - 07_Weekly Urban PBR CO - 06-03-09 to 12-03-09_TNDOCT-TO MAR-14" xfId="2181"/>
    <cellStyle name="_pgvcl-costal_MIS Dec - 07_Weekly Urban PBR CO - 20-02-09 to 26-02-09" xfId="2182"/>
    <cellStyle name="_pgvcl-costal_MIS Dec - 07_Weekly Urban PBR CO - 20-02-09 to 26-02-09_TNDOCT-TO MAR-14" xfId="2183"/>
    <cellStyle name="_pgvcl-costal_MIS Dec - 07_Weekly Urban PBR CO - 30-01-09 to 05-02-09" xfId="2184"/>
    <cellStyle name="_pgvcl-costal_MIS Dec - 07_Weekly Urban PBR CO - 30-01-09 to 05-02-09_TNDOCT-TO MAR-14" xfId="2185"/>
    <cellStyle name="_pgvcl-costal_MIS Dec - 07_Weekly Urban PBR CO - 9-1-09 to 15.01.09" xfId="2186"/>
    <cellStyle name="_pgvcl-costal_MIS Dec - 07_Weekly Urban PBR CO - 9-1-09 to 15.01.09_TNDOCT-TO MAR-14" xfId="2187"/>
    <cellStyle name="_pgvcl-costal_MIS Jan - 08" xfId="2188"/>
    <cellStyle name="_pgvcl-costal_MIS Jan - 08_Book-DMTHL" xfId="2189"/>
    <cellStyle name="_pgvcl-costal_MIS Jan - 08_Comparison" xfId="2190"/>
    <cellStyle name="_pgvcl-costal_MIS Jan - 08_Comparison_TNDOCT-TO MAR-14" xfId="2191"/>
    <cellStyle name="_pgvcl-costal_MIS Jan - 08_Details of Selected Urban Feeder" xfId="2192"/>
    <cellStyle name="_pgvcl-costal_MIS Jan - 08_Details of Selected Urban Feeder_TNDOCT-TO MAR-14" xfId="2193"/>
    <cellStyle name="_pgvcl-costal_MIS Jan - 08_DHTHL JAN-09" xfId="2194"/>
    <cellStyle name="_pgvcl-costal_MIS Jan - 08_dnthl Feb-09" xfId="2195"/>
    <cellStyle name="_pgvcl-costal_MIS Jan - 08_JGYssss" xfId="2196"/>
    <cellStyle name="_pgvcl-costal_MIS Jan - 08_JGYssss_TNDOCT-TO MAR-14" xfId="2197"/>
    <cellStyle name="_pgvcl-costal_MIS Jan - 08_JND - 5" xfId="2198"/>
    <cellStyle name="_pgvcl-costal_MIS Jan - 08_JND - 5_Book-DMTHL" xfId="2199"/>
    <cellStyle name="_pgvcl-costal_MIS Jan - 08_JND - 5_City Division MIS JAN-09" xfId="2200"/>
    <cellStyle name="_pgvcl-costal_MIS Jan - 08_JND - 5_City Division MIS JAN-09_SSNNL CANAL WISE summary-22-06-11" xfId="2201"/>
    <cellStyle name="_pgvcl-costal_MIS Jan - 08_JND - 5_Comparison" xfId="2202"/>
    <cellStyle name="_pgvcl-costal_MIS Jan - 08_JND - 5_Comparison_TNDOCT-TO MAR-14" xfId="2203"/>
    <cellStyle name="_pgvcl-costal_MIS Jan - 08_JND - 5_Details of Selected Urban Feeder" xfId="2204"/>
    <cellStyle name="_pgvcl-costal_MIS Jan - 08_JND - 5_Details of Selected Urban Feeder_TNDOCT-TO MAR-14" xfId="2205"/>
    <cellStyle name="_pgvcl-costal_MIS Jan - 08_JND - 5_DHTHL JAN-09" xfId="2206"/>
    <cellStyle name="_pgvcl-costal_MIS Jan - 08_JND - 5_dnthl Feb-09" xfId="2207"/>
    <cellStyle name="_pgvcl-costal_MIS Jan - 08_JND - 5_JGYssss" xfId="2208"/>
    <cellStyle name="_pgvcl-costal_MIS Jan - 08_JND - 5_JGYssss_TNDOCT-TO MAR-14" xfId="2209"/>
    <cellStyle name="_pgvcl-costal_MIS Jan - 08_JND - 5_NEW MIS Jan-09" xfId="2210"/>
    <cellStyle name="_pgvcl-costal_MIS Jan - 08_JND - 5_NEW MIS Jan-09_SSNNL CANAL WISE summary-22-06-11" xfId="2211"/>
    <cellStyle name="_pgvcl-costal_MIS Jan - 08_JND - 5_PBR" xfId="2212"/>
    <cellStyle name="_pgvcl-costal_MIS Jan - 08_JND - 5_PBR CO_DAILY REPORT GIS - 20-01-09" xfId="2213"/>
    <cellStyle name="_pgvcl-costal_MIS Jan - 08_JND - 5_PBR CO_DAILY REPORT GIS - 20-01-09_TNDOCT-TO MAR-14" xfId="2214"/>
    <cellStyle name="_pgvcl-costal_MIS Jan - 08_JND - 5_PBR_TNDOCT-TO MAR-14" xfId="2215"/>
    <cellStyle name="_pgvcl-costal_MIS Jan - 08_JND - 5_PGVCL- 5" xfId="2216"/>
    <cellStyle name="_pgvcl-costal_MIS Jan - 08_JND - 5_PGVCL SOP MIS 2 11-12 Qtr" xfId="2217"/>
    <cellStyle name="_pgvcl-costal_MIS Jan - 08_JND - 5_PGVCL SOP MIS 2 11-12 Qtr_TNDOCT-TO MAR-14" xfId="2218"/>
    <cellStyle name="_pgvcl-costal_MIS Jan - 08_JND - 5_SOP MIS 4th Qtr 2011 12" xfId="2219"/>
    <cellStyle name="_pgvcl-costal_MIS Jan - 08_JND - 5_SOP MIS 4th Qtr 2011 12_AG HVDSJun -12" xfId="2220"/>
    <cellStyle name="_pgvcl-costal_MIS Jan - 08_JND - 5_SSNNL CANAL WISE summary-22-06-11" xfId="2221"/>
    <cellStyle name="_pgvcl-costal_MIS Jan - 08_JND - 5_t &amp; d SOP HALF YEARLY  26.04.11 014 012" xfId="2222"/>
    <cellStyle name="_pgvcl-costal_MIS Jan - 08_JND - 5_t &amp; d SOP HALF YEARLY  26.04.11 014 012_TNDOCT-TO MAR-14" xfId="2223"/>
    <cellStyle name="_pgvcl-costal_MIS Jan - 08_JND - 5_T&amp;D August-08" xfId="2224"/>
    <cellStyle name="_pgvcl-costal_MIS Jan - 08_JND - 5_T&amp;D August-08_TNDOCT-TO MAR-14" xfId="2225"/>
    <cellStyle name="_pgvcl-costal_MIS Jan - 08_JND - 5_T&amp;D Dec-08" xfId="2226"/>
    <cellStyle name="_pgvcl-costal_MIS Jan - 08_JND - 5_T&amp;D Dec-08_TNDOCT-TO MAR-14" xfId="2227"/>
    <cellStyle name="_pgvcl-costal_MIS Jan - 08_JND - 5_T&amp;D July-08" xfId="2228"/>
    <cellStyle name="_pgvcl-costal_MIS Jan - 08_JND - 5_T&amp;D July-08_TNDOCT-TO MAR-14" xfId="2229"/>
    <cellStyle name="_pgvcl-costal_MIS Jan - 08_JND - 5_tnd" xfId="2230"/>
    <cellStyle name="_pgvcl-costal_MIS Jan - 08_JND - 5_tnd_TNDOCT-TO MAR-14" xfId="2231"/>
    <cellStyle name="_pgvcl-costal_MIS Jan - 08_JND - 5_TNDOCT-TO MAR-14" xfId="2232"/>
    <cellStyle name="_pgvcl-costal_MIS Jan - 08_JND - 5_URBAN WEEKLY PBR CO" xfId="2233"/>
    <cellStyle name="_pgvcl-costal_MIS Jan - 08_JND - 5_URBAN WEEKLY PBR CO_TNDOCT-TO MAR-14" xfId="2234"/>
    <cellStyle name="_pgvcl-costal_MIS Jan - 08_JND - 5_Weekly Urban PBR CO - 06-03-09 to 12-03-09" xfId="2235"/>
    <cellStyle name="_pgvcl-costal_MIS Jan - 08_JND - 5_Weekly Urban PBR CO - 06-03-09 to 12-03-09_TNDOCT-TO MAR-14" xfId="2236"/>
    <cellStyle name="_pgvcl-costal_MIS Jan - 08_JND - 5_Weekly Urban PBR CO - 20-02-09 to 26-02-09" xfId="2237"/>
    <cellStyle name="_pgvcl-costal_MIS Jan - 08_JND - 5_Weekly Urban PBR CO - 20-02-09 to 26-02-09_TNDOCT-TO MAR-14" xfId="2238"/>
    <cellStyle name="_pgvcl-costal_MIS Jan - 08_JND - 5_Weekly Urban PBR CO - 30-01-09 to 05-02-09" xfId="2239"/>
    <cellStyle name="_pgvcl-costal_MIS Jan - 08_JND - 5_Weekly Urban PBR CO - 30-01-09 to 05-02-09_TNDOCT-TO MAR-14" xfId="2240"/>
    <cellStyle name="_pgvcl-costal_MIS Jan - 08_JND - 5_Weekly Urban PBR CO - 9-1-09 to 15.01.09" xfId="2241"/>
    <cellStyle name="_pgvcl-costal_MIS Jan - 08_JND - 5_Weekly Urban PBR CO - 9-1-09 to 15.01.09_TNDOCT-TO MAR-14" xfId="2242"/>
    <cellStyle name="_pgvcl-costal_MIS Jan - 08_NEW MIS Jan - 08" xfId="2243"/>
    <cellStyle name="_pgvcl-costal_MIS Jan - 08_NEW MIS Jan - 08_Book-DMTHL" xfId="2244"/>
    <cellStyle name="_pgvcl-costal_MIS Jan - 08_NEW MIS Jan - 08_Comparison" xfId="2245"/>
    <cellStyle name="_pgvcl-costal_MIS Jan - 08_NEW MIS Jan - 08_Comparison_TNDOCT-TO MAR-14" xfId="2246"/>
    <cellStyle name="_pgvcl-costal_MIS Jan - 08_NEW MIS Jan - 08_Details of Selected Urban Feeder" xfId="2247"/>
    <cellStyle name="_pgvcl-costal_MIS Jan - 08_NEW MIS Jan - 08_Details of Selected Urban Feeder_TNDOCT-TO MAR-14" xfId="2248"/>
    <cellStyle name="_pgvcl-costal_MIS Jan - 08_NEW MIS Jan - 08_DHTHL JAN-09" xfId="2249"/>
    <cellStyle name="_pgvcl-costal_MIS Jan - 08_NEW MIS Jan - 08_dnthl Feb-09" xfId="2250"/>
    <cellStyle name="_pgvcl-costal_MIS Jan - 08_NEW MIS Jan - 08_JGYssss" xfId="2251"/>
    <cellStyle name="_pgvcl-costal_MIS Jan - 08_NEW MIS Jan - 08_JGYssss_TNDOCT-TO MAR-14" xfId="2252"/>
    <cellStyle name="_pgvcl-costal_MIS Jan - 08_NEW MIS Jan - 08_PBR" xfId="2253"/>
    <cellStyle name="_pgvcl-costal_MIS Jan - 08_NEW MIS Jan - 08_PBR CO_DAILY REPORT GIS - 20-01-09" xfId="2254"/>
    <cellStyle name="_pgvcl-costal_MIS Jan - 08_NEW MIS Jan - 08_PBR CO_DAILY REPORT GIS - 20-01-09_TNDOCT-TO MAR-14" xfId="2255"/>
    <cellStyle name="_pgvcl-costal_MIS Jan - 08_NEW MIS Jan - 08_PBR_TNDOCT-TO MAR-14" xfId="2256"/>
    <cellStyle name="_pgvcl-costal_MIS Jan - 08_NEW MIS Jan - 08_SSNNL CANAL WISE summary-22-06-11" xfId="2257"/>
    <cellStyle name="_pgvcl-costal_MIS Jan - 08_NEW MIS Jan - 08_T&amp;D August-08" xfId="2258"/>
    <cellStyle name="_pgvcl-costal_MIS Jan - 08_NEW MIS Jan - 08_T&amp;D August-08_TNDOCT-TO MAR-14" xfId="2259"/>
    <cellStyle name="_pgvcl-costal_MIS Jan - 08_NEW MIS Jan - 08_T&amp;D Dec-08" xfId="2260"/>
    <cellStyle name="_pgvcl-costal_MIS Jan - 08_NEW MIS Jan - 08_T&amp;D Dec-08_TNDOCT-TO MAR-14" xfId="2261"/>
    <cellStyle name="_pgvcl-costal_MIS Jan - 08_NEW MIS Jan - 08_T&amp;D July-08" xfId="2262"/>
    <cellStyle name="_pgvcl-costal_MIS Jan - 08_NEW MIS Jan - 08_T&amp;D July-08_TNDOCT-TO MAR-14" xfId="2263"/>
    <cellStyle name="_pgvcl-costal_MIS Jan - 08_NEW MIS Jan - 08_TNDOCT-TO MAR-14" xfId="2264"/>
    <cellStyle name="_pgvcl-costal_MIS Jan - 08_NEW MIS Jan - 08_URBAN WEEKLY PBR CO" xfId="2265"/>
    <cellStyle name="_pgvcl-costal_MIS Jan - 08_NEW MIS Jan - 08_URBAN WEEKLY PBR CO_TNDOCT-TO MAR-14" xfId="2266"/>
    <cellStyle name="_pgvcl-costal_MIS Jan - 08_NEW MIS Jan - 08_Weekly Urban PBR CO - 06-03-09 to 12-03-09" xfId="2267"/>
    <cellStyle name="_pgvcl-costal_MIS Jan - 08_NEW MIS Jan - 08_Weekly Urban PBR CO - 06-03-09 to 12-03-09_TNDOCT-TO MAR-14" xfId="2268"/>
    <cellStyle name="_pgvcl-costal_MIS Jan - 08_NEW MIS Jan - 08_Weekly Urban PBR CO - 20-02-09 to 26-02-09" xfId="2269"/>
    <cellStyle name="_pgvcl-costal_MIS Jan - 08_NEW MIS Jan - 08_Weekly Urban PBR CO - 20-02-09 to 26-02-09_TNDOCT-TO MAR-14" xfId="2270"/>
    <cellStyle name="_pgvcl-costal_MIS Jan - 08_NEW MIS Jan - 08_Weekly Urban PBR CO - 30-01-09 to 05-02-09" xfId="2271"/>
    <cellStyle name="_pgvcl-costal_MIS Jan - 08_NEW MIS Jan - 08_Weekly Urban PBR CO - 30-01-09 to 05-02-09_TNDOCT-TO MAR-14" xfId="2272"/>
    <cellStyle name="_pgvcl-costal_MIS Jan - 08_NEW MIS Jan - 08_Weekly Urban PBR CO - 9-1-09 to 15.01.09" xfId="2273"/>
    <cellStyle name="_pgvcl-costal_MIS Jan - 08_NEW MIS Jan - 08_Weekly Urban PBR CO - 9-1-09 to 15.01.09_TNDOCT-TO MAR-14" xfId="2274"/>
    <cellStyle name="_pgvcl-costal_MIS Jan - 08_PBR" xfId="2275"/>
    <cellStyle name="_pgvcl-costal_MIS Jan - 08_PBR CO_DAILY REPORT GIS - 20-01-09" xfId="2276"/>
    <cellStyle name="_pgvcl-costal_MIS Jan - 08_PBR CO_DAILY REPORT GIS - 20-01-09_TNDOCT-TO MAR-14" xfId="2277"/>
    <cellStyle name="_pgvcl-costal_MIS Jan - 08_PBR_TNDOCT-TO MAR-14" xfId="2278"/>
    <cellStyle name="_pgvcl-costal_MIS Jan - 08_SSNNL CANAL WISE summary-22-06-11" xfId="2279"/>
    <cellStyle name="_pgvcl-costal_MIS Jan - 08_T&amp;D August-08" xfId="2280"/>
    <cellStyle name="_pgvcl-costal_MIS Jan - 08_T&amp;D August-08_TNDOCT-TO MAR-14" xfId="2281"/>
    <cellStyle name="_pgvcl-costal_MIS Jan - 08_T&amp;D Dec-08" xfId="2282"/>
    <cellStyle name="_pgvcl-costal_MIS Jan - 08_T&amp;D Dec-08_TNDOCT-TO MAR-14" xfId="2283"/>
    <cellStyle name="_pgvcl-costal_MIS Jan - 08_T&amp;D July-08" xfId="2284"/>
    <cellStyle name="_pgvcl-costal_MIS Jan - 08_T&amp;D July-08_TNDOCT-TO MAR-14" xfId="2285"/>
    <cellStyle name="_pgvcl-costal_MIS Jan - 08_TNDOCT-TO MAR-14" xfId="2286"/>
    <cellStyle name="_pgvcl-costal_MIS Jan - 08_URBAN WEEKLY PBR CO" xfId="2287"/>
    <cellStyle name="_pgvcl-costal_MIS Jan - 08_URBAN WEEKLY PBR CO_TNDOCT-TO MAR-14" xfId="2288"/>
    <cellStyle name="_pgvcl-costal_MIS Jan - 08_Weekly Urban PBR CO - 06-03-09 to 12-03-09" xfId="2289"/>
    <cellStyle name="_pgvcl-costal_MIS Jan - 08_Weekly Urban PBR CO - 06-03-09 to 12-03-09_TNDOCT-TO MAR-14" xfId="2290"/>
    <cellStyle name="_pgvcl-costal_MIS Jan - 08_Weekly Urban PBR CO - 20-02-09 to 26-02-09" xfId="2291"/>
    <cellStyle name="_pgvcl-costal_MIS Jan - 08_Weekly Urban PBR CO - 20-02-09 to 26-02-09_TNDOCT-TO MAR-14" xfId="2292"/>
    <cellStyle name="_pgvcl-costal_MIS Jan - 08_Weekly Urban PBR CO - 30-01-09 to 05-02-09" xfId="2293"/>
    <cellStyle name="_pgvcl-costal_MIS Jan - 08_Weekly Urban PBR CO - 30-01-09 to 05-02-09_TNDOCT-TO MAR-14" xfId="2294"/>
    <cellStyle name="_pgvcl-costal_MIS Jan - 08_Weekly Urban PBR CO - 9-1-09 to 15.01.09" xfId="2295"/>
    <cellStyle name="_pgvcl-costal_MIS Jan - 08_Weekly Urban PBR CO - 9-1-09 to 15.01.09_TNDOCT-TO MAR-14" xfId="2296"/>
    <cellStyle name="_pgvcl-costal_MIS monthwise empty TC NEW" xfId="2297"/>
    <cellStyle name="_pgvcl-costal_MIS monthwise empty TC NEW_SSNNL CANAL WISE summary-22-06-11" xfId="2298"/>
    <cellStyle name="_pgvcl-costal_MIS Nov - 07" xfId="2299"/>
    <cellStyle name="_pgvcl-costal_MIS Summary Jan-08" xfId="2300"/>
    <cellStyle name="_pgvcl-costal_MIS Summary Jan-08_Book-DMTHL" xfId="2301"/>
    <cellStyle name="_pgvcl-costal_MIS Summary Jan-08_Comparison" xfId="2302"/>
    <cellStyle name="_pgvcl-costal_MIS Summary Jan-08_Comparison_TNDOCT-TO MAR-14" xfId="2303"/>
    <cellStyle name="_pgvcl-costal_MIS Summary Jan-08_Details of Selected Urban Feeder" xfId="2304"/>
    <cellStyle name="_pgvcl-costal_MIS Summary Jan-08_Details of Selected Urban Feeder_TNDOCT-TO MAR-14" xfId="2305"/>
    <cellStyle name="_pgvcl-costal_MIS Summary Jan-08_DHTHL JAN-09" xfId="2306"/>
    <cellStyle name="_pgvcl-costal_MIS Summary Jan-08_dnthl Feb-09" xfId="2307"/>
    <cellStyle name="_pgvcl-costal_MIS Summary Jan-08_JGYssss" xfId="2308"/>
    <cellStyle name="_pgvcl-costal_MIS Summary Jan-08_JGYssss_TNDOCT-TO MAR-14" xfId="2309"/>
    <cellStyle name="_pgvcl-costal_MIS Summary Jan-08_PBR" xfId="2310"/>
    <cellStyle name="_pgvcl-costal_MIS Summary Jan-08_PBR CO_DAILY REPORT GIS - 20-01-09" xfId="2311"/>
    <cellStyle name="_pgvcl-costal_MIS Summary Jan-08_PBR CO_DAILY REPORT GIS - 20-01-09_TNDOCT-TO MAR-14" xfId="2312"/>
    <cellStyle name="_pgvcl-costal_MIS Summary Jan-08_PBR_TNDOCT-TO MAR-14" xfId="2313"/>
    <cellStyle name="_pgvcl-costal_MIS Summary Jan-08_SSNNL CANAL WISE summary-22-06-11" xfId="2314"/>
    <cellStyle name="_pgvcl-costal_MIS Summary Jan-08_T&amp;D August-08" xfId="2315"/>
    <cellStyle name="_pgvcl-costal_MIS Summary Jan-08_T&amp;D August-08_TNDOCT-TO MAR-14" xfId="2316"/>
    <cellStyle name="_pgvcl-costal_MIS Summary Jan-08_T&amp;D Dec-08" xfId="2317"/>
    <cellStyle name="_pgvcl-costal_MIS Summary Jan-08_T&amp;D Dec-08_TNDOCT-TO MAR-14" xfId="2318"/>
    <cellStyle name="_pgvcl-costal_MIS Summary Jan-08_T&amp;D July-08" xfId="2319"/>
    <cellStyle name="_pgvcl-costal_MIS Summary Jan-08_T&amp;D July-08_TNDOCT-TO MAR-14" xfId="2320"/>
    <cellStyle name="_pgvcl-costal_MIS Summary Jan-08_TNDOCT-TO MAR-14" xfId="2321"/>
    <cellStyle name="_pgvcl-costal_MIS Summary Jan-08_URBAN WEEKLY PBR CO" xfId="2322"/>
    <cellStyle name="_pgvcl-costal_MIS Summary Jan-08_URBAN WEEKLY PBR CO_TNDOCT-TO MAR-14" xfId="2323"/>
    <cellStyle name="_pgvcl-costal_MIS Summary Jan-08_Weekly Urban PBR CO - 06-03-09 to 12-03-09" xfId="2324"/>
    <cellStyle name="_pgvcl-costal_MIS Summary Jan-08_Weekly Urban PBR CO - 06-03-09 to 12-03-09_TNDOCT-TO MAR-14" xfId="2325"/>
    <cellStyle name="_pgvcl-costal_MIS Summary Jan-08_Weekly Urban PBR CO - 20-02-09 to 26-02-09" xfId="2326"/>
    <cellStyle name="_pgvcl-costal_MIS Summary Jan-08_Weekly Urban PBR CO - 20-02-09 to 26-02-09_TNDOCT-TO MAR-14" xfId="2327"/>
    <cellStyle name="_pgvcl-costal_MIS Summary Jan-08_Weekly Urban PBR CO - 30-01-09 to 05-02-09" xfId="2328"/>
    <cellStyle name="_pgvcl-costal_MIS Summary Jan-08_Weekly Urban PBR CO - 30-01-09 to 05-02-09_TNDOCT-TO MAR-14" xfId="2329"/>
    <cellStyle name="_pgvcl-costal_MIS Summary Jan-08_Weekly Urban PBR CO - 9-1-09 to 15.01.09" xfId="2330"/>
    <cellStyle name="_pgvcl-costal_MIS Summary Jan-08_Weekly Urban PBR CO - 9-1-09 to 15.01.09_TNDOCT-TO MAR-14" xfId="2331"/>
    <cellStyle name="_pgvcl-costal_MIS_Book-DMTHL" xfId="2332"/>
    <cellStyle name="_pgvcl-costal_MIS_Comparison" xfId="2333"/>
    <cellStyle name="_pgvcl-costal_MIS_Comparison_TNDOCT-TO MAR-14" xfId="2334"/>
    <cellStyle name="_pgvcl-costal_MIS_Details of Selected Urban Feeder" xfId="2335"/>
    <cellStyle name="_pgvcl-costal_MIS_Details of Selected Urban Feeder_TNDOCT-TO MAR-14" xfId="2336"/>
    <cellStyle name="_pgvcl-costal_MIS_DHTHL JAN-09" xfId="2337"/>
    <cellStyle name="_pgvcl-costal_MIS_dnthl Feb-09" xfId="2338"/>
    <cellStyle name="_pgvcl-costal_MIS_JGYssss" xfId="2339"/>
    <cellStyle name="_pgvcl-costal_MIS_JGYssss_TNDOCT-TO MAR-14" xfId="2340"/>
    <cellStyle name="_pgvcl-costal_MIS_JND - 5" xfId="2341"/>
    <cellStyle name="_pgvcl-costal_MIS_JND - 5_Book-DMTHL" xfId="2342"/>
    <cellStyle name="_pgvcl-costal_MIS_JND - 5_City Division MIS JAN-09" xfId="2343"/>
    <cellStyle name="_pgvcl-costal_MIS_JND - 5_City Division MIS JAN-09_SSNNL CANAL WISE summary-22-06-11" xfId="2344"/>
    <cellStyle name="_pgvcl-costal_MIS_JND - 5_Comparison" xfId="2345"/>
    <cellStyle name="_pgvcl-costal_MIS_JND - 5_Comparison_TNDOCT-TO MAR-14" xfId="2346"/>
    <cellStyle name="_pgvcl-costal_MIS_JND - 5_Details of Selected Urban Feeder" xfId="2347"/>
    <cellStyle name="_pgvcl-costal_MIS_JND - 5_Details of Selected Urban Feeder_TNDOCT-TO MAR-14" xfId="2348"/>
    <cellStyle name="_pgvcl-costal_MIS_JND - 5_DHTHL JAN-09" xfId="2349"/>
    <cellStyle name="_pgvcl-costal_MIS_JND - 5_dnthl Feb-09" xfId="2350"/>
    <cellStyle name="_pgvcl-costal_MIS_JND - 5_JGYssss" xfId="2351"/>
    <cellStyle name="_pgvcl-costal_MIS_JND - 5_JGYssss_TNDOCT-TO MAR-14" xfId="2352"/>
    <cellStyle name="_pgvcl-costal_MIS_JND - 5_NEW MIS Jan-09" xfId="2353"/>
    <cellStyle name="_pgvcl-costal_MIS_JND - 5_NEW MIS Jan-09_SSNNL CANAL WISE summary-22-06-11" xfId="2354"/>
    <cellStyle name="_pgvcl-costal_MIS_JND - 5_PBR" xfId="2355"/>
    <cellStyle name="_pgvcl-costal_MIS_JND - 5_PBR CO_DAILY REPORT GIS - 20-01-09" xfId="2356"/>
    <cellStyle name="_pgvcl-costal_MIS_JND - 5_PBR CO_DAILY REPORT GIS - 20-01-09_TNDOCT-TO MAR-14" xfId="2357"/>
    <cellStyle name="_pgvcl-costal_MIS_JND - 5_PBR_TNDOCT-TO MAR-14" xfId="2358"/>
    <cellStyle name="_pgvcl-costal_MIS_JND - 5_SSNNL CANAL WISE summary-22-06-11" xfId="2359"/>
    <cellStyle name="_pgvcl-costal_MIS_JND - 5_T&amp;D August-08" xfId="2360"/>
    <cellStyle name="_pgvcl-costal_MIS_JND - 5_T&amp;D August-08_TNDOCT-TO MAR-14" xfId="2361"/>
    <cellStyle name="_pgvcl-costal_MIS_JND - 5_T&amp;D Dec-08" xfId="2362"/>
    <cellStyle name="_pgvcl-costal_MIS_JND - 5_T&amp;D Dec-08_TNDOCT-TO MAR-14" xfId="2363"/>
    <cellStyle name="_pgvcl-costal_MIS_JND - 5_T&amp;D July-08" xfId="2364"/>
    <cellStyle name="_pgvcl-costal_MIS_JND - 5_T&amp;D July-08_TNDOCT-TO MAR-14" xfId="2365"/>
    <cellStyle name="_pgvcl-costal_MIS_JND - 5_TNDOCT-TO MAR-14" xfId="2366"/>
    <cellStyle name="_pgvcl-costal_MIS_JND - 5_URBAN WEEKLY PBR CO" xfId="2367"/>
    <cellStyle name="_pgvcl-costal_MIS_JND - 5_URBAN WEEKLY PBR CO_TNDOCT-TO MAR-14" xfId="2368"/>
    <cellStyle name="_pgvcl-costal_MIS_JND - 5_Weekly Urban PBR CO - 06-03-09 to 12-03-09" xfId="2369"/>
    <cellStyle name="_pgvcl-costal_MIS_JND - 5_Weekly Urban PBR CO - 06-03-09 to 12-03-09_TNDOCT-TO MAR-14" xfId="2370"/>
    <cellStyle name="_pgvcl-costal_MIS_JND - 5_Weekly Urban PBR CO - 20-02-09 to 26-02-09" xfId="2371"/>
    <cellStyle name="_pgvcl-costal_MIS_JND - 5_Weekly Urban PBR CO - 20-02-09 to 26-02-09_TNDOCT-TO MAR-14" xfId="2372"/>
    <cellStyle name="_pgvcl-costal_MIS_JND - 5_Weekly Urban PBR CO - 30-01-09 to 05-02-09" xfId="2373"/>
    <cellStyle name="_pgvcl-costal_MIS_JND - 5_Weekly Urban PBR CO - 30-01-09 to 05-02-09_TNDOCT-TO MAR-14" xfId="2374"/>
    <cellStyle name="_pgvcl-costal_MIS_JND - 5_Weekly Urban PBR CO - 9-1-09 to 15.01.09" xfId="2375"/>
    <cellStyle name="_pgvcl-costal_MIS_JND - 5_Weekly Urban PBR CO - 9-1-09 to 15.01.09_TNDOCT-TO MAR-14" xfId="2376"/>
    <cellStyle name="_pgvcl-costal_MIS_JND T-3 MIS" xfId="2377"/>
    <cellStyle name="_pgvcl-costal_MIS_JND-5 T3" xfId="2378"/>
    <cellStyle name="_pgvcl-costal_MIS_NEW MIS Jan - 08" xfId="2379"/>
    <cellStyle name="_pgvcl-costal_MIS_NEW MIS Jan - 08_Book-DMTHL" xfId="2380"/>
    <cellStyle name="_pgvcl-costal_MIS_NEW MIS Jan - 08_Comparison" xfId="2381"/>
    <cellStyle name="_pgvcl-costal_MIS_NEW MIS Jan - 08_Comparison_TNDOCT-TO MAR-14" xfId="2382"/>
    <cellStyle name="_pgvcl-costal_MIS_NEW MIS Jan - 08_Details of Selected Urban Feeder" xfId="2383"/>
    <cellStyle name="_pgvcl-costal_MIS_NEW MIS Jan - 08_Details of Selected Urban Feeder_TNDOCT-TO MAR-14" xfId="2384"/>
    <cellStyle name="_pgvcl-costal_MIS_NEW MIS Jan - 08_DHTHL JAN-09" xfId="2385"/>
    <cellStyle name="_pgvcl-costal_MIS_NEW MIS Jan - 08_dnthl Feb-09" xfId="2386"/>
    <cellStyle name="_pgvcl-costal_MIS_NEW MIS Jan - 08_JGYssss" xfId="2387"/>
    <cellStyle name="_pgvcl-costal_MIS_NEW MIS Jan - 08_JGYssss_TNDOCT-TO MAR-14" xfId="2388"/>
    <cellStyle name="_pgvcl-costal_MIS_NEW MIS Jan - 08_PBR" xfId="2389"/>
    <cellStyle name="_pgvcl-costal_MIS_NEW MIS Jan - 08_PBR CO_DAILY REPORT GIS - 20-01-09" xfId="2390"/>
    <cellStyle name="_pgvcl-costal_MIS_NEW MIS Jan - 08_PBR CO_DAILY REPORT GIS - 20-01-09_TNDOCT-TO MAR-14" xfId="2391"/>
    <cellStyle name="_pgvcl-costal_MIS_NEW MIS Jan - 08_PBR_TNDOCT-TO MAR-14" xfId="2392"/>
    <cellStyle name="_pgvcl-costal_MIS_NEW MIS Jan - 08_SSNNL CANAL WISE summary-22-06-11" xfId="2393"/>
    <cellStyle name="_pgvcl-costal_MIS_NEW MIS Jan - 08_T&amp;D August-08" xfId="2394"/>
    <cellStyle name="_pgvcl-costal_MIS_NEW MIS Jan - 08_T&amp;D August-08_TNDOCT-TO MAR-14" xfId="2395"/>
    <cellStyle name="_pgvcl-costal_MIS_NEW MIS Jan - 08_T&amp;D Dec-08" xfId="2396"/>
    <cellStyle name="_pgvcl-costal_MIS_NEW MIS Jan - 08_T&amp;D Dec-08_TNDOCT-TO MAR-14" xfId="2397"/>
    <cellStyle name="_pgvcl-costal_MIS_NEW MIS Jan - 08_T&amp;D July-08" xfId="2398"/>
    <cellStyle name="_pgvcl-costal_MIS_NEW MIS Jan - 08_T&amp;D July-08_TNDOCT-TO MAR-14" xfId="2399"/>
    <cellStyle name="_pgvcl-costal_MIS_NEW MIS Jan - 08_TNDOCT-TO MAR-14" xfId="2400"/>
    <cellStyle name="_pgvcl-costal_MIS_NEW MIS Jan - 08_URBAN WEEKLY PBR CO" xfId="2401"/>
    <cellStyle name="_pgvcl-costal_MIS_NEW MIS Jan - 08_URBAN WEEKLY PBR CO_TNDOCT-TO MAR-14" xfId="2402"/>
    <cellStyle name="_pgvcl-costal_MIS_NEW MIS Jan - 08_Weekly Urban PBR CO - 06-03-09 to 12-03-09" xfId="2403"/>
    <cellStyle name="_pgvcl-costal_MIS_NEW MIS Jan - 08_Weekly Urban PBR CO - 06-03-09 to 12-03-09_TNDOCT-TO MAR-14" xfId="2404"/>
    <cellStyle name="_pgvcl-costal_MIS_NEW MIS Jan - 08_Weekly Urban PBR CO - 20-02-09 to 26-02-09" xfId="2405"/>
    <cellStyle name="_pgvcl-costal_MIS_NEW MIS Jan - 08_Weekly Urban PBR CO - 20-02-09 to 26-02-09_TNDOCT-TO MAR-14" xfId="2406"/>
    <cellStyle name="_pgvcl-costal_MIS_NEW MIS Jan - 08_Weekly Urban PBR CO - 30-01-09 to 05-02-09" xfId="2407"/>
    <cellStyle name="_pgvcl-costal_MIS_NEW MIS Jan - 08_Weekly Urban PBR CO - 30-01-09 to 05-02-09_TNDOCT-TO MAR-14" xfId="2408"/>
    <cellStyle name="_pgvcl-costal_MIS_NEW MIS Jan - 08_Weekly Urban PBR CO - 9-1-09 to 15.01.09" xfId="2409"/>
    <cellStyle name="_pgvcl-costal_MIS_NEW MIS Jan - 08_Weekly Urban PBR CO - 9-1-09 to 15.01.09_TNDOCT-TO MAR-14" xfId="2410"/>
    <cellStyle name="_pgvcl-costal_MIS_PBR" xfId="2411"/>
    <cellStyle name="_pgvcl-costal_MIS_PBR CO_DAILY REPORT GIS - 20-01-09" xfId="2412"/>
    <cellStyle name="_pgvcl-costal_MIS_PBR CO_DAILY REPORT GIS - 20-01-09_TNDOCT-TO MAR-14" xfId="2413"/>
    <cellStyle name="_pgvcl-costal_MIS_PBR_TNDOCT-TO MAR-14" xfId="2414"/>
    <cellStyle name="_pgvcl-costal_MIS_PGVCL- 5" xfId="2415"/>
    <cellStyle name="_pgvcl-costal_MIS_PGVCL SOP MIS 2 11-12 Qtr" xfId="2416"/>
    <cellStyle name="_pgvcl-costal_MIS_PGVCL SOP MIS 2 11-12 Qtr_TNDOCT-TO MAR-14" xfId="2417"/>
    <cellStyle name="_pgvcl-costal_MIS_SOP MIS 4th Qtr 2011 12" xfId="2418"/>
    <cellStyle name="_pgvcl-costal_MIS_SOP MIS 4th Qtr 2011 12_AG HVDSJun -12" xfId="2419"/>
    <cellStyle name="_pgvcl-costal_MIS_SSNNL CANAL WISE summary-22-06-11" xfId="2420"/>
    <cellStyle name="_pgvcl-costal_MIS_t &amp; d SOP HALF YEARLY  26.04.11 014 012" xfId="2421"/>
    <cellStyle name="_pgvcl-costal_MIS_t &amp; d SOP HALF YEARLY  26.04.11 014 012_TNDOCT-TO MAR-14" xfId="2422"/>
    <cellStyle name="_pgvcl-costal_MIS_T&amp;D August-08" xfId="2423"/>
    <cellStyle name="_pgvcl-costal_MIS_T&amp;D August-08_TNDOCT-TO MAR-14" xfId="2424"/>
    <cellStyle name="_pgvcl-costal_MIS_T&amp;D Dec-08" xfId="2425"/>
    <cellStyle name="_pgvcl-costal_MIS_T&amp;D Dec-08_TNDOCT-TO MAR-14" xfId="2426"/>
    <cellStyle name="_pgvcl-costal_MIS_T&amp;D July-08" xfId="2427"/>
    <cellStyle name="_pgvcl-costal_MIS_T&amp;D July-08_TNDOCT-TO MAR-14" xfId="2428"/>
    <cellStyle name="_pgvcl-costal_MIS_tnd" xfId="2429"/>
    <cellStyle name="_pgvcl-costal_MIS_tnd_TNDOCT-TO MAR-14" xfId="2430"/>
    <cellStyle name="_pgvcl-costal_MIS_TNDOCT-TO MAR-14" xfId="2431"/>
    <cellStyle name="_pgvcl-costal_MIS_URBAN WEEKLY PBR CO" xfId="2432"/>
    <cellStyle name="_pgvcl-costal_MIS_URBAN WEEKLY PBR CO_TNDOCT-TO MAR-14" xfId="2433"/>
    <cellStyle name="_pgvcl-costal_MIS_Weekly Urban PBR CO - 06-03-09 to 12-03-09" xfId="2434"/>
    <cellStyle name="_pgvcl-costal_MIS_Weekly Urban PBR CO - 06-03-09 to 12-03-09_TNDOCT-TO MAR-14" xfId="2435"/>
    <cellStyle name="_pgvcl-costal_MIS_Weekly Urban PBR CO - 20-02-09 to 26-02-09" xfId="2436"/>
    <cellStyle name="_pgvcl-costal_MIS_Weekly Urban PBR CO - 20-02-09 to 26-02-09_TNDOCT-TO MAR-14" xfId="2437"/>
    <cellStyle name="_pgvcl-costal_MIS_Weekly Urban PBR CO - 30-01-09 to 05-02-09" xfId="2438"/>
    <cellStyle name="_pgvcl-costal_MIS_Weekly Urban PBR CO - 30-01-09 to 05-02-09_TNDOCT-TO MAR-14" xfId="2439"/>
    <cellStyle name="_pgvcl-costal_MIS_Weekly Urban PBR CO - 9-1-09 to 15.01.09" xfId="2440"/>
    <cellStyle name="_pgvcl-costal_MIS_Weekly Urban PBR CO - 9-1-09 to 15.01.09_TNDOCT-TO MAR-14" xfId="2441"/>
    <cellStyle name="_pgvcl-costal_NEW MIS From JND Circle" xfId="2442"/>
    <cellStyle name="_pgvcl-costal_NEW MIS From JND Circle_Book-DMTHL" xfId="2443"/>
    <cellStyle name="_pgvcl-costal_NEW MIS From JND Circle_Comparison" xfId="2444"/>
    <cellStyle name="_pgvcl-costal_NEW MIS From JND Circle_Comparison_TNDOCT-TO MAR-14" xfId="2445"/>
    <cellStyle name="_pgvcl-costal_NEW MIS From JND Circle_Details of Selected Urban Feeder" xfId="2446"/>
    <cellStyle name="_pgvcl-costal_NEW MIS From JND Circle_Details of Selected Urban Feeder_TNDOCT-TO MAR-14" xfId="2447"/>
    <cellStyle name="_pgvcl-costal_NEW MIS From JND Circle_DHTHL JAN-09" xfId="2448"/>
    <cellStyle name="_pgvcl-costal_NEW MIS From JND Circle_dnthl Feb-09" xfId="2449"/>
    <cellStyle name="_pgvcl-costal_NEW MIS From JND Circle_JGYssss" xfId="2450"/>
    <cellStyle name="_pgvcl-costal_NEW MIS From JND Circle_JGYssss_TNDOCT-TO MAR-14" xfId="2451"/>
    <cellStyle name="_pgvcl-costal_NEW MIS From JND Circle_PBR" xfId="2452"/>
    <cellStyle name="_pgvcl-costal_NEW MIS From JND Circle_PBR CO_DAILY REPORT GIS - 20-01-09" xfId="2453"/>
    <cellStyle name="_pgvcl-costal_NEW MIS From JND Circle_PBR CO_DAILY REPORT GIS - 20-01-09_TNDOCT-TO MAR-14" xfId="2454"/>
    <cellStyle name="_pgvcl-costal_NEW MIS From JND Circle_PBR_TNDOCT-TO MAR-14" xfId="2455"/>
    <cellStyle name="_pgvcl-costal_NEW MIS From JND Circle_SSNNL CANAL WISE summary-22-06-11" xfId="2456"/>
    <cellStyle name="_pgvcl-costal_NEW MIS From JND Circle_T&amp;D August-08" xfId="2457"/>
    <cellStyle name="_pgvcl-costal_NEW MIS From JND Circle_T&amp;D August-08_TNDOCT-TO MAR-14" xfId="2458"/>
    <cellStyle name="_pgvcl-costal_NEW MIS From JND Circle_T&amp;D Dec-08" xfId="2459"/>
    <cellStyle name="_pgvcl-costal_NEW MIS From JND Circle_T&amp;D Dec-08_TNDOCT-TO MAR-14" xfId="2460"/>
    <cellStyle name="_pgvcl-costal_NEW MIS From JND Circle_T&amp;D July-08" xfId="2461"/>
    <cellStyle name="_pgvcl-costal_NEW MIS From JND Circle_T&amp;D July-08_TNDOCT-TO MAR-14" xfId="2462"/>
    <cellStyle name="_pgvcl-costal_NEW MIS From JND Circle_TNDOCT-TO MAR-14" xfId="2463"/>
    <cellStyle name="_pgvcl-costal_NEW MIS From JND Circle_URBAN WEEKLY PBR CO" xfId="2464"/>
    <cellStyle name="_pgvcl-costal_NEW MIS From JND Circle_URBAN WEEKLY PBR CO_TNDOCT-TO MAR-14" xfId="2465"/>
    <cellStyle name="_pgvcl-costal_NEW MIS From JND Circle_Weekly Urban PBR CO - 06-03-09 to 12-03-09" xfId="2466"/>
    <cellStyle name="_pgvcl-costal_NEW MIS From JND Circle_Weekly Urban PBR CO - 06-03-09 to 12-03-09_TNDOCT-TO MAR-14" xfId="2467"/>
    <cellStyle name="_pgvcl-costal_NEW MIS From JND Circle_Weekly Urban PBR CO - 20-02-09 to 26-02-09" xfId="2468"/>
    <cellStyle name="_pgvcl-costal_NEW MIS From JND Circle_Weekly Urban PBR CO - 20-02-09 to 26-02-09_TNDOCT-TO MAR-14" xfId="2469"/>
    <cellStyle name="_pgvcl-costal_NEW MIS From JND Circle_Weekly Urban PBR CO - 30-01-09 to 05-02-09" xfId="2470"/>
    <cellStyle name="_pgvcl-costal_NEW MIS From JND Circle_Weekly Urban PBR CO - 30-01-09 to 05-02-09_TNDOCT-TO MAR-14" xfId="2471"/>
    <cellStyle name="_pgvcl-costal_NEW MIS From JND Circle_Weekly Urban PBR CO - 9-1-09 to 15.01.09" xfId="2472"/>
    <cellStyle name="_pgvcl-costal_NEW MIS From JND Circle_Weekly Urban PBR CO - 9-1-09 to 15.01.09_TNDOCT-TO MAR-14" xfId="2473"/>
    <cellStyle name="_pgvcl-costal_NEW MIS Jan - 08" xfId="2474"/>
    <cellStyle name="_pgvcl-costal_NEW MIS Jan - 08_Book-DMTHL" xfId="2475"/>
    <cellStyle name="_pgvcl-costal_NEW MIS Jan - 08_Comparison" xfId="2476"/>
    <cellStyle name="_pgvcl-costal_NEW MIS Jan - 08_Comparison_TNDOCT-TO MAR-14" xfId="2477"/>
    <cellStyle name="_pgvcl-costal_NEW MIS Jan - 08_Details of Selected Urban Feeder" xfId="2478"/>
    <cellStyle name="_pgvcl-costal_NEW MIS Jan - 08_Details of Selected Urban Feeder_TNDOCT-TO MAR-14" xfId="2479"/>
    <cellStyle name="_pgvcl-costal_NEW MIS Jan - 08_DHTHL JAN-09" xfId="2480"/>
    <cellStyle name="_pgvcl-costal_NEW MIS Jan - 08_dnthl Feb-09" xfId="2481"/>
    <cellStyle name="_pgvcl-costal_NEW MIS Jan - 08_JGYssss" xfId="2482"/>
    <cellStyle name="_pgvcl-costal_NEW MIS Jan - 08_JGYssss_TNDOCT-TO MAR-14" xfId="2483"/>
    <cellStyle name="_pgvcl-costal_NEW MIS Jan - 08_PBR" xfId="2484"/>
    <cellStyle name="_pgvcl-costal_NEW MIS Jan - 08_PBR CO_DAILY REPORT GIS - 20-01-09" xfId="2485"/>
    <cellStyle name="_pgvcl-costal_NEW MIS Jan - 08_PBR CO_DAILY REPORT GIS - 20-01-09_TNDOCT-TO MAR-14" xfId="2486"/>
    <cellStyle name="_pgvcl-costal_NEW MIS Jan - 08_PBR_TNDOCT-TO MAR-14" xfId="2487"/>
    <cellStyle name="_pgvcl-costal_NEW MIS Jan - 08_SSNNL CANAL WISE summary-22-06-11" xfId="2488"/>
    <cellStyle name="_pgvcl-costal_NEW MIS Jan - 08_T&amp;D August-08" xfId="2489"/>
    <cellStyle name="_pgvcl-costal_NEW MIS Jan - 08_T&amp;D August-08_TNDOCT-TO MAR-14" xfId="2490"/>
    <cellStyle name="_pgvcl-costal_NEW MIS Jan - 08_T&amp;D Dec-08" xfId="2491"/>
    <cellStyle name="_pgvcl-costal_NEW MIS Jan - 08_T&amp;D Dec-08_TNDOCT-TO MAR-14" xfId="2492"/>
    <cellStyle name="_pgvcl-costal_NEW MIS Jan - 08_T&amp;D July-08" xfId="2493"/>
    <cellStyle name="_pgvcl-costal_NEW MIS Jan - 08_T&amp;D July-08_TNDOCT-TO MAR-14" xfId="2494"/>
    <cellStyle name="_pgvcl-costal_NEW MIS Jan - 08_TNDOCT-TO MAR-14" xfId="2495"/>
    <cellStyle name="_pgvcl-costal_NEW MIS Jan - 08_URBAN WEEKLY PBR CO" xfId="2496"/>
    <cellStyle name="_pgvcl-costal_NEW MIS Jan - 08_URBAN WEEKLY PBR CO_TNDOCT-TO MAR-14" xfId="2497"/>
    <cellStyle name="_pgvcl-costal_NEW MIS Jan - 08_Weekly Urban PBR CO - 06-03-09 to 12-03-09" xfId="2498"/>
    <cellStyle name="_pgvcl-costal_NEW MIS Jan - 08_Weekly Urban PBR CO - 06-03-09 to 12-03-09_TNDOCT-TO MAR-14" xfId="2499"/>
    <cellStyle name="_pgvcl-costal_NEW MIS Jan - 08_Weekly Urban PBR CO - 20-02-09 to 26-02-09" xfId="2500"/>
    <cellStyle name="_pgvcl-costal_NEW MIS Jan - 08_Weekly Urban PBR CO - 20-02-09 to 26-02-09_TNDOCT-TO MAR-14" xfId="2501"/>
    <cellStyle name="_pgvcl-costal_NEW MIS Jan - 08_Weekly Urban PBR CO - 30-01-09 to 05-02-09" xfId="2502"/>
    <cellStyle name="_pgvcl-costal_NEW MIS Jan - 08_Weekly Urban PBR CO - 30-01-09 to 05-02-09_TNDOCT-TO MAR-14" xfId="2503"/>
    <cellStyle name="_pgvcl-costal_NEW MIS Jan - 08_Weekly Urban PBR CO - 9-1-09 to 15.01.09" xfId="2504"/>
    <cellStyle name="_pgvcl-costal_NEW MIS Jan - 08_Weekly Urban PBR CO - 9-1-09 to 15.01.09_TNDOCT-TO MAR-14" xfId="2505"/>
    <cellStyle name="_pgvcl-costal_NEWMISFromJNDCircle-DEC07" xfId="2506"/>
    <cellStyle name="_pgvcl-costal_PBR" xfId="2507"/>
    <cellStyle name="_pgvcl-costal_PBR CO_DAILY REPORT GIS - 20-01-09" xfId="2508"/>
    <cellStyle name="_pgvcl-costal_PBR CO_DAILY REPORT GIS - 20-01-09_TNDOCT-TO MAR-14" xfId="2509"/>
    <cellStyle name="_pgvcl-costal_PBR_TNDOCT-TO MAR-14" xfId="2510"/>
    <cellStyle name="_pgvcl-costal_PBR-7" xfId="2511"/>
    <cellStyle name="_pgvcl-costal_PBR-7_TNDOCT-TO MAR-14" xfId="2512"/>
    <cellStyle name="_pgvcl-costal_Performance Report 26.10.09" xfId="2513"/>
    <cellStyle name="_pgvcl-costal_pgvcl" xfId="2514"/>
    <cellStyle name="_pgvcl-costal_PGVCL-" xfId="2515"/>
    <cellStyle name="_pgvcl-costal_pgvcl_Accident - 2007-08 + 2008-09 -- 15.12.08" xfId="2516"/>
    <cellStyle name="_pgvcl-costal_PGVCL-_Accident - 2007-08 + 2008-09 -- 15.12.08" xfId="2517"/>
    <cellStyle name="_pgvcl-costal_pgvcl_Accident - 2007-08 + 2008-09 -- 15.12.08_TNDOCT-TO MAR-14" xfId="2518"/>
    <cellStyle name="_pgvcl-costal_PGVCL-_Accident - 2007-08 + 2008-09 -- 15.12.08_TNDOCT-TO MAR-14" xfId="2519"/>
    <cellStyle name="_pgvcl-costal_pgvcl_Accident S-dn wise up to Nov. 08 for SE's Conference" xfId="2520"/>
    <cellStyle name="_pgvcl-costal_PGVCL-_Accident S-dn wise up to Nov. 08 for SE's Conference" xfId="2521"/>
    <cellStyle name="_pgvcl-costal_pgvcl_Accident S-dn wise up to Nov. 08 for SE's Conference_TNDOCT-TO MAR-14" xfId="2522"/>
    <cellStyle name="_pgvcl-costal_PGVCL-_Accident S-dn wise up to Nov. 08 for SE's Conference_TNDOCT-TO MAR-14" xfId="2523"/>
    <cellStyle name="_pgvcl-costal_pgvcl_AG TC METER " xfId="2524"/>
    <cellStyle name="_pgvcl-costal_PGVCL-_AG TC METER " xfId="2525"/>
    <cellStyle name="_pgvcl-costal_pgvcl_AG TC METER _Book-DMTHL" xfId="2526"/>
    <cellStyle name="_pgvcl-costal_PGVCL-_AG TC METER _Book-DMTHL" xfId="2527"/>
    <cellStyle name="_pgvcl-costal_pgvcl_AG TC METER _Comparison" xfId="2528"/>
    <cellStyle name="_pgvcl-costal_PGVCL-_AG TC METER _Comparison" xfId="2529"/>
    <cellStyle name="_pgvcl-costal_pgvcl_AG TC METER _Comparison_TNDOCT-TO MAR-14" xfId="2530"/>
    <cellStyle name="_pgvcl-costal_PGVCL-_AG TC METER _Comparison_TNDOCT-TO MAR-14" xfId="2531"/>
    <cellStyle name="_pgvcl-costal_pgvcl_AG TC METER _Details of Selected Urban Feeder" xfId="2532"/>
    <cellStyle name="_pgvcl-costal_PGVCL-_AG TC METER _Details of Selected Urban Feeder" xfId="2533"/>
    <cellStyle name="_pgvcl-costal_pgvcl_AG TC METER _Details of Selected Urban Feeder_TNDOCT-TO MAR-14" xfId="2534"/>
    <cellStyle name="_pgvcl-costal_PGVCL-_AG TC METER _Details of Selected Urban Feeder_TNDOCT-TO MAR-14" xfId="2535"/>
    <cellStyle name="_pgvcl-costal_pgvcl_AG TC METER _DHTHL JAN-09" xfId="2536"/>
    <cellStyle name="_pgvcl-costal_PGVCL-_AG TC METER _DHTHL JAN-09" xfId="2537"/>
    <cellStyle name="_pgvcl-costal_pgvcl_AG TC METER _dnthl Feb-09" xfId="2538"/>
    <cellStyle name="_pgvcl-costal_PGVCL-_AG TC METER _dnthl Feb-09" xfId="2539"/>
    <cellStyle name="_pgvcl-costal_pgvcl_AG TC METER _JGYssss" xfId="2540"/>
    <cellStyle name="_pgvcl-costal_PGVCL-_AG TC METER _JGYssss" xfId="2541"/>
    <cellStyle name="_pgvcl-costal_pgvcl_AG TC METER _JGYssss_TNDOCT-TO MAR-14" xfId="2542"/>
    <cellStyle name="_pgvcl-costal_PGVCL-_AG TC METER _JGYssss_TNDOCT-TO MAR-14" xfId="2543"/>
    <cellStyle name="_pgvcl-costal_pgvcl_AG TC METER _PBR" xfId="2544"/>
    <cellStyle name="_pgvcl-costal_PGVCL-_AG TC METER _PBR" xfId="2545"/>
    <cellStyle name="_pgvcl-costal_pgvcl_AG TC METER _PBR CO_DAILY REPORT GIS - 20-01-09" xfId="2546"/>
    <cellStyle name="_pgvcl-costal_PGVCL-_AG TC METER _PBR CO_DAILY REPORT GIS - 20-01-09" xfId="2547"/>
    <cellStyle name="_pgvcl-costal_pgvcl_AG TC METER _PBR CO_DAILY REPORT GIS - 20-01-09_TNDOCT-TO MAR-14" xfId="2548"/>
    <cellStyle name="_pgvcl-costal_PGVCL-_AG TC METER _PBR CO_DAILY REPORT GIS - 20-01-09_TNDOCT-TO MAR-14" xfId="2549"/>
    <cellStyle name="_pgvcl-costal_pgvcl_AG TC METER _PBR_TNDOCT-TO MAR-14" xfId="2550"/>
    <cellStyle name="_pgvcl-costal_PGVCL-_AG TC METER _PBR_TNDOCT-TO MAR-14" xfId="2551"/>
    <cellStyle name="_pgvcl-costal_pgvcl_AG TC METER _T&amp;D August-08" xfId="2552"/>
    <cellStyle name="_pgvcl-costal_PGVCL-_AG TC METER _T&amp;D August-08" xfId="2553"/>
    <cellStyle name="_pgvcl-costal_pgvcl_AG TC METER _T&amp;D August-08_TNDOCT-TO MAR-14" xfId="2554"/>
    <cellStyle name="_pgvcl-costal_PGVCL-_AG TC METER _T&amp;D August-08_TNDOCT-TO MAR-14" xfId="2555"/>
    <cellStyle name="_pgvcl-costal_pgvcl_AG TC METER _T&amp;D Dec-08" xfId="2556"/>
    <cellStyle name="_pgvcl-costal_PGVCL-_AG TC METER _T&amp;D Dec-08" xfId="2557"/>
    <cellStyle name="_pgvcl-costal_pgvcl_AG TC METER _T&amp;D Dec-08_TNDOCT-TO MAR-14" xfId="2558"/>
    <cellStyle name="_pgvcl-costal_PGVCL-_AG TC METER _T&amp;D Dec-08_TNDOCT-TO MAR-14" xfId="2559"/>
    <cellStyle name="_pgvcl-costal_pgvcl_AG TC METER _T&amp;D July-08" xfId="2560"/>
    <cellStyle name="_pgvcl-costal_PGVCL-_AG TC METER _T&amp;D July-08" xfId="2561"/>
    <cellStyle name="_pgvcl-costal_pgvcl_AG TC METER _T&amp;D July-08_TNDOCT-TO MAR-14" xfId="2562"/>
    <cellStyle name="_pgvcl-costal_PGVCL-_AG TC METER _T&amp;D July-08_TNDOCT-TO MAR-14" xfId="2563"/>
    <cellStyle name="_pgvcl-costal_pgvcl_AG TC METER _TNDOCT-TO MAR-14" xfId="2564"/>
    <cellStyle name="_pgvcl-costal_PGVCL-_AG TC METER _TNDOCT-TO MAR-14" xfId="2565"/>
    <cellStyle name="_pgvcl-costal_pgvcl_AG TC METER _URBAN WEEKLY PBR CO" xfId="2566"/>
    <cellStyle name="_pgvcl-costal_PGVCL-_AG TC METER _URBAN WEEKLY PBR CO" xfId="2567"/>
    <cellStyle name="_pgvcl-costal_pgvcl_AG TC METER _URBAN WEEKLY PBR CO_TNDOCT-TO MAR-14" xfId="2568"/>
    <cellStyle name="_pgvcl-costal_PGVCL-_AG TC METER _URBAN WEEKLY PBR CO_TNDOCT-TO MAR-14" xfId="2569"/>
    <cellStyle name="_pgvcl-costal_pgvcl_AG TC METER _Weekly Urban PBR CO - 06-03-09 to 12-03-09" xfId="2570"/>
    <cellStyle name="_pgvcl-costal_PGVCL-_AG TC METER _Weekly Urban PBR CO - 06-03-09 to 12-03-09" xfId="2571"/>
    <cellStyle name="_pgvcl-costal_pgvcl_AG TC METER _Weekly Urban PBR CO - 06-03-09 to 12-03-09_TNDOCT-TO MAR-14" xfId="2572"/>
    <cellStyle name="_pgvcl-costal_PGVCL-_AG TC METER _Weekly Urban PBR CO - 06-03-09 to 12-03-09_TNDOCT-TO MAR-14" xfId="2573"/>
    <cellStyle name="_pgvcl-costal_pgvcl_AG TC METER _Weekly Urban PBR CO - 20-02-09 to 26-02-09" xfId="2574"/>
    <cellStyle name="_pgvcl-costal_PGVCL-_AG TC METER _Weekly Urban PBR CO - 20-02-09 to 26-02-09" xfId="2575"/>
    <cellStyle name="_pgvcl-costal_pgvcl_AG TC METER _Weekly Urban PBR CO - 20-02-09 to 26-02-09_TNDOCT-TO MAR-14" xfId="2576"/>
    <cellStyle name="_pgvcl-costal_PGVCL-_AG TC METER _Weekly Urban PBR CO - 20-02-09 to 26-02-09_TNDOCT-TO MAR-14" xfId="2577"/>
    <cellStyle name="_pgvcl-costal_pgvcl_AG TC METER _Weekly Urban PBR CO - 30-01-09 to 05-02-09" xfId="2578"/>
    <cellStyle name="_pgvcl-costal_PGVCL-_AG TC METER _Weekly Urban PBR CO - 30-01-09 to 05-02-09" xfId="2579"/>
    <cellStyle name="_pgvcl-costal_pgvcl_AG TC METER _Weekly Urban PBR CO - 30-01-09 to 05-02-09_TNDOCT-TO MAR-14" xfId="2580"/>
    <cellStyle name="_pgvcl-costal_PGVCL-_AG TC METER _Weekly Urban PBR CO - 30-01-09 to 05-02-09_TNDOCT-TO MAR-14" xfId="2581"/>
    <cellStyle name="_pgvcl-costal_pgvcl_AG TC METER _Weekly Urban PBR CO - 9-1-09 to 15.01.09" xfId="2582"/>
    <cellStyle name="_pgvcl-costal_PGVCL-_AG TC METER _Weekly Urban PBR CO - 9-1-09 to 15.01.09" xfId="2583"/>
    <cellStyle name="_pgvcl-costal_pgvcl_AG TC METER _Weekly Urban PBR CO - 9-1-09 to 15.01.09_TNDOCT-TO MAR-14" xfId="2584"/>
    <cellStyle name="_pgvcl-costal_PGVCL-_AG TC METER _Weekly Urban PBR CO - 9-1-09 to 15.01.09_TNDOCT-TO MAR-14" xfId="2585"/>
    <cellStyle name="_pgvcl-costal_pgvcl_Book1" xfId="2586"/>
    <cellStyle name="_pgvcl-costal_PGVCL-_Book1" xfId="2587"/>
    <cellStyle name="_pgvcl-costal_pgvcl_Book1 (1)" xfId="2588"/>
    <cellStyle name="_pgvcl-costal_PGVCL-_Book1 (1)" xfId="2589"/>
    <cellStyle name="_pgvcl-costal_pgvcl_Book1 (1)_SSNNL CANAL WISE summary-22-06-11" xfId="2590"/>
    <cellStyle name="_pgvcl-costal_PGVCL-_Book1 (1)_SSNNL CANAL WISE summary-22-06-11" xfId="2591"/>
    <cellStyle name="_pgvcl-costal_pgvcl_Book1_SSNNL CANAL WISE summary-22-06-11" xfId="2592"/>
    <cellStyle name="_pgvcl-costal_PGVCL-_Book1_SSNNL CANAL WISE summary-22-06-11" xfId="2593"/>
    <cellStyle name="_pgvcl-costal_pgvcl_Book-DMTHL" xfId="2594"/>
    <cellStyle name="_pgvcl-costal_PGVCL-_Book-DMTHL" xfId="2595"/>
    <cellStyle name="_pgvcl-costal_pgvcl_Botad MIS June 09" xfId="2596"/>
    <cellStyle name="_pgvcl-costal_PGVCL-_Botad MIS June 09" xfId="2597"/>
    <cellStyle name="_pgvcl-costal_pgvcl_botad new formats for mis" xfId="2598"/>
    <cellStyle name="_pgvcl-costal_PGVCL-_botad new formats for mis" xfId="2599"/>
    <cellStyle name="_pgvcl-costal_pgvcl_botad new formats for mis_SSNNL CANAL WISE summary-22-06-11" xfId="2600"/>
    <cellStyle name="_pgvcl-costal_PGVCL-_botad new formats for mis_SSNNL CANAL WISE summary-22-06-11" xfId="2601"/>
    <cellStyle name="_pgvcl-costal_pgvcl_BVN-7" xfId="2602"/>
    <cellStyle name="_pgvcl-costal_PGVCL-_BVN-7" xfId="2603"/>
    <cellStyle name="_pgvcl-costal_pgvcl_BVN-7_SSNNL CANAL WISE summary-22-06-11" xfId="2604"/>
    <cellStyle name="_pgvcl-costal_PGVCL-_BVN-7_SSNNL CANAL WISE summary-22-06-11" xfId="2605"/>
    <cellStyle name="_pgvcl-costal_pgvcl_Comparison" xfId="2606"/>
    <cellStyle name="_pgvcl-costal_PGVCL-_Comparison" xfId="2607"/>
    <cellStyle name="_pgvcl-costal_pgvcl_Comparison_TNDOCT-TO MAR-14" xfId="2608"/>
    <cellStyle name="_pgvcl-costal_PGVCL-_Comparison_TNDOCT-TO MAR-14" xfId="2609"/>
    <cellStyle name="_pgvcl-costal_pgvcl_Details of Selected Urban Feeder" xfId="2610"/>
    <cellStyle name="_pgvcl-costal_PGVCL-_Details of Selected Urban Feeder" xfId="2611"/>
    <cellStyle name="_pgvcl-costal_pgvcl_Details of Selected Urban Feeder_TNDOCT-TO MAR-14" xfId="2612"/>
    <cellStyle name="_pgvcl-costal_PGVCL-_Details of Selected Urban Feeder_TNDOCT-TO MAR-14" xfId="2613"/>
    <cellStyle name="_pgvcl-costal_pgvcl_DHTHL JAN-09" xfId="2614"/>
    <cellStyle name="_pgvcl-costal_PGVCL-_DHTHL JAN-09" xfId="2615"/>
    <cellStyle name="_pgvcl-costal_pgvcl_dnthl Feb-09" xfId="2616"/>
    <cellStyle name="_pgvcl-costal_PGVCL-_dnthl Feb-09" xfId="2617"/>
    <cellStyle name="_pgvcl-costal_pgvcl_FINAL SSNNL SUMMARY" xfId="2618"/>
    <cellStyle name="_pgvcl-costal_PGVCL-_FINAL SSNNL SUMMARY" xfId="2619"/>
    <cellStyle name="_pgvcl-costal_pgvcl_JGYssss" xfId="2620"/>
    <cellStyle name="_pgvcl-costal_PGVCL-_JGYssss" xfId="2621"/>
    <cellStyle name="_pgvcl-costal_pgvcl_JGYssss_TNDOCT-TO MAR-14" xfId="2622"/>
    <cellStyle name="_pgvcl-costal_PGVCL-_JGYssss_TNDOCT-TO MAR-14" xfId="2623"/>
    <cellStyle name="_pgvcl-costal_pgvcl_JMN-7" xfId="2624"/>
    <cellStyle name="_pgvcl-costal_PGVCL-_JMN-7" xfId="2625"/>
    <cellStyle name="_pgvcl-costal_pgvcl_JMN-7_Book1 (1)" xfId="2626"/>
    <cellStyle name="_pgvcl-costal_PGVCL-_JMN-7_Book1 (1)" xfId="2627"/>
    <cellStyle name="_pgvcl-costal_pgvcl_JMN-7_Book1 (1)_SSNNL CANAL WISE summary-22-06-11" xfId="2628"/>
    <cellStyle name="_pgvcl-costal_PGVCL-_JMN-7_Book1 (1)_SSNNL CANAL WISE summary-22-06-11" xfId="2629"/>
    <cellStyle name="_pgvcl-costal_pgvcl_JMN-7_FINAL SSNNL SUMMARY" xfId="2630"/>
    <cellStyle name="_pgvcl-costal_PGVCL-_JMN-7_FINAL SSNNL SUMMARY" xfId="2631"/>
    <cellStyle name="_pgvcl-costal_pgvcl_JMN-7_SSNNL CANAL WISE summary-22-06-11" xfId="2632"/>
    <cellStyle name="_pgvcl-costal_PGVCL-_JMN-7_SSNNL CANAL WISE summary-22-06-11" xfId="2633"/>
    <cellStyle name="_pgvcl-costal_pgvcl_JMN-7_TMS MIS Oct 2009 BOTAD" xfId="2634"/>
    <cellStyle name="_pgvcl-costal_PGVCL-_JMN-7_TMS MIS Oct 2009 BOTAD" xfId="2635"/>
    <cellStyle name="_pgvcl-costal_pgvcl_JMN-7_TMS MIS Oct 2009 BOTAD_SSNNL CANAL WISE summary-22-06-11" xfId="2636"/>
    <cellStyle name="_pgvcl-costal_PGVCL-_JMN-7_TMS MIS Oct 2009 BOTAD_SSNNL CANAL WISE summary-22-06-11" xfId="2637"/>
    <cellStyle name="_pgvcl-costal_pgvcl_JMN-7_TNDOCT-TO MAR-14" xfId="2638"/>
    <cellStyle name="_pgvcl-costal_PGVCL-_JMN-7_TNDOCT-TO MAR-14" xfId="2639"/>
    <cellStyle name="_pgvcl-costal_pgvcl_JMN-77" xfId="2640"/>
    <cellStyle name="_pgvcl-costal_PGVCL-_JMN-77" xfId="2641"/>
    <cellStyle name="_pgvcl-costal_pgvcl_JMN-77_Book1 (1)" xfId="2642"/>
    <cellStyle name="_pgvcl-costal_PGVCL-_JMN-77_Book1 (1)" xfId="2643"/>
    <cellStyle name="_pgvcl-costal_pgvcl_JMN-77_Book1 (1)_SSNNL CANAL WISE summary-22-06-11" xfId="2644"/>
    <cellStyle name="_pgvcl-costal_PGVCL-_JMN-77_Book1 (1)_SSNNL CANAL WISE summary-22-06-11" xfId="2645"/>
    <cellStyle name="_pgvcl-costal_pgvcl_JMN-77_FINAL SSNNL SUMMARY" xfId="2646"/>
    <cellStyle name="_pgvcl-costal_PGVCL-_JMN-77_FINAL SSNNL SUMMARY" xfId="2647"/>
    <cellStyle name="_pgvcl-costal_pgvcl_JMN-77_SSNNL CANAL WISE summary-22-06-11" xfId="2648"/>
    <cellStyle name="_pgvcl-costal_PGVCL-_JMN-77_SSNNL CANAL WISE summary-22-06-11" xfId="2649"/>
    <cellStyle name="_pgvcl-costal_pgvcl_JMN-77_TMS MIS Oct 2009 BOTAD" xfId="2650"/>
    <cellStyle name="_pgvcl-costal_PGVCL-_JMN-77_TMS MIS Oct 2009 BOTAD" xfId="2651"/>
    <cellStyle name="_pgvcl-costal_pgvcl_JMN-77_TMS MIS Oct 2009 BOTAD_SSNNL CANAL WISE summary-22-06-11" xfId="2652"/>
    <cellStyle name="_pgvcl-costal_PGVCL-_JMN-77_TMS MIS Oct 2009 BOTAD_SSNNL CANAL WISE summary-22-06-11" xfId="2653"/>
    <cellStyle name="_pgvcl-costal_pgvcl_JMN-77_TNDOCT-TO MAR-14" xfId="2654"/>
    <cellStyle name="_pgvcl-costal_PGVCL-_JMN-77_TNDOCT-TO MAR-14" xfId="2655"/>
    <cellStyle name="_pgvcl-costal_pgvcl_JND - 5" xfId="2656"/>
    <cellStyle name="_pgvcl-costal_PGVCL-_JND - 5" xfId="2657"/>
    <cellStyle name="_pgvcl-costal_pgvcl_JND - 5 CFL" xfId="2658"/>
    <cellStyle name="_pgvcl-costal_PGVCL-_JND - 5 CFL" xfId="2659"/>
    <cellStyle name="_pgvcl-costal_pgvcl_JND - 5 CFL_City Division MIS JAN-09" xfId="2660"/>
    <cellStyle name="_pgvcl-costal_PGVCL-_JND - 5 CFL_City Division MIS JAN-09" xfId="2661"/>
    <cellStyle name="_pgvcl-costal_pgvcl_JND - 5 CFL_City Division MIS JAN-09_SSNNL CANAL WISE summary-22-06-11" xfId="2662"/>
    <cellStyle name="_pgvcl-costal_PGVCL-_JND - 5 CFL_City Division MIS JAN-09_SSNNL CANAL WISE summary-22-06-11" xfId="2663"/>
    <cellStyle name="_pgvcl-costal_pgvcl_JND - 5 CFL_NEW MIS Jan-09" xfId="2664"/>
    <cellStyle name="_pgvcl-costal_PGVCL-_JND - 5 CFL_NEW MIS Jan-09" xfId="2665"/>
    <cellStyle name="_pgvcl-costal_pgvcl_JND - 5 CFL_NEW MIS Jan-09_SSNNL CANAL WISE summary-22-06-11" xfId="2666"/>
    <cellStyle name="_pgvcl-costal_PGVCL-_JND - 5 CFL_NEW MIS Jan-09_SSNNL CANAL WISE summary-22-06-11" xfId="2667"/>
    <cellStyle name="_pgvcl-costal_pgvcl_JND - 5 CFL_SSNNL CANAL WISE summary-22-06-11" xfId="2668"/>
    <cellStyle name="_pgvcl-costal_PGVCL-_JND - 5 CFL_SSNNL CANAL WISE summary-22-06-11" xfId="2669"/>
    <cellStyle name="_pgvcl-costal_pgvcl_JND - 5_Book-DMTHL" xfId="2670"/>
    <cellStyle name="_pgvcl-costal_PGVCL-_JND - 5_Book-DMTHL" xfId="2671"/>
    <cellStyle name="_pgvcl-costal_pgvcl_JND - 5_City Division MIS JAN-09" xfId="2672"/>
    <cellStyle name="_pgvcl-costal_PGVCL-_JND - 5_City Division MIS JAN-09" xfId="2673"/>
    <cellStyle name="_pgvcl-costal_pgvcl_JND - 5_City Division MIS JAN-09_SSNNL CANAL WISE summary-22-06-11" xfId="2674"/>
    <cellStyle name="_pgvcl-costal_PGVCL-_JND - 5_City Division MIS JAN-09_SSNNL CANAL WISE summary-22-06-11" xfId="2675"/>
    <cellStyle name="_pgvcl-costal_pgvcl_JND - 5_Comparison" xfId="2676"/>
    <cellStyle name="_pgvcl-costal_PGVCL-_JND - 5_Comparison" xfId="2677"/>
    <cellStyle name="_pgvcl-costal_pgvcl_JND - 5_Comparison_TNDOCT-TO MAR-14" xfId="2678"/>
    <cellStyle name="_pgvcl-costal_PGVCL-_JND - 5_Comparison_TNDOCT-TO MAR-14" xfId="2679"/>
    <cellStyle name="_pgvcl-costal_pgvcl_JND - 5_Details of Selected Urban Feeder" xfId="2680"/>
    <cellStyle name="_pgvcl-costal_PGVCL-_JND - 5_Details of Selected Urban Feeder" xfId="2681"/>
    <cellStyle name="_pgvcl-costal_pgvcl_JND - 5_Details of Selected Urban Feeder_TNDOCT-TO MAR-14" xfId="2682"/>
    <cellStyle name="_pgvcl-costal_PGVCL-_JND - 5_Details of Selected Urban Feeder_TNDOCT-TO MAR-14" xfId="2683"/>
    <cellStyle name="_pgvcl-costal_pgvcl_JND - 5_DHTHL JAN-09" xfId="2684"/>
    <cellStyle name="_pgvcl-costal_PGVCL-_JND - 5_DHTHL JAN-09" xfId="2685"/>
    <cellStyle name="_pgvcl-costal_pgvcl_JND - 5_dnthl Feb-09" xfId="2686"/>
    <cellStyle name="_pgvcl-costal_PGVCL-_JND - 5_dnthl Feb-09" xfId="2687"/>
    <cellStyle name="_pgvcl-costal_pgvcl_JND - 5_JGYssss" xfId="2688"/>
    <cellStyle name="_pgvcl-costal_PGVCL-_JND - 5_JGYssss" xfId="2689"/>
    <cellStyle name="_pgvcl-costal_pgvcl_JND - 5_JGYssss_TNDOCT-TO MAR-14" xfId="2690"/>
    <cellStyle name="_pgvcl-costal_PGVCL-_JND - 5_JGYssss_TNDOCT-TO MAR-14" xfId="2691"/>
    <cellStyle name="_pgvcl-costal_pgvcl_JND - 5_NEW MIS Jan-09" xfId="2692"/>
    <cellStyle name="_pgvcl-costal_PGVCL-_JND - 5_NEW MIS Jan-09" xfId="2693"/>
    <cellStyle name="_pgvcl-costal_pgvcl_JND - 5_NEW MIS Jan-09_SSNNL CANAL WISE summary-22-06-11" xfId="2694"/>
    <cellStyle name="_pgvcl-costal_PGVCL-_JND - 5_NEW MIS Jan-09_SSNNL CANAL WISE summary-22-06-11" xfId="2695"/>
    <cellStyle name="_pgvcl-costal_pgvcl_JND - 5_PBR" xfId="2696"/>
    <cellStyle name="_pgvcl-costal_PGVCL-_JND - 5_PBR" xfId="2697"/>
    <cellStyle name="_pgvcl-costal_pgvcl_JND - 5_PBR CO_DAILY REPORT GIS - 20-01-09" xfId="2698"/>
    <cellStyle name="_pgvcl-costal_PGVCL-_JND - 5_PBR CO_DAILY REPORT GIS - 20-01-09" xfId="2699"/>
    <cellStyle name="_pgvcl-costal_pgvcl_JND - 5_PBR CO_DAILY REPORT GIS - 20-01-09_TNDOCT-TO MAR-14" xfId="2700"/>
    <cellStyle name="_pgvcl-costal_PGVCL-_JND - 5_PBR CO_DAILY REPORT GIS - 20-01-09_TNDOCT-TO MAR-14" xfId="2701"/>
    <cellStyle name="_pgvcl-costal_pgvcl_JND - 5_PBR_TNDOCT-TO MAR-14" xfId="2702"/>
    <cellStyle name="_pgvcl-costal_PGVCL-_JND - 5_PBR_TNDOCT-TO MAR-14" xfId="2703"/>
    <cellStyle name="_pgvcl-costal_pgvcl_JND - 5_SSNNL CANAL WISE summary-22-06-11" xfId="2704"/>
    <cellStyle name="_pgvcl-costal_PGVCL-_JND - 5_SSNNL CANAL WISE summary-22-06-11" xfId="2705"/>
    <cellStyle name="_pgvcl-costal_pgvcl_JND - 5_T&amp;D August-08" xfId="2706"/>
    <cellStyle name="_pgvcl-costal_PGVCL-_JND - 5_T&amp;D August-08" xfId="2707"/>
    <cellStyle name="_pgvcl-costal_pgvcl_JND - 5_T&amp;D August-08_TNDOCT-TO MAR-14" xfId="2708"/>
    <cellStyle name="_pgvcl-costal_PGVCL-_JND - 5_T&amp;D August-08_TNDOCT-TO MAR-14" xfId="2709"/>
    <cellStyle name="_pgvcl-costal_pgvcl_JND - 5_T&amp;D Dec-08" xfId="2710"/>
    <cellStyle name="_pgvcl-costal_PGVCL-_JND - 5_T&amp;D Dec-08" xfId="2711"/>
    <cellStyle name="_pgvcl-costal_pgvcl_JND - 5_T&amp;D Dec-08_TNDOCT-TO MAR-14" xfId="2712"/>
    <cellStyle name="_pgvcl-costal_PGVCL-_JND - 5_T&amp;D Dec-08_TNDOCT-TO MAR-14" xfId="2713"/>
    <cellStyle name="_pgvcl-costal_pgvcl_JND - 5_T&amp;D July-08" xfId="2714"/>
    <cellStyle name="_pgvcl-costal_PGVCL-_JND - 5_T&amp;D July-08" xfId="2715"/>
    <cellStyle name="_pgvcl-costal_pgvcl_JND - 5_T&amp;D July-08_TNDOCT-TO MAR-14" xfId="2716"/>
    <cellStyle name="_pgvcl-costal_PGVCL-_JND - 5_T&amp;D July-08_TNDOCT-TO MAR-14" xfId="2717"/>
    <cellStyle name="_pgvcl-costal_pgvcl_JND - 5_TNDOCT-TO MAR-14" xfId="2718"/>
    <cellStyle name="_pgvcl-costal_PGVCL-_JND - 5_TNDOCT-TO MAR-14" xfId="2719"/>
    <cellStyle name="_pgvcl-costal_pgvcl_JND - 5_URBAN WEEKLY PBR CO" xfId="2720"/>
    <cellStyle name="_pgvcl-costal_PGVCL-_JND - 5_URBAN WEEKLY PBR CO" xfId="2721"/>
    <cellStyle name="_pgvcl-costal_pgvcl_JND - 5_URBAN WEEKLY PBR CO_TNDOCT-TO MAR-14" xfId="2722"/>
    <cellStyle name="_pgvcl-costal_PGVCL-_JND - 5_URBAN WEEKLY PBR CO_TNDOCT-TO MAR-14" xfId="2723"/>
    <cellStyle name="_pgvcl-costal_pgvcl_JND - 5_Weekly Urban PBR CO - 06-03-09 to 12-03-09" xfId="2724"/>
    <cellStyle name="_pgvcl-costal_PGVCL-_JND - 5_Weekly Urban PBR CO - 06-03-09 to 12-03-09" xfId="2725"/>
    <cellStyle name="_pgvcl-costal_pgvcl_JND - 5_Weekly Urban PBR CO - 06-03-09 to 12-03-09_TNDOCT-TO MAR-14" xfId="2726"/>
    <cellStyle name="_pgvcl-costal_PGVCL-_JND - 5_Weekly Urban PBR CO - 06-03-09 to 12-03-09_TNDOCT-TO MAR-14" xfId="2727"/>
    <cellStyle name="_pgvcl-costal_pgvcl_JND - 5_Weekly Urban PBR CO - 20-02-09 to 26-02-09" xfId="2728"/>
    <cellStyle name="_pgvcl-costal_PGVCL-_JND - 5_Weekly Urban PBR CO - 20-02-09 to 26-02-09" xfId="2729"/>
    <cellStyle name="_pgvcl-costal_pgvcl_JND - 5_Weekly Urban PBR CO - 20-02-09 to 26-02-09_TNDOCT-TO MAR-14" xfId="2730"/>
    <cellStyle name="_pgvcl-costal_PGVCL-_JND - 5_Weekly Urban PBR CO - 20-02-09 to 26-02-09_TNDOCT-TO MAR-14" xfId="2731"/>
    <cellStyle name="_pgvcl-costal_pgvcl_JND - 5_Weekly Urban PBR CO - 30-01-09 to 05-02-09" xfId="2732"/>
    <cellStyle name="_pgvcl-costal_PGVCL-_JND - 5_Weekly Urban PBR CO - 30-01-09 to 05-02-09" xfId="2733"/>
    <cellStyle name="_pgvcl-costal_pgvcl_JND - 5_Weekly Urban PBR CO - 30-01-09 to 05-02-09_TNDOCT-TO MAR-14" xfId="2734"/>
    <cellStyle name="_pgvcl-costal_PGVCL-_JND - 5_Weekly Urban PBR CO - 30-01-09 to 05-02-09_TNDOCT-TO MAR-14" xfId="2735"/>
    <cellStyle name="_pgvcl-costal_pgvcl_JND - 5_Weekly Urban PBR CO - 9-1-09 to 15.01.09" xfId="2736"/>
    <cellStyle name="_pgvcl-costal_PGVCL-_JND - 5_Weekly Urban PBR CO - 9-1-09 to 15.01.09" xfId="2737"/>
    <cellStyle name="_pgvcl-costal_pgvcl_JND - 5_Weekly Urban PBR CO - 9-1-09 to 15.01.09_TNDOCT-TO MAR-14" xfId="2738"/>
    <cellStyle name="_pgvcl-costal_PGVCL-_JND - 5_Weekly Urban PBR CO - 9-1-09 to 15.01.09_TNDOCT-TO MAR-14" xfId="2739"/>
    <cellStyle name="_pgvcl-costal_pgvcl_JND 50" xfId="2740"/>
    <cellStyle name="_pgvcl-costal_PGVCL-_JND 50" xfId="2741"/>
    <cellStyle name="_pgvcl-costal_pgvcl_JND 50_City Division MIS JAN-09" xfId="2742"/>
    <cellStyle name="_pgvcl-costal_PGVCL-_JND 50_City Division MIS JAN-09" xfId="2743"/>
    <cellStyle name="_pgvcl-costal_pgvcl_JND 50_City Division MIS JAN-09_SSNNL CANAL WISE summary-22-06-11" xfId="2744"/>
    <cellStyle name="_pgvcl-costal_PGVCL-_JND 50_City Division MIS JAN-09_SSNNL CANAL WISE summary-22-06-11" xfId="2745"/>
    <cellStyle name="_pgvcl-costal_pgvcl_JND 50_NEW MIS Jan-09" xfId="2746"/>
    <cellStyle name="_pgvcl-costal_PGVCL-_JND 50_NEW MIS Jan-09" xfId="2747"/>
    <cellStyle name="_pgvcl-costal_pgvcl_JND 50_NEW MIS Jan-09_SSNNL CANAL WISE summary-22-06-11" xfId="2748"/>
    <cellStyle name="_pgvcl-costal_PGVCL-_JND 50_NEW MIS Jan-09_SSNNL CANAL WISE summary-22-06-11" xfId="2749"/>
    <cellStyle name="_pgvcl-costal_pgvcl_JND 50_SSNNL CANAL WISE summary-22-06-11" xfId="2750"/>
    <cellStyle name="_pgvcl-costal_PGVCL-_JND 50_SSNNL CANAL WISE summary-22-06-11" xfId="2751"/>
    <cellStyle name="_pgvcl-costal_pgvcl_JND-5" xfId="2752"/>
    <cellStyle name="_pgvcl-costal_PGVCL-_JND-5" xfId="2753"/>
    <cellStyle name="_pgvcl-costal_pgvcl_JND-5_Book-DMTHL" xfId="2754"/>
    <cellStyle name="_pgvcl-costal_PGVCL-_JND-5_Book-DMTHL" xfId="2755"/>
    <cellStyle name="_pgvcl-costal_pgvcl_JND-5_City Division MIS JAN-09" xfId="2756"/>
    <cellStyle name="_pgvcl-costal_PGVCL-_JND-5_City Division MIS JAN-09" xfId="2757"/>
    <cellStyle name="_pgvcl-costal_pgvcl_JND-5_City Division MIS JAN-09_SSNNL CANAL WISE summary-22-06-11" xfId="2758"/>
    <cellStyle name="_pgvcl-costal_PGVCL-_JND-5_City Division MIS JAN-09_SSNNL CANAL WISE summary-22-06-11" xfId="2759"/>
    <cellStyle name="_pgvcl-costal_pgvcl_JND-5_Comparison" xfId="2760"/>
    <cellStyle name="_pgvcl-costal_PGVCL-_JND-5_Comparison" xfId="2761"/>
    <cellStyle name="_pgvcl-costal_pgvcl_JND-5_Comparison_TNDOCT-TO MAR-14" xfId="2762"/>
    <cellStyle name="_pgvcl-costal_PGVCL-_JND-5_Comparison_TNDOCT-TO MAR-14" xfId="2763"/>
    <cellStyle name="_pgvcl-costal_pgvcl_JND-5_Details of Selected Urban Feeder" xfId="2764"/>
    <cellStyle name="_pgvcl-costal_PGVCL-_JND-5_Details of Selected Urban Feeder" xfId="2765"/>
    <cellStyle name="_pgvcl-costal_pgvcl_JND-5_Details of Selected Urban Feeder_TNDOCT-TO MAR-14" xfId="2766"/>
    <cellStyle name="_pgvcl-costal_PGVCL-_JND-5_Details of Selected Urban Feeder_TNDOCT-TO MAR-14" xfId="2767"/>
    <cellStyle name="_pgvcl-costal_pgvcl_JND-5_DHTHL JAN-09" xfId="2768"/>
    <cellStyle name="_pgvcl-costal_PGVCL-_JND-5_DHTHL JAN-09" xfId="2769"/>
    <cellStyle name="_pgvcl-costal_pgvcl_JND-5_dnthl Feb-09" xfId="2770"/>
    <cellStyle name="_pgvcl-costal_PGVCL-_JND-5_dnthl Feb-09" xfId="2771"/>
    <cellStyle name="_pgvcl-costal_pgvcl_JND-5_JGYssss" xfId="2772"/>
    <cellStyle name="_pgvcl-costal_PGVCL-_JND-5_JGYssss" xfId="2773"/>
    <cellStyle name="_pgvcl-costal_pgvcl_JND-5_JGYssss_TNDOCT-TO MAR-14" xfId="2774"/>
    <cellStyle name="_pgvcl-costal_PGVCL-_JND-5_JGYssss_TNDOCT-TO MAR-14" xfId="2775"/>
    <cellStyle name="_pgvcl-costal_pgvcl_JND-5_NEW MIS Jan-09" xfId="2776"/>
    <cellStyle name="_pgvcl-costal_PGVCL-_JND-5_NEW MIS Jan-09" xfId="2777"/>
    <cellStyle name="_pgvcl-costal_pgvcl_JND-5_NEW MIS Jan-09_SSNNL CANAL WISE summary-22-06-11" xfId="2778"/>
    <cellStyle name="_pgvcl-costal_PGVCL-_JND-5_NEW MIS Jan-09_SSNNL CANAL WISE summary-22-06-11" xfId="2779"/>
    <cellStyle name="_pgvcl-costal_pgvcl_JND-5_PBR" xfId="2780"/>
    <cellStyle name="_pgvcl-costal_PGVCL-_JND-5_PBR" xfId="2781"/>
    <cellStyle name="_pgvcl-costal_pgvcl_JND-5_PBR CO_DAILY REPORT GIS - 20-01-09" xfId="2782"/>
    <cellStyle name="_pgvcl-costal_PGVCL-_JND-5_PBR CO_DAILY REPORT GIS - 20-01-09" xfId="2783"/>
    <cellStyle name="_pgvcl-costal_pgvcl_JND-5_PBR CO_DAILY REPORT GIS - 20-01-09_TNDOCT-TO MAR-14" xfId="2784"/>
    <cellStyle name="_pgvcl-costal_PGVCL-_JND-5_PBR CO_DAILY REPORT GIS - 20-01-09_TNDOCT-TO MAR-14" xfId="2785"/>
    <cellStyle name="_pgvcl-costal_pgvcl_JND-5_PBR_TNDOCT-TO MAR-14" xfId="2786"/>
    <cellStyle name="_pgvcl-costal_PGVCL-_JND-5_PBR_TNDOCT-TO MAR-14" xfId="2787"/>
    <cellStyle name="_pgvcl-costal_pgvcl_JND-5_PGVCL- 5" xfId="2788"/>
    <cellStyle name="_pgvcl-costal_PGVCL-_JND-5_PGVCL- 5" xfId="2789"/>
    <cellStyle name="_pgvcl-costal_pgvcl_JND-5_PGVCL SOP MIS 2 11-12 Qtr" xfId="2790"/>
    <cellStyle name="_pgvcl-costal_PGVCL-_JND-5_PGVCL SOP MIS 2 11-12 Qtr" xfId="2791"/>
    <cellStyle name="_pgvcl-costal_pgvcl_JND-5_PGVCL SOP MIS 2 11-12 Qtr_TNDOCT-TO MAR-14" xfId="2792"/>
    <cellStyle name="_pgvcl-costal_PGVCL-_JND-5_PGVCL SOP MIS 2 11-12 Qtr_TNDOCT-TO MAR-14" xfId="2793"/>
    <cellStyle name="_pgvcl-costal_pgvcl_JND-5_SOP MIS 4th Qtr 2011 12" xfId="2794"/>
    <cellStyle name="_pgvcl-costal_PGVCL-_JND-5_SOP MIS 4th Qtr 2011 12" xfId="2795"/>
    <cellStyle name="_pgvcl-costal_pgvcl_JND-5_SOP MIS 4th Qtr 2011 12_AG HVDSJun -12" xfId="2796"/>
    <cellStyle name="_pgvcl-costal_PGVCL-_JND-5_SOP MIS 4th Qtr 2011 12_AG HVDSJun -12" xfId="2797"/>
    <cellStyle name="_pgvcl-costal_pgvcl_JND-5_SSNNL CANAL WISE summary-22-06-11" xfId="2798"/>
    <cellStyle name="_pgvcl-costal_PGVCL-_JND-5_SSNNL CANAL WISE summary-22-06-11" xfId="2799"/>
    <cellStyle name="_pgvcl-costal_pgvcl_JND-5_t &amp; d SOP HALF YEARLY  26.04.11 014 012" xfId="2800"/>
    <cellStyle name="_pgvcl-costal_PGVCL-_JND-5_t &amp; d SOP HALF YEARLY  26.04.11 014 012" xfId="2801"/>
    <cellStyle name="_pgvcl-costal_pgvcl_JND-5_t &amp; d SOP HALF YEARLY  26.04.11 014 012_TNDOCT-TO MAR-14" xfId="2802"/>
    <cellStyle name="_pgvcl-costal_PGVCL-_JND-5_t &amp; d SOP HALF YEARLY  26.04.11 014 012_TNDOCT-TO MAR-14" xfId="2803"/>
    <cellStyle name="_pgvcl-costal_pgvcl_JND-5_T&amp;D August-08" xfId="2804"/>
    <cellStyle name="_pgvcl-costal_PGVCL-_JND-5_T&amp;D August-08" xfId="2805"/>
    <cellStyle name="_pgvcl-costal_pgvcl_JND-5_T&amp;D August-08_TNDOCT-TO MAR-14" xfId="2806"/>
    <cellStyle name="_pgvcl-costal_PGVCL-_JND-5_T&amp;D August-08_TNDOCT-TO MAR-14" xfId="2807"/>
    <cellStyle name="_pgvcl-costal_pgvcl_JND-5_T&amp;D Dec-08" xfId="2808"/>
    <cellStyle name="_pgvcl-costal_PGVCL-_JND-5_T&amp;D Dec-08" xfId="2809"/>
    <cellStyle name="_pgvcl-costal_pgvcl_JND-5_T&amp;D Dec-08_TNDOCT-TO MAR-14" xfId="2810"/>
    <cellStyle name="_pgvcl-costal_PGVCL-_JND-5_T&amp;D Dec-08_TNDOCT-TO MAR-14" xfId="2811"/>
    <cellStyle name="_pgvcl-costal_pgvcl_JND-5_T&amp;D July-08" xfId="2812"/>
    <cellStyle name="_pgvcl-costal_PGVCL-_JND-5_T&amp;D July-08" xfId="2813"/>
    <cellStyle name="_pgvcl-costal_pgvcl_JND-5_T&amp;D July-08_TNDOCT-TO MAR-14" xfId="2814"/>
    <cellStyle name="_pgvcl-costal_PGVCL-_JND-5_T&amp;D July-08_TNDOCT-TO MAR-14" xfId="2815"/>
    <cellStyle name="_pgvcl-costal_pgvcl_JND-5_tnd" xfId="2816"/>
    <cellStyle name="_pgvcl-costal_PGVCL-_JND-5_tnd" xfId="2817"/>
    <cellStyle name="_pgvcl-costal_pgvcl_JND-5_tnd_TNDOCT-TO MAR-14" xfId="2818"/>
    <cellStyle name="_pgvcl-costal_PGVCL-_JND-5_tnd_TNDOCT-TO MAR-14" xfId="2819"/>
    <cellStyle name="_pgvcl-costal_pgvcl_JND-5_TNDOCT-TO MAR-14" xfId="2820"/>
    <cellStyle name="_pgvcl-costal_PGVCL-_JND-5_TNDOCT-TO MAR-14" xfId="2821"/>
    <cellStyle name="_pgvcl-costal_pgvcl_JND-5_URBAN WEEKLY PBR CO" xfId="2822"/>
    <cellStyle name="_pgvcl-costal_PGVCL-_JND-5_URBAN WEEKLY PBR CO" xfId="2823"/>
    <cellStyle name="_pgvcl-costal_pgvcl_JND-5_URBAN WEEKLY PBR CO_TNDOCT-TO MAR-14" xfId="2824"/>
    <cellStyle name="_pgvcl-costal_PGVCL-_JND-5_URBAN WEEKLY PBR CO_TNDOCT-TO MAR-14" xfId="2825"/>
    <cellStyle name="_pgvcl-costal_pgvcl_JND-5_Weekly Urban PBR CO - 06-03-09 to 12-03-09" xfId="2826"/>
    <cellStyle name="_pgvcl-costal_PGVCL-_JND-5_Weekly Urban PBR CO - 06-03-09 to 12-03-09" xfId="2827"/>
    <cellStyle name="_pgvcl-costal_pgvcl_JND-5_Weekly Urban PBR CO - 06-03-09 to 12-03-09_TNDOCT-TO MAR-14" xfId="2828"/>
    <cellStyle name="_pgvcl-costal_PGVCL-_JND-5_Weekly Urban PBR CO - 06-03-09 to 12-03-09_TNDOCT-TO MAR-14" xfId="2829"/>
    <cellStyle name="_pgvcl-costal_pgvcl_JND-5_Weekly Urban PBR CO - 20-02-09 to 26-02-09" xfId="2830"/>
    <cellStyle name="_pgvcl-costal_PGVCL-_JND-5_Weekly Urban PBR CO - 20-02-09 to 26-02-09" xfId="2831"/>
    <cellStyle name="_pgvcl-costal_pgvcl_JND-5_Weekly Urban PBR CO - 20-02-09 to 26-02-09_TNDOCT-TO MAR-14" xfId="2832"/>
    <cellStyle name="_pgvcl-costal_PGVCL-_JND-5_Weekly Urban PBR CO - 20-02-09 to 26-02-09_TNDOCT-TO MAR-14" xfId="2833"/>
    <cellStyle name="_pgvcl-costal_pgvcl_JND-5_Weekly Urban PBR CO - 30-01-09 to 05-02-09" xfId="2834"/>
    <cellStyle name="_pgvcl-costal_PGVCL-_JND-5_Weekly Urban PBR CO - 30-01-09 to 05-02-09" xfId="2835"/>
    <cellStyle name="_pgvcl-costal_pgvcl_JND-5_Weekly Urban PBR CO - 30-01-09 to 05-02-09_TNDOCT-TO MAR-14" xfId="2836"/>
    <cellStyle name="_pgvcl-costal_PGVCL-_JND-5_Weekly Urban PBR CO - 30-01-09 to 05-02-09_TNDOCT-TO MAR-14" xfId="2837"/>
    <cellStyle name="_pgvcl-costal_pgvcl_JND-5_Weekly Urban PBR CO - 9-1-09 to 15.01.09" xfId="2838"/>
    <cellStyle name="_pgvcl-costal_PGVCL-_JND-5_Weekly Urban PBR CO - 9-1-09 to 15.01.09" xfId="2839"/>
    <cellStyle name="_pgvcl-costal_pgvcl_JND-5_Weekly Urban PBR CO - 9-1-09 to 15.01.09_TNDOCT-TO MAR-14" xfId="2840"/>
    <cellStyle name="_pgvcl-costal_PGVCL-_JND-5_Weekly Urban PBR CO - 9-1-09 to 15.01.09_TNDOCT-TO MAR-14" xfId="2841"/>
    <cellStyle name="_pgvcl-costal_pgvcl_MIS monthwise empty TC NEW" xfId="2842"/>
    <cellStyle name="_pgvcl-costal_PGVCL-_MIS monthwise empty TC NEW" xfId="2843"/>
    <cellStyle name="_pgvcl-costal_pgvcl_MIS monthwise empty TC NEW_SSNNL CANAL WISE summary-22-06-11" xfId="2844"/>
    <cellStyle name="_pgvcl-costal_PGVCL-_MIS monthwise empty TC NEW_SSNNL CANAL WISE summary-22-06-11" xfId="2845"/>
    <cellStyle name="_pgvcl-costal_pgvcl_NEW MIS Jan - 08" xfId="2846"/>
    <cellStyle name="_pgvcl-costal_PGVCL-_NEW MIS Jan - 08" xfId="2847"/>
    <cellStyle name="_pgvcl-costal_pgvcl_NEW MIS Jan - 08_Book-DMTHL" xfId="2848"/>
    <cellStyle name="_pgvcl-costal_PGVCL-_NEW MIS Jan - 08_Book-DMTHL" xfId="2849"/>
    <cellStyle name="_pgvcl-costal_pgvcl_NEW MIS Jan - 08_Comparison" xfId="2850"/>
    <cellStyle name="_pgvcl-costal_PGVCL-_NEW MIS Jan - 08_Comparison" xfId="2851"/>
    <cellStyle name="_pgvcl-costal_pgvcl_NEW MIS Jan - 08_Comparison_TNDOCT-TO MAR-14" xfId="2852"/>
    <cellStyle name="_pgvcl-costal_PGVCL-_NEW MIS Jan - 08_Comparison_TNDOCT-TO MAR-14" xfId="2853"/>
    <cellStyle name="_pgvcl-costal_pgvcl_NEW MIS Jan - 08_Details of Selected Urban Feeder" xfId="2854"/>
    <cellStyle name="_pgvcl-costal_PGVCL-_NEW MIS Jan - 08_Details of Selected Urban Feeder" xfId="2855"/>
    <cellStyle name="_pgvcl-costal_pgvcl_NEW MIS Jan - 08_Details of Selected Urban Feeder_TNDOCT-TO MAR-14" xfId="2856"/>
    <cellStyle name="_pgvcl-costal_PGVCL-_NEW MIS Jan - 08_Details of Selected Urban Feeder_TNDOCT-TO MAR-14" xfId="2857"/>
    <cellStyle name="_pgvcl-costal_pgvcl_NEW MIS Jan - 08_DHTHL JAN-09" xfId="2858"/>
    <cellStyle name="_pgvcl-costal_PGVCL-_NEW MIS Jan - 08_DHTHL JAN-09" xfId="2859"/>
    <cellStyle name="_pgvcl-costal_pgvcl_NEW MIS Jan - 08_dnthl Feb-09" xfId="2860"/>
    <cellStyle name="_pgvcl-costal_PGVCL-_NEW MIS Jan - 08_dnthl Feb-09" xfId="2861"/>
    <cellStyle name="_pgvcl-costal_pgvcl_NEW MIS Jan - 08_JGYssss" xfId="2862"/>
    <cellStyle name="_pgvcl-costal_PGVCL-_NEW MIS Jan - 08_JGYssss" xfId="2863"/>
    <cellStyle name="_pgvcl-costal_pgvcl_NEW MIS Jan - 08_JGYssss_TNDOCT-TO MAR-14" xfId="2864"/>
    <cellStyle name="_pgvcl-costal_PGVCL-_NEW MIS Jan - 08_JGYssss_TNDOCT-TO MAR-14" xfId="2865"/>
    <cellStyle name="_pgvcl-costal_pgvcl_NEW MIS Jan - 08_PBR" xfId="2866"/>
    <cellStyle name="_pgvcl-costal_PGVCL-_NEW MIS Jan - 08_PBR" xfId="2867"/>
    <cellStyle name="_pgvcl-costal_pgvcl_NEW MIS Jan - 08_PBR CO_DAILY REPORT GIS - 20-01-09" xfId="2868"/>
    <cellStyle name="_pgvcl-costal_PGVCL-_NEW MIS Jan - 08_PBR CO_DAILY REPORT GIS - 20-01-09" xfId="2869"/>
    <cellStyle name="_pgvcl-costal_pgvcl_NEW MIS Jan - 08_PBR CO_DAILY REPORT GIS - 20-01-09_TNDOCT-TO MAR-14" xfId="2870"/>
    <cellStyle name="_pgvcl-costal_PGVCL-_NEW MIS Jan - 08_PBR CO_DAILY REPORT GIS - 20-01-09_TNDOCT-TO MAR-14" xfId="2871"/>
    <cellStyle name="_pgvcl-costal_pgvcl_NEW MIS Jan - 08_PBR_TNDOCT-TO MAR-14" xfId="2872"/>
    <cellStyle name="_pgvcl-costal_PGVCL-_NEW MIS Jan - 08_PBR_TNDOCT-TO MAR-14" xfId="2873"/>
    <cellStyle name="_pgvcl-costal_pgvcl_NEW MIS Jan - 08_SSNNL CANAL WISE summary-22-06-11" xfId="2874"/>
    <cellStyle name="_pgvcl-costal_PGVCL-_NEW MIS Jan - 08_SSNNL CANAL WISE summary-22-06-11" xfId="2875"/>
    <cellStyle name="_pgvcl-costal_pgvcl_NEW MIS Jan - 08_T&amp;D August-08" xfId="2876"/>
    <cellStyle name="_pgvcl-costal_PGVCL-_NEW MIS Jan - 08_T&amp;D August-08" xfId="2877"/>
    <cellStyle name="_pgvcl-costal_pgvcl_NEW MIS Jan - 08_T&amp;D August-08_TNDOCT-TO MAR-14" xfId="2878"/>
    <cellStyle name="_pgvcl-costal_PGVCL-_NEW MIS Jan - 08_T&amp;D August-08_TNDOCT-TO MAR-14" xfId="2879"/>
    <cellStyle name="_pgvcl-costal_pgvcl_NEW MIS Jan - 08_T&amp;D Dec-08" xfId="2880"/>
    <cellStyle name="_pgvcl-costal_PGVCL-_NEW MIS Jan - 08_T&amp;D Dec-08" xfId="2881"/>
    <cellStyle name="_pgvcl-costal_pgvcl_NEW MIS Jan - 08_T&amp;D Dec-08_TNDOCT-TO MAR-14" xfId="2882"/>
    <cellStyle name="_pgvcl-costal_PGVCL-_NEW MIS Jan - 08_T&amp;D Dec-08_TNDOCT-TO MAR-14" xfId="2883"/>
    <cellStyle name="_pgvcl-costal_pgvcl_NEW MIS Jan - 08_T&amp;D July-08" xfId="2884"/>
    <cellStyle name="_pgvcl-costal_PGVCL-_NEW MIS Jan - 08_T&amp;D July-08" xfId="2885"/>
    <cellStyle name="_pgvcl-costal_pgvcl_NEW MIS Jan - 08_T&amp;D July-08_TNDOCT-TO MAR-14" xfId="2886"/>
    <cellStyle name="_pgvcl-costal_PGVCL-_NEW MIS Jan - 08_T&amp;D July-08_TNDOCT-TO MAR-14" xfId="2887"/>
    <cellStyle name="_pgvcl-costal_pgvcl_NEW MIS Jan - 08_TNDOCT-TO MAR-14" xfId="2888"/>
    <cellStyle name="_pgvcl-costal_PGVCL-_NEW MIS Jan - 08_TNDOCT-TO MAR-14" xfId="2889"/>
    <cellStyle name="_pgvcl-costal_pgvcl_NEW MIS Jan - 08_URBAN WEEKLY PBR CO" xfId="2890"/>
    <cellStyle name="_pgvcl-costal_PGVCL-_NEW MIS Jan - 08_URBAN WEEKLY PBR CO" xfId="2891"/>
    <cellStyle name="_pgvcl-costal_pgvcl_NEW MIS Jan - 08_URBAN WEEKLY PBR CO_TNDOCT-TO MAR-14" xfId="2892"/>
    <cellStyle name="_pgvcl-costal_PGVCL-_NEW MIS Jan - 08_URBAN WEEKLY PBR CO_TNDOCT-TO MAR-14" xfId="2893"/>
    <cellStyle name="_pgvcl-costal_pgvcl_NEW MIS Jan - 08_Weekly Urban PBR CO - 06-03-09 to 12-03-09" xfId="2894"/>
    <cellStyle name="_pgvcl-costal_PGVCL-_NEW MIS Jan - 08_Weekly Urban PBR CO - 06-03-09 to 12-03-09" xfId="2895"/>
    <cellStyle name="_pgvcl-costal_pgvcl_NEW MIS Jan - 08_Weekly Urban PBR CO - 06-03-09 to 12-03-09_TNDOCT-TO MAR-14" xfId="2896"/>
    <cellStyle name="_pgvcl-costal_PGVCL-_NEW MIS Jan - 08_Weekly Urban PBR CO - 06-03-09 to 12-03-09_TNDOCT-TO MAR-14" xfId="2897"/>
    <cellStyle name="_pgvcl-costal_pgvcl_NEW MIS Jan - 08_Weekly Urban PBR CO - 20-02-09 to 26-02-09" xfId="2898"/>
    <cellStyle name="_pgvcl-costal_PGVCL-_NEW MIS Jan - 08_Weekly Urban PBR CO - 20-02-09 to 26-02-09" xfId="2899"/>
    <cellStyle name="_pgvcl-costal_pgvcl_NEW MIS Jan - 08_Weekly Urban PBR CO - 20-02-09 to 26-02-09_TNDOCT-TO MAR-14" xfId="2900"/>
    <cellStyle name="_pgvcl-costal_PGVCL-_NEW MIS Jan - 08_Weekly Urban PBR CO - 20-02-09 to 26-02-09_TNDOCT-TO MAR-14" xfId="2901"/>
    <cellStyle name="_pgvcl-costal_pgvcl_NEW MIS Jan - 08_Weekly Urban PBR CO - 30-01-09 to 05-02-09" xfId="2902"/>
    <cellStyle name="_pgvcl-costal_PGVCL-_NEW MIS Jan - 08_Weekly Urban PBR CO - 30-01-09 to 05-02-09" xfId="2903"/>
    <cellStyle name="_pgvcl-costal_pgvcl_NEW MIS Jan - 08_Weekly Urban PBR CO - 30-01-09 to 05-02-09_TNDOCT-TO MAR-14" xfId="2904"/>
    <cellStyle name="_pgvcl-costal_PGVCL-_NEW MIS Jan - 08_Weekly Urban PBR CO - 30-01-09 to 05-02-09_TNDOCT-TO MAR-14" xfId="2905"/>
    <cellStyle name="_pgvcl-costal_pgvcl_NEW MIS Jan - 08_Weekly Urban PBR CO - 9-1-09 to 15.01.09" xfId="2906"/>
    <cellStyle name="_pgvcl-costal_PGVCL-_NEW MIS Jan - 08_Weekly Urban PBR CO - 9-1-09 to 15.01.09" xfId="2907"/>
    <cellStyle name="_pgvcl-costal_pgvcl_NEW MIS Jan - 08_Weekly Urban PBR CO - 9-1-09 to 15.01.09_TNDOCT-TO MAR-14" xfId="2908"/>
    <cellStyle name="_pgvcl-costal_PGVCL-_NEW MIS Jan - 08_Weekly Urban PBR CO - 9-1-09 to 15.01.09_TNDOCT-TO MAR-14" xfId="2909"/>
    <cellStyle name="_pgvcl-costal_pgvcl_NEWMISFromJNDCircle-DEC07" xfId="2910"/>
    <cellStyle name="_pgvcl-costal_PGVCL-_NEWMISFromJNDCircle-DEC07" xfId="2911"/>
    <cellStyle name="_pgvcl-costal_pgvcl_PBR" xfId="2912"/>
    <cellStyle name="_pgvcl-costal_PGVCL-_PBR" xfId="2913"/>
    <cellStyle name="_pgvcl-costal_pgvcl_PBR CO_DAILY REPORT GIS - 20-01-09" xfId="2914"/>
    <cellStyle name="_pgvcl-costal_PGVCL-_PBR CO_DAILY REPORT GIS - 20-01-09" xfId="2915"/>
    <cellStyle name="_pgvcl-costal_pgvcl_PBR CO_DAILY REPORT GIS - 20-01-09_TNDOCT-TO MAR-14" xfId="2916"/>
    <cellStyle name="_pgvcl-costal_PGVCL-_PBR CO_DAILY REPORT GIS - 20-01-09_TNDOCT-TO MAR-14" xfId="2917"/>
    <cellStyle name="_pgvcl-costal_pgvcl_PBR_TNDOCT-TO MAR-14" xfId="2918"/>
    <cellStyle name="_pgvcl-costal_PGVCL-_PBR_TNDOCT-TO MAR-14" xfId="2919"/>
    <cellStyle name="_pgvcl-costal_pgvcl_PBR-7" xfId="2920"/>
    <cellStyle name="_pgvcl-costal_PGVCL-_PBR-7" xfId="2921"/>
    <cellStyle name="_pgvcl-costal_pgvcl_PBR-7_TNDOCT-TO MAR-14" xfId="2922"/>
    <cellStyle name="_pgvcl-costal_PGVCL-_PBR-7_TNDOCT-TO MAR-14" xfId="2923"/>
    <cellStyle name="_pgvcl-costal_pgvcl_pbrnew formats for mis april -09" xfId="2924"/>
    <cellStyle name="_pgvcl-costal_PGVCL-_pbrnew formats for mis april -09" xfId="2925"/>
    <cellStyle name="_pgvcl-costal_pgvcl_pbrnew formats for mis april -09_SSNNL CANAL WISE summary-22-06-11" xfId="2926"/>
    <cellStyle name="_pgvcl-costal_PGVCL-_pbrnew formats for mis april -09_SSNNL CANAL WISE summary-22-06-11" xfId="2927"/>
    <cellStyle name="_pgvcl-costal_pgvcl_Performance Report 26.10.09" xfId="2928"/>
    <cellStyle name="_pgvcl-costal_PGVCL-_Performance Report 26.10.09" xfId="2929"/>
    <cellStyle name="_pgvcl-costal_pgvcl_PGVCL- 5" xfId="2930"/>
    <cellStyle name="_pgvcl-costal_PGVCL-_PGVCL- 5" xfId="2931"/>
    <cellStyle name="_pgvcl-costal_pgvcl_PGVCL SOP MIS 2 11-12 Qtr" xfId="2932"/>
    <cellStyle name="_pgvcl-costal_PGVCL-_PGVCL SOP MIS 2 11-12 Qtr" xfId="2933"/>
    <cellStyle name="_pgvcl-costal_pgvcl_PGVCL SOP MIS 2 11-12 Qtr_TNDOCT-TO MAR-14" xfId="2934"/>
    <cellStyle name="_pgvcl-costal_PGVCL-_PGVCL SOP MIS 2 11-12 Qtr_TNDOCT-TO MAR-14" xfId="2935"/>
    <cellStyle name="_pgvcl-costal_pgvcl_sept JMN-7" xfId="2936"/>
    <cellStyle name="_pgvcl-costal_PGVCL-_sept JMN-7" xfId="2937"/>
    <cellStyle name="_pgvcl-costal_pgvcl_Sheet2" xfId="2938"/>
    <cellStyle name="_pgvcl-costal_PGVCL-_Sheet2" xfId="2939"/>
    <cellStyle name="_pgvcl-costal_pgvcl_Sheet2_TNDOCT-TO MAR-14" xfId="2940"/>
    <cellStyle name="_pgvcl-costal_PGVCL-_Sheet2_TNDOCT-TO MAR-14" xfId="2941"/>
    <cellStyle name="_pgvcl-costal_pgvcl_Sheet3" xfId="2942"/>
    <cellStyle name="_pgvcl-costal_PGVCL-_Sheet3" xfId="2943"/>
    <cellStyle name="_pgvcl-costal_pgvcl_Sheet3_TNDOCT-TO MAR-14" xfId="2944"/>
    <cellStyle name="_pgvcl-costal_PGVCL-_Sheet3_TNDOCT-TO MAR-14" xfId="2945"/>
    <cellStyle name="_pgvcl-costal_pgvcl_SOP MIS 4th Qtr 2011 12" xfId="2946"/>
    <cellStyle name="_pgvcl-costal_PGVCL-_SOP MIS 4th Qtr 2011 12" xfId="2947"/>
    <cellStyle name="_pgvcl-costal_pgvcl_SOP MIS 4th Qtr 2011 12_AG HVDSJun -12" xfId="2948"/>
    <cellStyle name="_pgvcl-costal_PGVCL-_SOP MIS 4th Qtr 2011 12_AG HVDSJun -12" xfId="2949"/>
    <cellStyle name="_pgvcl-costal_pgvcl_SSNL 12.11.10" xfId="2950"/>
    <cellStyle name="_pgvcl-costal_PGVCL-_SSNL 12.11.10" xfId="2951"/>
    <cellStyle name="_pgvcl-costal_pgvcl_SSNL 12.11.10_SSNNL CANAL WISE summary-22-06-11" xfId="2952"/>
    <cellStyle name="_pgvcl-costal_PGVCL-_SSNL 12.11.10_SSNNL CANAL WISE summary-22-06-11" xfId="2953"/>
    <cellStyle name="_pgvcl-costal_pgvcl_SSNNL CANAL WISE summary-22-06-11" xfId="2954"/>
    <cellStyle name="_pgvcl-costal_PGVCL-_SSNNL CANAL WISE summary-22-06-11" xfId="2955"/>
    <cellStyle name="_pgvcl-costal_pgvcl_t &amp; d SOP HALF YEARLY  26.04.11 014 012" xfId="2956"/>
    <cellStyle name="_pgvcl-costal_PGVCL-_t &amp; d SOP HALF YEARLY  26.04.11 014 012" xfId="2957"/>
    <cellStyle name="_pgvcl-costal_pgvcl_t &amp; d SOP HALF YEARLY  26.04.11 014 012_TNDOCT-TO MAR-14" xfId="2958"/>
    <cellStyle name="_pgvcl-costal_PGVCL-_t &amp; d SOP HALF YEARLY  26.04.11 014 012_TNDOCT-TO MAR-14" xfId="2959"/>
    <cellStyle name="_pgvcl-costal_pgvcl_T&amp;D August-08" xfId="2960"/>
    <cellStyle name="_pgvcl-costal_PGVCL-_T&amp;D August-08" xfId="2961"/>
    <cellStyle name="_pgvcl-costal_pgvcl_T&amp;D August-08_TNDOCT-TO MAR-14" xfId="2962"/>
    <cellStyle name="_pgvcl-costal_PGVCL-_T&amp;D August-08_TNDOCT-TO MAR-14" xfId="2963"/>
    <cellStyle name="_pgvcl-costal_pgvcl_T&amp;D Dec-08" xfId="2964"/>
    <cellStyle name="_pgvcl-costal_PGVCL-_T&amp;D Dec-08" xfId="2965"/>
    <cellStyle name="_pgvcl-costal_pgvcl_T&amp;D Dec-08_TNDOCT-TO MAR-14" xfId="2966"/>
    <cellStyle name="_pgvcl-costal_PGVCL-_T&amp;D Dec-08_TNDOCT-TO MAR-14" xfId="2967"/>
    <cellStyle name="_pgvcl-costal_pgvcl_T&amp;D July-08" xfId="2968"/>
    <cellStyle name="_pgvcl-costal_PGVCL-_T&amp;D July-08" xfId="2969"/>
    <cellStyle name="_pgvcl-costal_pgvcl_T&amp;D July-08_TNDOCT-TO MAR-14" xfId="2970"/>
    <cellStyle name="_pgvcl-costal_PGVCL-_T&amp;D July-08_TNDOCT-TO MAR-14" xfId="2971"/>
    <cellStyle name="_pgvcl-costal_pgvcl_tnd" xfId="2972"/>
    <cellStyle name="_pgvcl-costal_PGVCL-_tnd" xfId="2973"/>
    <cellStyle name="_pgvcl-costal_pgvcl_tnd_TNDOCT-TO MAR-14" xfId="2974"/>
    <cellStyle name="_pgvcl-costal_PGVCL-_tnd_TNDOCT-TO MAR-14" xfId="2975"/>
    <cellStyle name="_pgvcl-costal_pgvcl_TNDOCT-TO MAR-14" xfId="2976"/>
    <cellStyle name="_pgvcl-costal_PGVCL-_TNDOCT-TO MAR-14" xfId="2977"/>
    <cellStyle name="_pgvcl-costal_pgvcl_URBAN WEEKLY PBR CO" xfId="2978"/>
    <cellStyle name="_pgvcl-costal_PGVCL-_URBAN WEEKLY PBR CO" xfId="2979"/>
    <cellStyle name="_pgvcl-costal_pgvcl_URBAN WEEKLY PBR CO_TNDOCT-TO MAR-14" xfId="2980"/>
    <cellStyle name="_pgvcl-costal_PGVCL-_URBAN WEEKLY PBR CO_TNDOCT-TO MAR-14" xfId="2981"/>
    <cellStyle name="_pgvcl-costal_pgvcl_Weekly Urban PBR CO - 06-03-09 to 12-03-09" xfId="2982"/>
    <cellStyle name="_pgvcl-costal_PGVCL-_Weekly Urban PBR CO - 06-03-09 to 12-03-09" xfId="2983"/>
    <cellStyle name="_pgvcl-costal_pgvcl_Weekly Urban PBR CO - 06-03-09 to 12-03-09_TNDOCT-TO MAR-14" xfId="2984"/>
    <cellStyle name="_pgvcl-costal_PGVCL-_Weekly Urban PBR CO - 06-03-09 to 12-03-09_TNDOCT-TO MAR-14" xfId="2985"/>
    <cellStyle name="_pgvcl-costal_pgvcl_Weekly Urban PBR CO - 20-02-09 to 26-02-09" xfId="2986"/>
    <cellStyle name="_pgvcl-costal_PGVCL-_Weekly Urban PBR CO - 20-02-09 to 26-02-09" xfId="2987"/>
    <cellStyle name="_pgvcl-costal_pgvcl_Weekly Urban PBR CO - 20-02-09 to 26-02-09_TNDOCT-TO MAR-14" xfId="2988"/>
    <cellStyle name="_pgvcl-costal_PGVCL-_Weekly Urban PBR CO - 20-02-09 to 26-02-09_TNDOCT-TO MAR-14" xfId="2989"/>
    <cellStyle name="_pgvcl-costal_pgvcl_Weekly Urban PBR CO - 30-01-09 to 05-02-09" xfId="2990"/>
    <cellStyle name="_pgvcl-costal_PGVCL-_Weekly Urban PBR CO - 30-01-09 to 05-02-09" xfId="2991"/>
    <cellStyle name="_pgvcl-costal_pgvcl_Weekly Urban PBR CO - 30-01-09 to 05-02-09_TNDOCT-TO MAR-14" xfId="2992"/>
    <cellStyle name="_pgvcl-costal_PGVCL-_Weekly Urban PBR CO - 30-01-09 to 05-02-09_TNDOCT-TO MAR-14" xfId="2993"/>
    <cellStyle name="_pgvcl-costal_pgvcl_Weekly Urban PBR CO - 9-1-09 to 15.01.09" xfId="2994"/>
    <cellStyle name="_pgvcl-costal_PGVCL-_Weekly Urban PBR CO - 9-1-09 to 15.01.09" xfId="2995"/>
    <cellStyle name="_pgvcl-costal_pgvcl_Weekly Urban PBR CO - 9-1-09 to 15.01.09_TNDOCT-TO MAR-14" xfId="2996"/>
    <cellStyle name="_pgvcl-costal_PGVCL-_Weekly Urban PBR CO - 9-1-09 to 15.01.09_TNDOCT-TO MAR-14" xfId="2997"/>
    <cellStyle name="_pgvcl-costal_sept JMN-7" xfId="2998"/>
    <cellStyle name="_pgvcl-costal_SSNNL CANAL WISE summary-22-06-11" xfId="2999"/>
    <cellStyle name="_pgvcl-costal_T&amp;D August-08" xfId="3000"/>
    <cellStyle name="_pgvcl-costal_T&amp;D August-08_TNDOCT-TO MAR-14" xfId="3001"/>
    <cellStyle name="_pgvcl-costal_T&amp;D Dec-08" xfId="3002"/>
    <cellStyle name="_pgvcl-costal_T&amp;D Dec-08_TNDOCT-TO MAR-14" xfId="3003"/>
    <cellStyle name="_pgvcl-costal_T&amp;D July-08" xfId="3004"/>
    <cellStyle name="_pgvcl-costal_T&amp;D July-08_TNDOCT-TO MAR-14" xfId="3005"/>
    <cellStyle name="_pgvcl-costal_TNDOCT-TO MAR-14" xfId="3006"/>
    <cellStyle name="_pgvcl-costal_URBAN WEEKLY PBR CO" xfId="3007"/>
    <cellStyle name="_pgvcl-costal_URBAN WEEKLY PBR CO_TNDOCT-TO MAR-14" xfId="3008"/>
    <cellStyle name="_pgvcl-costal_Weekly Urban PBR CO - 06-03-09 to 12-03-09" xfId="3009"/>
    <cellStyle name="_pgvcl-costal_Weekly Urban PBR CO - 06-03-09 to 12-03-09_TNDOCT-TO MAR-14" xfId="3010"/>
    <cellStyle name="_pgvcl-costal_Weekly Urban PBR CO - 20-02-09 to 26-02-09" xfId="3011"/>
    <cellStyle name="_pgvcl-costal_Weekly Urban PBR CO - 20-02-09 to 26-02-09_TNDOCT-TO MAR-14" xfId="3012"/>
    <cellStyle name="_pgvcl-costal_Weekly Urban PBR CO - 30-01-09 to 05-02-09" xfId="3013"/>
    <cellStyle name="_pgvcl-costal_Weekly Urban PBR CO - 30-01-09 to 05-02-09_TNDOCT-TO MAR-14" xfId="3014"/>
    <cellStyle name="_pgvcl-costal_Weekly Urban PBR CO - 9-1-09 to 15.01.09" xfId="3015"/>
    <cellStyle name="_pgvcl-costal_Weekly Urban PBR CO - 9-1-09 to 15.01.09_TNDOCT-TO MAR-14" xfId="3016"/>
    <cellStyle name="_Sheet1" xfId="3017"/>
    <cellStyle name="_Sheet1_Aux.cons" xfId="3018"/>
    <cellStyle name="_Sheet1_Aux.cons_AMR" xfId="3019"/>
    <cellStyle name="_Sheet1_Aux.cons_AMR_TNDOCT-TO MAR-14" xfId="3020"/>
    <cellStyle name="_Sheet1_Aux.cons_T&amp;D April--09" xfId="3021"/>
    <cellStyle name="_Sheet1_Aux.cons_T&amp;D April--09_TNDOCT-TO MAR-14" xfId="3022"/>
    <cellStyle name="_Sheet1_Aux.cons_TNDOCT-TO MAR-14" xfId="3023"/>
    <cellStyle name="_Sheet1_PGVCL" xfId="3024"/>
    <cellStyle name="_Sheet1_PGVCL_AMR" xfId="3025"/>
    <cellStyle name="_Sheet1_PGVCL_AMR_TNDOCT-TO MAR-14" xfId="3026"/>
    <cellStyle name="_Sheet1_PGVCL_T&amp;D April--09" xfId="3027"/>
    <cellStyle name="_Sheet1_PGVCL_T&amp;D April--09_TNDOCT-TO MAR-14" xfId="3028"/>
    <cellStyle name="_Sheet1_PGVCL_TNDOCT-TO MAR-14" xfId="3029"/>
    <cellStyle name="_Sheet2" xfId="3030"/>
    <cellStyle name="_sop t&amp;d" xfId="3031"/>
    <cellStyle name="_UGVCL" xfId="3032"/>
    <cellStyle name="_Updated format of EBC 29.10.04" xfId="3033"/>
    <cellStyle name="_Updated format of EBC Jan.05" xfId="3034"/>
    <cellStyle name="•W€_G7ATD" xfId="3035"/>
    <cellStyle name="20% - Accent1" xfId="3036" builtinId="30" customBuiltin="1"/>
    <cellStyle name="20% - Accent2" xfId="3037" builtinId="34" customBuiltin="1"/>
    <cellStyle name="20% - Accent3" xfId="3038" builtinId="38" customBuiltin="1"/>
    <cellStyle name="20% - Accent4" xfId="3039" builtinId="42" customBuiltin="1"/>
    <cellStyle name="20% - Accent5" xfId="3040" builtinId="46" customBuiltin="1"/>
    <cellStyle name="20% - Accent6" xfId="3041" builtinId="50" customBuiltin="1"/>
    <cellStyle name="40% - Accent1" xfId="3042" builtinId="31" customBuiltin="1"/>
    <cellStyle name="40% - Accent2" xfId="3043" builtinId="35" customBuiltin="1"/>
    <cellStyle name="40% - Accent3" xfId="3044" builtinId="39" customBuiltin="1"/>
    <cellStyle name="40% - Accent4" xfId="3045" builtinId="43" customBuiltin="1"/>
    <cellStyle name="40% - Accent5" xfId="3046" builtinId="47" customBuiltin="1"/>
    <cellStyle name="40% - Accent6" xfId="3047" builtinId="51" customBuiltin="1"/>
    <cellStyle name="60% - Accent1" xfId="3048" builtinId="32" customBuiltin="1"/>
    <cellStyle name="60% - Accent2" xfId="3049" builtinId="36" customBuiltin="1"/>
    <cellStyle name="60% - Accent3" xfId="3050" builtinId="40" customBuiltin="1"/>
    <cellStyle name="60% - Accent4" xfId="3051" builtinId="44" customBuiltin="1"/>
    <cellStyle name="60% - Accent5" xfId="3052" builtinId="48" customBuiltin="1"/>
    <cellStyle name="60% - Accent6" xfId="3053" builtinId="52" customBuiltin="1"/>
    <cellStyle name="Accent1" xfId="3054" builtinId="29" customBuiltin="1"/>
    <cellStyle name="Accent2" xfId="3055" builtinId="33" customBuiltin="1"/>
    <cellStyle name="Accent3" xfId="3056" builtinId="37" customBuiltin="1"/>
    <cellStyle name="Accent4" xfId="3057" builtinId="41" customBuiltin="1"/>
    <cellStyle name="Accent5" xfId="3058" builtinId="45" customBuiltin="1"/>
    <cellStyle name="Accent6" xfId="3059" builtinId="49" customBuiltin="1"/>
    <cellStyle name="AeE­ [0]_INQUIRY ¿μ¾÷AßAø " xfId="3060"/>
    <cellStyle name="AeE­_INQUIRY ¿μ¾÷AßAø " xfId="3061"/>
    <cellStyle name="AÞ¸¶ [0]_INQUIRY ¿?¾÷AßAø " xfId="3062"/>
    <cellStyle name="AÞ¸¶_INQUIRY ¿?¾÷AßAø " xfId="3063"/>
    <cellStyle name="Bad" xfId="3064" builtinId="27" customBuiltin="1"/>
    <cellStyle name="Black" xfId="3065"/>
    <cellStyle name="Black 1" xfId="3066"/>
    <cellStyle name="Black_Accident - 2007-08 + 2008-09 -- 15.12.08" xfId="3067"/>
    <cellStyle name="Body" xfId="3068"/>
    <cellStyle name="Border" xfId="3069"/>
    <cellStyle name="Border 1" xfId="3070"/>
    <cellStyle name="Border_&gt;5" xfId="3071"/>
    <cellStyle name="C?AØ_¿?¾÷CoE² " xfId="3072"/>
    <cellStyle name="C￥AØ_¿μ¾÷CoE² " xfId="3073"/>
    <cellStyle name="Calculation" xfId="3074" builtinId="22" customBuiltin="1"/>
    <cellStyle name="Check Cell" xfId="3075" builtinId="23" customBuiltin="1"/>
    <cellStyle name="Comma  - Style1" xfId="3076"/>
    <cellStyle name="Comma  - Style1 1" xfId="3077"/>
    <cellStyle name="Comma  - Style1_&gt;5" xfId="3078"/>
    <cellStyle name="Comma  - Style2" xfId="3079"/>
    <cellStyle name="Comma  - Style2 1" xfId="3080"/>
    <cellStyle name="Comma  - Style2_&gt;5" xfId="3081"/>
    <cellStyle name="Comma  - Style3" xfId="3082"/>
    <cellStyle name="Comma  - Style3 1" xfId="3083"/>
    <cellStyle name="Comma  - Style3_&gt;5" xfId="3084"/>
    <cellStyle name="Comma  - Style4" xfId="3085"/>
    <cellStyle name="Comma  - Style4 1" xfId="3086"/>
    <cellStyle name="Comma  - Style4_&gt;5" xfId="3087"/>
    <cellStyle name="Comma  - Style5" xfId="3088"/>
    <cellStyle name="Comma  - Style5 1" xfId="3089"/>
    <cellStyle name="Comma  - Style5_&gt;5" xfId="3090"/>
    <cellStyle name="Comma  - Style6" xfId="3091"/>
    <cellStyle name="Comma  - Style6 1" xfId="3092"/>
    <cellStyle name="Comma  - Style6_&gt;5" xfId="3093"/>
    <cellStyle name="Comma  - Style7" xfId="3094"/>
    <cellStyle name="Comma  - Style7 1" xfId="3095"/>
    <cellStyle name="Comma  - Style7_&gt;5" xfId="3096"/>
    <cellStyle name="Comma  - Style8" xfId="3097"/>
    <cellStyle name="Comma  - Style8 1" xfId="3098"/>
    <cellStyle name="Comma  - Style8_&gt;5" xfId="3099"/>
    <cellStyle name="Comma0" xfId="3100"/>
    <cellStyle name="Comma0 1" xfId="3101"/>
    <cellStyle name="Comma0_&gt;5" xfId="3102"/>
    <cellStyle name="Currency0" xfId="3103"/>
    <cellStyle name="Currency0 1" xfId="3104"/>
    <cellStyle name="Currency0_&gt;5" xfId="3105"/>
    <cellStyle name="Date" xfId="3106"/>
    <cellStyle name="Date 1" xfId="3107"/>
    <cellStyle name="Date_&gt;5" xfId="3108"/>
    <cellStyle name="Dezimal [0]_laroux" xfId="3109"/>
    <cellStyle name="Dezimal_laroux" xfId="3110"/>
    <cellStyle name="Euro" xfId="3111"/>
    <cellStyle name="Euro 1" xfId="3112"/>
    <cellStyle name="Euro_&gt;5" xfId="3113"/>
    <cellStyle name="Excel Built-in Normal" xfId="3114"/>
    <cellStyle name="Explanatory Text" xfId="3115" builtinId="53" customBuiltin="1"/>
    <cellStyle name="Fixed" xfId="3116"/>
    <cellStyle name="Fixed 1" xfId="3117"/>
    <cellStyle name="Fixed_&gt;5" xfId="3118"/>
    <cellStyle name="Formula" xfId="3119"/>
    <cellStyle name="Formula 1" xfId="3120"/>
    <cellStyle name="Formula_&gt;5" xfId="3121"/>
    <cellStyle name="Good" xfId="3122" builtinId="26" customBuiltin="1"/>
    <cellStyle name="Grey" xfId="3123"/>
    <cellStyle name="Grey 1" xfId="3124"/>
    <cellStyle name="Grey_&gt;5" xfId="3125"/>
    <cellStyle name="Head 1" xfId="3126"/>
    <cellStyle name="Header1" xfId="3127"/>
    <cellStyle name="Header1 1" xfId="3128"/>
    <cellStyle name="Header1_&gt;5" xfId="3129"/>
    <cellStyle name="Header2" xfId="3130"/>
    <cellStyle name="Header2 1" xfId="3131"/>
    <cellStyle name="Header2_&gt;5" xfId="3132"/>
    <cellStyle name="Heading 1" xfId="3133" builtinId="16" customBuiltin="1"/>
    <cellStyle name="Heading 1 1" xfId="3134"/>
    <cellStyle name="Heading 1 10" xfId="3135"/>
    <cellStyle name="Heading 1 2" xfId="3136"/>
    <cellStyle name="Heading 1 3" xfId="3137"/>
    <cellStyle name="Heading 1 4" xfId="3138"/>
    <cellStyle name="Heading 1 5" xfId="3139"/>
    <cellStyle name="Heading 1 6" xfId="3140"/>
    <cellStyle name="Heading 1 7" xfId="3141"/>
    <cellStyle name="Heading 1 8" xfId="3142"/>
    <cellStyle name="Heading 1 9" xfId="3143"/>
    <cellStyle name="Heading 2" xfId="3144" builtinId="17" customBuiltin="1"/>
    <cellStyle name="Heading 2 1" xfId="3145"/>
    <cellStyle name="Heading 2 10" xfId="3146"/>
    <cellStyle name="Heading 2 2" xfId="3147"/>
    <cellStyle name="Heading 2 3" xfId="3148"/>
    <cellStyle name="Heading 2 4" xfId="3149"/>
    <cellStyle name="Heading 2 5" xfId="3150"/>
    <cellStyle name="Heading 2 6" xfId="3151"/>
    <cellStyle name="Heading 2 7" xfId="3152"/>
    <cellStyle name="Heading 2 8" xfId="3153"/>
    <cellStyle name="Heading 2 9" xfId="3154"/>
    <cellStyle name="Heading 3" xfId="3155" builtinId="18" customBuiltin="1"/>
    <cellStyle name="Heading 4" xfId="3156" builtinId="19" customBuiltin="1"/>
    <cellStyle name="Hypertextový odkaz" xfId="3157"/>
    <cellStyle name="Hypertextový odkaz 1" xfId="3158"/>
    <cellStyle name="Hypertextový odkaz_Accident - 2007-08 + 2008-09 -- 15.12.08" xfId="3159"/>
    <cellStyle name="Input" xfId="3160" builtinId="20" customBuiltin="1"/>
    <cellStyle name="Input [yellow]" xfId="3161"/>
    <cellStyle name="Input [yellow] 1" xfId="3162"/>
    <cellStyle name="Input [yellow]_&gt;5" xfId="3163"/>
    <cellStyle name="Linked Cell" xfId="3164" builtinId="24" customBuiltin="1"/>
    <cellStyle name="Milliers [0]_laroux" xfId="3165"/>
    <cellStyle name="Milliers_laroux" xfId="3166"/>
    <cellStyle name="Neutral" xfId="3167" builtinId="28" customBuiltin="1"/>
    <cellStyle name="no dec" xfId="3168"/>
    <cellStyle name="no dec 1" xfId="3169"/>
    <cellStyle name="no dec_agpdc-checking (1)" xfId="3170"/>
    <cellStyle name="Non défini" xfId="3171"/>
    <cellStyle name="Non défini 1" xfId="3172"/>
    <cellStyle name="Non défini_&gt;5" xfId="3173"/>
    <cellStyle name="Normal" xfId="0" builtinId="0"/>
    <cellStyle name="Normal - Style1" xfId="3174"/>
    <cellStyle name="Normal - Style1 1" xfId="3175"/>
    <cellStyle name="Normal - Style1_&gt;5" xfId="3176"/>
    <cellStyle name="Normal 10" xfId="3177"/>
    <cellStyle name="Normal 11" xfId="3178"/>
    <cellStyle name="Normal 11 2" xfId="3269"/>
    <cellStyle name="Normal 11 2 2" xfId="3270"/>
    <cellStyle name="Normal 11 2 2 2" xfId="3272"/>
    <cellStyle name="Normal 11 3" xfId="3277"/>
    <cellStyle name="Normal 11 4" xfId="3278"/>
    <cellStyle name="Normal 11 5" xfId="3282"/>
    <cellStyle name="Normal 11 6" xfId="3285"/>
    <cellStyle name="Normal 11 7" xfId="3287"/>
    <cellStyle name="Normal 11 8" xfId="3289"/>
    <cellStyle name="Normal 11 9" xfId="3292"/>
    <cellStyle name="Normal 12" xfId="3179"/>
    <cellStyle name="Normal 13" xfId="3180"/>
    <cellStyle name="Normal 13 2" xfId="3181"/>
    <cellStyle name="Normal 13 3" xfId="3265"/>
    <cellStyle name="Normal 14" xfId="3182"/>
    <cellStyle name="Normal 15" xfId="3183"/>
    <cellStyle name="Normal 15 2" xfId="3268"/>
    <cellStyle name="Normal 15 3" xfId="3271"/>
    <cellStyle name="Normal 15 4" xfId="3274"/>
    <cellStyle name="Normal 15 5" xfId="3288"/>
    <cellStyle name="Normal 15 5 2" xfId="3301"/>
    <cellStyle name="Normal 15 6" xfId="3290"/>
    <cellStyle name="Normal 16" xfId="3184"/>
    <cellStyle name="Normal 17" xfId="3185"/>
    <cellStyle name="Normal 17 2" xfId="3266"/>
    <cellStyle name="Normal 17 2 2" xfId="3273"/>
    <cellStyle name="Normal 17 2 2 2" xfId="3276"/>
    <cellStyle name="Normal 17 2 2 2 3" xfId="3280"/>
    <cellStyle name="Normal 17 2 2 2 3 2" xfId="3283"/>
    <cellStyle name="Normal 17 2 2 2 3 2 2" xfId="3286"/>
    <cellStyle name="Normal 17 2 2 2 3 2 2 2" xfId="3291"/>
    <cellStyle name="Normal 18" xfId="3293"/>
    <cellStyle name="Normal 19" xfId="3294"/>
    <cellStyle name="Normal 2" xfId="3186"/>
    <cellStyle name="Normal 2 11" xfId="3296"/>
    <cellStyle name="Normal 2 2" xfId="3187"/>
    <cellStyle name="Normal 2 2 10" xfId="3297"/>
    <cellStyle name="Normal 2 2 2" xfId="3188"/>
    <cellStyle name="Normal 2 2 2 2" xfId="3264"/>
    <cellStyle name="Normal 2 3" xfId="3189"/>
    <cellStyle name="Normal 2 3 10" xfId="3298"/>
    <cellStyle name="Normal 2 4" xfId="3190"/>
    <cellStyle name="Normal 2 5" xfId="3275"/>
    <cellStyle name="Normal 2 5 2" xfId="3279"/>
    <cellStyle name="Normal 2_4" xfId="3191"/>
    <cellStyle name="Normal 20" xfId="3295"/>
    <cellStyle name="Normal 21" xfId="3300"/>
    <cellStyle name="Normal 26" xfId="3192"/>
    <cellStyle name="Normal 27" xfId="3193"/>
    <cellStyle name="Normal 29" xfId="3194"/>
    <cellStyle name="Normal 3" xfId="3195"/>
    <cellStyle name="Normal 3 4" xfId="3299"/>
    <cellStyle name="Normal 4" xfId="3196"/>
    <cellStyle name="Normal 5" xfId="3197"/>
    <cellStyle name="Normal 6" xfId="3198"/>
    <cellStyle name="Normal 68" xfId="3199"/>
    <cellStyle name="Normal 7" xfId="3200"/>
    <cellStyle name="Normal 8" xfId="3201"/>
    <cellStyle name="Normal 8 12" xfId="3202"/>
    <cellStyle name="Normal 8 13" xfId="3203"/>
    <cellStyle name="Normal 8_PGVCL- 5" xfId="3204"/>
    <cellStyle name="Normal 9" xfId="3205"/>
    <cellStyle name="Normal 9 12" xfId="3206"/>
    <cellStyle name="Normal 9_PGVCL- 5" xfId="3207"/>
    <cellStyle name="Normal_Book1" xfId="3208"/>
    <cellStyle name="Normal_BVN- SoP MIS-YEARLY 2008" xfId="3209"/>
    <cellStyle name="Normal_PGVCL- 7-" xfId="3210"/>
    <cellStyle name="Note" xfId="3211" builtinId="10" customBuiltin="1"/>
    <cellStyle name="Note 10" xfId="3212"/>
    <cellStyle name="Note 2" xfId="3213"/>
    <cellStyle name="Note 3" xfId="3214"/>
    <cellStyle name="Note 4" xfId="3215"/>
    <cellStyle name="Note 5" xfId="3216"/>
    <cellStyle name="Note 6" xfId="3217"/>
    <cellStyle name="Note 7" xfId="3218"/>
    <cellStyle name="Note 8" xfId="3219"/>
    <cellStyle name="Note 9" xfId="3220"/>
    <cellStyle name="Output" xfId="3221" builtinId="21" customBuiltin="1"/>
    <cellStyle name="Percent [2]" xfId="3222"/>
    <cellStyle name="Percent [2] 1" xfId="3223"/>
    <cellStyle name="Percent [2]_&gt;5" xfId="3224"/>
    <cellStyle name="Percent 2" xfId="3281"/>
    <cellStyle name="Percent 3" xfId="3284"/>
    <cellStyle name="Popis" xfId="3225"/>
    <cellStyle name="Popis 1" xfId="3226"/>
    <cellStyle name="Popis_&gt;5" xfId="3227"/>
    <cellStyle name="Red" xfId="3228"/>
    <cellStyle name="Red 1" xfId="3229"/>
    <cellStyle name="Red_Accident - 2007-08 + 2008-09 -- 15.12.08" xfId="3230"/>
    <cellStyle name="Sledovaný hypertextový odkaz" xfId="3231"/>
    <cellStyle name="Sledovaný hypertextový odkaz 1" xfId="3232"/>
    <cellStyle name="Sledovaný hypertextový odkaz_&gt;5" xfId="3233"/>
    <cellStyle name="Style 1" xfId="3234"/>
    <cellStyle name="Style 1 2" xfId="3235"/>
    <cellStyle name="Style 1_Accident - 2007-08 + 2008-09 -- 15.12.08" xfId="3236"/>
    <cellStyle name="Title" xfId="3237" builtinId="15" customBuiltin="1"/>
    <cellStyle name="Total" xfId="3238" builtinId="25" customBuiltin="1"/>
    <cellStyle name="Total 1" xfId="3239"/>
    <cellStyle name="Total 10" xfId="3240"/>
    <cellStyle name="Total 2" xfId="3241"/>
    <cellStyle name="Total 3" xfId="3242"/>
    <cellStyle name="Total 4" xfId="3243"/>
    <cellStyle name="Total 5" xfId="3244"/>
    <cellStyle name="Total 6" xfId="3245"/>
    <cellStyle name="Total 7" xfId="3246"/>
    <cellStyle name="Total 8" xfId="3247"/>
    <cellStyle name="Total 9" xfId="3248"/>
    <cellStyle name="Währung [0]_RESULTS" xfId="3249"/>
    <cellStyle name="Währung_RESULTS" xfId="3250"/>
    <cellStyle name="Warning Text" xfId="3251" builtinId="11" customBuiltin="1"/>
    <cellStyle name="똿뗦먛귟 [0.00]_PRODUCT DETAIL Q1" xfId="3252"/>
    <cellStyle name="똿뗦먛귟_PRODUCT DETAIL Q1" xfId="3253"/>
    <cellStyle name="믅됞 [0.00]_PRODUCT DETAIL Q1" xfId="3254"/>
    <cellStyle name="믅됞_PRODUCT DETAIL Q1" xfId="3255"/>
    <cellStyle name="백분율_HOBONG" xfId="3256"/>
    <cellStyle name="뷭?_BOOKSHIP" xfId="3257"/>
    <cellStyle name="콤마 [0]_1202" xfId="3258"/>
    <cellStyle name="콤마_1202" xfId="3259"/>
    <cellStyle name="통화 [0]_1202" xfId="3260"/>
    <cellStyle name="통화_1202" xfId="3261"/>
    <cellStyle name="표준_(정보부문)월별인원계획" xfId="3262"/>
  </cellStyles>
  <dxfs count="7">
    <dxf>
      <fill>
        <patternFill>
          <bgColor indexed="52"/>
        </patternFill>
      </fill>
    </dxf>
    <dxf>
      <font>
        <b/>
        <i val="0"/>
        <condense val="0"/>
        <extend val="0"/>
        <color indexed="62"/>
      </font>
      <fill>
        <patternFill patternType="none">
          <bgColor indexed="65"/>
        </patternFill>
      </fill>
    </dxf>
    <dxf>
      <fill>
        <patternFill>
          <bgColor indexed="10"/>
        </patternFill>
      </fill>
    </dxf>
    <dxf>
      <font>
        <b/>
        <i val="0"/>
        <condense val="0"/>
        <extend val="0"/>
        <color indexed="14"/>
      </font>
      <fill>
        <patternFill patternType="none">
          <bgColor indexed="65"/>
        </patternFill>
      </fill>
    </dxf>
    <dxf>
      <fill>
        <patternFill>
          <bgColor indexed="1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externalLink" Target="externalLinks/externalLink19.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externalLink" Target="externalLinks/externalLink22.xml"/><Relationship Id="rId47" Type="http://schemas.openxmlformats.org/officeDocument/2006/relationships/externalLink" Target="externalLinks/externalLink27.xml"/><Relationship Id="rId50" Type="http://schemas.openxmlformats.org/officeDocument/2006/relationships/externalLink" Target="externalLinks/externalLink3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9.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externalLink" Target="externalLinks/externalLink20.xml"/><Relationship Id="rId45" Type="http://schemas.openxmlformats.org/officeDocument/2006/relationships/externalLink" Target="externalLinks/externalLink2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4" Type="http://schemas.openxmlformats.org/officeDocument/2006/relationships/externalLink" Target="externalLinks/externalLink24.xml"/><Relationship Id="rId52"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43" Type="http://schemas.openxmlformats.org/officeDocument/2006/relationships/externalLink" Target="externalLinks/externalLink23.xml"/><Relationship Id="rId48" Type="http://schemas.openxmlformats.org/officeDocument/2006/relationships/externalLink" Target="externalLinks/externalLink2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46" Type="http://schemas.openxmlformats.org/officeDocument/2006/relationships/externalLink" Target="externalLinks/externalLink26.xml"/><Relationship Id="rId20" Type="http://schemas.openxmlformats.org/officeDocument/2006/relationships/worksheet" Target="worksheets/sheet20.xml"/><Relationship Id="rId41" Type="http://schemas.openxmlformats.org/officeDocument/2006/relationships/externalLink" Target="externalLinks/externalLink2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49" Type="http://schemas.openxmlformats.org/officeDocument/2006/relationships/externalLink" Target="externalLinks/externalLink2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comp1\RRS\WINDOWS\Desktop\REMIS1\RE_Dec_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comp1\c\rrs\SBM\Mpzp1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ns\pns_D\M.I.S\2006\dec\Mpzp12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c\GANESHA\GANESHA1\MIS2\GEB_Anand\SHP_TD_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comp1\c\WINDOWS\Desktop\GANESHA\SHP_TD_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pdp\ganesha\GEB_Anand\SHP_TD_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omp1\C\GEB_Anand\SHP_TD_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ech-5\d\MIS\april\Mpzp1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ns\pns_D\M.I.S\2006\APR\Mpzp1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ech-2\tech_d%20(D)\M.I.S\2006\dec\Mpzp1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ech1\C\MIS\April-05\Mpzp1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ns\pns_D\M.I.S\2006\dec\MPZPJAN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02-pgom-pbr\Decap_F\MY%20DOCUMENT--170308\Presentation%2017-01-08\PBR%20atc%20mtg%20format%20JAN-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NEWUSER/Desktop/T&amp;D%20Apr-09/T&amp;D%20April--0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ech1\tech1_c\WINDOWS\Desktop\TATKAL2002\Summar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ech-4\d\Tech-4\2007-08\APDRP\July-07\S.I.WORKS-PRO%2038%20(A,B,C)%2039(A,B,C)July-0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AMR-1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e02-pgom-pbr\Decap_F\AMR-1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ech-2\tech2_D\SE%20CONF\JUN%2006\page%205%20t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c\GANESHA\GANESHA1\MIS2\GEB_Anand\ST\st\s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icomp1\c\WINDOWS\Desktop\GANESHA\ST\st\s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pdp\ganesha\GEB_Anand\ST\st\s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ns\pns_D\M.I.S\2006\APR\MPZPJAN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omp1\C\GEB_Anand\ST\st\s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heme-tmk\schm_d\TECH-1_0506\ADB-1804\TECH-1\si\SIREPORTS-2003-04.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CistMast_SteelQ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ech-2\tech_d%20(D)\M.I.S\2006\dec\MPZPJA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ch1\C\MIS\April-05\MPZPJA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ech-5\d\MIS\april\MPZPJAN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comp1\c\WINDOWS\Desktop\REMIS1\RE_Dec_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icomp1\c\rrs\SBM\MPZ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comp1\c\WINDOWS\Desktop\REMIS1\MPZPJA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mpmla wise pp0001"/>
      <sheetName val="zpF0001"/>
      <sheetName val="mpmla wise pp01_02"/>
      <sheetName val="shp_T_D_drive"/>
      <sheetName val="Sheet3"/>
      <sheetName val="Sheet1"/>
      <sheetName val="2.7.22"/>
      <sheetName val="shp_T&amp;D_dri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eet1"/>
      <sheetName val="zpF0001"/>
      <sheetName val="mpmla wise pp02_03"/>
      <sheetName val="mpmla wise pp0001"/>
      <sheetName val="shp_T&amp;D_drive"/>
      <sheetName val="TLPPOCT"/>
      <sheetName val="R2-S1-mthws-prog"/>
      <sheetName val="LMAIN"/>
      <sheetName val="shp_T_D_drive"/>
      <sheetName val="REF"/>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2_03"/>
      <sheetName val="mpmla_wise_pp0001"/>
      <sheetName val="Entry - Monthiwse"/>
      <sheetName val="CDSteelMaster"/>
      <sheetName val="SuvP_Ltg_Catwise"/>
      <sheetName val="PP_Ltg_Catwise"/>
      <sheetName val="SuvP_Ind_Catwise "/>
      <sheetName val="PP_Ind_Catwise "/>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sheetData sheetId="52"/>
      <sheetData sheetId="53"/>
      <sheetData sheetId="5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zpF0001"/>
      <sheetName val="Recovered_Sheet5"/>
      <sheetName val="mpmla wise pp0001"/>
      <sheetName val="shp_T&amp;D_drive"/>
      <sheetName val="mpmla wise pp02_03"/>
      <sheetName val="TLPPOCT"/>
      <sheetName val="Summary- ppt "/>
      <sheetName val="ph-1 officerwise"/>
      <sheetName val="ph-2 officerwise"/>
      <sheetName val="ph-3 officerwise"/>
      <sheetName val="jgy-pr1"/>
      <sheetName val="jgy-pr2"/>
      <sheetName val="jgy-pr3"/>
      <sheetName val="jgy-pr4"/>
      <sheetName val="Summary officer loss"/>
      <sheetName val="Summary-ppt"/>
      <sheetName val="jgy-ph-1-losses-summary"/>
      <sheetName val="jgy-ph-3-losses-summary"/>
      <sheetName val="jgy-ph-2-losses-summary"/>
      <sheetName val="jgy-ph-4-losses-summary"/>
      <sheetName val="SuvP_Ltg_Catwise"/>
      <sheetName val="PP_Ltg_Catwise"/>
      <sheetName val="SuvP_Ind_Catwise "/>
      <sheetName val="PP_Ind_Catwise "/>
      <sheetName val="Mpzp1201"/>
      <sheetName val="Ann8"/>
      <sheetName val="ann9"/>
      <sheetName val="ann10"/>
      <sheetName val="shp_T_D_drive"/>
      <sheetName val="Book1"/>
      <sheetName val="New AG UN METER"/>
      <sheetName val="REPORT"/>
      <sheetName val="DEPARTMENTAL"/>
      <sheetName val="Dom"/>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001"/>
      <sheetName val="mpmla_wise_pp02_03"/>
      <sheetName val="Summary-_ppt_"/>
      <sheetName val="ph-1_officerwise"/>
      <sheetName val="ph-2_officerwise"/>
      <sheetName val="ph-3_officerwise"/>
      <sheetName val="Summary_officer_loss"/>
      <sheetName val="SuvP_Ind_Catwise_"/>
      <sheetName val="PP_Ind_Catwise_"/>
      <sheetName val="New_AG_UN_METER"/>
      <sheetName val="LOV"/>
      <sheetName val="LOVs"/>
      <sheetName val="Sheet2"/>
      <sheetName val="compar jgy"/>
      <sheetName val="COMPARE A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mpmla wise pp0001"/>
      <sheetName val="zpF0001"/>
      <sheetName val="Recovered_Sheet5"/>
      <sheetName val="LMAIN"/>
      <sheetName val="TLPPOCT"/>
      <sheetName val="mpmla wise pp02_03"/>
      <sheetName val="SuvP_Ltg_Catwise"/>
      <sheetName val="PP_Ltg_Catwise"/>
      <sheetName val="SuvP_Ind_Catwise "/>
      <sheetName val="PP_Ind_Catwise "/>
      <sheetName val="CDSteelMaster"/>
      <sheetName val="MTHWISE FAIL"/>
      <sheetName val="PASTE"/>
      <sheetName val="REF"/>
      <sheetName val="ATCFMPAPR-16 (mod)"/>
      <sheetName val="ATCFMPMAY-15 (mod)"/>
      <sheetName val="ATCFMPMAY-16 (mod)"/>
      <sheetName val="SDN-Catwise  (MOD) "/>
      <sheetName val="SDN-Catwise  (MOD)HTADV.BILLING"/>
      <sheetName val="ZP01_02SPILL_TALWISE"/>
      <sheetName val="PRO_39_C"/>
      <sheetName val="SHP_TD_00"/>
      <sheetName val="Sheet2"/>
      <sheetName val="T_D COMP"/>
      <sheetName val="HTVR CO_"/>
      <sheetName val="Book1"/>
      <sheetName val="FDR MST"/>
      <sheetName val="DATA"/>
      <sheetName val="Sheet1"/>
      <sheetName val="zp0001_MA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T_D COMP"/>
      <sheetName val="LMAIN"/>
      <sheetName val="R2-S1-mthws-prog"/>
      <sheetName val="TLPPOCT"/>
      <sheetName val="zpF0001"/>
      <sheetName val="locationwise activities"/>
      <sheetName val="mpmla wise pp0001"/>
      <sheetName val="zp0001_MAR"/>
      <sheetName val="TALUKA Wise"/>
      <sheetName val="117"/>
      <sheetName val="Recovered_Sheet5"/>
      <sheetName val="mpmla wise pp02_03"/>
      <sheetName val="SuvP_Ltg_Catwise"/>
      <sheetName val="PP_Ltg_Catwise"/>
      <sheetName val="SuvP_Ind_Catwise "/>
      <sheetName val="PP_Ind_Catwise "/>
      <sheetName val="mpmla wise paid pending"/>
      <sheetName val="LOOKUPS"/>
      <sheetName val="FDR MST"/>
      <sheetName val="CDSteelMaster"/>
      <sheetName val="METRE ON UM CONN"/>
      <sheetName val="D'BARIA CTY"/>
      <sheetName val="PIPLOD"/>
      <sheetName val="Motizari JGY"/>
      <sheetName val="Toyani JGY "/>
      <sheetName val="Rama JGY "/>
      <sheetName val="BAKROL"/>
      <sheetName val="NAGVAV"/>
      <sheetName val="RICHWANI"/>
      <sheetName val="Salia AG"/>
      <sheetName val="Kaliyakota AG"/>
      <sheetName val="GUNA AG"/>
      <sheetName val="GOLLAV"/>
      <sheetName val="JUNA BARIA"/>
      <sheetName val=" FANGIA JGY"/>
      <sheetName val="SEVANIYA JGY"/>
      <sheetName val=" BARA JGY"/>
      <sheetName val="Bamroli AG"/>
      <sheetName val="Vadbhet AG"/>
      <sheetName val="Kelkuwa AG"/>
      <sheetName val="Sheet1"/>
      <sheetName val="COST ESTI.14B"/>
      <sheetName val="SUB DN TS"/>
      <sheetName val="PROF.14"/>
      <sheetName val="CHECK LIST"/>
      <sheetName val="MATERIAL REQUIRE"/>
      <sheetName val="DIVN. T.S."/>
      <sheetName val="GUNA"/>
      <sheetName val="Office Note HT ABC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
          <cell r="A1" t="str">
            <v>Annexure - A</v>
          </cell>
        </row>
        <row r="2">
          <cell r="A2" t="str">
            <v>Fortnightlyreport regarding action taken on feeders selected for reducing T&amp;D losses</v>
          </cell>
        </row>
        <row r="3">
          <cell r="S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Recovered_Sheet5"/>
      <sheetName val="LMAIN"/>
      <sheetName val="ruf fmp"/>
      <sheetName val="TLPPOCT"/>
      <sheetName val="mpmla wise pp01_02"/>
      <sheetName val="SuvP_Ltg_Catwise"/>
      <sheetName val="PP_Ltg_Catwise"/>
      <sheetName val="SuvP_Ind_Catwise "/>
      <sheetName val="PP_Ind_Catwise "/>
      <sheetName val="zpF0001"/>
      <sheetName val="compar jgy"/>
      <sheetName val="COMPARE AG"/>
      <sheetName val="SUM-04-05"/>
      <sheetName val="CDSteelMaster"/>
      <sheetName val="REPORT"/>
      <sheetName val="LOOKUPS"/>
      <sheetName val="T_D COMP"/>
      <sheetName val="04REL"/>
      <sheetName val="Book1"/>
      <sheetName val="mpmla wise pp0001"/>
      <sheetName val="mpmla wise pp02_0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eet1"/>
      <sheetName val="00 to03"/>
      <sheetName val="Sheet3"/>
      <sheetName val="XL4Test5"/>
      <sheetName val="mpmla wise pp0001"/>
      <sheetName val="zpF0001"/>
      <sheetName val="TLPPOCT"/>
      <sheetName val="mpmla wise pp01_0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mpmla wise pp0001"/>
      <sheetName val="zpF0001"/>
      <sheetName val="shp_T_D_dri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_D_drive"/>
      <sheetName val="shp_T&amp;D_drive"/>
      <sheetName val="mpmla wise pp0001"/>
      <sheetName val="zpF0001"/>
      <sheetName val="CDSteelMaster"/>
      <sheetName val="Recovered_Sheet5"/>
      <sheetName val="vij"/>
      <sheetName val="Book1"/>
      <sheetName val="TLPPO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amp;D_drive"/>
      <sheetName val="shp_T_D_drive"/>
      <sheetName val="mpmla wise pp0001"/>
      <sheetName val="zpF0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Name of Lines"/>
      <sheetName val="T_D COMP"/>
      <sheetName val="SuvP_Ltg_Catwise"/>
      <sheetName val="PP_Ltg_Catwise"/>
      <sheetName val="SuvP_Ind_Catwise "/>
      <sheetName val="PP_Ind_Catwise "/>
      <sheetName val="shp_T&amp;D_drive"/>
      <sheetName val="shp_T_D_drive"/>
      <sheetName val="FDR MST"/>
      <sheetName val="mpmla wise pp01_02"/>
      <sheetName val="TLPPOCT"/>
      <sheetName val="MPZPJAN1"/>
      <sheetName val="AG UN METER"/>
      <sheetName val="PRO_39_C"/>
      <sheetName val="REF"/>
      <sheetName val="Sheet2"/>
      <sheetName val="BTD DIV"/>
      <sheetName val="GDN DIV"/>
      <sheetName val="MTHWISE FAIL"/>
      <sheetName val="PASTE"/>
      <sheetName val="ACN_PLN  _2_"/>
      <sheetName val="Book1"/>
      <sheetName val="ann10"/>
      <sheetName val="Format"/>
      <sheetName val="mpmla_wise_pp0001"/>
      <sheetName val="yw_mpmlaws_sumary"/>
      <sheetName val="ZP_URBAN_IV_V"/>
      <sheetName val="ZP_PROF_II"/>
      <sheetName val="ZP_PROF_III_"/>
      <sheetName val="Sorted_mpmla_wise_pp0001"/>
      <sheetName val="mpmla_DIST_wise_pp0001"/>
      <sheetName val="mpmla_wise_pp0001_(2)"/>
      <sheetName val="Name_of_Lines"/>
      <sheetName val="T_D_COMP"/>
      <sheetName val="SuvP_Ind_Catwise_"/>
      <sheetName val="PP_Ind_Catwise_"/>
      <sheetName val="FDR_MST"/>
      <sheetName val="mpmla_wise_pp01_02"/>
      <sheetName val="AG_UN_METER"/>
      <sheetName val="BTD_DIV"/>
      <sheetName val="GDN_DIV"/>
      <sheetName val="MTHWISE_FAIL"/>
      <sheetName val="ACN_PLN___2_"/>
      <sheetName val="FAULT LIST"/>
      <sheetName val="LOVs"/>
      <sheetName val="compar jgy"/>
      <sheetName val="COMPARE AG"/>
      <sheetName val="DATA"/>
      <sheetName val="mpmla wise pp02_03"/>
      <sheetName val="lmain"/>
      <sheetName val="Master"/>
      <sheetName val="Lookups"/>
      <sheetName val="REPORT"/>
      <sheetName val="A 3_7"/>
      <sheetName val="Rep_New_RSO"/>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v>2</v>
          </cell>
          <cell r="H43">
            <v>0</v>
          </cell>
          <cell r="I43">
            <v>0</v>
          </cell>
          <cell r="L43">
            <v>2</v>
          </cell>
          <cell r="M43">
            <v>0</v>
          </cell>
          <cell r="N43">
            <v>2</v>
          </cell>
          <cell r="O43" t="str">
            <v>A</v>
          </cell>
          <cell r="P43">
            <v>0</v>
          </cell>
          <cell r="Q43">
            <v>0</v>
          </cell>
          <cell r="T43">
            <v>0</v>
          </cell>
          <cell r="U43">
            <v>0</v>
          </cell>
          <cell r="Z43">
            <v>2730</v>
          </cell>
          <cell r="AA43">
            <v>0</v>
          </cell>
          <cell r="AB43">
            <v>0</v>
          </cell>
          <cell r="AC43">
            <v>0</v>
          </cell>
          <cell r="AD43">
            <v>1365</v>
          </cell>
          <cell r="AE43">
            <v>1365</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v>85</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v>11</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v>26</v>
          </cell>
          <cell r="H58">
            <v>20</v>
          </cell>
          <cell r="I58">
            <v>0</v>
          </cell>
          <cell r="L58">
            <v>6</v>
          </cell>
          <cell r="M58">
            <v>0</v>
          </cell>
          <cell r="N58">
            <v>6</v>
          </cell>
          <cell r="O58" t="str">
            <v>A</v>
          </cell>
          <cell r="P58">
            <v>0</v>
          </cell>
          <cell r="Q58">
            <v>0</v>
          </cell>
          <cell r="R58">
            <v>0</v>
          </cell>
          <cell r="T58">
            <v>0</v>
          </cell>
          <cell r="U58">
            <v>0</v>
          </cell>
          <cell r="Z58">
            <v>8190</v>
          </cell>
          <cell r="AA58">
            <v>0</v>
          </cell>
          <cell r="AB58">
            <v>0</v>
          </cell>
          <cell r="AC58">
            <v>0</v>
          </cell>
          <cell r="AD58">
            <v>1365</v>
          </cell>
          <cell r="AE58">
            <v>1365</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v>64</v>
          </cell>
          <cell r="H67">
            <v>60</v>
          </cell>
          <cell r="I67">
            <v>0</v>
          </cell>
          <cell r="L67">
            <v>4</v>
          </cell>
          <cell r="M67">
            <v>0</v>
          </cell>
          <cell r="N67">
            <v>4</v>
          </cell>
          <cell r="O67" t="str">
            <v>A</v>
          </cell>
          <cell r="P67">
            <v>0</v>
          </cell>
          <cell r="Q67">
            <v>0</v>
          </cell>
          <cell r="R67">
            <v>0</v>
          </cell>
          <cell r="T67">
            <v>0</v>
          </cell>
          <cell r="U67">
            <v>0</v>
          </cell>
          <cell r="Z67">
            <v>5460</v>
          </cell>
          <cell r="AA67">
            <v>0</v>
          </cell>
          <cell r="AB67">
            <v>0</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v>4915.203125</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_1"/>
      <sheetName val="cm_2"/>
      <sheetName val="cm_3"/>
      <sheetName val="DMTHL NEW"/>
      <sheetName val="graph"/>
      <sheetName val="compare urbn"/>
      <sheetName val="compar jgy"/>
      <sheetName val="COMPARE AG"/>
      <sheetName val="SUMMURY"/>
      <sheetName val="Sheet1"/>
      <sheetName val="vigilance"/>
      <sheetName val="CMTHL 07_08"/>
      <sheetName val="URBN"/>
      <sheetName val="IND"/>
      <sheetName val="JGY"/>
      <sheetName val="AGDOM"/>
      <sheetName val="cmthl05-06-07"/>
      <sheetName val="shp_T_D_drive"/>
      <sheetName val="TLPPOCT"/>
      <sheetName val="mpmla wise pp02_03"/>
      <sheetName val="Recovered_Sheet5"/>
      <sheetName val="ruf fmp"/>
      <sheetName val="ACN_PLN  _2_"/>
      <sheetName val="REF"/>
      <sheetName val="mpmla wise pp01_02"/>
      <sheetName val="FDR MST"/>
      <sheetName val="shp_T&amp;D_drive"/>
      <sheetName val="Addl.40"/>
      <sheetName val="04REL"/>
    </sheetNames>
    <sheetDataSet>
      <sheetData sheetId="0" refreshError="1"/>
      <sheetData sheetId="1" refreshError="1"/>
      <sheetData sheetId="2" refreshError="1"/>
      <sheetData sheetId="3" refreshError="1"/>
      <sheetData sheetId="4" refreshError="1"/>
      <sheetData sheetId="5" refreshError="1"/>
      <sheetData sheetId="6" refreshError="1">
        <row r="1">
          <cell r="B1" t="str">
            <v>PGVCL  CIRCLE  OFFICE  PORBANDAR</v>
          </cell>
        </row>
        <row r="3">
          <cell r="B3" t="str">
            <v xml:space="preserve">JGY FEEDERWISE REPORT OF T&amp;D LOSSES </v>
          </cell>
        </row>
        <row r="6">
          <cell r="B6" t="str">
            <v>S/Divn</v>
          </cell>
          <cell r="C6" t="str">
            <v>Feeder Name</v>
          </cell>
          <cell r="D6" t="str">
            <v>FEED</v>
          </cell>
          <cell r="E6" t="str">
            <v>ER</v>
          </cell>
          <cell r="F6" t="str">
            <v>THEO</v>
          </cell>
          <cell r="G6" t="str">
            <v>2006-07</v>
          </cell>
          <cell r="H6" t="str">
            <v>%T &amp; D LOSS</v>
          </cell>
        </row>
        <row r="7">
          <cell r="B7" t="str">
            <v>Code</v>
          </cell>
          <cell r="D7" t="str">
            <v>CAT</v>
          </cell>
          <cell r="E7" t="str">
            <v>TP</v>
          </cell>
          <cell r="F7" t="str">
            <v>LOSS</v>
          </cell>
          <cell r="G7" t="str">
            <v>YR LOSS</v>
          </cell>
          <cell r="H7">
            <v>39173</v>
          </cell>
        </row>
        <row r="8">
          <cell r="B8" t="str">
            <v>BAGVADAR</v>
          </cell>
          <cell r="C8" t="str">
            <v>MAJIVANA</v>
          </cell>
          <cell r="D8" t="str">
            <v>JGY</v>
          </cell>
          <cell r="E8" t="str">
            <v>LT</v>
          </cell>
          <cell r="F8">
            <v>8.84</v>
          </cell>
          <cell r="G8">
            <v>60.27</v>
          </cell>
          <cell r="H8">
            <v>42.34</v>
          </cell>
        </row>
        <row r="9">
          <cell r="B9" t="str">
            <v>BAGVADAR</v>
          </cell>
          <cell r="C9" t="str">
            <v>NAGKA</v>
          </cell>
          <cell r="D9" t="str">
            <v>JGY</v>
          </cell>
          <cell r="E9" t="str">
            <v>LT</v>
          </cell>
          <cell r="F9">
            <v>4.62</v>
          </cell>
          <cell r="G9">
            <v>68.790000000000006</v>
          </cell>
          <cell r="H9">
            <v>94.38</v>
          </cell>
        </row>
        <row r="10">
          <cell r="B10" t="str">
            <v>BAGVADAR</v>
          </cell>
          <cell r="C10" t="str">
            <v>BAGVADAR-JGY</v>
          </cell>
          <cell r="D10" t="str">
            <v>JGY</v>
          </cell>
          <cell r="E10" t="str">
            <v>LT</v>
          </cell>
          <cell r="F10">
            <v>5.43</v>
          </cell>
          <cell r="G10">
            <v>25.56</v>
          </cell>
          <cell r="H10">
            <v>58.07</v>
          </cell>
        </row>
        <row r="11">
          <cell r="B11" t="str">
            <v>BAGVADAR</v>
          </cell>
          <cell r="C11" t="str">
            <v>SIMANI</v>
          </cell>
          <cell r="D11" t="str">
            <v>JGY</v>
          </cell>
          <cell r="E11" t="str">
            <v>LT</v>
          </cell>
          <cell r="F11">
            <v>4.21</v>
          </cell>
          <cell r="G11">
            <v>56.94</v>
          </cell>
          <cell r="H11">
            <v>96.84</v>
          </cell>
        </row>
        <row r="12">
          <cell r="B12" t="str">
            <v>BAGVADAR</v>
          </cell>
          <cell r="C12" t="str">
            <v>ROZIVADA</v>
          </cell>
          <cell r="D12" t="str">
            <v>JGY</v>
          </cell>
          <cell r="E12" t="str">
            <v>LT</v>
          </cell>
          <cell r="F12">
            <v>4.72</v>
          </cell>
          <cell r="G12">
            <v>36.78</v>
          </cell>
          <cell r="H12">
            <v>0</v>
          </cell>
        </row>
        <row r="13">
          <cell r="B13" t="str">
            <v>BAGVADAR</v>
          </cell>
          <cell r="C13" t="str">
            <v>ADVANA-JGY</v>
          </cell>
          <cell r="D13" t="str">
            <v>JGY</v>
          </cell>
          <cell r="E13" t="str">
            <v>LT</v>
          </cell>
          <cell r="F13">
            <v>4.97</v>
          </cell>
          <cell r="G13">
            <v>37.75</v>
          </cell>
          <cell r="H13">
            <v>63.91</v>
          </cell>
        </row>
        <row r="14">
          <cell r="B14" t="str">
            <v>RANAVAV</v>
          </cell>
          <cell r="C14" t="str">
            <v>ADITYANA</v>
          </cell>
          <cell r="D14" t="str">
            <v>JGY</v>
          </cell>
          <cell r="E14" t="str">
            <v>LT</v>
          </cell>
          <cell r="F14">
            <v>5.07</v>
          </cell>
          <cell r="G14">
            <v>76.599999999999994</v>
          </cell>
          <cell r="H14">
            <v>91.43</v>
          </cell>
        </row>
        <row r="15">
          <cell r="B15" t="str">
            <v>RANAVAV</v>
          </cell>
          <cell r="C15" t="str">
            <v>DHARAMPUR</v>
          </cell>
          <cell r="D15" t="str">
            <v>JGY</v>
          </cell>
          <cell r="E15" t="str">
            <v>LT</v>
          </cell>
          <cell r="F15">
            <v>5.25</v>
          </cell>
          <cell r="G15">
            <v>-24.14</v>
          </cell>
          <cell r="H15">
            <v>-29.19</v>
          </cell>
        </row>
        <row r="16">
          <cell r="B16" t="str">
            <v>RANAVAV</v>
          </cell>
          <cell r="C16" t="str">
            <v>BHOD</v>
          </cell>
          <cell r="D16" t="str">
            <v>JGY</v>
          </cell>
          <cell r="E16" t="str">
            <v>LT</v>
          </cell>
          <cell r="F16">
            <v>5.16</v>
          </cell>
          <cell r="G16">
            <v>28.72</v>
          </cell>
          <cell r="H16">
            <v>42.84</v>
          </cell>
        </row>
        <row r="17">
          <cell r="B17" t="str">
            <v>RANAVAV</v>
          </cell>
          <cell r="C17" t="str">
            <v>BORDI/ANIYARI</v>
          </cell>
          <cell r="D17" t="str">
            <v>JGY</v>
          </cell>
          <cell r="E17" t="str">
            <v>LT</v>
          </cell>
          <cell r="F17">
            <v>7.03</v>
          </cell>
          <cell r="G17">
            <v>57.9</v>
          </cell>
          <cell r="H17">
            <v>95.37</v>
          </cell>
        </row>
        <row r="18">
          <cell r="B18" t="str">
            <v>RANAVAV</v>
          </cell>
          <cell r="C18" t="str">
            <v>PADARDI</v>
          </cell>
          <cell r="D18" t="str">
            <v>JGY</v>
          </cell>
          <cell r="E18" t="str">
            <v>LT</v>
          </cell>
          <cell r="F18">
            <v>5.92</v>
          </cell>
          <cell r="G18">
            <v>80.760000000000005</v>
          </cell>
          <cell r="H18">
            <v>73.72</v>
          </cell>
        </row>
        <row r="19">
          <cell r="B19" t="str">
            <v>RANAVAV</v>
          </cell>
          <cell r="C19" t="str">
            <v>VANSJALIYA</v>
          </cell>
          <cell r="D19" t="str">
            <v>JGY</v>
          </cell>
          <cell r="E19" t="str">
            <v>LT</v>
          </cell>
          <cell r="F19">
            <v>5.92</v>
          </cell>
          <cell r="G19">
            <v>0</v>
          </cell>
        </row>
        <row r="20">
          <cell r="B20" t="str">
            <v>KUTIYANA</v>
          </cell>
          <cell r="C20" t="str">
            <v>KANSABAD</v>
          </cell>
          <cell r="D20" t="str">
            <v>JGY</v>
          </cell>
          <cell r="E20" t="str">
            <v>LT</v>
          </cell>
          <cell r="F20">
            <v>5.89</v>
          </cell>
          <cell r="G20">
            <v>60.86</v>
          </cell>
          <cell r="H20">
            <v>86.73</v>
          </cell>
        </row>
        <row r="21">
          <cell r="B21" t="str">
            <v>KUTIYANA</v>
          </cell>
          <cell r="C21" t="str">
            <v>KHIJDAD</v>
          </cell>
          <cell r="D21" t="str">
            <v>JGY</v>
          </cell>
          <cell r="E21" t="str">
            <v>LT</v>
          </cell>
          <cell r="F21">
            <v>4.68</v>
          </cell>
          <cell r="G21">
            <v>47.57</v>
          </cell>
          <cell r="H21">
            <v>39.65</v>
          </cell>
        </row>
        <row r="22">
          <cell r="B22" t="str">
            <v>KUTIYANA</v>
          </cell>
          <cell r="C22" t="str">
            <v>ISHWARIYA</v>
          </cell>
          <cell r="D22" t="str">
            <v>JGY</v>
          </cell>
          <cell r="E22" t="str">
            <v>LT</v>
          </cell>
          <cell r="F22">
            <v>10.08</v>
          </cell>
          <cell r="G22">
            <v>53.39</v>
          </cell>
          <cell r="H22">
            <v>23.92</v>
          </cell>
        </row>
        <row r="23">
          <cell r="B23" t="str">
            <v>KUTIYANA</v>
          </cell>
          <cell r="C23" t="str">
            <v>GOKARAN</v>
          </cell>
          <cell r="D23" t="str">
            <v>JGY</v>
          </cell>
          <cell r="E23" t="str">
            <v>LT</v>
          </cell>
          <cell r="F23">
            <v>5.31</v>
          </cell>
          <cell r="G23">
            <v>58.65</v>
          </cell>
          <cell r="H23">
            <v>49.14</v>
          </cell>
        </row>
        <row r="24">
          <cell r="B24" t="str">
            <v>KUTIYANA</v>
          </cell>
          <cell r="C24" t="str">
            <v>DESHINGA</v>
          </cell>
          <cell r="D24" t="str">
            <v>JGY</v>
          </cell>
          <cell r="E24" t="str">
            <v>LT</v>
          </cell>
          <cell r="F24">
            <v>5.07</v>
          </cell>
          <cell r="G24">
            <v>61.41</v>
          </cell>
          <cell r="H24">
            <v>83.43</v>
          </cell>
        </row>
        <row r="25">
          <cell r="B25" t="str">
            <v>KUTIYANA</v>
          </cell>
          <cell r="C25" t="str">
            <v>DADUKA</v>
          </cell>
          <cell r="D25" t="str">
            <v>JGY</v>
          </cell>
          <cell r="E25" t="str">
            <v>LT</v>
          </cell>
          <cell r="F25">
            <v>5.23</v>
          </cell>
          <cell r="G25">
            <v>0</v>
          </cell>
          <cell r="H25">
            <v>49.45</v>
          </cell>
        </row>
        <row r="26">
          <cell r="B26" t="str">
            <v>KUTIYANA</v>
          </cell>
          <cell r="C26" t="str">
            <v>UMIYA</v>
          </cell>
          <cell r="D26" t="str">
            <v>JGY</v>
          </cell>
          <cell r="E26" t="str">
            <v>LT</v>
          </cell>
          <cell r="F26">
            <v>5.23</v>
          </cell>
          <cell r="G26">
            <v>0</v>
          </cell>
        </row>
        <row r="27">
          <cell r="B27" t="str">
            <v>BANTWA</v>
          </cell>
          <cell r="C27" t="str">
            <v>DADAVA</v>
          </cell>
          <cell r="D27" t="str">
            <v>JGY</v>
          </cell>
          <cell r="E27" t="str">
            <v>MX</v>
          </cell>
          <cell r="F27">
            <v>6.77</v>
          </cell>
          <cell r="G27">
            <v>37.22</v>
          </cell>
          <cell r="H27">
            <v>68.989999999999995</v>
          </cell>
        </row>
        <row r="28">
          <cell r="B28" t="str">
            <v>BANTWA</v>
          </cell>
          <cell r="C28" t="str">
            <v>BANTWA(LIMBUDA)JGY</v>
          </cell>
          <cell r="D28" t="str">
            <v>JGY</v>
          </cell>
          <cell r="E28" t="str">
            <v>LT</v>
          </cell>
          <cell r="F28">
            <v>7.2</v>
          </cell>
          <cell r="G28">
            <v>52.05</v>
          </cell>
          <cell r="H28">
            <v>45.43</v>
          </cell>
        </row>
        <row r="29">
          <cell r="B29" t="str">
            <v>BANTWA</v>
          </cell>
          <cell r="C29" t="str">
            <v>BAGASARA</v>
          </cell>
          <cell r="D29" t="str">
            <v>JGY</v>
          </cell>
          <cell r="E29" t="str">
            <v>LT</v>
          </cell>
          <cell r="F29">
            <v>13.88</v>
          </cell>
          <cell r="G29">
            <v>67.53</v>
          </cell>
          <cell r="H29">
            <v>63.72</v>
          </cell>
        </row>
        <row r="30">
          <cell r="B30" t="str">
            <v>BANTWA</v>
          </cell>
          <cell r="C30" t="str">
            <v>INDRANA</v>
          </cell>
          <cell r="D30" t="str">
            <v>JGY</v>
          </cell>
          <cell r="E30" t="str">
            <v>LT</v>
          </cell>
          <cell r="F30">
            <v>6.72</v>
          </cell>
          <cell r="G30">
            <v>35.130000000000003</v>
          </cell>
          <cell r="H30">
            <v>33.43</v>
          </cell>
        </row>
        <row r="31">
          <cell r="B31" t="str">
            <v>COASTAL</v>
          </cell>
          <cell r="C31" t="str">
            <v>KOLIKHADA</v>
          </cell>
          <cell r="D31" t="str">
            <v>JGY</v>
          </cell>
          <cell r="E31" t="str">
            <v>LT</v>
          </cell>
          <cell r="F31">
            <v>3.76</v>
          </cell>
          <cell r="G31">
            <v>34.1</v>
          </cell>
          <cell r="H31">
            <v>-5.1100000000000003</v>
          </cell>
        </row>
        <row r="32">
          <cell r="B32" t="str">
            <v>COASTAL</v>
          </cell>
          <cell r="C32" t="str">
            <v>KHIMESHWAR</v>
          </cell>
          <cell r="D32" t="str">
            <v>JGY</v>
          </cell>
          <cell r="E32" t="str">
            <v>LT</v>
          </cell>
          <cell r="F32">
            <v>3.23</v>
          </cell>
          <cell r="G32">
            <v>63.79</v>
          </cell>
          <cell r="H32">
            <v>100</v>
          </cell>
        </row>
        <row r="33">
          <cell r="B33" t="str">
            <v>COASTAL</v>
          </cell>
          <cell r="C33" t="str">
            <v>GOSA/NARVAI</v>
          </cell>
          <cell r="D33" t="str">
            <v>JGY</v>
          </cell>
          <cell r="E33" t="str">
            <v>LT</v>
          </cell>
          <cell r="F33">
            <v>6.13</v>
          </cell>
          <cell r="G33">
            <v>75.400000000000006</v>
          </cell>
          <cell r="H33">
            <v>71.75</v>
          </cell>
        </row>
        <row r="34">
          <cell r="B34" t="str">
            <v>COASTAL</v>
          </cell>
          <cell r="C34" t="str">
            <v>TUKDA GOSA</v>
          </cell>
          <cell r="D34" t="str">
            <v>JGY</v>
          </cell>
          <cell r="E34" t="str">
            <v>LT</v>
          </cell>
          <cell r="F34">
            <v>8.8800000000000008</v>
          </cell>
          <cell r="G34">
            <v>44.54</v>
          </cell>
          <cell r="H34">
            <v>44.97</v>
          </cell>
        </row>
        <row r="35">
          <cell r="B35" t="str">
            <v>COASTAL</v>
          </cell>
          <cell r="C35" t="str">
            <v>NAVAGAM</v>
          </cell>
          <cell r="D35" t="str">
            <v>JGY</v>
          </cell>
          <cell r="E35" t="str">
            <v>LT</v>
          </cell>
          <cell r="F35">
            <v>5.28</v>
          </cell>
          <cell r="G35">
            <v>71.739999999999995</v>
          </cell>
          <cell r="H35">
            <v>57.81</v>
          </cell>
        </row>
        <row r="36">
          <cell r="B36" t="str">
            <v>COASTAL</v>
          </cell>
          <cell r="C36" t="str">
            <v>SHRINAGAR</v>
          </cell>
          <cell r="D36" t="str">
            <v>JGY</v>
          </cell>
          <cell r="E36" t="str">
            <v>LT</v>
          </cell>
          <cell r="F36">
            <v>4.6100000000000003</v>
          </cell>
          <cell r="G36">
            <v>28.7</v>
          </cell>
          <cell r="H36">
            <v>75.849999999999994</v>
          </cell>
        </row>
        <row r="37">
          <cell r="B37" t="str">
            <v>COASTAL</v>
          </cell>
          <cell r="C37" t="str">
            <v>VISAVADA JGY</v>
          </cell>
          <cell r="D37" t="str">
            <v>JGY</v>
          </cell>
          <cell r="E37" t="str">
            <v>LT</v>
          </cell>
          <cell r="F37">
            <v>4.87</v>
          </cell>
          <cell r="G37">
            <v>40.68</v>
          </cell>
          <cell r="H37">
            <v>61.56</v>
          </cell>
        </row>
        <row r="38">
          <cell r="B38" t="str">
            <v>COASTAL</v>
          </cell>
          <cell r="C38" t="str">
            <v>AMBARAMA</v>
          </cell>
          <cell r="D38" t="str">
            <v>JGY</v>
          </cell>
          <cell r="E38" t="str">
            <v>LT</v>
          </cell>
          <cell r="F38">
            <v>3.73</v>
          </cell>
          <cell r="G38">
            <v>19.25</v>
          </cell>
          <cell r="H38">
            <v>54.71</v>
          </cell>
        </row>
        <row r="39">
          <cell r="B39" t="str">
            <v>KSD-R-1</v>
          </cell>
          <cell r="C39" t="str">
            <v>SAKRANA</v>
          </cell>
          <cell r="D39" t="str">
            <v>JGY</v>
          </cell>
          <cell r="E39" t="str">
            <v>LT</v>
          </cell>
          <cell r="F39">
            <v>5.72</v>
          </cell>
          <cell r="G39">
            <v>71.83</v>
          </cell>
          <cell r="H39">
            <v>40.89</v>
          </cell>
        </row>
        <row r="40">
          <cell r="B40" t="str">
            <v>KSD-R-1</v>
          </cell>
          <cell r="C40" t="str">
            <v>PANKHAN</v>
          </cell>
          <cell r="D40" t="str">
            <v>JGY</v>
          </cell>
          <cell r="E40" t="str">
            <v>LT</v>
          </cell>
          <cell r="F40">
            <v>5.31</v>
          </cell>
          <cell r="G40">
            <v>43.02</v>
          </cell>
          <cell r="H40">
            <v>47.06</v>
          </cell>
        </row>
        <row r="41">
          <cell r="B41" t="str">
            <v>KSD-R-1</v>
          </cell>
          <cell r="C41" t="str">
            <v>AJAB</v>
          </cell>
          <cell r="D41" t="str">
            <v>JGY</v>
          </cell>
          <cell r="E41" t="str">
            <v>LT</v>
          </cell>
          <cell r="F41">
            <v>9.2100000000000009</v>
          </cell>
          <cell r="G41">
            <v>71.95</v>
          </cell>
          <cell r="H41">
            <v>82.08</v>
          </cell>
        </row>
        <row r="42">
          <cell r="B42" t="str">
            <v>KSD-R-1</v>
          </cell>
          <cell r="C42" t="str">
            <v>KARENI</v>
          </cell>
          <cell r="D42" t="str">
            <v>JGY</v>
          </cell>
          <cell r="E42" t="str">
            <v>LT</v>
          </cell>
          <cell r="F42">
            <v>6.38</v>
          </cell>
          <cell r="G42">
            <v>60.41</v>
          </cell>
          <cell r="H42">
            <v>97.76</v>
          </cell>
        </row>
        <row r="43">
          <cell r="B43" t="str">
            <v>KSD-R-1</v>
          </cell>
          <cell r="C43" t="str">
            <v>SILODAR</v>
          </cell>
          <cell r="D43" t="str">
            <v>JGY</v>
          </cell>
          <cell r="E43" t="str">
            <v>LT</v>
          </cell>
          <cell r="F43">
            <v>5</v>
          </cell>
          <cell r="G43">
            <v>0</v>
          </cell>
          <cell r="H43">
            <v>0</v>
          </cell>
        </row>
        <row r="44">
          <cell r="B44" t="str">
            <v>MALIYA</v>
          </cell>
          <cell r="C44" t="str">
            <v>MALIA</v>
          </cell>
          <cell r="D44" t="str">
            <v>JGY</v>
          </cell>
          <cell r="E44" t="str">
            <v>LT</v>
          </cell>
          <cell r="F44">
            <v>6.75</v>
          </cell>
          <cell r="G44">
            <v>45.04</v>
          </cell>
          <cell r="H44">
            <v>-3.99</v>
          </cell>
        </row>
        <row r="45">
          <cell r="B45" t="str">
            <v>MALIYA</v>
          </cell>
          <cell r="C45" t="str">
            <v>SAROVAR(DADHICHI)</v>
          </cell>
          <cell r="D45" t="str">
            <v>JGY</v>
          </cell>
          <cell r="E45" t="str">
            <v>LT</v>
          </cell>
          <cell r="F45">
            <v>6.48</v>
          </cell>
          <cell r="G45">
            <v>18.899999999999999</v>
          </cell>
          <cell r="H45">
            <v>87.42</v>
          </cell>
        </row>
        <row r="46">
          <cell r="B46" t="str">
            <v>MALIYA</v>
          </cell>
          <cell r="C46" t="str">
            <v>JAMVADI</v>
          </cell>
          <cell r="D46" t="str">
            <v>JGY</v>
          </cell>
          <cell r="E46" t="str">
            <v>LT</v>
          </cell>
          <cell r="F46">
            <v>4.75</v>
          </cell>
          <cell r="G46">
            <v>55.56</v>
          </cell>
          <cell r="H46">
            <v>97.3</v>
          </cell>
        </row>
        <row r="47">
          <cell r="B47" t="str">
            <v>MALIYA</v>
          </cell>
          <cell r="C47" t="str">
            <v>AMBECHA</v>
          </cell>
          <cell r="D47" t="str">
            <v>JGY</v>
          </cell>
          <cell r="E47" t="str">
            <v>LT</v>
          </cell>
          <cell r="F47">
            <v>3.5</v>
          </cell>
          <cell r="G47">
            <v>80.62</v>
          </cell>
          <cell r="H47">
            <v>56.02</v>
          </cell>
        </row>
        <row r="48">
          <cell r="B48" t="str">
            <v>MALIYA</v>
          </cell>
          <cell r="C48" t="str">
            <v>KARTIK</v>
          </cell>
          <cell r="D48" t="str">
            <v>JGY</v>
          </cell>
          <cell r="E48" t="str">
            <v>LT</v>
          </cell>
          <cell r="F48">
            <v>4.95</v>
          </cell>
          <cell r="G48">
            <v>56.07</v>
          </cell>
          <cell r="H48">
            <v>59.68</v>
          </cell>
        </row>
        <row r="49">
          <cell r="B49" t="str">
            <v>MALIYA</v>
          </cell>
          <cell r="C49" t="str">
            <v>AMBALGADH</v>
          </cell>
          <cell r="D49" t="str">
            <v>JGY</v>
          </cell>
          <cell r="E49" t="str">
            <v>LT</v>
          </cell>
          <cell r="F49">
            <v>6.16</v>
          </cell>
          <cell r="G49">
            <v>60.19</v>
          </cell>
          <cell r="H49">
            <v>98.03</v>
          </cell>
        </row>
        <row r="50">
          <cell r="B50" t="str">
            <v>KSD-R-2</v>
          </cell>
          <cell r="C50" t="str">
            <v>PADODAR</v>
          </cell>
          <cell r="D50" t="str">
            <v>JGY</v>
          </cell>
          <cell r="E50" t="str">
            <v>LT</v>
          </cell>
          <cell r="F50">
            <v>6.58</v>
          </cell>
          <cell r="G50">
            <v>74.39</v>
          </cell>
          <cell r="H50">
            <v>60.56</v>
          </cell>
        </row>
        <row r="51">
          <cell r="B51" t="str">
            <v>KSD-R-2</v>
          </cell>
          <cell r="C51" t="str">
            <v>JONPUR</v>
          </cell>
          <cell r="D51" t="str">
            <v>JGY</v>
          </cell>
          <cell r="E51" t="str">
            <v>LT</v>
          </cell>
          <cell r="F51">
            <v>7.78</v>
          </cell>
          <cell r="G51">
            <v>56.76</v>
          </cell>
          <cell r="H51">
            <v>89.22</v>
          </cell>
        </row>
        <row r="52">
          <cell r="B52" t="str">
            <v>KSD-R-2</v>
          </cell>
          <cell r="C52" t="str">
            <v>MESHWAN</v>
          </cell>
          <cell r="D52" t="str">
            <v>JGY</v>
          </cell>
          <cell r="E52" t="str">
            <v>LT</v>
          </cell>
          <cell r="F52">
            <v>7.01</v>
          </cell>
          <cell r="G52">
            <v>35.630000000000003</v>
          </cell>
          <cell r="H52">
            <v>40.869999999999997</v>
          </cell>
        </row>
        <row r="53">
          <cell r="B53" t="str">
            <v>KSD-R-2</v>
          </cell>
          <cell r="C53" t="str">
            <v>KHIRSARA-KSD</v>
          </cell>
          <cell r="D53" t="str">
            <v>JGY</v>
          </cell>
          <cell r="E53" t="str">
            <v>LT</v>
          </cell>
          <cell r="F53">
            <v>6.52</v>
          </cell>
          <cell r="G53">
            <v>76.680000000000007</v>
          </cell>
          <cell r="H53">
            <v>77.31</v>
          </cell>
        </row>
        <row r="54">
          <cell r="B54" t="str">
            <v>KSD-R-2</v>
          </cell>
          <cell r="C54" t="str">
            <v>TITODI</v>
          </cell>
          <cell r="D54" t="str">
            <v>JGY</v>
          </cell>
          <cell r="E54" t="str">
            <v>LT</v>
          </cell>
          <cell r="F54">
            <v>6.26</v>
          </cell>
          <cell r="G54">
            <v>60</v>
          </cell>
          <cell r="H54">
            <v>72.930000000000007</v>
          </cell>
        </row>
        <row r="55">
          <cell r="B55" t="str">
            <v>CHORWAD</v>
          </cell>
          <cell r="C55" t="str">
            <v>GAYATRI(GADU)</v>
          </cell>
          <cell r="D55" t="str">
            <v>JGY</v>
          </cell>
          <cell r="E55" t="str">
            <v>LT</v>
          </cell>
          <cell r="F55">
            <v>14.93</v>
          </cell>
          <cell r="G55">
            <v>19.09</v>
          </cell>
          <cell r="H55">
            <v>33.83</v>
          </cell>
        </row>
        <row r="56">
          <cell r="B56" t="str">
            <v>CHORWAD</v>
          </cell>
          <cell r="C56" t="str">
            <v>CHANDUVAV</v>
          </cell>
          <cell r="D56" t="str">
            <v>JGY</v>
          </cell>
          <cell r="E56" t="str">
            <v>MX</v>
          </cell>
          <cell r="F56">
            <v>9.26</v>
          </cell>
          <cell r="G56">
            <v>35.049999999999997</v>
          </cell>
          <cell r="H56">
            <v>57.79</v>
          </cell>
        </row>
        <row r="57">
          <cell r="B57" t="str">
            <v>CHORWAD</v>
          </cell>
          <cell r="C57" t="str">
            <v>CHORWAD</v>
          </cell>
          <cell r="D57" t="str">
            <v>JGY</v>
          </cell>
          <cell r="E57" t="str">
            <v>LT</v>
          </cell>
          <cell r="F57">
            <v>10.35</v>
          </cell>
          <cell r="G57">
            <v>49.82</v>
          </cell>
          <cell r="H57">
            <v>84.57</v>
          </cell>
        </row>
        <row r="58">
          <cell r="B58" t="str">
            <v>CHORWAD</v>
          </cell>
          <cell r="C58" t="str">
            <v>GHUMALI</v>
          </cell>
          <cell r="D58" t="str">
            <v>JGY</v>
          </cell>
          <cell r="E58" t="str">
            <v>LT</v>
          </cell>
          <cell r="F58">
            <v>4.05</v>
          </cell>
          <cell r="G58">
            <v>33.29</v>
          </cell>
          <cell r="H58">
            <v>26.74</v>
          </cell>
        </row>
        <row r="59">
          <cell r="B59" t="str">
            <v>CHORWAD</v>
          </cell>
          <cell r="C59" t="str">
            <v>SARSAVA</v>
          </cell>
          <cell r="D59" t="str">
            <v>JGY</v>
          </cell>
          <cell r="E59" t="str">
            <v>LT</v>
          </cell>
          <cell r="F59">
            <v>4.5199999999999996</v>
          </cell>
          <cell r="G59">
            <v>87.88</v>
          </cell>
          <cell r="H59">
            <v>65.06</v>
          </cell>
        </row>
        <row r="60">
          <cell r="B60" t="str">
            <v>CHORWAD</v>
          </cell>
          <cell r="C60" t="str">
            <v>BABARA</v>
          </cell>
          <cell r="D60" t="str">
            <v>JGY</v>
          </cell>
          <cell r="E60" t="str">
            <v>LT</v>
          </cell>
          <cell r="F60">
            <v>5.63</v>
          </cell>
          <cell r="G60">
            <v>72</v>
          </cell>
          <cell r="H60">
            <v>42.14</v>
          </cell>
        </row>
        <row r="61">
          <cell r="B61" t="str">
            <v>CHORWAD</v>
          </cell>
          <cell r="C61" t="str">
            <v>JALDHARA</v>
          </cell>
          <cell r="D61" t="str">
            <v>JGY</v>
          </cell>
          <cell r="E61" t="str">
            <v>LT</v>
          </cell>
          <cell r="F61">
            <v>9.9600000000000009</v>
          </cell>
          <cell r="G61">
            <v>64.87</v>
          </cell>
          <cell r="H61">
            <v>90.5</v>
          </cell>
        </row>
        <row r="62">
          <cell r="B62" t="str">
            <v>CHORWAD</v>
          </cell>
          <cell r="C62" t="str">
            <v>RAMESHWAR</v>
          </cell>
          <cell r="D62" t="str">
            <v>JGY</v>
          </cell>
          <cell r="E62" t="str">
            <v>LT</v>
          </cell>
          <cell r="F62">
            <v>4.8899999999999997</v>
          </cell>
          <cell r="G62">
            <v>73.400000000000006</v>
          </cell>
          <cell r="H62">
            <v>75.03</v>
          </cell>
        </row>
        <row r="63">
          <cell r="B63" t="str">
            <v>MGL-R</v>
          </cell>
          <cell r="C63" t="str">
            <v>MANKHETRA</v>
          </cell>
          <cell r="D63" t="str">
            <v>JGY</v>
          </cell>
          <cell r="E63" t="str">
            <v>LT</v>
          </cell>
          <cell r="F63">
            <v>4.8499999999999996</v>
          </cell>
          <cell r="G63">
            <v>72.290000000000006</v>
          </cell>
          <cell r="H63">
            <v>75.89</v>
          </cell>
        </row>
        <row r="64">
          <cell r="B64" t="str">
            <v>MGL-R</v>
          </cell>
          <cell r="C64" t="str">
            <v>VIRPUR</v>
          </cell>
          <cell r="D64" t="str">
            <v>JGY</v>
          </cell>
          <cell r="E64" t="str">
            <v>LT</v>
          </cell>
          <cell r="F64">
            <v>5.0199999999999996</v>
          </cell>
          <cell r="G64">
            <v>57.52</v>
          </cell>
          <cell r="H64">
            <v>-92.43</v>
          </cell>
        </row>
        <row r="65">
          <cell r="B65" t="str">
            <v>MGL-R</v>
          </cell>
          <cell r="C65" t="str">
            <v>ARENA</v>
          </cell>
          <cell r="D65" t="str">
            <v>JGY</v>
          </cell>
          <cell r="E65" t="str">
            <v>LT</v>
          </cell>
          <cell r="F65">
            <v>4.84</v>
          </cell>
          <cell r="G65">
            <v>41.34</v>
          </cell>
          <cell r="H65">
            <v>87.83</v>
          </cell>
        </row>
        <row r="66">
          <cell r="B66" t="str">
            <v>MGL-R</v>
          </cell>
          <cell r="C66" t="str">
            <v>NANDARKHI</v>
          </cell>
          <cell r="D66" t="str">
            <v>JGY</v>
          </cell>
          <cell r="E66" t="str">
            <v>LT</v>
          </cell>
          <cell r="F66">
            <v>3.94</v>
          </cell>
          <cell r="G66">
            <v>53.48</v>
          </cell>
          <cell r="H66">
            <v>45.74</v>
          </cell>
        </row>
        <row r="67">
          <cell r="B67" t="str">
            <v>MGL-R</v>
          </cell>
          <cell r="C67" t="str">
            <v>MAKTUPUR</v>
          </cell>
          <cell r="D67" t="str">
            <v>JGY</v>
          </cell>
          <cell r="E67" t="str">
            <v>LT</v>
          </cell>
          <cell r="F67">
            <v>7.68</v>
          </cell>
          <cell r="G67">
            <v>44.69</v>
          </cell>
          <cell r="H67">
            <v>43.06</v>
          </cell>
        </row>
        <row r="68">
          <cell r="B68" t="str">
            <v>MGL-R</v>
          </cell>
          <cell r="C68" t="str">
            <v>SULTANPUR</v>
          </cell>
          <cell r="D68" t="str">
            <v>JGY</v>
          </cell>
          <cell r="E68" t="str">
            <v>LT</v>
          </cell>
          <cell r="F68">
            <v>5</v>
          </cell>
          <cell r="G68">
            <v>0</v>
          </cell>
          <cell r="H68">
            <v>0</v>
          </cell>
        </row>
        <row r="69">
          <cell r="B69" t="str">
            <v>MADHAVPUR</v>
          </cell>
          <cell r="C69" t="str">
            <v>MADHAVPUR</v>
          </cell>
          <cell r="D69" t="str">
            <v>JGY</v>
          </cell>
          <cell r="E69" t="str">
            <v>LT</v>
          </cell>
          <cell r="F69">
            <v>4.96</v>
          </cell>
          <cell r="G69">
            <v>46.41</v>
          </cell>
          <cell r="H69">
            <v>92.5</v>
          </cell>
        </row>
        <row r="70">
          <cell r="B70" t="str">
            <v>MADHAVPUR</v>
          </cell>
          <cell r="C70" t="str">
            <v>AJAK</v>
          </cell>
          <cell r="D70" t="str">
            <v>JGY</v>
          </cell>
          <cell r="E70" t="str">
            <v>LT</v>
          </cell>
          <cell r="F70">
            <v>4.21</v>
          </cell>
          <cell r="G70">
            <v>58.02</v>
          </cell>
          <cell r="H70">
            <v>71.41</v>
          </cell>
        </row>
        <row r="71">
          <cell r="B71" t="str">
            <v>MADHAVPUR</v>
          </cell>
          <cell r="C71" t="str">
            <v>PATA</v>
          </cell>
          <cell r="D71" t="str">
            <v>JGY</v>
          </cell>
          <cell r="E71" t="str">
            <v>LT</v>
          </cell>
          <cell r="F71">
            <v>12.04</v>
          </cell>
          <cell r="G71">
            <v>78.209999999999994</v>
          </cell>
          <cell r="H71">
            <v>63.37</v>
          </cell>
        </row>
        <row r="72">
          <cell r="B72" t="str">
            <v>MADHAVPUR</v>
          </cell>
          <cell r="C72" t="str">
            <v>ZARIYAWADA</v>
          </cell>
          <cell r="D72" t="str">
            <v>JGY</v>
          </cell>
          <cell r="E72" t="str">
            <v>LT</v>
          </cell>
          <cell r="F72">
            <v>4.05</v>
          </cell>
          <cell r="G72">
            <v>66.33</v>
          </cell>
          <cell r="H72">
            <v>99.37</v>
          </cell>
        </row>
        <row r="73">
          <cell r="B73" t="str">
            <v>MADHAVPUR</v>
          </cell>
          <cell r="C73" t="str">
            <v>SANGAVADA</v>
          </cell>
          <cell r="D73" t="str">
            <v>JGY</v>
          </cell>
          <cell r="E73" t="str">
            <v>LT</v>
          </cell>
          <cell r="F73">
            <v>3.71</v>
          </cell>
          <cell r="G73">
            <v>55.63</v>
          </cell>
          <cell r="H73">
            <v>100</v>
          </cell>
        </row>
        <row r="74">
          <cell r="B74" t="str">
            <v>MADHAVPUR</v>
          </cell>
          <cell r="C74" t="str">
            <v>SANDHAA</v>
          </cell>
          <cell r="D74" t="str">
            <v>JGY</v>
          </cell>
          <cell r="E74" t="str">
            <v>LT</v>
          </cell>
          <cell r="F74">
            <v>6.56</v>
          </cell>
          <cell r="G74">
            <v>80.03</v>
          </cell>
          <cell r="H74">
            <v>67.89</v>
          </cell>
        </row>
        <row r="77">
          <cell r="C77" t="str">
            <v>PBR CT</v>
          </cell>
          <cell r="D77" t="str">
            <v>JGY</v>
          </cell>
          <cell r="E77" t="str">
            <v>JGY</v>
          </cell>
          <cell r="G77">
            <v>0</v>
          </cell>
          <cell r="H77">
            <v>0</v>
          </cell>
        </row>
        <row r="78">
          <cell r="C78" t="str">
            <v>PBR RURL</v>
          </cell>
          <cell r="D78" t="str">
            <v>JGY</v>
          </cell>
          <cell r="E78" t="str">
            <v>JGY</v>
          </cell>
          <cell r="G78">
            <v>51.67</v>
          </cell>
          <cell r="H78">
            <v>60.92</v>
          </cell>
        </row>
        <row r="79">
          <cell r="C79" t="str">
            <v>KSD-1</v>
          </cell>
          <cell r="D79" t="str">
            <v>JGY</v>
          </cell>
          <cell r="E79" t="str">
            <v>JGY</v>
          </cell>
          <cell r="G79">
            <v>56.57</v>
          </cell>
          <cell r="H79">
            <v>66.67</v>
          </cell>
        </row>
        <row r="80">
          <cell r="C80" t="str">
            <v>KSD-2</v>
          </cell>
          <cell r="D80" t="str">
            <v>JGY</v>
          </cell>
          <cell r="E80" t="str">
            <v>JGY</v>
          </cell>
          <cell r="G80">
            <v>57.43</v>
          </cell>
          <cell r="H80">
            <v>64.39</v>
          </cell>
        </row>
        <row r="81">
          <cell r="C81" t="str">
            <v xml:space="preserve"> PBR CIRCLE</v>
          </cell>
          <cell r="D81" t="str">
            <v>JGY</v>
          </cell>
          <cell r="E81" t="str">
            <v>JGY</v>
          </cell>
          <cell r="G81">
            <v>54.05</v>
          </cell>
          <cell r="H81">
            <v>63.54</v>
          </cell>
        </row>
      </sheetData>
      <sheetData sheetId="7" refreshError="1">
        <row r="1">
          <cell r="B1" t="str">
            <v>PGVCL  CIRCLE  OFFICE  PORBANDAR</v>
          </cell>
        </row>
        <row r="3">
          <cell r="B3" t="str">
            <v xml:space="preserve">FEEDERWISE REPORT OF T&amp;D LOSSES </v>
          </cell>
        </row>
        <row r="6">
          <cell r="B6" t="str">
            <v>S/Divn</v>
          </cell>
          <cell r="C6" t="str">
            <v>Feeder Name</v>
          </cell>
          <cell r="D6" t="str">
            <v>FEED</v>
          </cell>
          <cell r="E6" t="str">
            <v>ER</v>
          </cell>
          <cell r="F6" t="str">
            <v>THEO</v>
          </cell>
          <cell r="G6" t="str">
            <v>2006-07</v>
          </cell>
          <cell r="H6" t="str">
            <v>%T &amp; D LOSS</v>
          </cell>
        </row>
        <row r="7">
          <cell r="B7" t="str">
            <v>Code</v>
          </cell>
          <cell r="D7" t="str">
            <v>CAT</v>
          </cell>
          <cell r="E7" t="str">
            <v>TP</v>
          </cell>
          <cell r="F7" t="str">
            <v>LOSS</v>
          </cell>
          <cell r="G7" t="str">
            <v>YR LOSS</v>
          </cell>
          <cell r="H7">
            <v>39173</v>
          </cell>
        </row>
        <row r="8">
          <cell r="B8" t="str">
            <v>BAGVADAR</v>
          </cell>
          <cell r="C8" t="str">
            <v>BOKHIRA</v>
          </cell>
          <cell r="D8" t="str">
            <v>AGD</v>
          </cell>
          <cell r="E8" t="str">
            <v>LT</v>
          </cell>
          <cell r="F8">
            <v>5.82</v>
          </cell>
          <cell r="G8">
            <v>7.52</v>
          </cell>
          <cell r="H8">
            <v>-5.0283593316751495E-2</v>
          </cell>
        </row>
        <row r="9">
          <cell r="B9" t="str">
            <v>BAGVADAR</v>
          </cell>
          <cell r="C9" t="str">
            <v>VACHHODA</v>
          </cell>
          <cell r="D9" t="str">
            <v>AGD</v>
          </cell>
          <cell r="E9" t="str">
            <v>LT</v>
          </cell>
          <cell r="F9">
            <v>6.43</v>
          </cell>
          <cell r="G9">
            <v>18.5</v>
          </cell>
          <cell r="H9">
            <v>0.33890799946040739</v>
          </cell>
        </row>
        <row r="10">
          <cell r="B10" t="str">
            <v>BAGVADAR</v>
          </cell>
          <cell r="C10" t="str">
            <v>SHISHLI(OLD FATANA)</v>
          </cell>
          <cell r="D10" t="str">
            <v>AGD</v>
          </cell>
          <cell r="E10" t="str">
            <v>LT</v>
          </cell>
          <cell r="F10">
            <v>9.26</v>
          </cell>
          <cell r="G10">
            <v>5.07</v>
          </cell>
          <cell r="H10">
            <v>-0.34261187728679987</v>
          </cell>
        </row>
        <row r="11">
          <cell r="B11" t="str">
            <v>BAGVADAR</v>
          </cell>
          <cell r="C11" t="str">
            <v>KHAMBHODAR</v>
          </cell>
          <cell r="D11" t="str">
            <v>AGD</v>
          </cell>
          <cell r="E11" t="str">
            <v>LT</v>
          </cell>
          <cell r="F11">
            <v>7.69</v>
          </cell>
          <cell r="G11">
            <v>7.64</v>
          </cell>
          <cell r="H11">
            <v>0.45862913096695229</v>
          </cell>
        </row>
        <row r="12">
          <cell r="B12" t="str">
            <v>BAGVADAR</v>
          </cell>
          <cell r="C12" t="str">
            <v>KUNVADAR(OLD BHOMIYAV</v>
          </cell>
          <cell r="D12" t="str">
            <v>AGD</v>
          </cell>
          <cell r="E12" t="str">
            <v>LT</v>
          </cell>
          <cell r="F12">
            <v>12.95</v>
          </cell>
          <cell r="G12">
            <v>-4</v>
          </cell>
          <cell r="H12">
            <v>0.10956039837224245</v>
          </cell>
        </row>
        <row r="13">
          <cell r="B13" t="str">
            <v>BAGVADAR</v>
          </cell>
          <cell r="C13" t="str">
            <v>MODHWADA</v>
          </cell>
          <cell r="D13" t="str">
            <v>AGD</v>
          </cell>
          <cell r="E13" t="str">
            <v>LT</v>
          </cell>
          <cell r="F13">
            <v>10.220000000000001</v>
          </cell>
          <cell r="G13">
            <v>-13.72</v>
          </cell>
          <cell r="H13">
            <v>-0.53583664729275005</v>
          </cell>
        </row>
        <row r="14">
          <cell r="B14" t="str">
            <v>BAGVADAR</v>
          </cell>
          <cell r="C14" t="str">
            <v>BHARWADA</v>
          </cell>
          <cell r="D14" t="str">
            <v>AGD</v>
          </cell>
          <cell r="E14" t="str">
            <v>LT</v>
          </cell>
          <cell r="F14">
            <v>5.0599999999999996</v>
          </cell>
          <cell r="G14">
            <v>6.07</v>
          </cell>
          <cell r="H14">
            <v>0.11797262059973924</v>
          </cell>
        </row>
        <row r="15">
          <cell r="B15" t="str">
            <v>BAGVADAR</v>
          </cell>
          <cell r="C15" t="str">
            <v>FATANA(OLD ADVANA)</v>
          </cell>
          <cell r="D15" t="str">
            <v>AGD</v>
          </cell>
          <cell r="E15" t="str">
            <v>LT</v>
          </cell>
          <cell r="F15">
            <v>8.74</v>
          </cell>
          <cell r="G15">
            <v>-10.53</v>
          </cell>
          <cell r="H15">
            <v>-0.72556426039917921</v>
          </cell>
        </row>
        <row r="16">
          <cell r="B16" t="str">
            <v>BAGVADAR</v>
          </cell>
          <cell r="C16" t="str">
            <v>KINDARKHEDA</v>
          </cell>
          <cell r="D16" t="str">
            <v>AGD</v>
          </cell>
          <cell r="E16" t="str">
            <v>LT</v>
          </cell>
          <cell r="F16">
            <v>7.26</v>
          </cell>
          <cell r="G16">
            <v>24.1</v>
          </cell>
          <cell r="H16">
            <v>-6.3737922705314004E-2</v>
          </cell>
        </row>
        <row r="17">
          <cell r="B17" t="str">
            <v>BAGVADAR</v>
          </cell>
          <cell r="C17" t="str">
            <v>SODHANA</v>
          </cell>
          <cell r="D17" t="str">
            <v>AGD</v>
          </cell>
          <cell r="E17" t="str">
            <v>LT</v>
          </cell>
          <cell r="F17">
            <v>5.41</v>
          </cell>
          <cell r="G17">
            <v>-36.04</v>
          </cell>
          <cell r="H17">
            <v>0.13090637398876695</v>
          </cell>
        </row>
        <row r="18">
          <cell r="B18" t="str">
            <v>BAGVADAR</v>
          </cell>
          <cell r="C18" t="str">
            <v>BHETAKADI</v>
          </cell>
          <cell r="D18" t="str">
            <v>AGD</v>
          </cell>
          <cell r="E18" t="str">
            <v>LT</v>
          </cell>
          <cell r="F18">
            <v>5.19</v>
          </cell>
          <cell r="G18">
            <v>-49.48</v>
          </cell>
          <cell r="H18">
            <v>-0.15771657364717301</v>
          </cell>
        </row>
        <row r="19">
          <cell r="B19" t="str">
            <v>BAGVADAR</v>
          </cell>
          <cell r="C19" t="str">
            <v>SIMAR</v>
          </cell>
          <cell r="D19" t="str">
            <v>AGD</v>
          </cell>
          <cell r="E19" t="str">
            <v>LT</v>
          </cell>
          <cell r="F19">
            <v>11.31</v>
          </cell>
          <cell r="G19">
            <v>44.53</v>
          </cell>
          <cell r="H19">
            <v>0.36687741482262032</v>
          </cell>
        </row>
        <row r="20">
          <cell r="B20" t="str">
            <v>BAGVADAR</v>
          </cell>
          <cell r="C20" t="str">
            <v>ZARERA</v>
          </cell>
          <cell r="D20" t="str">
            <v>AGD</v>
          </cell>
          <cell r="E20" t="str">
            <v>LT</v>
          </cell>
          <cell r="F20">
            <v>6.72</v>
          </cell>
          <cell r="G20">
            <v>-25.72</v>
          </cell>
          <cell r="H20">
            <v>-0.49235066962451729</v>
          </cell>
        </row>
        <row r="21">
          <cell r="B21" t="str">
            <v>BAGVADAR</v>
          </cell>
          <cell r="C21" t="str">
            <v>DHROKAL</v>
          </cell>
          <cell r="D21" t="str">
            <v>AGD</v>
          </cell>
          <cell r="E21" t="str">
            <v>LT</v>
          </cell>
          <cell r="F21">
            <v>6.98</v>
          </cell>
          <cell r="G21">
            <v>0</v>
          </cell>
          <cell r="H21">
            <v>0</v>
          </cell>
        </row>
        <row r="22">
          <cell r="B22" t="str">
            <v>BAGVADAR</v>
          </cell>
          <cell r="C22" t="str">
            <v>DEGAM</v>
          </cell>
          <cell r="D22" t="str">
            <v>AGD</v>
          </cell>
          <cell r="E22" t="str">
            <v>LT</v>
          </cell>
          <cell r="F22">
            <v>15.07</v>
          </cell>
          <cell r="G22">
            <v>-8.58</v>
          </cell>
          <cell r="H22">
            <v>0.29585892406973008</v>
          </cell>
        </row>
        <row r="23">
          <cell r="B23" t="str">
            <v>BAGVADAR</v>
          </cell>
          <cell r="C23" t="str">
            <v>PANDAVADAR</v>
          </cell>
          <cell r="D23" t="str">
            <v>AGD</v>
          </cell>
          <cell r="E23" t="str">
            <v>LT</v>
          </cell>
          <cell r="F23">
            <v>5.15</v>
          </cell>
          <cell r="G23">
            <v>36.619999999999997</v>
          </cell>
          <cell r="H23">
            <v>0.40878907149104637</v>
          </cell>
        </row>
        <row r="24">
          <cell r="B24" t="str">
            <v>BAGVADAR</v>
          </cell>
          <cell r="C24" t="str">
            <v>VADALA</v>
          </cell>
          <cell r="D24" t="str">
            <v>AGD</v>
          </cell>
          <cell r="E24" t="str">
            <v>LT</v>
          </cell>
          <cell r="F24">
            <v>7.39</v>
          </cell>
          <cell r="G24">
            <v>-55.68</v>
          </cell>
          <cell r="H24">
            <v>-0.35279149827870077</v>
          </cell>
        </row>
        <row r="25">
          <cell r="B25" t="str">
            <v>RANAVAV</v>
          </cell>
          <cell r="C25" t="str">
            <v>KANDORNA I</v>
          </cell>
          <cell r="D25" t="str">
            <v>AGD</v>
          </cell>
          <cell r="E25" t="str">
            <v>LT</v>
          </cell>
          <cell r="F25">
            <v>12.24</v>
          </cell>
          <cell r="G25">
            <v>57.06</v>
          </cell>
          <cell r="H25">
            <v>0.58900839531269855</v>
          </cell>
        </row>
        <row r="26">
          <cell r="B26" t="str">
            <v>RANAVAV</v>
          </cell>
          <cell r="C26" t="str">
            <v>BAPODAR</v>
          </cell>
          <cell r="D26" t="str">
            <v>AGD</v>
          </cell>
          <cell r="E26" t="str">
            <v>LT</v>
          </cell>
          <cell r="F26">
            <v>10.53</v>
          </cell>
          <cell r="G26">
            <v>47.43</v>
          </cell>
          <cell r="H26">
            <v>0.3756422962846474</v>
          </cell>
        </row>
        <row r="27">
          <cell r="B27" t="str">
            <v>RANAVAV</v>
          </cell>
          <cell r="C27" t="str">
            <v>BAKHARLA</v>
          </cell>
          <cell r="D27" t="str">
            <v>AGD</v>
          </cell>
          <cell r="E27" t="str">
            <v>MX</v>
          </cell>
          <cell r="F27">
            <v>6.4</v>
          </cell>
          <cell r="G27">
            <v>74.150000000000006</v>
          </cell>
          <cell r="H27">
            <v>0.66439902147036956</v>
          </cell>
        </row>
        <row r="28">
          <cell r="B28" t="str">
            <v>RANAVAV</v>
          </cell>
          <cell r="C28" t="str">
            <v>VALOTRA</v>
          </cell>
          <cell r="D28" t="str">
            <v>AGD</v>
          </cell>
          <cell r="E28" t="str">
            <v>LT</v>
          </cell>
          <cell r="F28">
            <v>9.2200000000000006</v>
          </cell>
          <cell r="G28" t="str">
            <v>***.**</v>
          </cell>
          <cell r="H28">
            <v>-0.73215571785564104</v>
          </cell>
        </row>
        <row r="29">
          <cell r="B29" t="str">
            <v>RANAVAV</v>
          </cell>
          <cell r="C29" t="str">
            <v>YOGESHWAR PBR</v>
          </cell>
          <cell r="D29" t="str">
            <v>AGD</v>
          </cell>
          <cell r="E29" t="str">
            <v>LT</v>
          </cell>
          <cell r="F29">
            <v>10.97</v>
          </cell>
          <cell r="G29">
            <v>0</v>
          </cell>
          <cell r="H29">
            <v>0</v>
          </cell>
        </row>
        <row r="30">
          <cell r="B30" t="str">
            <v>RANAVAV</v>
          </cell>
          <cell r="C30" t="str">
            <v>KHIRASHRA</v>
          </cell>
          <cell r="D30" t="str">
            <v>AGD</v>
          </cell>
          <cell r="E30" t="str">
            <v>LT</v>
          </cell>
          <cell r="F30">
            <v>8.8800000000000008</v>
          </cell>
          <cell r="G30">
            <v>55.95</v>
          </cell>
          <cell r="H30">
            <v>0.99530915456281466</v>
          </cell>
        </row>
        <row r="31">
          <cell r="B31" t="str">
            <v>RANAVAV</v>
          </cell>
          <cell r="C31" t="str">
            <v>VADAVALA</v>
          </cell>
          <cell r="D31" t="str">
            <v>AGD</v>
          </cell>
          <cell r="E31" t="str">
            <v>LT</v>
          </cell>
          <cell r="F31">
            <v>7.09</v>
          </cell>
          <cell r="G31">
            <v>40.770000000000003</v>
          </cell>
          <cell r="H31">
            <v>-0.25209811097513585</v>
          </cell>
        </row>
        <row r="32">
          <cell r="B32" t="str">
            <v>RANAVAV</v>
          </cell>
          <cell r="C32" t="str">
            <v>THOYANA</v>
          </cell>
          <cell r="D32" t="str">
            <v>AGD</v>
          </cell>
          <cell r="E32" t="str">
            <v>LT</v>
          </cell>
          <cell r="F32">
            <v>5.78</v>
          </cell>
          <cell r="G32">
            <v>64.53</v>
          </cell>
          <cell r="H32">
            <v>0.45117537419391479</v>
          </cell>
        </row>
        <row r="33">
          <cell r="B33" t="str">
            <v>RANAVAV</v>
          </cell>
          <cell r="C33" t="str">
            <v>SUKHPUR</v>
          </cell>
          <cell r="D33" t="str">
            <v>AGD</v>
          </cell>
          <cell r="E33" t="str">
            <v>LT</v>
          </cell>
          <cell r="F33">
            <v>15.02</v>
          </cell>
          <cell r="G33">
            <v>60.41</v>
          </cell>
          <cell r="H33">
            <v>-0.39997333938957075</v>
          </cell>
        </row>
        <row r="34">
          <cell r="B34" t="str">
            <v>RANAVAV</v>
          </cell>
          <cell r="C34" t="str">
            <v>HANUMANGADH</v>
          </cell>
          <cell r="D34" t="str">
            <v>AGD</v>
          </cell>
          <cell r="E34" t="str">
            <v>LT</v>
          </cell>
          <cell r="F34">
            <v>10.58</v>
          </cell>
          <cell r="G34">
            <v>96.97</v>
          </cell>
          <cell r="H34">
            <v>0.99964632192485758</v>
          </cell>
        </row>
        <row r="35">
          <cell r="B35" t="str">
            <v>KUTIYANA</v>
          </cell>
          <cell r="C35" t="str">
            <v>BALOCH</v>
          </cell>
          <cell r="D35" t="str">
            <v>AGD</v>
          </cell>
          <cell r="E35" t="str">
            <v>LT</v>
          </cell>
          <cell r="F35">
            <v>7.57</v>
          </cell>
          <cell r="G35">
            <v>15.87</v>
          </cell>
          <cell r="H35">
            <v>-7.9738418420618781E-2</v>
          </cell>
        </row>
        <row r="36">
          <cell r="B36" t="str">
            <v>KUTIYANA</v>
          </cell>
          <cell r="C36" t="str">
            <v>CHAUTA</v>
          </cell>
          <cell r="D36" t="str">
            <v>AGD</v>
          </cell>
          <cell r="E36" t="str">
            <v>LT</v>
          </cell>
          <cell r="F36">
            <v>10.95</v>
          </cell>
          <cell r="G36">
            <v>4.84</v>
          </cell>
          <cell r="H36">
            <v>0.18591020445543421</v>
          </cell>
        </row>
        <row r="37">
          <cell r="B37" t="str">
            <v>KUTIYANA</v>
          </cell>
          <cell r="C37" t="str">
            <v>PASWARI</v>
          </cell>
          <cell r="D37" t="str">
            <v>AGD</v>
          </cell>
          <cell r="E37" t="str">
            <v>LT</v>
          </cell>
          <cell r="F37">
            <v>7.74</v>
          </cell>
          <cell r="G37">
            <v>0.33</v>
          </cell>
          <cell r="H37">
            <v>6.4562196899824467E-2</v>
          </cell>
        </row>
        <row r="38">
          <cell r="B38" t="str">
            <v>KUTIYANA</v>
          </cell>
          <cell r="C38" t="str">
            <v>MAHOBATPARA</v>
          </cell>
          <cell r="D38" t="str">
            <v>AGD</v>
          </cell>
          <cell r="E38" t="str">
            <v>LT</v>
          </cell>
          <cell r="F38">
            <v>10.29</v>
          </cell>
          <cell r="G38">
            <v>17.239999999999998</v>
          </cell>
          <cell r="H38">
            <v>-2.6832298924172208E-2</v>
          </cell>
        </row>
        <row r="39">
          <cell r="B39" t="str">
            <v>KUTIYANA</v>
          </cell>
          <cell r="C39" t="str">
            <v>AMADPARA(OLD KHAGESHR</v>
          </cell>
          <cell r="D39" t="str">
            <v>AGD</v>
          </cell>
          <cell r="E39" t="str">
            <v>LT</v>
          </cell>
          <cell r="F39">
            <v>14.17</v>
          </cell>
          <cell r="G39">
            <v>28.15</v>
          </cell>
          <cell r="H39">
            <v>0.14285468002942259</v>
          </cell>
        </row>
        <row r="40">
          <cell r="B40" t="str">
            <v>KUTIYANA</v>
          </cell>
          <cell r="C40" t="str">
            <v>SARADIYA</v>
          </cell>
          <cell r="D40" t="str">
            <v>AGD</v>
          </cell>
          <cell r="E40" t="str">
            <v>LT</v>
          </cell>
          <cell r="F40">
            <v>11.08</v>
          </cell>
          <cell r="G40">
            <v>13.2</v>
          </cell>
          <cell r="H40">
            <v>1.752807538864654E-3</v>
          </cell>
        </row>
        <row r="41">
          <cell r="B41" t="str">
            <v>KUTIYANA</v>
          </cell>
          <cell r="C41" t="str">
            <v>AMAR</v>
          </cell>
          <cell r="D41" t="str">
            <v>AGD</v>
          </cell>
          <cell r="E41" t="str">
            <v>LT</v>
          </cell>
          <cell r="F41">
            <v>5.65</v>
          </cell>
          <cell r="G41">
            <v>32.31</v>
          </cell>
          <cell r="H41">
            <v>-0.10331722872933476</v>
          </cell>
        </row>
        <row r="42">
          <cell r="B42" t="str">
            <v>KUTIYANA</v>
          </cell>
          <cell r="C42" t="str">
            <v>VADASADA</v>
          </cell>
          <cell r="D42" t="str">
            <v>AGD</v>
          </cell>
          <cell r="E42" t="str">
            <v>LT</v>
          </cell>
          <cell r="F42">
            <v>5.64</v>
          </cell>
          <cell r="G42">
            <v>0</v>
          </cell>
          <cell r="H42">
            <v>0.42906703953103337</v>
          </cell>
        </row>
        <row r="43">
          <cell r="B43" t="str">
            <v>KUTIYANA</v>
          </cell>
          <cell r="C43" t="str">
            <v>MALANKA</v>
          </cell>
          <cell r="D43" t="str">
            <v>AGD</v>
          </cell>
          <cell r="E43" t="str">
            <v>LT</v>
          </cell>
          <cell r="F43">
            <v>6.78</v>
          </cell>
          <cell r="G43">
            <v>0</v>
          </cell>
          <cell r="H43">
            <v>-1.0281404282513888E-2</v>
          </cell>
        </row>
        <row r="44">
          <cell r="B44" t="str">
            <v>KUTIYANA</v>
          </cell>
          <cell r="C44" t="str">
            <v>TIMBI NES</v>
          </cell>
          <cell r="D44" t="str">
            <v>AGD</v>
          </cell>
          <cell r="E44" t="str">
            <v>LT</v>
          </cell>
          <cell r="F44">
            <v>10.75</v>
          </cell>
          <cell r="G44">
            <v>47.4</v>
          </cell>
          <cell r="H44">
            <v>0.30546234367126301</v>
          </cell>
        </row>
        <row r="45">
          <cell r="B45" t="str">
            <v>KUTIYANA</v>
          </cell>
          <cell r="C45" t="str">
            <v>DEVDA</v>
          </cell>
          <cell r="D45" t="str">
            <v>AGD</v>
          </cell>
          <cell r="E45" t="str">
            <v>LT</v>
          </cell>
          <cell r="F45">
            <v>7.71</v>
          </cell>
          <cell r="G45">
            <v>-8.19</v>
          </cell>
          <cell r="H45">
            <v>0.18005829807240245</v>
          </cell>
        </row>
        <row r="46">
          <cell r="B46" t="str">
            <v>KUTIYANA</v>
          </cell>
          <cell r="C46" t="str">
            <v>SHIVA</v>
          </cell>
          <cell r="D46" t="str">
            <v>AGD</v>
          </cell>
          <cell r="E46" t="str">
            <v>LT</v>
          </cell>
          <cell r="F46">
            <v>6.51</v>
          </cell>
          <cell r="G46">
            <v>0</v>
          </cell>
          <cell r="H46">
            <v>0</v>
          </cell>
        </row>
        <row r="47">
          <cell r="B47" t="str">
            <v>BANTWA</v>
          </cell>
          <cell r="C47" t="str">
            <v>KHAGESHRI</v>
          </cell>
          <cell r="D47" t="str">
            <v>AGD</v>
          </cell>
          <cell r="E47" t="str">
            <v>LT</v>
          </cell>
          <cell r="F47">
            <v>8.56</v>
          </cell>
          <cell r="G47">
            <v>0</v>
          </cell>
          <cell r="H47">
            <v>0</v>
          </cell>
        </row>
        <row r="48">
          <cell r="B48" t="str">
            <v>BANTWA</v>
          </cell>
          <cell r="C48" t="str">
            <v>KHODIYAR</v>
          </cell>
          <cell r="D48" t="str">
            <v>AGD</v>
          </cell>
          <cell r="E48" t="str">
            <v>LT</v>
          </cell>
          <cell r="F48">
            <v>8.56</v>
          </cell>
          <cell r="G48">
            <v>0</v>
          </cell>
          <cell r="H48">
            <v>0</v>
          </cell>
        </row>
        <row r="49">
          <cell r="B49" t="str">
            <v>BANTWA</v>
          </cell>
          <cell r="C49" t="str">
            <v>DEVDA</v>
          </cell>
          <cell r="D49" t="str">
            <v>AGD</v>
          </cell>
          <cell r="E49" t="str">
            <v>LT</v>
          </cell>
          <cell r="F49">
            <v>8.56</v>
          </cell>
          <cell r="G49">
            <v>0</v>
          </cell>
          <cell r="H49">
            <v>0</v>
          </cell>
        </row>
        <row r="50">
          <cell r="B50" t="str">
            <v>BANTWA</v>
          </cell>
          <cell r="C50" t="str">
            <v>KHAKHAVI</v>
          </cell>
          <cell r="D50" t="str">
            <v>AGD</v>
          </cell>
          <cell r="E50" t="str">
            <v>LT</v>
          </cell>
          <cell r="F50">
            <v>6.21</v>
          </cell>
          <cell r="G50">
            <v>0.97</v>
          </cell>
          <cell r="H50">
            <v>-1.2011794474146023</v>
          </cell>
        </row>
        <row r="51">
          <cell r="B51" t="str">
            <v>BANTWA</v>
          </cell>
          <cell r="C51" t="str">
            <v>BURI</v>
          </cell>
          <cell r="D51" t="str">
            <v>AGD</v>
          </cell>
          <cell r="E51" t="str">
            <v>LT</v>
          </cell>
          <cell r="F51">
            <v>5.7</v>
          </cell>
          <cell r="G51">
            <v>-9.3699999999999992</v>
          </cell>
          <cell r="H51">
            <v>-0.24225268176400477</v>
          </cell>
        </row>
        <row r="52">
          <cell r="B52" t="str">
            <v>BANTWA</v>
          </cell>
          <cell r="C52" t="str">
            <v>KODVAV</v>
          </cell>
          <cell r="D52" t="str">
            <v>AGD</v>
          </cell>
          <cell r="E52" t="str">
            <v>LT</v>
          </cell>
          <cell r="F52">
            <v>6.97</v>
          </cell>
          <cell r="G52">
            <v>6.94</v>
          </cell>
          <cell r="H52">
            <v>0.31679152707800257</v>
          </cell>
        </row>
        <row r="53">
          <cell r="B53" t="str">
            <v>BANTWA</v>
          </cell>
          <cell r="C53" t="str">
            <v>KADEGI</v>
          </cell>
          <cell r="D53" t="str">
            <v>AGD</v>
          </cell>
          <cell r="E53" t="str">
            <v>LT</v>
          </cell>
          <cell r="F53">
            <v>7.87</v>
          </cell>
          <cell r="G53">
            <v>7.36</v>
          </cell>
          <cell r="H53">
            <v>0.15164954672512085</v>
          </cell>
        </row>
        <row r="54">
          <cell r="B54" t="str">
            <v>BANTWA</v>
          </cell>
          <cell r="C54" t="str">
            <v>SITANA</v>
          </cell>
          <cell r="D54" t="str">
            <v>AGD</v>
          </cell>
          <cell r="E54" t="str">
            <v>LT</v>
          </cell>
          <cell r="F54">
            <v>11.17</v>
          </cell>
          <cell r="G54">
            <v>-1.86</v>
          </cell>
          <cell r="H54">
            <v>-0.14635850236448197</v>
          </cell>
        </row>
        <row r="55">
          <cell r="B55" t="str">
            <v>BANTWA</v>
          </cell>
          <cell r="C55" t="str">
            <v>VADA</v>
          </cell>
          <cell r="D55" t="str">
            <v>AGD</v>
          </cell>
          <cell r="E55" t="str">
            <v>LT</v>
          </cell>
          <cell r="F55">
            <v>6.66</v>
          </cell>
          <cell r="G55">
            <v>10.7</v>
          </cell>
          <cell r="H55">
            <v>2.3234024516747907E-2</v>
          </cell>
        </row>
        <row r="56">
          <cell r="B56" t="str">
            <v>BANTWA</v>
          </cell>
          <cell r="C56" t="str">
            <v>NAKARA</v>
          </cell>
          <cell r="D56" t="str">
            <v>AGD</v>
          </cell>
          <cell r="E56" t="str">
            <v>MX</v>
          </cell>
          <cell r="F56">
            <v>6.77</v>
          </cell>
          <cell r="G56">
            <v>-18.25</v>
          </cell>
          <cell r="H56">
            <v>-0.64789661319073089</v>
          </cell>
        </row>
        <row r="57">
          <cell r="B57" t="str">
            <v>COASTAL</v>
          </cell>
          <cell r="C57" t="str">
            <v>KHAPAT (OLD BAGVADAR)</v>
          </cell>
          <cell r="D57" t="str">
            <v>AGD</v>
          </cell>
          <cell r="E57" t="str">
            <v>LT</v>
          </cell>
          <cell r="F57">
            <v>5.84</v>
          </cell>
          <cell r="G57">
            <v>35.11</v>
          </cell>
          <cell r="H57">
            <v>-0.10308678307501144</v>
          </cell>
        </row>
        <row r="58">
          <cell r="B58" t="str">
            <v>COASTAL</v>
          </cell>
          <cell r="C58" t="str">
            <v>KUCHHADI</v>
          </cell>
          <cell r="D58" t="str">
            <v>AGD</v>
          </cell>
          <cell r="E58" t="str">
            <v>LT</v>
          </cell>
          <cell r="F58">
            <v>5.59</v>
          </cell>
          <cell r="G58">
            <v>-4.9800000000000004</v>
          </cell>
          <cell r="H58">
            <v>-1.0231118631991449</v>
          </cell>
        </row>
        <row r="59">
          <cell r="B59" t="str">
            <v>COASTAL</v>
          </cell>
          <cell r="C59" t="str">
            <v>RINAVADA</v>
          </cell>
          <cell r="D59" t="str">
            <v>AGD</v>
          </cell>
          <cell r="E59" t="str">
            <v>LT</v>
          </cell>
          <cell r="F59">
            <v>17.16</v>
          </cell>
          <cell r="G59">
            <v>100</v>
          </cell>
          <cell r="H59">
            <v>1</v>
          </cell>
        </row>
        <row r="60">
          <cell r="B60" t="str">
            <v>COASTAL</v>
          </cell>
          <cell r="C60" t="str">
            <v>ODDAR</v>
          </cell>
          <cell r="D60" t="str">
            <v>AGD</v>
          </cell>
          <cell r="E60" t="str">
            <v>LT</v>
          </cell>
          <cell r="F60">
            <v>6.06</v>
          </cell>
          <cell r="G60">
            <v>57</v>
          </cell>
          <cell r="H60">
            <v>0.15344894777864379</v>
          </cell>
        </row>
        <row r="61">
          <cell r="B61" t="str">
            <v>COASTAL</v>
          </cell>
          <cell r="C61" t="str">
            <v>RATIYA</v>
          </cell>
          <cell r="D61" t="str">
            <v>AGD</v>
          </cell>
          <cell r="E61" t="str">
            <v>LT</v>
          </cell>
          <cell r="F61">
            <v>6.33</v>
          </cell>
          <cell r="G61">
            <v>49.09</v>
          </cell>
          <cell r="H61">
            <v>0.53695586457073763</v>
          </cell>
        </row>
        <row r="62">
          <cell r="B62" t="str">
            <v>COASTAL</v>
          </cell>
          <cell r="C62" t="str">
            <v>HATHIYANI</v>
          </cell>
          <cell r="D62" t="str">
            <v>AGD</v>
          </cell>
          <cell r="E62" t="str">
            <v>LT</v>
          </cell>
          <cell r="F62">
            <v>5.55</v>
          </cell>
          <cell r="G62">
            <v>60.87</v>
          </cell>
          <cell r="H62">
            <v>0.36235029940119762</v>
          </cell>
        </row>
        <row r="63">
          <cell r="B63" t="str">
            <v>COASTAL</v>
          </cell>
          <cell r="C63" t="str">
            <v>RATADI</v>
          </cell>
          <cell r="D63" t="str">
            <v>AGD</v>
          </cell>
          <cell r="E63" t="str">
            <v>LT</v>
          </cell>
          <cell r="F63">
            <v>6.66</v>
          </cell>
          <cell r="G63">
            <v>20.03</v>
          </cell>
          <cell r="H63">
            <v>8.9862788144895719E-2</v>
          </cell>
        </row>
        <row r="64">
          <cell r="B64" t="str">
            <v>COASTAL</v>
          </cell>
          <cell r="C64" t="str">
            <v>MIYANI</v>
          </cell>
          <cell r="D64" t="str">
            <v>AGD</v>
          </cell>
          <cell r="E64" t="str">
            <v>LT</v>
          </cell>
          <cell r="F64">
            <v>8.69</v>
          </cell>
          <cell r="G64">
            <v>-48.83</v>
          </cell>
          <cell r="H64">
            <v>-0.34875970664365835</v>
          </cell>
        </row>
        <row r="65">
          <cell r="B65" t="str">
            <v>KSD-T</v>
          </cell>
          <cell r="C65" t="str">
            <v>KOYLANA</v>
          </cell>
          <cell r="D65" t="str">
            <v>AGD</v>
          </cell>
          <cell r="E65" t="str">
            <v>LT</v>
          </cell>
          <cell r="F65">
            <v>3.52</v>
          </cell>
          <cell r="G65">
            <v>31.04</v>
          </cell>
          <cell r="H65">
            <v>8.5016025641025644E-2</v>
          </cell>
        </row>
        <row r="66">
          <cell r="B66" t="str">
            <v>KSD-T</v>
          </cell>
          <cell r="C66" t="str">
            <v>KEVADRA(AG.DOM.)</v>
          </cell>
          <cell r="D66" t="str">
            <v>AGD</v>
          </cell>
          <cell r="E66" t="str">
            <v>LT</v>
          </cell>
          <cell r="F66">
            <v>9.81</v>
          </cell>
          <cell r="G66">
            <v>18.809999999999999</v>
          </cell>
          <cell r="H66">
            <v>0.31954822256384591</v>
          </cell>
        </row>
        <row r="67">
          <cell r="B67" t="str">
            <v>KSD-R-1</v>
          </cell>
          <cell r="C67" t="str">
            <v>BADODAR(AG.DOM.)</v>
          </cell>
          <cell r="D67" t="str">
            <v>AGD</v>
          </cell>
          <cell r="E67" t="str">
            <v>LT</v>
          </cell>
          <cell r="F67">
            <v>8.83</v>
          </cell>
          <cell r="G67">
            <v>33.72</v>
          </cell>
          <cell r="H67">
            <v>0.4047601825228907</v>
          </cell>
        </row>
        <row r="68">
          <cell r="B68" t="str">
            <v>KSD-R-1</v>
          </cell>
          <cell r="C68" t="str">
            <v>JUTHAL</v>
          </cell>
          <cell r="D68" t="str">
            <v>AGD</v>
          </cell>
          <cell r="E68" t="str">
            <v>LT</v>
          </cell>
          <cell r="F68">
            <v>5.75</v>
          </cell>
          <cell r="G68">
            <v>-4.2</v>
          </cell>
          <cell r="H68">
            <v>-0.35014556040756917</v>
          </cell>
        </row>
        <row r="69">
          <cell r="B69" t="str">
            <v>KSD-R-1</v>
          </cell>
          <cell r="C69" t="str">
            <v>KALAVAN/CHOTILIVIDI</v>
          </cell>
          <cell r="D69" t="str">
            <v>AGD</v>
          </cell>
          <cell r="E69" t="str">
            <v>LT</v>
          </cell>
          <cell r="F69">
            <v>9.69</v>
          </cell>
          <cell r="G69">
            <v>38.96</v>
          </cell>
          <cell r="H69">
            <v>-4.2111695906432747</v>
          </cell>
        </row>
        <row r="70">
          <cell r="B70" t="str">
            <v>KSD-R-1</v>
          </cell>
          <cell r="C70" t="str">
            <v>PANIDHRA/REVADRA</v>
          </cell>
          <cell r="D70" t="str">
            <v>AGD</v>
          </cell>
          <cell r="E70" t="str">
            <v>LT</v>
          </cell>
          <cell r="F70">
            <v>4.25</v>
          </cell>
          <cell r="G70">
            <v>5.99</v>
          </cell>
          <cell r="H70">
            <v>0.32478328877588536</v>
          </cell>
        </row>
        <row r="71">
          <cell r="B71" t="str">
            <v>KSD-R-1</v>
          </cell>
          <cell r="C71" t="str">
            <v>GELANA(AG.DOM.)</v>
          </cell>
          <cell r="D71" t="str">
            <v>AGD</v>
          </cell>
          <cell r="E71" t="str">
            <v>LT</v>
          </cell>
          <cell r="F71">
            <v>3.93</v>
          </cell>
          <cell r="G71">
            <v>20.63</v>
          </cell>
          <cell r="H71">
            <v>-0.10352584380240813</v>
          </cell>
        </row>
        <row r="72">
          <cell r="B72" t="str">
            <v>KSD-R-1</v>
          </cell>
          <cell r="C72" t="str">
            <v>ASHRAM</v>
          </cell>
          <cell r="D72" t="str">
            <v>AGD</v>
          </cell>
          <cell r="E72" t="str">
            <v>LT</v>
          </cell>
          <cell r="F72">
            <v>8.1999999999999993</v>
          </cell>
          <cell r="G72">
            <v>-2.66</v>
          </cell>
          <cell r="H72">
            <v>-0.26609477336240384</v>
          </cell>
        </row>
        <row r="73">
          <cell r="B73" t="str">
            <v>KSD-R-1</v>
          </cell>
          <cell r="C73" t="str">
            <v>SWAMI</v>
          </cell>
          <cell r="D73" t="str">
            <v>AGD</v>
          </cell>
          <cell r="E73" t="str">
            <v>LT</v>
          </cell>
          <cell r="F73">
            <v>3.92</v>
          </cell>
          <cell r="G73">
            <v>55.75</v>
          </cell>
          <cell r="H73">
            <v>-2.0400638800166644</v>
          </cell>
        </row>
        <row r="74">
          <cell r="B74" t="str">
            <v>KSD-R-1</v>
          </cell>
          <cell r="C74" t="str">
            <v>PRANSLI</v>
          </cell>
          <cell r="D74" t="str">
            <v>AGD</v>
          </cell>
          <cell r="E74" t="str">
            <v>LT</v>
          </cell>
          <cell r="F74">
            <v>9.42</v>
          </cell>
          <cell r="G74">
            <v>0.89</v>
          </cell>
          <cell r="H74">
            <v>0.46703299776286356</v>
          </cell>
        </row>
        <row r="75">
          <cell r="B75" t="str">
            <v>KSD-R-1</v>
          </cell>
          <cell r="C75" t="str">
            <v>SHERGADH</v>
          </cell>
          <cell r="D75" t="str">
            <v>AGD</v>
          </cell>
          <cell r="F75">
            <v>6.97</v>
          </cell>
          <cell r="G75">
            <v>31.19</v>
          </cell>
          <cell r="H75">
            <v>0.48310996563573883</v>
          </cell>
        </row>
        <row r="76">
          <cell r="B76" t="str">
            <v>KSD-R-1</v>
          </cell>
          <cell r="C76" t="str">
            <v>AMBALA</v>
          </cell>
          <cell r="D76" t="str">
            <v>AGD</v>
          </cell>
          <cell r="E76" t="str">
            <v>JGY</v>
          </cell>
          <cell r="F76">
            <v>3.78</v>
          </cell>
          <cell r="G76">
            <v>23.43</v>
          </cell>
          <cell r="H76">
            <v>-0.13368055555555555</v>
          </cell>
        </row>
        <row r="77">
          <cell r="B77" t="str">
            <v>KSD-R-1</v>
          </cell>
          <cell r="C77" t="str">
            <v>CHITRI</v>
          </cell>
          <cell r="D77" t="str">
            <v>AGD</v>
          </cell>
          <cell r="E77" t="str">
            <v>JGY</v>
          </cell>
          <cell r="F77">
            <v>10.88</v>
          </cell>
          <cell r="G77">
            <v>13.49</v>
          </cell>
          <cell r="H77">
            <v>0.44085833333333335</v>
          </cell>
        </row>
        <row r="78">
          <cell r="B78" t="str">
            <v>KSD-R-1</v>
          </cell>
          <cell r="C78" t="str">
            <v>RANGPUR</v>
          </cell>
          <cell r="D78" t="str">
            <v>AGD</v>
          </cell>
          <cell r="E78" t="str">
            <v>JGY</v>
          </cell>
          <cell r="F78">
            <v>9.2799999999999994</v>
          </cell>
          <cell r="G78">
            <v>-52.39</v>
          </cell>
          <cell r="H78">
            <v>-0.39123868778280541</v>
          </cell>
        </row>
        <row r="79">
          <cell r="B79" t="str">
            <v>KSD-R-1</v>
          </cell>
          <cell r="C79" t="str">
            <v>NONJANVAV</v>
          </cell>
          <cell r="D79" t="str">
            <v>AGD</v>
          </cell>
          <cell r="E79" t="str">
            <v>JGY</v>
          </cell>
          <cell r="F79">
            <v>5.98</v>
          </cell>
          <cell r="G79">
            <v>59.25</v>
          </cell>
          <cell r="H79">
            <v>0.62527484143763212</v>
          </cell>
        </row>
        <row r="80">
          <cell r="B80" t="str">
            <v>KSD-R-1</v>
          </cell>
          <cell r="C80" t="str">
            <v>AVANIYA</v>
          </cell>
          <cell r="D80" t="str">
            <v>AGD</v>
          </cell>
          <cell r="E80" t="str">
            <v>JGY</v>
          </cell>
          <cell r="F80">
            <v>6.41</v>
          </cell>
          <cell r="G80">
            <v>40.409999999999997</v>
          </cell>
          <cell r="H80">
            <v>-9.4380341880341875E-2</v>
          </cell>
        </row>
        <row r="81">
          <cell r="B81" t="str">
            <v>KSD-R-1</v>
          </cell>
          <cell r="C81" t="str">
            <v>SIMROLI</v>
          </cell>
          <cell r="D81" t="str">
            <v>AGD</v>
          </cell>
          <cell r="F81">
            <v>7</v>
          </cell>
          <cell r="G81">
            <v>0</v>
          </cell>
          <cell r="H81">
            <v>0</v>
          </cell>
        </row>
        <row r="82">
          <cell r="B82" t="str">
            <v>KSD-R-1</v>
          </cell>
          <cell r="C82" t="str">
            <v>GATRAL</v>
          </cell>
          <cell r="D82" t="str">
            <v>AGD</v>
          </cell>
          <cell r="F82">
            <v>5</v>
          </cell>
          <cell r="G82">
            <v>0</v>
          </cell>
          <cell r="H82">
            <v>0</v>
          </cell>
        </row>
        <row r="83">
          <cell r="B83" t="str">
            <v>MALIYA</v>
          </cell>
          <cell r="C83" t="str">
            <v>AMRAPUR</v>
          </cell>
          <cell r="D83" t="str">
            <v>AGD</v>
          </cell>
          <cell r="F83">
            <v>10.62</v>
          </cell>
          <cell r="G83">
            <v>14.7</v>
          </cell>
          <cell r="H83">
            <v>0.25683668076109939</v>
          </cell>
        </row>
        <row r="84">
          <cell r="B84" t="str">
            <v>MALIYA</v>
          </cell>
          <cell r="C84" t="str">
            <v>BHANDURI</v>
          </cell>
          <cell r="D84" t="str">
            <v>AGD</v>
          </cell>
          <cell r="F84">
            <v>5.37</v>
          </cell>
          <cell r="G84">
            <v>-6.61</v>
          </cell>
          <cell r="H84">
            <v>1.6298913043478261E-2</v>
          </cell>
        </row>
        <row r="85">
          <cell r="B85" t="str">
            <v>MALIYA</v>
          </cell>
          <cell r="C85" t="str">
            <v>VIRDI</v>
          </cell>
          <cell r="D85" t="str">
            <v>AGD</v>
          </cell>
          <cell r="F85">
            <v>8.6199999999999992</v>
          </cell>
          <cell r="G85">
            <v>16.72</v>
          </cell>
          <cell r="H85">
            <v>5.6505028735632186E-2</v>
          </cell>
        </row>
        <row r="86">
          <cell r="B86" t="str">
            <v>MALIYA</v>
          </cell>
          <cell r="C86" t="str">
            <v>KADAYA</v>
          </cell>
          <cell r="D86" t="str">
            <v>AGD</v>
          </cell>
          <cell r="F86">
            <v>7.58</v>
          </cell>
          <cell r="G86">
            <v>15.42</v>
          </cell>
          <cell r="H86">
            <v>0.45370736086175945</v>
          </cell>
        </row>
        <row r="87">
          <cell r="B87" t="str">
            <v>MALIYA</v>
          </cell>
          <cell r="C87" t="str">
            <v>DHAVANTARI</v>
          </cell>
          <cell r="D87" t="str">
            <v>AGD</v>
          </cell>
          <cell r="F87">
            <v>10.39</v>
          </cell>
          <cell r="G87">
            <v>33.32</v>
          </cell>
          <cell r="H87">
            <v>0.42058355437665784</v>
          </cell>
        </row>
        <row r="88">
          <cell r="B88" t="str">
            <v>MALIYA</v>
          </cell>
          <cell r="C88" t="str">
            <v>CHULDI</v>
          </cell>
          <cell r="D88" t="str">
            <v>AGD</v>
          </cell>
          <cell r="F88">
            <v>4.9800000000000004</v>
          </cell>
          <cell r="G88">
            <v>-45.35</v>
          </cell>
          <cell r="H88">
            <v>0.46180056980056983</v>
          </cell>
        </row>
        <row r="89">
          <cell r="B89" t="str">
            <v>MALIYA</v>
          </cell>
          <cell r="C89" t="str">
            <v>DUDHALA</v>
          </cell>
          <cell r="D89" t="str">
            <v>AGD</v>
          </cell>
          <cell r="F89">
            <v>7.04</v>
          </cell>
          <cell r="G89">
            <v>37.979999999999997</v>
          </cell>
          <cell r="H89">
            <v>0.72354021385402134</v>
          </cell>
        </row>
        <row r="90">
          <cell r="B90" t="str">
            <v>KSD-R-2</v>
          </cell>
          <cell r="C90" t="str">
            <v>PIPALI</v>
          </cell>
          <cell r="D90" t="str">
            <v>AGD</v>
          </cell>
          <cell r="F90">
            <v>7.56</v>
          </cell>
          <cell r="G90">
            <v>15.16</v>
          </cell>
          <cell r="H90">
            <v>0.35084143115485417</v>
          </cell>
        </row>
        <row r="91">
          <cell r="B91" t="str">
            <v>KSD-R-2</v>
          </cell>
          <cell r="C91" t="str">
            <v>AGATRAY</v>
          </cell>
          <cell r="D91" t="str">
            <v>AGD</v>
          </cell>
          <cell r="F91">
            <v>6.51</v>
          </cell>
          <cell r="G91">
            <v>33.08</v>
          </cell>
          <cell r="H91">
            <v>0.281245352238362</v>
          </cell>
        </row>
        <row r="92">
          <cell r="B92" t="str">
            <v>KSD-R-2</v>
          </cell>
          <cell r="C92" t="str">
            <v>GHANSARI</v>
          </cell>
          <cell r="D92" t="str">
            <v>AGD</v>
          </cell>
          <cell r="F92">
            <v>9.59</v>
          </cell>
          <cell r="G92">
            <v>27.8</v>
          </cell>
          <cell r="H92">
            <v>0.32544801917906196</v>
          </cell>
        </row>
        <row r="93">
          <cell r="B93" t="str">
            <v>KSD-R-2</v>
          </cell>
          <cell r="C93" t="str">
            <v>MANGALPUR(AG.DOM.)</v>
          </cell>
          <cell r="D93" t="str">
            <v>AGD</v>
          </cell>
          <cell r="F93">
            <v>8.48</v>
          </cell>
          <cell r="G93">
            <v>49.15</v>
          </cell>
          <cell r="H93">
            <v>0.24443844889750069</v>
          </cell>
        </row>
        <row r="94">
          <cell r="B94" t="str">
            <v>KSD-R-2</v>
          </cell>
          <cell r="C94" t="str">
            <v>AMARNATH</v>
          </cell>
          <cell r="D94" t="str">
            <v>AGD</v>
          </cell>
          <cell r="F94">
            <v>7.25</v>
          </cell>
          <cell r="G94">
            <v>28.03</v>
          </cell>
          <cell r="H94">
            <v>3.1702521397177885E-2</v>
          </cell>
        </row>
        <row r="95">
          <cell r="B95" t="str">
            <v>KSD-R-2</v>
          </cell>
          <cell r="C95" t="str">
            <v>CHANDIGADH</v>
          </cell>
          <cell r="D95" t="str">
            <v>AGD</v>
          </cell>
          <cell r="F95">
            <v>5.81</v>
          </cell>
          <cell r="G95">
            <v>23.84</v>
          </cell>
          <cell r="H95">
            <v>0.19355179983601789</v>
          </cell>
        </row>
        <row r="96">
          <cell r="B96" t="str">
            <v>KSD-R-2</v>
          </cell>
          <cell r="C96" t="str">
            <v>YOGESHWAR(AG.DOM.)</v>
          </cell>
          <cell r="D96" t="str">
            <v>AGD</v>
          </cell>
          <cell r="F96">
            <v>4.78</v>
          </cell>
          <cell r="G96">
            <v>17.28</v>
          </cell>
          <cell r="H96">
            <v>0.42519693335346859</v>
          </cell>
        </row>
        <row r="97">
          <cell r="B97" t="str">
            <v>KSD-R-2</v>
          </cell>
          <cell r="C97" t="str">
            <v>SARSALI</v>
          </cell>
          <cell r="D97" t="str">
            <v>AGD</v>
          </cell>
          <cell r="F97">
            <v>4.28</v>
          </cell>
          <cell r="G97">
            <v>35.18</v>
          </cell>
          <cell r="H97">
            <v>0.18653361344537814</v>
          </cell>
        </row>
        <row r="98">
          <cell r="B98" t="str">
            <v>KSD-R-2</v>
          </cell>
          <cell r="C98" t="str">
            <v>KHAMIDANA</v>
          </cell>
          <cell r="D98" t="str">
            <v>AGD</v>
          </cell>
          <cell r="F98">
            <v>5.21</v>
          </cell>
          <cell r="G98">
            <v>24.12</v>
          </cell>
          <cell r="H98">
            <v>0.3159253875968992</v>
          </cell>
        </row>
        <row r="99">
          <cell r="B99" t="str">
            <v>KSD-R-2</v>
          </cell>
          <cell r="C99" t="str">
            <v>NUNARDA</v>
          </cell>
          <cell r="D99" t="str">
            <v>AGD</v>
          </cell>
          <cell r="F99">
            <v>7.39</v>
          </cell>
          <cell r="G99">
            <v>18.07</v>
          </cell>
          <cell r="H99">
            <v>0.14175238095238096</v>
          </cell>
        </row>
        <row r="100">
          <cell r="B100" t="str">
            <v>KSD-R-2</v>
          </cell>
          <cell r="C100" t="str">
            <v>AKHODAR</v>
          </cell>
          <cell r="D100" t="str">
            <v>AGD</v>
          </cell>
          <cell r="F100">
            <v>5.28</v>
          </cell>
          <cell r="G100">
            <v>46.61</v>
          </cell>
          <cell r="H100">
            <v>0.32285714285714284</v>
          </cell>
        </row>
        <row r="101">
          <cell r="B101" t="str">
            <v>KSD-R-2</v>
          </cell>
          <cell r="C101" t="str">
            <v>DIVRANA(AG.DOM.)</v>
          </cell>
          <cell r="D101" t="str">
            <v>AGD</v>
          </cell>
          <cell r="F101">
            <v>5.62</v>
          </cell>
          <cell r="G101">
            <v>27.06</v>
          </cell>
          <cell r="H101">
            <v>0.23680327868852458</v>
          </cell>
        </row>
        <row r="102">
          <cell r="B102" t="str">
            <v>KSD-R-2</v>
          </cell>
          <cell r="C102" t="str">
            <v>EKLERA</v>
          </cell>
          <cell r="D102" t="str">
            <v>AGD</v>
          </cell>
          <cell r="F102">
            <v>5</v>
          </cell>
          <cell r="G102">
            <v>0</v>
          </cell>
          <cell r="H102">
            <v>0</v>
          </cell>
        </row>
        <row r="103">
          <cell r="B103" t="str">
            <v>KSD-R-2</v>
          </cell>
          <cell r="C103" t="str">
            <v>CHAR</v>
          </cell>
          <cell r="D103" t="str">
            <v>AGD</v>
          </cell>
          <cell r="F103">
            <v>7</v>
          </cell>
          <cell r="G103">
            <v>0</v>
          </cell>
          <cell r="H103">
            <v>0</v>
          </cell>
        </row>
        <row r="104">
          <cell r="B104" t="str">
            <v>CHORWAD</v>
          </cell>
          <cell r="C104" t="str">
            <v>ADRI</v>
          </cell>
          <cell r="D104" t="str">
            <v>AGD</v>
          </cell>
          <cell r="F104">
            <v>12.09</v>
          </cell>
          <cell r="G104">
            <v>22.37</v>
          </cell>
          <cell r="H104">
            <v>0.42885927914110428</v>
          </cell>
        </row>
        <row r="105">
          <cell r="B105" t="str">
            <v>CHORWAD</v>
          </cell>
          <cell r="C105" t="str">
            <v>SUPASI</v>
          </cell>
          <cell r="D105" t="str">
            <v>AGD</v>
          </cell>
          <cell r="F105">
            <v>11.89</v>
          </cell>
          <cell r="G105">
            <v>19.149999999999999</v>
          </cell>
          <cell r="H105">
            <v>0.61150200458190151</v>
          </cell>
        </row>
        <row r="106">
          <cell r="B106" t="str">
            <v>CHORWAD</v>
          </cell>
          <cell r="C106" t="str">
            <v>KHERA</v>
          </cell>
          <cell r="D106" t="str">
            <v>AGD</v>
          </cell>
          <cell r="F106">
            <v>6.76</v>
          </cell>
          <cell r="G106">
            <v>22.37</v>
          </cell>
          <cell r="H106">
            <v>0.25207529843893478</v>
          </cell>
        </row>
        <row r="107">
          <cell r="B107" t="str">
            <v>CHORWAD</v>
          </cell>
          <cell r="C107" t="str">
            <v>JUNGER(AG.DOM.)</v>
          </cell>
          <cell r="D107" t="str">
            <v>AGD</v>
          </cell>
          <cell r="F107">
            <v>11.22</v>
          </cell>
          <cell r="G107">
            <v>28.06</v>
          </cell>
          <cell r="H107">
            <v>0.51034404614750717</v>
          </cell>
        </row>
        <row r="108">
          <cell r="B108" t="str">
            <v>CHORWAD</v>
          </cell>
          <cell r="C108" t="str">
            <v>KANEK</v>
          </cell>
          <cell r="D108" t="str">
            <v>AGD</v>
          </cell>
          <cell r="F108">
            <v>7.79</v>
          </cell>
          <cell r="G108">
            <v>49.89</v>
          </cell>
          <cell r="H108">
            <v>0.71629629629629632</v>
          </cell>
        </row>
        <row r="109">
          <cell r="B109" t="str">
            <v>CHORWAD</v>
          </cell>
          <cell r="C109" t="str">
            <v>KUKASWADA</v>
          </cell>
          <cell r="D109" t="str">
            <v>AGD</v>
          </cell>
          <cell r="F109">
            <v>7.59</v>
          </cell>
          <cell r="G109">
            <v>7.79</v>
          </cell>
          <cell r="H109">
            <v>0.32826475155279505</v>
          </cell>
        </row>
        <row r="110">
          <cell r="B110" t="str">
            <v>CHORWAD</v>
          </cell>
          <cell r="C110" t="str">
            <v>PALDI</v>
          </cell>
          <cell r="D110" t="str">
            <v>AGD</v>
          </cell>
          <cell r="F110">
            <v>9.6199999999999992</v>
          </cell>
          <cell r="G110">
            <v>40.36</v>
          </cell>
          <cell r="H110">
            <v>0.73686664438502669</v>
          </cell>
        </row>
        <row r="111">
          <cell r="B111" t="str">
            <v>CHORWAD</v>
          </cell>
          <cell r="C111" t="str">
            <v>KHORASA</v>
          </cell>
          <cell r="D111" t="str">
            <v>AGD</v>
          </cell>
          <cell r="F111">
            <v>6.31</v>
          </cell>
          <cell r="G111">
            <v>-10.41</v>
          </cell>
          <cell r="H111">
            <v>-1.1366485998193314</v>
          </cell>
        </row>
        <row r="112">
          <cell r="B112" t="str">
            <v>CHORWAD</v>
          </cell>
          <cell r="C112" t="str">
            <v>KANKESHWARI</v>
          </cell>
          <cell r="D112" t="str">
            <v>AGD</v>
          </cell>
          <cell r="F112">
            <v>7.89</v>
          </cell>
          <cell r="G112">
            <v>41.14</v>
          </cell>
          <cell r="H112">
            <v>0.63107429718875507</v>
          </cell>
        </row>
        <row r="113">
          <cell r="B113" t="str">
            <v>CHORWAD</v>
          </cell>
          <cell r="C113" t="str">
            <v>DEVGAM</v>
          </cell>
          <cell r="D113" t="str">
            <v>AGD</v>
          </cell>
          <cell r="F113">
            <v>12.1</v>
          </cell>
          <cell r="G113">
            <v>23.74</v>
          </cell>
          <cell r="H113">
            <v>0.51136940547762189</v>
          </cell>
        </row>
        <row r="114">
          <cell r="B114" t="str">
            <v>CHORWAD</v>
          </cell>
          <cell r="C114" t="str">
            <v>BARULA</v>
          </cell>
          <cell r="D114" t="str">
            <v>AGD</v>
          </cell>
          <cell r="F114">
            <v>8.44</v>
          </cell>
          <cell r="G114">
            <v>39.159999999999997</v>
          </cell>
          <cell r="H114">
            <v>0.36154483430799222</v>
          </cell>
        </row>
        <row r="115">
          <cell r="B115" t="str">
            <v>CHORWAD</v>
          </cell>
          <cell r="C115" t="str">
            <v>ACHHIDRA</v>
          </cell>
          <cell r="D115" t="str">
            <v>AGD</v>
          </cell>
          <cell r="F115">
            <v>12.63</v>
          </cell>
          <cell r="G115">
            <v>30.34</v>
          </cell>
          <cell r="H115">
            <v>0.66564856711915532</v>
          </cell>
        </row>
        <row r="116">
          <cell r="B116" t="str">
            <v>CHORWAD</v>
          </cell>
          <cell r="C116" t="str">
            <v>LADUDI</v>
          </cell>
          <cell r="D116" t="str">
            <v>AGD</v>
          </cell>
          <cell r="F116">
            <v>12.25</v>
          </cell>
          <cell r="G116">
            <v>30.73</v>
          </cell>
          <cell r="H116">
            <v>0.48940818937939862</v>
          </cell>
        </row>
        <row r="117">
          <cell r="B117" t="str">
            <v>CHORWAD</v>
          </cell>
          <cell r="C117" t="str">
            <v>JAMVADA</v>
          </cell>
          <cell r="D117" t="str">
            <v>AGD</v>
          </cell>
          <cell r="F117">
            <v>11.71</v>
          </cell>
          <cell r="G117">
            <v>66.739999999999995</v>
          </cell>
          <cell r="H117">
            <v>0.6117948717948718</v>
          </cell>
        </row>
        <row r="118">
          <cell r="B118" t="str">
            <v>CHORWAD</v>
          </cell>
          <cell r="C118" t="str">
            <v>BUDHECHA</v>
          </cell>
          <cell r="D118" t="str">
            <v>AGD</v>
          </cell>
          <cell r="F118">
            <v>14.07</v>
          </cell>
          <cell r="G118">
            <v>64.48</v>
          </cell>
          <cell r="H118">
            <v>0.56349313207325458</v>
          </cell>
        </row>
        <row r="119">
          <cell r="B119" t="str">
            <v>CHORWAD</v>
          </cell>
          <cell r="C119" t="str">
            <v>NAGARWEL</v>
          </cell>
          <cell r="D119" t="str">
            <v>AGD</v>
          </cell>
          <cell r="F119">
            <v>10.76</v>
          </cell>
          <cell r="G119">
            <v>14.25</v>
          </cell>
          <cell r="H119">
            <v>0.43352307576426025</v>
          </cell>
        </row>
        <row r="120">
          <cell r="B120" t="str">
            <v>CHORWAD</v>
          </cell>
          <cell r="C120" t="str">
            <v>ANTROLI/DUDHTALAVADI</v>
          </cell>
          <cell r="D120" t="str">
            <v>AGD</v>
          </cell>
          <cell r="F120">
            <v>4.28</v>
          </cell>
          <cell r="G120">
            <v>48.35</v>
          </cell>
          <cell r="H120">
            <v>0.55008687258687261</v>
          </cell>
        </row>
        <row r="121">
          <cell r="B121" t="str">
            <v>MANGROL-T</v>
          </cell>
          <cell r="C121" t="str">
            <v>CHANCHVA</v>
          </cell>
          <cell r="D121" t="str">
            <v>AGD</v>
          </cell>
          <cell r="F121">
            <v>4.3600000000000003</v>
          </cell>
          <cell r="G121">
            <v>4.83</v>
          </cell>
          <cell r="H121">
            <v>0</v>
          </cell>
        </row>
        <row r="122">
          <cell r="B122" t="str">
            <v>MANGROL-T</v>
          </cell>
          <cell r="C122" t="str">
            <v>WATER WORKS</v>
          </cell>
          <cell r="D122" t="str">
            <v>AGD</v>
          </cell>
          <cell r="F122">
            <v>5.59</v>
          </cell>
          <cell r="G122">
            <v>28.62</v>
          </cell>
          <cell r="H122">
            <v>0.75124107142857144</v>
          </cell>
        </row>
        <row r="123">
          <cell r="B123" t="str">
            <v>MGL-R</v>
          </cell>
          <cell r="C123" t="str">
            <v>KANKASA/NAGICHANA</v>
          </cell>
          <cell r="D123" t="str">
            <v>AGD</v>
          </cell>
          <cell r="F123">
            <v>10.09</v>
          </cell>
          <cell r="G123">
            <v>36.36</v>
          </cell>
          <cell r="H123">
            <v>0.65886145910095795</v>
          </cell>
        </row>
        <row r="124">
          <cell r="B124" t="str">
            <v>MGL-R</v>
          </cell>
          <cell r="C124" t="str">
            <v>LOEJ(AG.DOM.)</v>
          </cell>
          <cell r="D124" t="str">
            <v>AGD</v>
          </cell>
          <cell r="F124">
            <v>4.22</v>
          </cell>
          <cell r="G124">
            <v>9.9600000000000009</v>
          </cell>
          <cell r="H124">
            <v>-1.2483022388059701</v>
          </cell>
        </row>
        <row r="125">
          <cell r="B125" t="str">
            <v>MGL-R</v>
          </cell>
          <cell r="C125" t="str">
            <v>DATAR MANZIL</v>
          </cell>
          <cell r="D125" t="str">
            <v>AGD</v>
          </cell>
          <cell r="F125">
            <v>19.46</v>
          </cell>
          <cell r="G125">
            <v>2.4300000000000002</v>
          </cell>
          <cell r="H125">
            <v>-6.8942382057231244E-2</v>
          </cell>
        </row>
        <row r="126">
          <cell r="B126" t="str">
            <v>MGL-R</v>
          </cell>
          <cell r="C126" t="str">
            <v>SHEPA</v>
          </cell>
          <cell r="D126" t="str">
            <v>AGD</v>
          </cell>
          <cell r="F126">
            <v>5.77</v>
          </cell>
          <cell r="G126">
            <v>19.809999999999999</v>
          </cell>
          <cell r="H126">
            <v>-0.81487209302325581</v>
          </cell>
        </row>
        <row r="127">
          <cell r="B127" t="str">
            <v>MGL-R</v>
          </cell>
          <cell r="C127" t="str">
            <v>RUDALPUR</v>
          </cell>
          <cell r="D127" t="str">
            <v>AGD</v>
          </cell>
          <cell r="F127">
            <v>16.440000000000001</v>
          </cell>
          <cell r="G127">
            <v>-22.95</v>
          </cell>
          <cell r="H127">
            <v>0.31012989457831325</v>
          </cell>
        </row>
        <row r="128">
          <cell r="B128" t="str">
            <v>MGL-R</v>
          </cell>
          <cell r="C128" t="str">
            <v>KHODADA</v>
          </cell>
          <cell r="D128" t="str">
            <v>AGD</v>
          </cell>
          <cell r="F128">
            <v>7.38</v>
          </cell>
          <cell r="G128">
            <v>8.0500000000000007</v>
          </cell>
          <cell r="H128">
            <v>0.6322858617131063</v>
          </cell>
        </row>
        <row r="129">
          <cell r="B129" t="str">
            <v>MGL-R</v>
          </cell>
          <cell r="C129" t="str">
            <v>KAMNATH</v>
          </cell>
          <cell r="D129" t="str">
            <v>AGD</v>
          </cell>
          <cell r="F129">
            <v>6.43</v>
          </cell>
          <cell r="G129">
            <v>7.08</v>
          </cell>
          <cell r="H129">
            <v>0.4674928977272727</v>
          </cell>
        </row>
        <row r="130">
          <cell r="B130" t="str">
            <v>MGL-R</v>
          </cell>
          <cell r="C130" t="str">
            <v>SHIL</v>
          </cell>
          <cell r="D130" t="str">
            <v>AGD</v>
          </cell>
          <cell r="F130">
            <v>4.6900000000000004</v>
          </cell>
          <cell r="G130">
            <v>43.69</v>
          </cell>
          <cell r="H130">
            <v>0.51174129353233833</v>
          </cell>
        </row>
        <row r="131">
          <cell r="B131" t="str">
            <v>MGL-R</v>
          </cell>
          <cell r="C131" t="str">
            <v>FARANGTA</v>
          </cell>
          <cell r="D131" t="str">
            <v>AGD</v>
          </cell>
          <cell r="F131">
            <v>11.01</v>
          </cell>
          <cell r="G131">
            <v>-11.48</v>
          </cell>
          <cell r="H131">
            <v>0.11012812564579459</v>
          </cell>
        </row>
        <row r="132">
          <cell r="B132" t="str">
            <v>MGL-R</v>
          </cell>
          <cell r="C132" t="str">
            <v>LANGODRA</v>
          </cell>
          <cell r="D132" t="str">
            <v>AGD</v>
          </cell>
          <cell r="F132">
            <v>4.4800000000000004</v>
          </cell>
          <cell r="G132">
            <v>44.89</v>
          </cell>
          <cell r="H132">
            <v>0.19869000176886178</v>
          </cell>
        </row>
        <row r="133">
          <cell r="B133" t="str">
            <v>MGL-R</v>
          </cell>
          <cell r="C133" t="str">
            <v>CHAKIVAV</v>
          </cell>
          <cell r="D133" t="str">
            <v>AGD</v>
          </cell>
          <cell r="F133">
            <v>8.18</v>
          </cell>
          <cell r="G133">
            <v>64.97</v>
          </cell>
          <cell r="H133">
            <v>0.74351458905417112</v>
          </cell>
        </row>
        <row r="134">
          <cell r="B134" t="str">
            <v>MGL-R</v>
          </cell>
          <cell r="C134" t="str">
            <v>SATMARG</v>
          </cell>
          <cell r="D134" t="str">
            <v>AGD</v>
          </cell>
          <cell r="F134">
            <v>5.58</v>
          </cell>
          <cell r="G134">
            <v>58.38</v>
          </cell>
          <cell r="H134">
            <v>0.59436970451577642</v>
          </cell>
        </row>
        <row r="135">
          <cell r="B135" t="str">
            <v>MGL-R</v>
          </cell>
          <cell r="C135" t="str">
            <v>BHATGAM</v>
          </cell>
          <cell r="D135" t="str">
            <v>AGD</v>
          </cell>
          <cell r="F135">
            <v>6</v>
          </cell>
          <cell r="G135">
            <v>0</v>
          </cell>
          <cell r="H135">
            <v>0</v>
          </cell>
        </row>
        <row r="136">
          <cell r="B136" t="str">
            <v>MGL-R</v>
          </cell>
          <cell r="C136" t="str">
            <v>KARAMDI</v>
          </cell>
          <cell r="D136" t="str">
            <v>AGD</v>
          </cell>
          <cell r="F136">
            <v>6</v>
          </cell>
          <cell r="G136">
            <v>0</v>
          </cell>
          <cell r="H136">
            <v>0</v>
          </cell>
        </row>
        <row r="137">
          <cell r="B137" t="str">
            <v>MGL-R</v>
          </cell>
          <cell r="C137" t="str">
            <v>CHANDWANA</v>
          </cell>
          <cell r="D137" t="str">
            <v>AGD</v>
          </cell>
          <cell r="F137">
            <v>6</v>
          </cell>
          <cell r="G137">
            <v>0</v>
          </cell>
          <cell r="H137">
            <v>0</v>
          </cell>
        </row>
        <row r="138">
          <cell r="B138" t="str">
            <v>MADHAVPUR</v>
          </cell>
          <cell r="C138" t="str">
            <v>BALEJ</v>
          </cell>
          <cell r="D138" t="str">
            <v>AGD</v>
          </cell>
          <cell r="F138">
            <v>9.3800000000000008</v>
          </cell>
          <cell r="G138">
            <v>1.61</v>
          </cell>
          <cell r="H138">
            <v>0.16980666666666666</v>
          </cell>
        </row>
        <row r="139">
          <cell r="B139" t="str">
            <v>MADHAVPUR</v>
          </cell>
          <cell r="C139" t="str">
            <v>VADLA</v>
          </cell>
          <cell r="D139" t="str">
            <v>AGD</v>
          </cell>
          <cell r="F139">
            <v>7.52</v>
          </cell>
          <cell r="G139">
            <v>-64.180000000000007</v>
          </cell>
          <cell r="H139">
            <v>-0.90360389610389613</v>
          </cell>
        </row>
        <row r="140">
          <cell r="B140" t="str">
            <v>MADHAVPUR</v>
          </cell>
          <cell r="C140" t="str">
            <v>SAMARDA</v>
          </cell>
          <cell r="D140" t="str">
            <v>AGD</v>
          </cell>
          <cell r="F140">
            <v>4.26</v>
          </cell>
          <cell r="G140">
            <v>17.96</v>
          </cell>
          <cell r="H140">
            <v>0.4562915407854985</v>
          </cell>
        </row>
        <row r="141">
          <cell r="B141" t="str">
            <v>MADHAVPUR</v>
          </cell>
          <cell r="C141" t="str">
            <v>MEKHADI</v>
          </cell>
          <cell r="D141" t="str">
            <v>AGD</v>
          </cell>
          <cell r="F141">
            <v>5.65</v>
          </cell>
          <cell r="G141">
            <v>1.19</v>
          </cell>
          <cell r="H141">
            <v>-5.2278368794326242E-2</v>
          </cell>
        </row>
        <row r="142">
          <cell r="B142" t="str">
            <v>MADHAVPUR</v>
          </cell>
          <cell r="C142" t="str">
            <v>VIROL</v>
          </cell>
          <cell r="D142" t="str">
            <v>AGD</v>
          </cell>
          <cell r="F142">
            <v>11.81</v>
          </cell>
          <cell r="G142" t="str">
            <v>***.**</v>
          </cell>
          <cell r="H142">
            <v>0.36504115226337447</v>
          </cell>
        </row>
        <row r="143">
          <cell r="B143" t="str">
            <v>MADHAVPUR</v>
          </cell>
          <cell r="C143" t="str">
            <v>DIWASA</v>
          </cell>
          <cell r="D143" t="str">
            <v>AGD</v>
          </cell>
          <cell r="F143">
            <v>4.32</v>
          </cell>
          <cell r="G143">
            <v>57.45</v>
          </cell>
          <cell r="H143">
            <v>0.58441105769230772</v>
          </cell>
        </row>
        <row r="144">
          <cell r="B144" t="str">
            <v>MADHAVPUR</v>
          </cell>
          <cell r="C144" t="str">
            <v>BAMANWADA</v>
          </cell>
          <cell r="D144" t="str">
            <v>AGD</v>
          </cell>
          <cell r="F144">
            <v>6.32</v>
          </cell>
          <cell r="G144">
            <v>7.33</v>
          </cell>
          <cell r="H144">
            <v>-4.8993816750983701E-2</v>
          </cell>
        </row>
        <row r="145">
          <cell r="B145" t="str">
            <v>MADHAVPUR</v>
          </cell>
          <cell r="C145" t="str">
            <v>KALEJ</v>
          </cell>
          <cell r="D145" t="str">
            <v>AGD</v>
          </cell>
          <cell r="F145">
            <v>6.89</v>
          </cell>
          <cell r="G145">
            <v>15.24</v>
          </cell>
          <cell r="H145">
            <v>0.24207758620689654</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RwiseData For URBAN-JGY-AGDOM"/>
      <sheetName val="ruf fmp"/>
      <sheetName val="sdn MONTHLY_ fmp  "/>
      <sheetName val="sdn cumm_ fmp  "/>
      <sheetName val="Sheet3"/>
      <sheetName val="cum fmp 0108"/>
      <sheetName val="Sheet1"/>
      <sheetName val="URBN"/>
      <sheetName val="JGY"/>
      <sheetName val="AGDOM"/>
      <sheetName val="SST"/>
      <sheetName val="EHT+HT Exp"/>
      <sheetName val="RUF C MP"/>
      <sheetName val="CMP FINAL"/>
      <sheetName val="CIRCLE CMP "/>
      <sheetName val="fmp for 06_07"/>
      <sheetName val="cmp 0307"/>
      <sheetName val="cmp for 06_07"/>
      <sheetName val="PBR City CMP"/>
      <sheetName val="PBR RURAL Cmp"/>
      <sheetName val="KSD 1 CMP "/>
      <sheetName val="KSD 2 CMP"/>
      <sheetName val="RUF FMA"/>
      <sheetName val="Copy FMA"/>
      <sheetName val="Final FMA-0809"/>
      <sheetName val="EXPORT IMPORT 08_09"/>
      <sheetName val="DMTHL NEW"/>
      <sheetName val="export import data 06_07"/>
      <sheetName val="compar jgy"/>
      <sheetName val="COMPARE AG"/>
      <sheetName val="shp_T_D_drive"/>
      <sheetName val="mpmla wise pp01_02"/>
    </sheetNames>
    <sheetDataSet>
      <sheetData sheetId="0" refreshError="1"/>
      <sheetData sheetId="1"/>
      <sheetData sheetId="2" refreshError="1"/>
      <sheetData sheetId="3" refreshError="1"/>
      <sheetData sheetId="4" refreshError="1"/>
      <sheetData sheetId="5"/>
      <sheetData sheetId="6" refreshError="1"/>
      <sheetData sheetId="7"/>
      <sheetData sheetId="8"/>
      <sheetData sheetId="9"/>
      <sheetData sheetId="10"/>
      <sheetData sheetId="11" refreshError="1"/>
      <sheetData sheetId="12" refreshError="1"/>
      <sheetData sheetId="13" refreshError="1"/>
      <sheetData sheetId="14"/>
      <sheetData sheetId="15"/>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MAIN"/>
      <sheetName val="1-a"/>
      <sheetName val="TK"/>
      <sheetName val="SDN"/>
      <sheetName val="MULI"/>
      <sheetName val="LIMBDI"/>
      <sheetName val="DHG-1"/>
      <sheetName val="DHG-2"/>
      <sheetName val="HLVD-1"/>
      <sheetName val="HLVD-2"/>
      <sheetName val="CHOTILA"/>
      <sheetName val="mpmla wise pp01_02"/>
      <sheetName val="zpF0001"/>
      <sheetName val="mpmla wise pp0001"/>
      <sheetName val="Form-C4"/>
      <sheetName val="CORP DLY"/>
      <sheetName val="MTHWISE FAIL"/>
      <sheetName val="PASTE"/>
      <sheetName val="REF"/>
      <sheetName val="132 KV 3ARS BHEL SF6"/>
      <sheetName val="shp_T_D_drive"/>
      <sheetName val="shp_T&amp;D_drive"/>
      <sheetName val="ruf fmp"/>
      <sheetName val="compar jgy"/>
      <sheetName val="COMPARE AG"/>
      <sheetName val="Recovered_Sheet5"/>
      <sheetName val="TLPPOCT"/>
      <sheetName val="For database"/>
      <sheetName val="Sheet2"/>
      <sheetName val="Book1"/>
      <sheetName val="3. Amor Perfo"/>
      <sheetName val="cat wise fdr"/>
      <sheetName val="T_D COMP"/>
      <sheetName val="CDSteelMaster"/>
      <sheetName val="vij"/>
      <sheetName val="Pri.Liti. 02.10.14"/>
      <sheetName val="Litigitaion Lok-Adalat (2)"/>
      <sheetName val="Pri.Liti. Lok-Adalat  (2)"/>
      <sheetName val="14.04.2014 Pre"/>
      <sheetName val="SuvP_Ltg_Catwise"/>
      <sheetName val="PP_Ltg_Catwise"/>
      <sheetName val="SuvP_Ind_Catwise "/>
      <sheetName val="PP_Ind_Catwis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_39_C"/>
      <sheetName val="PRO_38_A___B___C__"/>
      <sheetName val="PRO_39_A"/>
      <sheetName val="PRO_39_B"/>
      <sheetName val="MAINTENANCE "/>
      <sheetName val="PORBANDAR"/>
      <sheetName val="APDRP"/>
      <sheetName val="Sheet1"/>
      <sheetName val="shp_T_D_drive"/>
      <sheetName val="ZP AMR"/>
      <sheetName val="66 KV BHEL 3ARS SF6"/>
      <sheetName val="132 KV 3ARS BHEL SF6"/>
      <sheetName val="LMAIN"/>
      <sheetName val="SuvP_Ltg_Catwise"/>
      <sheetName val="PP_Ltg_Catwise"/>
      <sheetName val="SuvP_Ind_Catwise "/>
      <sheetName val="PP_Ind_Catwise "/>
      <sheetName val="RegP_Ind_Mthrwise(NRGi)"/>
      <sheetName val="ann8"/>
      <sheetName val="ann10"/>
      <sheetName val="ann11 A"/>
      <sheetName val="mpmla wise pp01_02"/>
      <sheetName val="Transformer_09_10"/>
      <sheetName val="Action Plan"/>
      <sheetName val="JGY SELECTED"/>
      <sheetName val="Dist_  LOSS _ Ctgwise 09_10"/>
      <sheetName val="CDSteelMaster"/>
      <sheetName val="Paid pending"/>
      <sheetName val="ruf fmp"/>
      <sheetName val="shp_T&amp;D_drive"/>
      <sheetName val="Recovered_Sheet5"/>
      <sheetName val="Lookups"/>
      <sheetName val="AG UN METER"/>
      <sheetName val="mpmla wise pp0001"/>
      <sheetName val="zpF0001"/>
      <sheetName val="compar jgy"/>
      <sheetName val="COMPARE AG"/>
      <sheetName val="dpc cost"/>
      <sheetName val="SUMMERY"/>
      <sheetName val="REPORT"/>
      <sheetName val="FDR M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Recovered_Sheet5"/>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AG UN METER"/>
      <sheetName val="PRO_39_C"/>
      <sheetName val="New AG UN METER"/>
      <sheetName val="LMAIN"/>
      <sheetName val="REPORT"/>
      <sheetName val="mpmla wise pp01_02"/>
      <sheetName val="METRE ON UM CONN"/>
      <sheetName val="Rep_New_RSO"/>
      <sheetName val="zpF0001"/>
      <sheetName val="mpmla wise pp02_03"/>
      <sheetName val="mpmla wise pp0001"/>
      <sheetName val="JUNE"/>
      <sheetName val="8-C"/>
      <sheetName val="T_D COMP"/>
      <sheetName val="shp_T_D_drive"/>
      <sheetName val="9-A"/>
      <sheetName val="6-A"/>
      <sheetName val="11-B"/>
      <sheetName val="15"/>
      <sheetName val="8.Catwise TT-SF"/>
      <sheetName val="9-C"/>
      <sheetName val="9-B"/>
      <sheetName val="ruf fmp"/>
      <sheetName val="AMR"/>
      <sheetName val="BTD"/>
      <sheetName val="BVN"/>
      <sheetName val="CAT"/>
      <sheetName val="REF"/>
      <sheetName val="SNR"/>
      <sheetName val="compar jgy"/>
      <sheetName val="COMPARE AG"/>
      <sheetName val="shp_T&amp;D_drive"/>
      <sheetName val="TLPPOCT"/>
      <sheetName val="RegP_Ind_Mthrwise(NRGi)"/>
      <sheetName val="Sheet3"/>
      <sheetName val="Jotana"/>
      <sheetName val="ACN_PLN  _2_"/>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row r="1">
          <cell r="A1" t="str">
            <v>PASCHIM GUJARAT VIJ COMPANY LIMITED</v>
          </cell>
        </row>
      </sheetData>
      <sheetData sheetId="5">
        <row r="1">
          <cell r="A1" t="str">
            <v>PASCHIM GUJARAT VIJ COMPANY LIMITED</v>
          </cell>
        </row>
      </sheetData>
      <sheetData sheetId="6">
        <row r="1">
          <cell r="A1" t="str">
            <v>PASCHIM GUJARAT VIJ COMPANY LIMITED</v>
          </cell>
        </row>
      </sheetData>
      <sheetData sheetId="7">
        <row r="1">
          <cell r="A1" t="str">
            <v>PASCHIM GUJARAT VIJ COMPANY LIMITED</v>
          </cell>
        </row>
      </sheetData>
      <sheetData sheetId="8">
        <row r="1">
          <cell r="A1" t="str">
            <v>PASCHIM GUJARAT VIJ COMPANY LIMITED</v>
          </cell>
        </row>
      </sheetData>
      <sheetData sheetId="9">
        <row r="1">
          <cell r="A1" t="str">
            <v>PASCHIM GUJARAT VIJ COMPANY LIMITED</v>
          </cell>
        </row>
      </sheetData>
      <sheetData sheetId="10">
        <row r="1">
          <cell r="A1" t="str">
            <v>PASCHIM GUJARAT VIJ COMPANY LIMITED</v>
          </cell>
        </row>
      </sheetData>
      <sheetData sheetId="11">
        <row r="1">
          <cell r="A1" t="str">
            <v>PASCHIM GUJARAT VIJ COMPANY LIMITED</v>
          </cell>
        </row>
      </sheetData>
      <sheetData sheetId="12">
        <row r="1">
          <cell r="A1" t="str">
            <v>PASCHIM GUJARAT VIJ COMPANY LIMITED</v>
          </cell>
        </row>
      </sheetData>
      <sheetData sheetId="13">
        <row r="1">
          <cell r="A1" t="str">
            <v>PASCHIM GUJARAT VIJ COMPANY LIMITED</v>
          </cell>
        </row>
      </sheetData>
      <sheetData sheetId="14">
        <row r="1">
          <cell r="A1" t="str">
            <v>PASCHIM GUJARAT VIJ COMPANY LIMITED</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PASCHIM GUJARAT VIJ COMPANY LIMITED</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AG UN METER"/>
      <sheetName val="New AG UN METER"/>
      <sheetName val="T_D COMP"/>
      <sheetName val="compar jgy"/>
      <sheetName val="COMPARE AG"/>
      <sheetName val="Rep_New_RSO"/>
      <sheetName val="PRO_39_C"/>
      <sheetName val="66 KV BHEL 3ARS SF6"/>
      <sheetName val="132 KV 3ARS BHEL SF6"/>
      <sheetName val="shp_T_D_drive"/>
      <sheetName val="METRE ON UM CONN"/>
      <sheetName val="REPORT"/>
      <sheetName val="FDR MST"/>
      <sheetName val="ZP AMR"/>
      <sheetName val="Lookups"/>
      <sheetName val="mpmla wise pp01_02"/>
      <sheetName val="mpmla wise pp02_03"/>
      <sheetName val="TLPPOCT"/>
      <sheetName val="shp_T&amp;D_drive"/>
      <sheetName val="Entry - Monthiwse"/>
      <sheetName val="zpF0001"/>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D COMP"/>
      <sheetName val="CatCum"/>
      <sheetName val="FDR_30"/>
      <sheetName val="INDU-URBAN-MONTHLY"/>
      <sheetName val="SLABWISE"/>
      <sheetName val="URBN-INDU-FEEDERWISE"/>
      <sheetName val="JGY-Monthly"/>
      <sheetName val="jgy-breakup"/>
      <sheetName val="JGY-FEEDERWISE"/>
      <sheetName val="Nonworking_Meter"/>
      <sheetName val="Wrapped_Meter_Inspection"/>
      <sheetName val="AMORPHS"/>
      <sheetName val="LST"/>
      <sheetName val="Ag shifting"/>
      <sheetName val="TC comp "/>
      <sheetName val="GUVNL_SUPPLIER"/>
      <sheetName val="Repairer_GP"/>
      <sheetName val="Ind_reg"/>
      <sheetName val="LTG_reg"/>
      <sheetName val="HT_1"/>
      <sheetName val="HT_2"/>
      <sheetName val="INDU_URBAN_MONTHLY"/>
      <sheetName val="URBN_INDU_FEEDERWISE"/>
      <sheetName val="jgy_monthly"/>
      <sheetName val="jgy_brkup"/>
      <sheetName val="JGY_FEEDERWISE"/>
      <sheetName val="SuvP_Ltg_Catwise"/>
      <sheetName val="PP_Ltg_Catwise"/>
      <sheetName val="SuvP_Ind_Catwise "/>
      <sheetName val="PP_Ind_Catwise "/>
      <sheetName val="zpF0001"/>
      <sheetName val="New AG UN METER"/>
      <sheetName val="LMAIN"/>
      <sheetName val="PRO_39_C"/>
      <sheetName val="shp_T&amp;D_drive"/>
      <sheetName val="ZP AMR"/>
      <sheetName val="ann10"/>
      <sheetName val="shp_T_D_drive"/>
      <sheetName val="mpmla wise pp01_02"/>
      <sheetName val="REPORT"/>
      <sheetName val="Result"/>
      <sheetName val="MASTER"/>
      <sheetName val="REL_CONN_13 "/>
      <sheetName val="compar jgy"/>
      <sheetName val="COMPARE AG"/>
      <sheetName val="mpmla wise pp02_03"/>
      <sheetName val="METRE ON UM CONN"/>
      <sheetName val="AG UN METER"/>
      <sheetName val="Recovered_Sheet5"/>
      <sheetName val="Lookups"/>
      <sheetName val="Rep_New_RSO"/>
      <sheetName val="tlppoct"/>
      <sheetName val="mpmla wise pp0001"/>
      <sheetName val="CDSteelMaster"/>
      <sheetName val="ACN_PLN  _2_"/>
    </sheetNames>
    <sheetDataSet>
      <sheetData sheetId="0" refreshError="1">
        <row r="1">
          <cell r="A1" t="str">
            <v>Sr. No.</v>
          </cell>
          <cell r="B1" t="str">
            <v>Name of Circle</v>
          </cell>
        </row>
        <row r="3">
          <cell r="A3" t="str">
            <v>2004-05 upto Mar-2005</v>
          </cell>
        </row>
        <row r="4">
          <cell r="A4">
            <v>1</v>
          </cell>
          <cell r="B4" t="str">
            <v>Rajkot City</v>
          </cell>
        </row>
        <row r="5">
          <cell r="A5">
            <v>2</v>
          </cell>
          <cell r="B5" t="str">
            <v>Rajkot Rural</v>
          </cell>
        </row>
        <row r="6">
          <cell r="A6">
            <v>3</v>
          </cell>
          <cell r="B6" t="str">
            <v>Porbandar</v>
          </cell>
        </row>
        <row r="7">
          <cell r="A7">
            <v>4</v>
          </cell>
          <cell r="B7" t="str">
            <v>Jamnagar</v>
          </cell>
        </row>
        <row r="8">
          <cell r="A8">
            <v>5</v>
          </cell>
          <cell r="B8" t="str">
            <v>Bhuj</v>
          </cell>
        </row>
        <row r="9">
          <cell r="A9">
            <v>6</v>
          </cell>
          <cell r="B9" t="str">
            <v>Junagadh</v>
          </cell>
        </row>
        <row r="10">
          <cell r="B10" t="str">
            <v>PGVCL-1</v>
          </cell>
        </row>
        <row r="11">
          <cell r="A11">
            <v>1</v>
          </cell>
          <cell r="B11" t="str">
            <v>Bhavnagar</v>
          </cell>
        </row>
        <row r="12">
          <cell r="A12">
            <v>2</v>
          </cell>
          <cell r="B12" t="str">
            <v>Amreli</v>
          </cell>
        </row>
        <row r="13">
          <cell r="A13">
            <v>3</v>
          </cell>
          <cell r="B13" t="str">
            <v>Surendranagar</v>
          </cell>
        </row>
        <row r="14">
          <cell r="B14" t="str">
            <v>PGVCL-2</v>
          </cell>
        </row>
        <row r="15">
          <cell r="B15" t="str">
            <v>PGVCL Total</v>
          </cell>
        </row>
        <row r="16">
          <cell r="A16" t="str">
            <v>2005-06 upto Mar-2006</v>
          </cell>
        </row>
        <row r="17">
          <cell r="A17">
            <v>1</v>
          </cell>
          <cell r="B17" t="str">
            <v>Rajkot City</v>
          </cell>
        </row>
        <row r="18">
          <cell r="A18">
            <v>2</v>
          </cell>
          <cell r="B18" t="str">
            <v>Rajkot Rural</v>
          </cell>
        </row>
        <row r="19">
          <cell r="A19">
            <v>3</v>
          </cell>
          <cell r="B19" t="str">
            <v>Porbandar</v>
          </cell>
        </row>
        <row r="20">
          <cell r="A20">
            <v>4</v>
          </cell>
          <cell r="B20" t="str">
            <v>Jamnagar</v>
          </cell>
        </row>
        <row r="21">
          <cell r="A21">
            <v>5</v>
          </cell>
          <cell r="B21" t="str">
            <v>Junagadh</v>
          </cell>
        </row>
        <row r="22">
          <cell r="A22">
            <v>6</v>
          </cell>
          <cell r="B22" t="str">
            <v>Bhuj</v>
          </cell>
        </row>
        <row r="23">
          <cell r="B23" t="str">
            <v>PGVCL-1</v>
          </cell>
        </row>
        <row r="24">
          <cell r="A24">
            <v>1</v>
          </cell>
          <cell r="B24" t="str">
            <v>Bhavnagar</v>
          </cell>
        </row>
        <row r="25">
          <cell r="A25">
            <v>2</v>
          </cell>
          <cell r="B25" t="str">
            <v>Amreli</v>
          </cell>
        </row>
        <row r="26">
          <cell r="A26">
            <v>3</v>
          </cell>
          <cell r="B26" t="str">
            <v>Surendranagar</v>
          </cell>
        </row>
        <row r="27">
          <cell r="B27" t="str">
            <v>PGVCL-2</v>
          </cell>
        </row>
        <row r="28">
          <cell r="B28" t="str">
            <v>PGVCL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FDR MST"/>
      <sheetName val="PASTE"/>
      <sheetName val="zpF0001"/>
      <sheetName val="ACN_PLN  _2_"/>
      <sheetName val="mpmla wise pp01_02"/>
      <sheetName val="ZP AMR"/>
      <sheetName val="MTHWISE FAIL"/>
      <sheetName val="REF"/>
      <sheetName val="MASTER"/>
      <sheetName val="mpmla wise pp0001"/>
      <sheetName val="REL_CONN_13 "/>
      <sheetName val="LMAIN"/>
      <sheetName val="T_D COMP"/>
      <sheetName val="June_07"/>
      <sheetName val="July_07"/>
      <sheetName val="Aug_07"/>
      <sheetName val="SuvP_Ltg_Catwise"/>
      <sheetName val="PP_Ltg_Catwise"/>
      <sheetName val="SuvP_Ind_Catwise "/>
      <sheetName val="PP_Ind_Catwise "/>
      <sheetName val="Sheet3"/>
      <sheetName val="Form-B"/>
      <sheetName val="Name of Lines"/>
      <sheetName val="DATA"/>
      <sheetName val="117"/>
      <sheetName val="Recovered_Sheet5"/>
      <sheetName val="Master_Data"/>
      <sheetName val="PRO_39_C"/>
      <sheetName val="AG UN METER"/>
      <sheetName val="MLA ZP"/>
      <sheetName val="Sheet7"/>
      <sheetName val="PM_testing"/>
      <sheetName val="ACN_PLN  (2)"/>
      <sheetName val="Ag LF"/>
      <sheetName val="Jotana"/>
      <sheetName val="compar jgy"/>
      <sheetName val="COMPARE AG"/>
      <sheetName val="mpmla wise pp02_03"/>
      <sheetName val="Sheet1"/>
      <sheetName val="DarkhastDispose"/>
      <sheetName val="old"/>
      <sheetName val="decreeforexe1"/>
      <sheetName val="tlppoct"/>
      <sheetName val="SUM-04-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Name of Lines"/>
      <sheetName val="zpF0001"/>
      <sheetName val="mpmla wise pp01_02"/>
      <sheetName val="R2-S1-mthws-prog"/>
      <sheetName val="Jotana"/>
      <sheetName val="ACN_PLN  _2_"/>
      <sheetName val="T_D COMP"/>
      <sheetName val="mpmla wise pp0001"/>
      <sheetName val="SuvP_Ltg_Catwise"/>
      <sheetName val="PP_Ltg_Catwise"/>
      <sheetName val="PP_Ind_Catwise "/>
      <sheetName val="zp0001_MAR"/>
      <sheetName val="pdc Rc,Ag Shif"/>
      <sheetName val="Paid pending"/>
      <sheetName val="PRO_39_C"/>
      <sheetName val="FDR MST"/>
      <sheetName val="SUM-04-05"/>
      <sheetName val="SuvP_Ind_Catwise "/>
      <sheetName val="CT_mtr_check"/>
      <sheetName val="117"/>
      <sheetName val="GP-SENT"/>
      <sheetName val="Recovered_Sheet5"/>
      <sheetName val="HTVR_VITROL MODI"/>
      <sheetName val="LMAIN"/>
      <sheetName val="HTVR sc. coll."/>
      <sheetName val="Master_Data"/>
      <sheetName val="Ag LF"/>
      <sheetName val="TLPPOCT"/>
      <sheetName val="AG UN METER"/>
      <sheetName val="Inputs"/>
      <sheetName val="A 3.7"/>
      <sheetName val="Modify JALSAN _2_"/>
      <sheetName val="Prop_Jalundh"/>
      <sheetName val="OLD  JALSAN"/>
      <sheetName val="Master"/>
      <sheetName val="mpmla wise pp02_03"/>
      <sheetName val="compar jgy"/>
      <sheetName val="COMPARE A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Annexure - A</v>
          </cell>
        </row>
        <row r="2">
          <cell r="A2" t="str">
            <v>Fortnightlyreport regarding action taken on feeders selected for reducing T&amp;D losses</v>
          </cell>
          <cell r="Q2" t="str">
            <v/>
          </cell>
        </row>
        <row r="3">
          <cell r="J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N_PLN  _2_"/>
      <sheetName val="ACN_PLN "/>
      <sheetName val="FORD_LTR"/>
      <sheetName val="INDEX"/>
      <sheetName val="ACN_PLN  (2)"/>
      <sheetName val="Sealing MP cons"/>
      <sheetName val="PMT"/>
      <sheetName val="Sealing 1 Ph cons"/>
      <sheetName val="MMB MP cons"/>
      <sheetName val="MMB 1 Ph (2)"/>
      <sheetName val="MMB 1 Ph"/>
      <sheetName val="CT"/>
      <sheetName val="CAP"/>
      <sheetName val="PROF-6&amp;7"/>
      <sheetName val="PROF-12"/>
      <sheetName val="PROF-15"/>
      <sheetName val="PROF-21"/>
      <sheetName val="PROF-29&amp;29(A)"/>
      <sheetName val="PROF-30(A)&amp;(B) "/>
      <sheetName val="PROF-30(C)"/>
      <sheetName val="PROF-31 (2)"/>
      <sheetName val="PROF-31"/>
      <sheetName val="PROF-32"/>
      <sheetName val="PROF-35"/>
      <sheetName val="sta-f "/>
      <sheetName val="LT_STC"/>
      <sheetName val="AG_MTR"/>
      <sheetName val="PROF-1"/>
      <sheetName val="PROF-2"/>
      <sheetName val="PROF-1 (A)"/>
      <sheetName val="PROF-3"/>
      <sheetName val="PROF-3(A)"/>
      <sheetName val="PROF-5"/>
      <sheetName val="ho 7act"/>
      <sheetName val="FORD_LTR _SE_CONF"/>
      <sheetName val="FORD_LTR _T&amp;D(1)"/>
      <sheetName val="FORD_LTR _T&amp;D(2)"/>
      <sheetName val="comper_T&amp;D"/>
      <sheetName val="sumary"/>
      <sheetName val="shp_T_D_drive"/>
      <sheetName val="SuvP_Ltg_Catwise"/>
      <sheetName val="PP_Ltg_Catwise"/>
      <sheetName val="SuvP_Ind_Catwise "/>
      <sheetName val="PP_Ind_Catwise "/>
      <sheetName val="shp_T&amp;D_drive"/>
      <sheetName val="Name of Lines"/>
      <sheetName val="FDR MST"/>
      <sheetName val="PASTE"/>
      <sheetName val="Rep_New_RSO"/>
      <sheetName val="compar jgy"/>
      <sheetName val="COMPARE AG"/>
      <sheetName val="METRE ON UM CONN"/>
      <sheetName val="SUM-04-05"/>
      <sheetName val="AG UN METER"/>
      <sheetName val="REF"/>
      <sheetName val="T_D COMP"/>
      <sheetName val="zpF0001"/>
      <sheetName val="MTHWISE FAIL"/>
      <sheetName val="mpmla wise pp01_02"/>
      <sheetName val="recovered_sheet5"/>
      <sheetName val="132 kv 3ars bhel sf6"/>
      <sheetName val="ruf fmp"/>
      <sheetName val="tlppo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xml:space="preserve"> </v>
          </cell>
          <cell r="H43">
            <v>0</v>
          </cell>
          <cell r="I43">
            <v>0</v>
          </cell>
          <cell r="L43">
            <v>2</v>
          </cell>
          <cell r="M43">
            <v>0</v>
          </cell>
          <cell r="N43">
            <v>2</v>
          </cell>
          <cell r="O43" t="str">
            <v>A</v>
          </cell>
          <cell r="P43">
            <v>0</v>
          </cell>
          <cell r="Q43">
            <v>0</v>
          </cell>
          <cell r="T43">
            <v>0</v>
          </cell>
          <cell r="U43">
            <v>0</v>
          </cell>
          <cell r="Z43">
            <v>2730</v>
          </cell>
          <cell r="AA43">
            <v>0</v>
          </cell>
          <cell r="AB43" t="str">
            <v xml:space="preserve"> </v>
          </cell>
          <cell r="AC43">
            <v>0</v>
          </cell>
          <cell r="AD43">
            <v>1365</v>
          </cell>
          <cell r="AE43" t="str">
            <v xml:space="preserve">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xml:space="preserve">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xml:space="preserve">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xml:space="preserve"> </v>
          </cell>
          <cell r="H58">
            <v>20</v>
          </cell>
          <cell r="I58">
            <v>0</v>
          </cell>
          <cell r="L58">
            <v>6</v>
          </cell>
          <cell r="M58">
            <v>0</v>
          </cell>
          <cell r="N58">
            <v>6</v>
          </cell>
          <cell r="O58" t="str">
            <v>A</v>
          </cell>
          <cell r="P58">
            <v>0</v>
          </cell>
          <cell r="Q58">
            <v>0</v>
          </cell>
          <cell r="R58" t="str">
            <v xml:space="preserve"> </v>
          </cell>
          <cell r="T58">
            <v>0</v>
          </cell>
          <cell r="U58">
            <v>0</v>
          </cell>
          <cell r="Z58">
            <v>8190</v>
          </cell>
          <cell r="AA58">
            <v>0</v>
          </cell>
          <cell r="AB58" t="str">
            <v xml:space="preserve"> </v>
          </cell>
          <cell r="AC58">
            <v>0</v>
          </cell>
          <cell r="AD58">
            <v>1365</v>
          </cell>
          <cell r="AE58" t="str">
            <v xml:space="preserve">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xml:space="preserve"> </v>
          </cell>
          <cell r="H67">
            <v>60</v>
          </cell>
          <cell r="I67">
            <v>0</v>
          </cell>
          <cell r="L67">
            <v>4</v>
          </cell>
          <cell r="M67">
            <v>0</v>
          </cell>
          <cell r="N67">
            <v>4</v>
          </cell>
          <cell r="O67" t="str">
            <v>A</v>
          </cell>
          <cell r="P67">
            <v>0</v>
          </cell>
          <cell r="Q67">
            <v>0</v>
          </cell>
          <cell r="R67" t="str">
            <v xml:space="preserve"> </v>
          </cell>
          <cell r="T67">
            <v>0</v>
          </cell>
          <cell r="U67">
            <v>0</v>
          </cell>
          <cell r="Z67">
            <v>5460</v>
          </cell>
          <cell r="AA67">
            <v>0</v>
          </cell>
          <cell r="AB67" t="str">
            <v xml:space="preserve">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xml:space="preserve">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Existing"/>
      <sheetName val="Modified"/>
      <sheetName val="Proposed"/>
      <sheetName val="CostBenefitRatio"/>
      <sheetName val="Proforma-B"/>
      <sheetName val="mpmla wise pp01_02"/>
      <sheetName val="TT_15 NOS"/>
      <sheetName val="CT_mtr_check"/>
      <sheetName val="mpmla wise pp0001"/>
      <sheetName val="zpF00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C-0304_0405_for REC"/>
      <sheetName val="SUM-04-05"/>
      <sheetName val="FDB-0304"/>
      <sheetName val="FDB-0405"/>
      <sheetName val="DTC-0304"/>
      <sheetName val="DTC-0405"/>
      <sheetName val="individual replof cond"/>
      <sheetName val="REN-0304"/>
      <sheetName val="RDS-0304"/>
      <sheetName val="adblistmaterial_52fdrs"/>
      <sheetName val="adb-list -priority_52fdrs"/>
      <sheetName val="Sheet2"/>
      <sheetName val="Sheet1"/>
      <sheetName val="summary_FB"/>
      <sheetName val="summary_DTC"/>
      <sheetName val="SUM_04_05"/>
      <sheetName val="shp_T_D_drive"/>
      <sheetName val="ACN_PLN  _2_"/>
      <sheetName val="REF"/>
      <sheetName val="shp_T&amp;D_drive"/>
      <sheetName val="CDSteelMaster"/>
      <sheetName val="PRO_39_C"/>
      <sheetName val="SDO"/>
      <sheetName val="zpF0001"/>
      <sheetName val="REPORT"/>
      <sheetName val="TLPPOCT"/>
      <sheetName val="SuvP_Ltg_Catwise"/>
      <sheetName val="PP_Ltg_Catwise"/>
      <sheetName val="SuvP_Ind_Catwise "/>
      <sheetName val="PP_Ind_Catwise "/>
      <sheetName val="FDR MST"/>
      <sheetName val="T_D COMP"/>
      <sheetName val="Summary Report"/>
      <sheetName val="Rep_New_RSO"/>
      <sheetName val="ACN_PLN  (2)"/>
      <sheetName val="Name of Lines"/>
      <sheetName val="mpmla wise pp02_03"/>
      <sheetName val="DLC"/>
      <sheetName val="compar jgy"/>
      <sheetName val="COMPARE AG"/>
      <sheetName val="mpmla wise pp0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 Qty 10000-100000 (2)"/>
      <sheetName val="CDSteelMaster"/>
      <sheetName val="Steel Qty 10000-100000"/>
      <sheetName val="SUM-04-05"/>
      <sheetName val="SUM_04_05"/>
      <sheetName val="mpmla wise pp01_02"/>
      <sheetName val="TLPPOCT"/>
      <sheetName val="shp_T_D_drive"/>
      <sheetName val="zpF0001"/>
      <sheetName val="Recovered_Sheet5"/>
      <sheetName val="ACN_PLN  _2_"/>
      <sheetName val="shp_T&amp;D_drive"/>
      <sheetName val="FDR MST"/>
      <sheetName val="T_D COMP"/>
      <sheetName val="Macro1"/>
      <sheetName val="DATA"/>
      <sheetName val="REF"/>
      <sheetName val="Name of Lines"/>
      <sheetName val="SuvP_Ltg_Catwise"/>
      <sheetName val="PP_Ltg_Catwise"/>
      <sheetName val="SuvP_Ind_Catwise "/>
      <sheetName val="PP_Ind_Catwise "/>
      <sheetName val="1991 all"/>
      <sheetName val="CistMast_SteelQty"/>
      <sheetName val="Book1"/>
      <sheetName val="AG UN METER"/>
      <sheetName val="catcum (2)"/>
      <sheetName val="mpmla wise pp0001"/>
      <sheetName val="compar jgy"/>
      <sheetName val="COMPARE AG"/>
    </sheetNames>
    <sheetDataSet>
      <sheetData sheetId="0" refreshError="1"/>
      <sheetData sheetId="1" refreshError="1">
        <row r="3">
          <cell r="C3">
            <v>2.7</v>
          </cell>
          <cell r="D3">
            <v>1.75</v>
          </cell>
          <cell r="E3">
            <v>0.15</v>
          </cell>
          <cell r="F3">
            <v>1.9</v>
          </cell>
          <cell r="G3">
            <v>0.1</v>
          </cell>
          <cell r="H3">
            <v>1</v>
          </cell>
          <cell r="I3">
            <v>2.65</v>
          </cell>
          <cell r="J3">
            <v>0.75</v>
          </cell>
          <cell r="K3">
            <v>0.15</v>
          </cell>
          <cell r="L3">
            <v>0.9</v>
          </cell>
          <cell r="M3">
            <v>0.65</v>
          </cell>
          <cell r="N3">
            <v>0.35</v>
          </cell>
          <cell r="O3">
            <v>0.65</v>
          </cell>
          <cell r="P3">
            <v>0.15</v>
          </cell>
          <cell r="Q3">
            <v>1.2</v>
          </cell>
          <cell r="R3">
            <v>50</v>
          </cell>
          <cell r="S3">
            <v>0.15</v>
          </cell>
        </row>
        <row r="4">
          <cell r="C4">
            <v>3.7</v>
          </cell>
          <cell r="D4">
            <v>2</v>
          </cell>
          <cell r="E4">
            <v>0.15</v>
          </cell>
          <cell r="F4">
            <v>2.15</v>
          </cell>
          <cell r="G4">
            <v>0.11</v>
          </cell>
          <cell r="H4">
            <v>1</v>
          </cell>
          <cell r="I4">
            <v>3.65</v>
          </cell>
          <cell r="J4">
            <v>0.75</v>
          </cell>
          <cell r="K4">
            <v>0.15</v>
          </cell>
          <cell r="L4">
            <v>0.9</v>
          </cell>
          <cell r="M4">
            <v>0.65</v>
          </cell>
          <cell r="N4">
            <v>0.35</v>
          </cell>
          <cell r="O4">
            <v>0.65</v>
          </cell>
          <cell r="P4">
            <v>0.15</v>
          </cell>
          <cell r="Q4">
            <v>1.2</v>
          </cell>
          <cell r="R4">
            <v>50</v>
          </cell>
          <cell r="S4">
            <v>0.15</v>
          </cell>
        </row>
        <row r="5">
          <cell r="C5">
            <v>4.1500000000000004</v>
          </cell>
          <cell r="D5">
            <v>2.4</v>
          </cell>
          <cell r="E5">
            <v>0.2</v>
          </cell>
          <cell r="F5">
            <v>2.6</v>
          </cell>
          <cell r="G5">
            <v>0.12</v>
          </cell>
          <cell r="H5">
            <v>1</v>
          </cell>
          <cell r="I5">
            <v>4.0999999999999996</v>
          </cell>
          <cell r="J5">
            <v>0.75</v>
          </cell>
          <cell r="K5">
            <v>0.15</v>
          </cell>
          <cell r="L5">
            <v>0.9</v>
          </cell>
          <cell r="M5">
            <v>0.65</v>
          </cell>
          <cell r="N5">
            <v>0.35</v>
          </cell>
          <cell r="O5">
            <v>0.65</v>
          </cell>
          <cell r="P5">
            <v>0.15</v>
          </cell>
          <cell r="Q5">
            <v>1.2</v>
          </cell>
          <cell r="R5">
            <v>50</v>
          </cell>
          <cell r="S5">
            <v>0.15</v>
          </cell>
        </row>
        <row r="6">
          <cell r="C6">
            <v>4.25</v>
          </cell>
          <cell r="D6">
            <v>2.85</v>
          </cell>
          <cell r="E6">
            <v>0.2</v>
          </cell>
          <cell r="F6">
            <v>3.0500000000000003</v>
          </cell>
          <cell r="G6">
            <v>0.125</v>
          </cell>
          <cell r="H6">
            <v>1</v>
          </cell>
          <cell r="I6">
            <v>4.2</v>
          </cell>
          <cell r="J6">
            <v>0.85</v>
          </cell>
          <cell r="K6">
            <v>0.15</v>
          </cell>
          <cell r="L6">
            <v>1</v>
          </cell>
          <cell r="M6">
            <v>0.65</v>
          </cell>
          <cell r="N6">
            <v>0.35</v>
          </cell>
          <cell r="O6">
            <v>0.65</v>
          </cell>
          <cell r="P6">
            <v>0.15</v>
          </cell>
          <cell r="Q6">
            <v>1.2</v>
          </cell>
          <cell r="R6">
            <v>80</v>
          </cell>
          <cell r="S6">
            <v>0.15</v>
          </cell>
        </row>
        <row r="7">
          <cell r="C7">
            <v>4.5999999999999996</v>
          </cell>
          <cell r="D7">
            <v>3.05</v>
          </cell>
          <cell r="E7">
            <v>0.2</v>
          </cell>
          <cell r="F7">
            <v>3.25</v>
          </cell>
          <cell r="G7">
            <v>0.14000000000000001</v>
          </cell>
          <cell r="H7">
            <v>1</v>
          </cell>
          <cell r="I7">
            <v>4.55</v>
          </cell>
          <cell r="J7">
            <v>0.85</v>
          </cell>
          <cell r="K7">
            <v>0.15</v>
          </cell>
          <cell r="L7">
            <v>1</v>
          </cell>
          <cell r="M7">
            <v>0.65</v>
          </cell>
          <cell r="N7">
            <v>0.35</v>
          </cell>
          <cell r="O7">
            <v>0.65</v>
          </cell>
          <cell r="P7">
            <v>0.15</v>
          </cell>
          <cell r="Q7">
            <v>1.2</v>
          </cell>
          <cell r="R7">
            <v>80</v>
          </cell>
          <cell r="S7">
            <v>0.15</v>
          </cell>
        </row>
        <row r="8">
          <cell r="C8">
            <v>5.5</v>
          </cell>
          <cell r="D8">
            <v>2.6</v>
          </cell>
          <cell r="E8">
            <v>0.2</v>
          </cell>
          <cell r="F8">
            <v>2.8000000000000003</v>
          </cell>
          <cell r="G8">
            <v>0.15</v>
          </cell>
          <cell r="H8">
            <v>1</v>
          </cell>
          <cell r="I8">
            <v>5.45</v>
          </cell>
          <cell r="J8">
            <v>0.85</v>
          </cell>
          <cell r="K8">
            <v>0.15</v>
          </cell>
          <cell r="L8">
            <v>1</v>
          </cell>
          <cell r="M8">
            <v>0.65</v>
          </cell>
          <cell r="N8">
            <v>0.35</v>
          </cell>
          <cell r="O8">
            <v>0.65</v>
          </cell>
          <cell r="P8">
            <v>0.15</v>
          </cell>
          <cell r="Q8">
            <v>1.2</v>
          </cell>
          <cell r="R8">
            <v>80</v>
          </cell>
          <cell r="S8">
            <v>0.15</v>
          </cell>
        </row>
        <row r="9">
          <cell r="C9">
            <v>5.5</v>
          </cell>
          <cell r="D9">
            <v>3</v>
          </cell>
          <cell r="E9">
            <v>0.2</v>
          </cell>
          <cell r="F9">
            <v>3.2</v>
          </cell>
          <cell r="G9">
            <v>0.15</v>
          </cell>
          <cell r="H9">
            <v>1</v>
          </cell>
          <cell r="I9">
            <v>5.45</v>
          </cell>
          <cell r="J9">
            <v>1.05</v>
          </cell>
          <cell r="K9">
            <v>0.15</v>
          </cell>
          <cell r="L9">
            <v>1.2</v>
          </cell>
          <cell r="M9">
            <v>0.65</v>
          </cell>
          <cell r="N9">
            <v>0.35</v>
          </cell>
          <cell r="O9">
            <v>0.65</v>
          </cell>
          <cell r="P9">
            <v>0.15</v>
          </cell>
          <cell r="Q9">
            <v>1.2</v>
          </cell>
          <cell r="R9">
            <v>80</v>
          </cell>
          <cell r="S9">
            <v>0.15</v>
          </cell>
        </row>
        <row r="10">
          <cell r="C10">
            <v>6.2</v>
          </cell>
          <cell r="D10">
            <v>2.75</v>
          </cell>
          <cell r="E10">
            <v>0.2</v>
          </cell>
          <cell r="F10">
            <v>2.95</v>
          </cell>
          <cell r="G10">
            <v>0.2</v>
          </cell>
          <cell r="H10">
            <v>1</v>
          </cell>
          <cell r="I10">
            <v>6.15</v>
          </cell>
          <cell r="J10">
            <v>1.05</v>
          </cell>
          <cell r="K10">
            <v>0.15</v>
          </cell>
          <cell r="L10">
            <v>1.2</v>
          </cell>
          <cell r="M10">
            <v>0.65</v>
          </cell>
          <cell r="N10">
            <v>0.35</v>
          </cell>
          <cell r="O10">
            <v>0.65</v>
          </cell>
          <cell r="P10">
            <v>0.15</v>
          </cell>
          <cell r="Q10">
            <v>1.2</v>
          </cell>
          <cell r="R10">
            <v>80</v>
          </cell>
          <cell r="S10">
            <v>0.15</v>
          </cell>
        </row>
        <row r="11">
          <cell r="C11">
            <v>6.2</v>
          </cell>
          <cell r="D11">
            <v>3</v>
          </cell>
          <cell r="E11">
            <v>0.2</v>
          </cell>
          <cell r="F11">
            <v>3.2</v>
          </cell>
          <cell r="G11">
            <v>0.2</v>
          </cell>
          <cell r="H11">
            <v>1</v>
          </cell>
          <cell r="I11">
            <v>6.15</v>
          </cell>
          <cell r="J11">
            <v>1.05</v>
          </cell>
          <cell r="K11">
            <v>0.15</v>
          </cell>
          <cell r="L11">
            <v>1.2</v>
          </cell>
          <cell r="M11">
            <v>0.65</v>
          </cell>
          <cell r="N11">
            <v>0.35</v>
          </cell>
          <cell r="O11">
            <v>0.65</v>
          </cell>
          <cell r="P11">
            <v>0.15</v>
          </cell>
          <cell r="Q11">
            <v>1.2</v>
          </cell>
          <cell r="R11">
            <v>80</v>
          </cell>
          <cell r="S11">
            <v>0.15</v>
          </cell>
        </row>
        <row r="12">
          <cell r="C12">
            <v>6.2</v>
          </cell>
          <cell r="D12">
            <v>3.4</v>
          </cell>
          <cell r="E12">
            <v>0.2</v>
          </cell>
          <cell r="F12">
            <v>3.6</v>
          </cell>
          <cell r="G12">
            <v>0.2</v>
          </cell>
          <cell r="H12">
            <v>1.1000000000000001</v>
          </cell>
          <cell r="I12">
            <v>6.15</v>
          </cell>
          <cell r="J12">
            <v>1.05</v>
          </cell>
          <cell r="K12">
            <v>0.15</v>
          </cell>
          <cell r="L12">
            <v>1.2</v>
          </cell>
          <cell r="M12">
            <v>0.65</v>
          </cell>
          <cell r="N12">
            <v>0.35</v>
          </cell>
          <cell r="O12">
            <v>0.65</v>
          </cell>
          <cell r="P12">
            <v>0.15</v>
          </cell>
          <cell r="Q12">
            <v>1.2</v>
          </cell>
          <cell r="R12">
            <v>80</v>
          </cell>
          <cell r="S12">
            <v>0.15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PRO_39_C"/>
      <sheetName val="shp_T&amp;D_drive"/>
      <sheetName val="shp_T_D_drive"/>
      <sheetName val="mpmla wise pp01_02"/>
      <sheetName val="Book1"/>
      <sheetName val="MPZPJAN1"/>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shp_T&amp;D_drive"/>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v>0</v>
          </cell>
          <cell r="H43">
            <v>0</v>
          </cell>
          <cell r="I43">
            <v>0</v>
          </cell>
          <cell r="L43">
            <v>2</v>
          </cell>
          <cell r="M43">
            <v>0</v>
          </cell>
          <cell r="N43">
            <v>2</v>
          </cell>
          <cell r="O43" t="str">
            <v>A</v>
          </cell>
          <cell r="P43">
            <v>0</v>
          </cell>
          <cell r="Q43">
            <v>0</v>
          </cell>
          <cell r="T43">
            <v>0</v>
          </cell>
          <cell r="U43">
            <v>0</v>
          </cell>
          <cell r="Z43">
            <v>2730</v>
          </cell>
          <cell r="AA43">
            <v>0</v>
          </cell>
          <cell r="AB43">
            <v>0</v>
          </cell>
          <cell r="AC43">
            <v>0</v>
          </cell>
          <cell r="AD43">
            <v>1365</v>
          </cell>
          <cell r="AE43">
            <v>0</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v>0</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v>0</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v>0</v>
          </cell>
          <cell r="H58">
            <v>20</v>
          </cell>
          <cell r="I58">
            <v>0</v>
          </cell>
          <cell r="L58">
            <v>6</v>
          </cell>
          <cell r="M58">
            <v>0</v>
          </cell>
          <cell r="N58">
            <v>6</v>
          </cell>
          <cell r="O58" t="str">
            <v>A</v>
          </cell>
          <cell r="P58">
            <v>0</v>
          </cell>
          <cell r="Q58">
            <v>0</v>
          </cell>
          <cell r="R58">
            <v>0</v>
          </cell>
          <cell r="T58">
            <v>0</v>
          </cell>
          <cell r="U58">
            <v>0</v>
          </cell>
          <cell r="Z58">
            <v>8190</v>
          </cell>
          <cell r="AA58">
            <v>0</v>
          </cell>
          <cell r="AB58">
            <v>0</v>
          </cell>
          <cell r="AC58">
            <v>0</v>
          </cell>
          <cell r="AD58">
            <v>1365</v>
          </cell>
          <cell r="AE58">
            <v>0</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v>0</v>
          </cell>
          <cell r="H67">
            <v>60</v>
          </cell>
          <cell r="I67">
            <v>0</v>
          </cell>
          <cell r="L67">
            <v>4</v>
          </cell>
          <cell r="M67">
            <v>0</v>
          </cell>
          <cell r="N67">
            <v>4</v>
          </cell>
          <cell r="O67" t="str">
            <v>A</v>
          </cell>
          <cell r="P67">
            <v>0</v>
          </cell>
          <cell r="Q67">
            <v>0</v>
          </cell>
          <cell r="R67">
            <v>0</v>
          </cell>
          <cell r="T67">
            <v>0</v>
          </cell>
          <cell r="U67">
            <v>0</v>
          </cell>
          <cell r="Z67">
            <v>5460</v>
          </cell>
          <cell r="AA67">
            <v>0</v>
          </cell>
          <cell r="AB67">
            <v>0</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v>0</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v>0</v>
          </cell>
          <cell r="H43">
            <v>0</v>
          </cell>
          <cell r="I43">
            <v>0</v>
          </cell>
          <cell r="L43">
            <v>2</v>
          </cell>
          <cell r="M43">
            <v>0</v>
          </cell>
          <cell r="N43">
            <v>2</v>
          </cell>
          <cell r="O43" t="str">
            <v>A</v>
          </cell>
          <cell r="P43">
            <v>0</v>
          </cell>
          <cell r="Q43">
            <v>0</v>
          </cell>
          <cell r="T43">
            <v>0</v>
          </cell>
          <cell r="U43">
            <v>0</v>
          </cell>
          <cell r="Z43">
            <v>2730</v>
          </cell>
          <cell r="AA43">
            <v>0</v>
          </cell>
          <cell r="AB43">
            <v>0</v>
          </cell>
          <cell r="AC43">
            <v>0</v>
          </cell>
          <cell r="AD43">
            <v>1365</v>
          </cell>
          <cell r="AE43">
            <v>0</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v>0</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v>0</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v>0</v>
          </cell>
          <cell r="H58">
            <v>20</v>
          </cell>
          <cell r="I58">
            <v>0</v>
          </cell>
          <cell r="L58">
            <v>6</v>
          </cell>
          <cell r="M58">
            <v>0</v>
          </cell>
          <cell r="N58">
            <v>6</v>
          </cell>
          <cell r="O58" t="str">
            <v>A</v>
          </cell>
          <cell r="P58">
            <v>0</v>
          </cell>
          <cell r="Q58">
            <v>0</v>
          </cell>
          <cell r="R58">
            <v>0</v>
          </cell>
          <cell r="T58">
            <v>0</v>
          </cell>
          <cell r="U58">
            <v>0</v>
          </cell>
          <cell r="Z58">
            <v>8190</v>
          </cell>
          <cell r="AA58">
            <v>0</v>
          </cell>
          <cell r="AB58">
            <v>0</v>
          </cell>
          <cell r="AC58">
            <v>0</v>
          </cell>
          <cell r="AD58">
            <v>1365</v>
          </cell>
          <cell r="AE58">
            <v>0</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v>0</v>
          </cell>
          <cell r="H67">
            <v>60</v>
          </cell>
          <cell r="I67">
            <v>0</v>
          </cell>
          <cell r="L67">
            <v>4</v>
          </cell>
          <cell r="M67">
            <v>0</v>
          </cell>
          <cell r="N67">
            <v>4</v>
          </cell>
          <cell r="O67" t="str">
            <v>A</v>
          </cell>
          <cell r="P67">
            <v>0</v>
          </cell>
          <cell r="Q67">
            <v>0</v>
          </cell>
          <cell r="R67">
            <v>0</v>
          </cell>
          <cell r="T67">
            <v>0</v>
          </cell>
          <cell r="U67">
            <v>0</v>
          </cell>
          <cell r="Z67">
            <v>5460</v>
          </cell>
          <cell r="AA67">
            <v>0</v>
          </cell>
          <cell r="AB67">
            <v>0</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v>0</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shp_T_D_drive"/>
      <sheetName val="SUM-04-05"/>
      <sheetName val="PRO_39_C"/>
      <sheetName val="T_D COMP"/>
      <sheetName val="locationwise activities"/>
      <sheetName val="SUM_04_05"/>
      <sheetName val="zpF0001"/>
      <sheetName val="mpmla wise pp01_02"/>
      <sheetName val="Recovered_Sheet5"/>
      <sheetName val="R2-S1-mthws-prog"/>
      <sheetName val="zp0001_MAR"/>
      <sheetName val="mpmla wise pp0001"/>
      <sheetName val="Sheet1"/>
      <sheetName val="mpmla wise pp02_03"/>
      <sheetName val="Sheet2"/>
      <sheetName val="MASTER (2)"/>
      <sheetName val="Network Accident"/>
      <sheetName val="LMAIN"/>
      <sheetName val="shp_T&amp;D_drive"/>
      <sheetName val="catcum (3)"/>
      <sheetName val="SUMMARY(AUTO)"/>
      <sheetName val="REF"/>
      <sheetName val="Raw Data"/>
      <sheetName val="ESD REASON"/>
      <sheetName val="SF REASON"/>
      <sheetName val="LIST"/>
      <sheetName val="Master"/>
      <sheetName val="Reference"/>
      <sheetName val="LOOK"/>
      <sheetName val="Tatkal-10"/>
      <sheetName val="Non Coastal Wells"/>
      <sheetName val="APRIL-22"/>
      <sheetName val="Repairing Agencies"/>
      <sheetName val="FEEDER CODE"/>
      <sheetName val="OIL  SHORTAGE"/>
      <sheetName val="OLD OIL SHORTAGE"/>
      <sheetName val="Supplier "/>
      <sheetName val="AT Wise Data"/>
      <sheetName val="HVDS"/>
      <sheetName val="TAUKTE TC OIL"/>
      <sheetName val="Sheet3"/>
      <sheetName val="LOV"/>
      <sheetName val="LOV of Dn. &amp; SDns."/>
      <sheetName val="ADVOCATE NAME"/>
      <sheetName val="DATA"/>
      <sheetName val="Officerwise Detail report"/>
      <sheetName val="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01_02_SPILL (2)"/>
      <sheetName val="ZP01_02spill_2 (2)"/>
      <sheetName val="ZP_01_02 (2)"/>
      <sheetName val="ZP01_02SPILL_TALWISE (2)"/>
      <sheetName val="ZP_02SPILL_TALWISE"/>
      <sheetName val="ZP URBAN IV_V (2)"/>
      <sheetName val="ggy-mpmla"/>
      <sheetName val="GOKUL"/>
      <sheetName val="KJ_PATRAK_1&amp;2"/>
      <sheetName val="yw mpmlaws sumary"/>
      <sheetName val="mpwc9900"/>
      <sheetName val="mpmla WC_01_02 "/>
      <sheetName val="mpmla_wc_0203"/>
      <sheetName val="mpmla wise pp02_03"/>
      <sheetName val="Sheet1"/>
      <sheetName val="mpmla_DIVWISE_02_03"/>
      <sheetName val="zp01_02_SPILL"/>
      <sheetName val="ZP01_02spill_2"/>
      <sheetName val="ZP_01_02"/>
      <sheetName val="ZP01_02SPILL_TALWISE"/>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ZP_01_02 MARCH02"/>
      <sheetName val="mpwc9900_distws"/>
      <sheetName val="mpwc0001_Distws"/>
      <sheetName val="mpmla WC_0102_Distws "/>
      <sheetName val="mpmla_wc_0203_Distws"/>
      <sheetName val="mpmla_wc_0304"/>
      <sheetName val="mpmla wise paid pending"/>
      <sheetName val="zp_vill.wise_AD_2.3.04"/>
      <sheetName val="JULY_03"/>
      <sheetName val="AUG_03 "/>
      <sheetName val="SEP_03 "/>
      <sheetName val="OCT_03"/>
      <sheetName val="nov_03"/>
      <sheetName val="DEC_03 "/>
      <sheetName val="JAN_04"/>
      <sheetName val="feb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al_divwise_PP"/>
      <sheetName val="mpmla_wc_1103_DISTWISE"/>
      <sheetName val="ZP_TALWISE_Progress"/>
      <sheetName val="Sheet2"/>
      <sheetName val="Energy_units_0102"/>
      <sheetName val="Energy_units_0203 "/>
      <sheetName val="zp_vill.wise"/>
      <sheetName val="mpmla wise pp0001"/>
      <sheetName val="zpF0001"/>
      <sheetName val="shp_T_D_drive"/>
      <sheetName val="shp_T&amp;D_drive"/>
      <sheetName val="mpmla wise pp01_02"/>
      <sheetName val="TLPPOCT"/>
      <sheetName val="LMAIN"/>
      <sheetName val="AG UN METER"/>
      <sheetName val="#REF"/>
      <sheetName val="JOB Sent (7A.11)"/>
      <sheetName val="Master Data"/>
      <sheetName val="Tech-Loss Auto"/>
      <sheetName val="ENTRY"/>
      <sheetName val="MASTER"/>
      <sheetName val="REF"/>
      <sheetName val="T_D COMP"/>
      <sheetName val="Book1"/>
      <sheetName val="MPZP"/>
      <sheetName val="CDSteelMaster"/>
      <sheetName val="zp01_02_SPILL_(2)"/>
      <sheetName val="ZP01_02spill_2_(2)"/>
      <sheetName val="ZP_01_02_(2)"/>
      <sheetName val="ZP01_02SPILL_TALWISE_(2)"/>
      <sheetName val="ZP_URBAN_IV_V_(2)"/>
      <sheetName val="yw_mpmlaws_sumary"/>
      <sheetName val="mpmla_WC_01_02_"/>
      <sheetName val="mpmla_wise_pp02_03"/>
      <sheetName val="ZP_URBAN_IV_V"/>
      <sheetName val="ZP_PROF_II"/>
      <sheetName val="ZP_PROF_III_"/>
      <sheetName val="ZP_APR_00"/>
      <sheetName val="mpmla_wise_pp0001_sort_march"/>
      <sheetName val="mpmla_wise_pp0001_(2)"/>
      <sheetName val="ZP_01_02_MARCH02"/>
      <sheetName val="mpmla_WC_0102_Distws_"/>
      <sheetName val="mpmla_wise_paid_pending"/>
      <sheetName val="zp_vill_wise_AD_2_3_04"/>
      <sheetName val="AUG_03_"/>
      <sheetName val="SEP_03_"/>
      <sheetName val="DEC_03_"/>
      <sheetName val="vig_n_"/>
      <sheetName val="zp_vill_wise_MD"/>
      <sheetName val="zp_vill_wise_ND"/>
      <sheetName val="zp_vill_wise_PD"/>
      <sheetName val="zp_vill_wise_AD_"/>
      <sheetName val="ZP_URBAN__V"/>
      <sheetName val="Energy_units_0203_"/>
      <sheetName val="zp_vill_wise"/>
      <sheetName val="mpmla_wise_pp0001"/>
      <sheetName val="mpmla_wise_pp01_02"/>
      <sheetName val="AG_UN_METER"/>
      <sheetName val="JOB_Sent_(7A_11)"/>
      <sheetName val="Master_Data"/>
      <sheetName val="Tech-Loss_Auto"/>
      <sheetName val="T_D_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mpmla wise pp02_03"/>
      <sheetName val="mpmla wise pp01_02"/>
      <sheetName val="shp_T&amp;D_drive"/>
      <sheetName val="TLPPOCT"/>
      <sheetName val="June_07"/>
      <sheetName val="July_07"/>
      <sheetName val="Aug_07"/>
      <sheetName val="R2-S1-mthws-prog"/>
      <sheetName val="LMAIN"/>
      <sheetName val="MPZPJAN1"/>
      <sheetName val="shp_T_D_drive"/>
      <sheetName val="Book1"/>
      <sheetName val="Recovered_Sheet5"/>
      <sheetName val="yw_mpmlaws_sumary"/>
      <sheetName val="mpmla_wise_pp0001"/>
      <sheetName val="ZP_URBAN_IV_V"/>
      <sheetName val="ZP_PROF_II"/>
      <sheetName val="ZP_PROF_III_"/>
      <sheetName val="Sorted_mpmla_wise_pp0001"/>
      <sheetName val="mpmla_DIST_wise_pp0001"/>
      <sheetName val="mpmla_wise_pp0001_(2)"/>
      <sheetName val="mpmla_wise_pp02_03"/>
      <sheetName val="mpmla_wise_pp01_02"/>
      <sheetName val="Sheet1"/>
      <sheetName val="SuvP_Ltg_Catwise"/>
      <sheetName val="PP_Ltg_Catwise"/>
      <sheetName val="SuvP_Ind_Catwise "/>
      <sheetName val="PP_Ind_Catwise "/>
      <sheetName val="pro_39_c"/>
      <sheetName val="report"/>
      <sheetName val="ESTIMATE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xml:space="preserve"> </v>
          </cell>
          <cell r="H43">
            <v>0</v>
          </cell>
          <cell r="I43">
            <v>0</v>
          </cell>
          <cell r="L43">
            <v>2</v>
          </cell>
          <cell r="M43">
            <v>0</v>
          </cell>
          <cell r="N43">
            <v>2</v>
          </cell>
          <cell r="O43" t="str">
            <v>A</v>
          </cell>
          <cell r="P43">
            <v>0</v>
          </cell>
          <cell r="Q43">
            <v>0</v>
          </cell>
          <cell r="T43">
            <v>0</v>
          </cell>
          <cell r="U43">
            <v>0</v>
          </cell>
          <cell r="Z43">
            <v>2730</v>
          </cell>
          <cell r="AA43">
            <v>0</v>
          </cell>
          <cell r="AB43" t="str">
            <v xml:space="preserve"> </v>
          </cell>
          <cell r="AC43">
            <v>0</v>
          </cell>
          <cell r="AD43">
            <v>1365</v>
          </cell>
          <cell r="AE43" t="str">
            <v xml:space="preserve">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xml:space="preserve">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xml:space="preserve">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xml:space="preserve"> </v>
          </cell>
          <cell r="H58">
            <v>20</v>
          </cell>
          <cell r="I58">
            <v>0</v>
          </cell>
          <cell r="L58">
            <v>6</v>
          </cell>
          <cell r="M58">
            <v>0</v>
          </cell>
          <cell r="N58">
            <v>6</v>
          </cell>
          <cell r="O58" t="str">
            <v>A</v>
          </cell>
          <cell r="P58">
            <v>0</v>
          </cell>
          <cell r="Q58">
            <v>0</v>
          </cell>
          <cell r="R58" t="str">
            <v xml:space="preserve"> </v>
          </cell>
          <cell r="T58">
            <v>0</v>
          </cell>
          <cell r="U58">
            <v>0</v>
          </cell>
          <cell r="Z58">
            <v>8190</v>
          </cell>
          <cell r="AA58">
            <v>0</v>
          </cell>
          <cell r="AB58" t="str">
            <v xml:space="preserve"> </v>
          </cell>
          <cell r="AC58">
            <v>0</v>
          </cell>
          <cell r="AD58">
            <v>1365</v>
          </cell>
          <cell r="AE58" t="str">
            <v xml:space="preserve">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xml:space="preserve"> </v>
          </cell>
          <cell r="H67">
            <v>60</v>
          </cell>
          <cell r="I67">
            <v>0</v>
          </cell>
          <cell r="L67">
            <v>4</v>
          </cell>
          <cell r="M67">
            <v>0</v>
          </cell>
          <cell r="N67">
            <v>4</v>
          </cell>
          <cell r="O67" t="str">
            <v>A</v>
          </cell>
          <cell r="P67">
            <v>0</v>
          </cell>
          <cell r="Q67">
            <v>0</v>
          </cell>
          <cell r="R67" t="str">
            <v xml:space="preserve"> </v>
          </cell>
          <cell r="T67">
            <v>0</v>
          </cell>
          <cell r="U67">
            <v>0</v>
          </cell>
          <cell r="Z67">
            <v>5460</v>
          </cell>
          <cell r="AA67">
            <v>0</v>
          </cell>
          <cell r="AB67" t="str">
            <v xml:space="preserve">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xml:space="preserve">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21"/>
  <sheetViews>
    <sheetView workbookViewId="0">
      <selection activeCell="A3" sqref="A3:D21"/>
    </sheetView>
  </sheetViews>
  <sheetFormatPr defaultColWidth="9.140625" defaultRowHeight="12.75"/>
  <cols>
    <col min="1" max="1" width="5.28515625" style="288" customWidth="1"/>
    <col min="2" max="2" width="13.7109375" style="288" customWidth="1"/>
    <col min="3" max="3" width="58.42578125" style="288" bestFit="1" customWidth="1"/>
    <col min="4" max="4" width="11" style="288" customWidth="1"/>
    <col min="5" max="5" width="11" style="288" hidden="1" customWidth="1"/>
    <col min="6" max="6" width="9.42578125" style="631" hidden="1" customWidth="1"/>
    <col min="7" max="8" width="0" style="288" hidden="1" customWidth="1"/>
    <col min="9" max="9" width="0" style="631" hidden="1" customWidth="1"/>
    <col min="10" max="12" width="0" style="288" hidden="1" customWidth="1"/>
    <col min="13" max="16384" width="9.140625" style="288"/>
  </cols>
  <sheetData>
    <row r="1" spans="1:9" ht="23.25">
      <c r="A1" s="699"/>
      <c r="B1" s="699"/>
      <c r="C1" s="699"/>
      <c r="D1" s="699"/>
      <c r="E1" s="409"/>
    </row>
    <row r="2" spans="1:9" ht="30">
      <c r="A2" s="289" t="s">
        <v>1762</v>
      </c>
      <c r="B2" s="289" t="s">
        <v>1763</v>
      </c>
      <c r="C2" s="289" t="s">
        <v>1014</v>
      </c>
      <c r="D2" s="289" t="s">
        <v>1655</v>
      </c>
      <c r="E2" s="410"/>
    </row>
    <row r="3" spans="1:9" ht="16.5">
      <c r="A3" s="290">
        <v>1</v>
      </c>
      <c r="B3" s="290" t="s">
        <v>1015</v>
      </c>
      <c r="C3" s="413" t="s">
        <v>1016</v>
      </c>
      <c r="D3" s="575" t="s">
        <v>879</v>
      </c>
      <c r="E3" s="411"/>
    </row>
    <row r="4" spans="1:9" ht="33" hidden="1">
      <c r="A4" s="290">
        <v>2</v>
      </c>
      <c r="B4" s="290" t="s">
        <v>1965</v>
      </c>
      <c r="C4" s="413" t="s">
        <v>1966</v>
      </c>
      <c r="D4" s="575" t="s">
        <v>1967</v>
      </c>
      <c r="E4" s="411"/>
    </row>
    <row r="5" spans="1:9" ht="31.5">
      <c r="A5" s="290">
        <v>3</v>
      </c>
      <c r="B5" s="290" t="s">
        <v>405</v>
      </c>
      <c r="C5" s="413" t="s">
        <v>1964</v>
      </c>
      <c r="D5" s="575" t="s">
        <v>879</v>
      </c>
      <c r="E5" s="411"/>
    </row>
    <row r="6" spans="1:9" ht="16.5">
      <c r="A6" s="290">
        <v>4</v>
      </c>
      <c r="B6" s="290" t="s">
        <v>406</v>
      </c>
      <c r="C6" s="413" t="s">
        <v>407</v>
      </c>
      <c r="D6" s="575" t="s">
        <v>879</v>
      </c>
      <c r="E6" s="411"/>
    </row>
    <row r="7" spans="1:9" ht="16.5">
      <c r="A7" s="290">
        <v>5</v>
      </c>
      <c r="B7" s="290" t="s">
        <v>1952</v>
      </c>
      <c r="C7" s="413" t="s">
        <v>409</v>
      </c>
      <c r="D7" s="575" t="s">
        <v>879</v>
      </c>
      <c r="E7" s="411"/>
    </row>
    <row r="8" spans="1:9" ht="16.5">
      <c r="A8" s="290">
        <v>6</v>
      </c>
      <c r="B8" s="290" t="s">
        <v>408</v>
      </c>
      <c r="C8" s="413" t="s">
        <v>1954</v>
      </c>
      <c r="D8" s="575" t="s">
        <v>879</v>
      </c>
      <c r="E8" s="411"/>
    </row>
    <row r="9" spans="1:9" ht="16.5" hidden="1">
      <c r="A9" s="290">
        <v>7</v>
      </c>
      <c r="B9" s="290" t="s">
        <v>1953</v>
      </c>
      <c r="C9" s="413" t="s">
        <v>1969</v>
      </c>
      <c r="D9" s="575" t="s">
        <v>1967</v>
      </c>
      <c r="E9" s="411" t="s">
        <v>1970</v>
      </c>
    </row>
    <row r="10" spans="1:9" ht="16.5" hidden="1">
      <c r="A10" s="290">
        <v>8</v>
      </c>
      <c r="B10" s="290" t="s">
        <v>1968</v>
      </c>
      <c r="C10" s="413" t="s">
        <v>1972</v>
      </c>
      <c r="D10" s="575" t="s">
        <v>1967</v>
      </c>
      <c r="E10" s="411" t="s">
        <v>1970</v>
      </c>
    </row>
    <row r="11" spans="1:9" ht="16.5" hidden="1">
      <c r="A11" s="290">
        <v>9</v>
      </c>
      <c r="B11" s="290" t="s">
        <v>1971</v>
      </c>
      <c r="C11" s="413" t="s">
        <v>1973</v>
      </c>
      <c r="D11" s="575" t="s">
        <v>1967</v>
      </c>
      <c r="E11" s="411" t="s">
        <v>1970</v>
      </c>
    </row>
    <row r="12" spans="1:9" ht="16.5">
      <c r="A12" s="290">
        <v>10</v>
      </c>
      <c r="B12" s="290" t="s">
        <v>2123</v>
      </c>
      <c r="C12" s="413" t="s">
        <v>2124</v>
      </c>
      <c r="D12" s="575" t="s">
        <v>879</v>
      </c>
      <c r="E12" s="411" t="s">
        <v>1970</v>
      </c>
    </row>
    <row r="13" spans="1:9" ht="16.5">
      <c r="A13" s="290">
        <v>11</v>
      </c>
      <c r="B13" s="290" t="s">
        <v>410</v>
      </c>
      <c r="C13" s="413" t="s">
        <v>2125</v>
      </c>
      <c r="D13" s="575" t="s">
        <v>879</v>
      </c>
      <c r="E13" s="411" t="s">
        <v>1970</v>
      </c>
    </row>
    <row r="14" spans="1:9" ht="16.5">
      <c r="A14" s="290">
        <v>12</v>
      </c>
      <c r="B14" s="290" t="s">
        <v>1974</v>
      </c>
      <c r="C14" s="413" t="s">
        <v>2126</v>
      </c>
      <c r="D14" s="575" t="s">
        <v>879</v>
      </c>
      <c r="E14" s="411" t="s">
        <v>1970</v>
      </c>
    </row>
    <row r="15" spans="1:9" ht="16.5">
      <c r="A15" s="290">
        <v>13</v>
      </c>
      <c r="B15" s="290" t="s">
        <v>411</v>
      </c>
      <c r="C15" s="413" t="s">
        <v>2127</v>
      </c>
      <c r="D15" s="575" t="s">
        <v>879</v>
      </c>
      <c r="E15" s="411" t="s">
        <v>1970</v>
      </c>
      <c r="I15" s="631" t="s">
        <v>2129</v>
      </c>
    </row>
    <row r="16" spans="1:9" ht="16.5" hidden="1">
      <c r="A16" s="290">
        <v>14</v>
      </c>
      <c r="B16" s="290" t="s">
        <v>1975</v>
      </c>
      <c r="C16" s="412" t="s">
        <v>2128</v>
      </c>
      <c r="D16" s="575" t="s">
        <v>1967</v>
      </c>
      <c r="E16" s="411"/>
      <c r="F16" s="631" t="s">
        <v>1979</v>
      </c>
      <c r="I16" s="414" t="s">
        <v>1976</v>
      </c>
    </row>
    <row r="17" spans="1:9" ht="16.5">
      <c r="A17" s="290">
        <v>15</v>
      </c>
      <c r="B17" s="290" t="s">
        <v>1977</v>
      </c>
      <c r="C17" s="412" t="s">
        <v>412</v>
      </c>
      <c r="D17" s="575" t="s">
        <v>879</v>
      </c>
      <c r="E17" s="411"/>
      <c r="I17" s="414" t="s">
        <v>1978</v>
      </c>
    </row>
    <row r="18" spans="1:9" ht="16.5">
      <c r="A18" s="290">
        <v>16</v>
      </c>
      <c r="B18" s="290" t="s">
        <v>1625</v>
      </c>
      <c r="C18" s="412" t="s">
        <v>1626</v>
      </c>
      <c r="D18" s="575" t="s">
        <v>879</v>
      </c>
      <c r="E18" s="411"/>
      <c r="I18" s="415"/>
    </row>
    <row r="19" spans="1:9" ht="16.5">
      <c r="A19" s="290">
        <v>17</v>
      </c>
      <c r="B19" s="290" t="s">
        <v>2036</v>
      </c>
      <c r="C19" s="412" t="s">
        <v>2037</v>
      </c>
      <c r="D19" s="575" t="s">
        <v>879</v>
      </c>
      <c r="E19" s="411"/>
      <c r="I19" s="415"/>
    </row>
    <row r="20" spans="1:9" ht="16.5">
      <c r="A20" s="290">
        <v>18</v>
      </c>
      <c r="B20" s="290" t="s">
        <v>2038</v>
      </c>
      <c r="C20" s="412" t="s">
        <v>2039</v>
      </c>
      <c r="D20" s="575" t="s">
        <v>879</v>
      </c>
      <c r="E20" s="411"/>
      <c r="I20" s="415"/>
    </row>
    <row r="21" spans="1:9" ht="16.5">
      <c r="A21" s="290">
        <v>19</v>
      </c>
      <c r="B21" s="290" t="s">
        <v>2040</v>
      </c>
      <c r="C21" s="412" t="s">
        <v>2041</v>
      </c>
      <c r="D21" s="575" t="s">
        <v>879</v>
      </c>
      <c r="E21" s="411"/>
      <c r="I21" s="415"/>
    </row>
  </sheetData>
  <autoFilter ref="A2:I21">
    <filterColumn colId="3">
      <filters>
        <filter val="Quarterly"/>
      </filters>
    </filterColumn>
  </autoFilter>
  <mergeCells count="1">
    <mergeCell ref="A1:D1"/>
  </mergeCells>
  <printOptions horizontalCentered="1" verticalCentered="1"/>
  <pageMargins left="0.39370078740157483" right="0.39370078740157483" top="0.98425196850393704" bottom="0.98425196850393704" header="0.51181102362204722" footer="0.51181102362204722"/>
  <pageSetup paperSize="9" scale="10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workbookViewId="0">
      <selection activeCell="A3" sqref="A3:G3"/>
    </sheetView>
  </sheetViews>
  <sheetFormatPr defaultColWidth="9.140625" defaultRowHeight="12.75"/>
  <cols>
    <col min="1" max="1" width="6.140625" style="357" customWidth="1"/>
    <col min="2" max="2" width="11.28515625" style="357" customWidth="1"/>
    <col min="3" max="4" width="16.140625" style="357" customWidth="1"/>
    <col min="5" max="5" width="17.28515625" style="357" customWidth="1"/>
    <col min="6" max="6" width="16.140625" style="357" customWidth="1"/>
    <col min="7" max="7" width="15.5703125" style="357" customWidth="1"/>
    <col min="8" max="8" width="15.140625" style="357" customWidth="1"/>
    <col min="9" max="9" width="20.7109375" style="357" customWidth="1"/>
    <col min="10" max="10" width="16.140625" style="357" customWidth="1"/>
    <col min="11" max="11" width="10.85546875" style="357" bestFit="1" customWidth="1"/>
    <col min="12" max="12" width="9.140625" style="357"/>
    <col min="13" max="13" width="13.42578125" style="357" customWidth="1"/>
    <col min="14" max="14" width="12.28515625" style="357" customWidth="1"/>
    <col min="15" max="15" width="11.85546875" style="357" bestFit="1" customWidth="1"/>
    <col min="16" max="16384" width="9.140625" style="357"/>
  </cols>
  <sheetData>
    <row r="1" spans="1:10" ht="26.25">
      <c r="A1" s="746" t="s">
        <v>2042</v>
      </c>
      <c r="B1" s="746"/>
      <c r="C1" s="746"/>
      <c r="D1" s="746"/>
      <c r="E1" s="746"/>
      <c r="F1" s="746"/>
      <c r="G1" s="746"/>
      <c r="H1" s="746"/>
      <c r="I1" s="746"/>
      <c r="J1" s="746"/>
    </row>
    <row r="2" spans="1:10" ht="15.75" thickBot="1">
      <c r="A2" s="747" t="s">
        <v>2260</v>
      </c>
      <c r="B2" s="747"/>
      <c r="C2" s="747"/>
      <c r="D2" s="747"/>
      <c r="E2" s="747"/>
      <c r="F2" s="747"/>
      <c r="G2" s="747"/>
      <c r="H2" s="757"/>
      <c r="I2" s="757"/>
      <c r="J2" s="757"/>
    </row>
    <row r="3" spans="1:10" s="358" customFormat="1" ht="37.5" customHeight="1">
      <c r="A3" s="758" t="s">
        <v>2190</v>
      </c>
      <c r="B3" s="759"/>
      <c r="C3" s="759"/>
      <c r="D3" s="759"/>
      <c r="E3" s="759"/>
      <c r="F3" s="759"/>
      <c r="G3" s="760"/>
      <c r="H3" s="401"/>
      <c r="I3" s="401"/>
      <c r="J3" s="401"/>
    </row>
    <row r="4" spans="1:10" s="358" customFormat="1" ht="140.25">
      <c r="A4" s="359" t="s">
        <v>1762</v>
      </c>
      <c r="B4" s="360" t="s">
        <v>1717</v>
      </c>
      <c r="C4" s="361" t="s">
        <v>2088</v>
      </c>
      <c r="D4" s="361" t="s">
        <v>2089</v>
      </c>
      <c r="E4" s="361" t="s">
        <v>2090</v>
      </c>
      <c r="F4" s="362" t="s">
        <v>2091</v>
      </c>
      <c r="G4" s="383" t="s">
        <v>2092</v>
      </c>
      <c r="H4" s="363"/>
    </row>
    <row r="5" spans="1:10" s="358" customFormat="1">
      <c r="A5" s="364">
        <v>1</v>
      </c>
      <c r="B5" s="365">
        <v>2</v>
      </c>
      <c r="C5" s="365">
        <v>3</v>
      </c>
      <c r="D5" s="365">
        <v>4</v>
      </c>
      <c r="E5" s="365">
        <v>5</v>
      </c>
      <c r="F5" s="365" t="s">
        <v>2093</v>
      </c>
      <c r="G5" s="465" t="s">
        <v>2094</v>
      </c>
      <c r="H5" s="363"/>
    </row>
    <row r="6" spans="1:10" s="358" customFormat="1" hidden="1">
      <c r="A6" s="364">
        <f>'SoP 010-013 Overall'!A6</f>
        <v>1</v>
      </c>
      <c r="B6" s="281">
        <f>'SoP 010-013 Overall'!B6</f>
        <v>45748</v>
      </c>
      <c r="C6" s="366">
        <v>17054</v>
      </c>
      <c r="D6" s="366">
        <v>2011457</v>
      </c>
      <c r="E6" s="366">
        <v>2207153</v>
      </c>
      <c r="F6" s="366">
        <v>20020108</v>
      </c>
      <c r="G6" s="523">
        <f>F6/E6</f>
        <v>9.0705574103834223</v>
      </c>
      <c r="H6" s="363"/>
    </row>
    <row r="7" spans="1:10" s="358" customFormat="1" hidden="1">
      <c r="A7" s="364">
        <f>'SoP 010-013 Overall'!A7</f>
        <v>2</v>
      </c>
      <c r="B7" s="281">
        <f>'SoP 010-013 Overall'!B7</f>
        <v>45778</v>
      </c>
      <c r="C7" s="366">
        <v>37727</v>
      </c>
      <c r="D7" s="366">
        <v>2026725</v>
      </c>
      <c r="E7" s="366">
        <v>2210133</v>
      </c>
      <c r="F7" s="366">
        <v>45439828</v>
      </c>
      <c r="G7" s="523">
        <f t="shared" ref="G7:G22" si="0">F7/E7</f>
        <v>20.559770837320649</v>
      </c>
      <c r="H7" s="363"/>
    </row>
    <row r="8" spans="1:10" s="358" customFormat="1" hidden="1">
      <c r="A8" s="364">
        <f>'SoP 010-013 Overall'!A8</f>
        <v>3</v>
      </c>
      <c r="B8" s="281">
        <f>'SoP 010-013 Overall'!B8</f>
        <v>45809</v>
      </c>
      <c r="C8" s="366">
        <v>33996</v>
      </c>
      <c r="D8" s="366">
        <v>2039783</v>
      </c>
      <c r="E8" s="366">
        <v>2219696</v>
      </c>
      <c r="F8" s="366">
        <v>39960801</v>
      </c>
      <c r="G8" s="523">
        <f t="shared" si="0"/>
        <v>18.002826062668042</v>
      </c>
      <c r="H8" s="363"/>
    </row>
    <row r="9" spans="1:10" s="549" customFormat="1" ht="13.5" hidden="1" thickBot="1">
      <c r="A9" s="455">
        <f>'SoP 010-013 Overall'!A9</f>
        <v>4</v>
      </c>
      <c r="B9" s="456" t="str">
        <f>'SoP 010-013 Overall'!B9</f>
        <v>1st Qtr</v>
      </c>
      <c r="C9" s="457">
        <f>SUM(C6:C8)</f>
        <v>88777</v>
      </c>
      <c r="D9" s="457">
        <f t="shared" ref="D9:F9" si="1">SUM(D6:D8)</f>
        <v>6077965</v>
      </c>
      <c r="E9" s="457">
        <f t="shared" si="1"/>
        <v>6636982</v>
      </c>
      <c r="F9" s="457">
        <f t="shared" si="1"/>
        <v>105420737</v>
      </c>
      <c r="G9" s="458">
        <f t="shared" si="0"/>
        <v>15.883836508822835</v>
      </c>
      <c r="H9" s="548"/>
    </row>
    <row r="10" spans="1:10" s="358" customFormat="1" hidden="1">
      <c r="A10" s="452">
        <f>'SoP 010-013 Overall'!A10</f>
        <v>5</v>
      </c>
      <c r="B10" s="453">
        <f>'SoP 010-013 Overall'!B10</f>
        <v>45839</v>
      </c>
      <c r="C10" s="454">
        <v>31481</v>
      </c>
      <c r="D10" s="454">
        <v>2046313</v>
      </c>
      <c r="E10" s="454">
        <v>2224092</v>
      </c>
      <c r="F10" s="454">
        <v>36793806</v>
      </c>
      <c r="G10" s="560">
        <f t="shared" si="0"/>
        <v>16.543293173124134</v>
      </c>
      <c r="H10" s="363"/>
    </row>
    <row r="11" spans="1:10" s="358" customFormat="1" hidden="1">
      <c r="A11" s="364">
        <f>'SoP 010-013 Overall'!A11</f>
        <v>6</v>
      </c>
      <c r="B11" s="281">
        <f>'SoP 010-013 Overall'!B11</f>
        <v>45870</v>
      </c>
      <c r="C11" s="365">
        <v>32229</v>
      </c>
      <c r="D11" s="365">
        <v>2018010</v>
      </c>
      <c r="E11" s="365">
        <v>2227523</v>
      </c>
      <c r="F11" s="365">
        <v>36828211</v>
      </c>
      <c r="G11" s="523">
        <f t="shared" si="0"/>
        <v>16.533257344593075</v>
      </c>
      <c r="H11" s="363"/>
    </row>
    <row r="12" spans="1:10" s="358" customFormat="1" hidden="1">
      <c r="A12" s="364">
        <f>'SoP 010-013 Overall'!A12</f>
        <v>7</v>
      </c>
      <c r="B12" s="281">
        <f>'SoP 010-013 Overall'!B12</f>
        <v>45901</v>
      </c>
      <c r="C12" s="365">
        <v>28514</v>
      </c>
      <c r="D12" s="365">
        <v>1981202</v>
      </c>
      <c r="E12" s="365">
        <v>2226396</v>
      </c>
      <c r="F12" s="365">
        <v>32680962</v>
      </c>
      <c r="G12" s="523">
        <f t="shared" si="0"/>
        <v>14.678863059401831</v>
      </c>
      <c r="H12" s="363"/>
    </row>
    <row r="13" spans="1:10" s="549" customFormat="1" hidden="1">
      <c r="A13" s="367">
        <f>'SoP 010-013 Overall'!A13</f>
        <v>8</v>
      </c>
      <c r="B13" s="282" t="str">
        <f>'SoP 010-013 Overall'!B13</f>
        <v>2nd Qtr</v>
      </c>
      <c r="C13" s="368">
        <f>SUM(C10:C12)</f>
        <v>92224</v>
      </c>
      <c r="D13" s="368">
        <f t="shared" ref="D13:F13" si="2">SUM(D10:D12)</f>
        <v>6045525</v>
      </c>
      <c r="E13" s="368">
        <f t="shared" si="2"/>
        <v>6678011</v>
      </c>
      <c r="F13" s="368">
        <f t="shared" si="2"/>
        <v>106302979</v>
      </c>
      <c r="G13" s="561">
        <f t="shared" si="0"/>
        <v>15.918359373771622</v>
      </c>
      <c r="H13" s="548"/>
    </row>
    <row r="14" spans="1:10" s="358" customFormat="1">
      <c r="A14" s="364">
        <f>'SoP 010-013 Overall'!A14</f>
        <v>9</v>
      </c>
      <c r="B14" s="281">
        <f>'SoP 010-013 Overall'!B14</f>
        <v>45931</v>
      </c>
      <c r="C14" s="365">
        <v>25691</v>
      </c>
      <c r="D14" s="365">
        <v>1934751</v>
      </c>
      <c r="E14" s="365">
        <v>2232847</v>
      </c>
      <c r="F14" s="365">
        <v>29234976</v>
      </c>
      <c r="G14" s="523">
        <f t="shared" si="0"/>
        <v>13.093138938762934</v>
      </c>
      <c r="H14" s="363"/>
    </row>
    <row r="15" spans="1:10" s="358" customFormat="1">
      <c r="A15" s="364">
        <f>'SoP 010-013 Overall'!A15</f>
        <v>10</v>
      </c>
      <c r="B15" s="281">
        <f>'SoP 010-013 Overall'!B15</f>
        <v>45962</v>
      </c>
      <c r="C15" s="365">
        <v>20627</v>
      </c>
      <c r="D15" s="365">
        <v>1979651</v>
      </c>
      <c r="E15" s="365">
        <v>2239478</v>
      </c>
      <c r="F15" s="365">
        <v>23365095</v>
      </c>
      <c r="G15" s="523">
        <f t="shared" si="0"/>
        <v>10.433277308372755</v>
      </c>
      <c r="H15" s="363"/>
    </row>
    <row r="16" spans="1:10" s="358" customFormat="1">
      <c r="A16" s="364">
        <f>'SoP 010-013 Overall'!A16</f>
        <v>11</v>
      </c>
      <c r="B16" s="281">
        <f>'SoP 010-013 Overall'!B16</f>
        <v>45992</v>
      </c>
      <c r="C16" s="365">
        <v>17389</v>
      </c>
      <c r="D16" s="365">
        <v>2009720</v>
      </c>
      <c r="E16" s="365">
        <v>2272906</v>
      </c>
      <c r="F16" s="365">
        <v>20264100</v>
      </c>
      <c r="G16" s="523">
        <f t="shared" si="0"/>
        <v>8.9155028848531348</v>
      </c>
      <c r="H16" s="363"/>
    </row>
    <row r="17" spans="1:10" s="549" customFormat="1" ht="13.5" thickBot="1">
      <c r="A17" s="455">
        <f>'SoP 010-013 Overall'!A17</f>
        <v>12</v>
      </c>
      <c r="B17" s="456" t="str">
        <f>'SoP 010-013 Overall'!B17</f>
        <v>3rd Qtr</v>
      </c>
      <c r="C17" s="457">
        <f>SUM(C14:C16)</f>
        <v>63707</v>
      </c>
      <c r="D17" s="457">
        <f t="shared" ref="D17:F17" si="3">SUM(D14:D16)</f>
        <v>5924122</v>
      </c>
      <c r="E17" s="457">
        <f t="shared" si="3"/>
        <v>6745231</v>
      </c>
      <c r="F17" s="457">
        <f t="shared" si="3"/>
        <v>72864171</v>
      </c>
      <c r="G17" s="458">
        <f t="shared" si="0"/>
        <v>10.802324041978697</v>
      </c>
      <c r="H17" s="548"/>
    </row>
    <row r="18" spans="1:10" s="358" customFormat="1" hidden="1">
      <c r="A18" s="452">
        <f>'SoP 010-013 Overall'!A18</f>
        <v>13</v>
      </c>
      <c r="B18" s="453">
        <f>'SoP 010-013 Overall'!B18</f>
        <v>46023</v>
      </c>
      <c r="C18" s="454"/>
      <c r="D18" s="454"/>
      <c r="E18" s="454"/>
      <c r="F18" s="454"/>
      <c r="G18" s="524" t="e">
        <f t="shared" si="0"/>
        <v>#DIV/0!</v>
      </c>
      <c r="H18" s="363"/>
    </row>
    <row r="19" spans="1:10" s="358" customFormat="1" ht="15" hidden="1">
      <c r="A19" s="364">
        <f>'SoP 010-013 Overall'!A19</f>
        <v>14</v>
      </c>
      <c r="B19" s="281">
        <f>'SoP 010-013 Overall'!B19</f>
        <v>46054</v>
      </c>
      <c r="C19" s="454"/>
      <c r="D19" s="454"/>
      <c r="E19" s="454"/>
      <c r="F19" s="454"/>
      <c r="G19" s="511" t="e">
        <f t="shared" si="0"/>
        <v>#DIV/0!</v>
      </c>
      <c r="H19" s="363"/>
      <c r="I19" s="371"/>
    </row>
    <row r="20" spans="1:10" s="358" customFormat="1" ht="15" hidden="1">
      <c r="A20" s="364">
        <f>'SoP 010-013 Overall'!A20</f>
        <v>15</v>
      </c>
      <c r="B20" s="281">
        <f>'SoP 010-013 Overall'!B20</f>
        <v>46082</v>
      </c>
      <c r="C20" s="454"/>
      <c r="D20" s="454"/>
      <c r="E20" s="454"/>
      <c r="F20" s="454"/>
      <c r="G20" s="511" t="e">
        <f t="shared" si="0"/>
        <v>#DIV/0!</v>
      </c>
      <c r="H20" s="363"/>
      <c r="I20" s="371"/>
    </row>
    <row r="21" spans="1:10" s="549" customFormat="1" ht="15" hidden="1">
      <c r="A21" s="368">
        <f>'SoP 010-013 Overall'!A21</f>
        <v>16</v>
      </c>
      <c r="B21" s="282" t="str">
        <f>'SoP 010-013 Overall'!B21</f>
        <v>4th Qtr</v>
      </c>
      <c r="C21" s="368">
        <f>SUM(C18:C20)</f>
        <v>0</v>
      </c>
      <c r="D21" s="368">
        <f t="shared" ref="D21:F21" si="4">SUM(D18:D20)</f>
        <v>0</v>
      </c>
      <c r="E21" s="368">
        <f t="shared" si="4"/>
        <v>0</v>
      </c>
      <c r="F21" s="368">
        <f t="shared" si="4"/>
        <v>0</v>
      </c>
      <c r="G21" s="369" t="e">
        <f t="shared" si="0"/>
        <v>#DIV/0!</v>
      </c>
      <c r="H21" s="548"/>
      <c r="I21" s="550"/>
    </row>
    <row r="22" spans="1:10" s="549" customFormat="1" ht="15" hidden="1">
      <c r="A22" s="543">
        <f>'SoP 010-013 Overall'!A22</f>
        <v>0</v>
      </c>
      <c r="B22" s="544" t="str">
        <f>'SoP 010-013 Overall'!B22</f>
        <v>Yearly Data</v>
      </c>
      <c r="C22" s="601">
        <f>C9+C13+C17+C21</f>
        <v>244708</v>
      </c>
      <c r="D22" s="601">
        <f t="shared" ref="D22:F22" si="5">D9+D13+D17+D21</f>
        <v>18047612</v>
      </c>
      <c r="E22" s="601">
        <f t="shared" si="5"/>
        <v>20060224</v>
      </c>
      <c r="F22" s="601">
        <f t="shared" si="5"/>
        <v>284587887</v>
      </c>
      <c r="G22" s="602">
        <f t="shared" si="0"/>
        <v>14.186675432936342</v>
      </c>
      <c r="H22" s="548"/>
      <c r="I22" s="550"/>
    </row>
    <row r="23" spans="1:10" s="358" customFormat="1" ht="13.5" thickBot="1">
      <c r="A23" s="374"/>
      <c r="B23" s="375"/>
      <c r="C23" s="376"/>
      <c r="D23" s="376"/>
      <c r="E23" s="377"/>
      <c r="F23" s="363"/>
      <c r="G23" s="363"/>
      <c r="H23" s="363"/>
    </row>
    <row r="24" spans="1:10" s="358" customFormat="1" ht="15">
      <c r="A24" s="735" t="s">
        <v>2191</v>
      </c>
      <c r="B24" s="736"/>
      <c r="C24" s="736"/>
      <c r="D24" s="736"/>
      <c r="E24" s="736"/>
      <c r="F24" s="736"/>
      <c r="G24" s="736"/>
      <c r="H24" s="736"/>
      <c r="I24" s="736"/>
      <c r="J24" s="737"/>
    </row>
    <row r="25" spans="1:10" s="358" customFormat="1" ht="102">
      <c r="A25" s="359" t="s">
        <v>1762</v>
      </c>
      <c r="B25" s="360" t="s">
        <v>1717</v>
      </c>
      <c r="C25" s="378" t="s">
        <v>2095</v>
      </c>
      <c r="D25" s="361" t="s">
        <v>2096</v>
      </c>
      <c r="E25" s="361" t="s">
        <v>2097</v>
      </c>
      <c r="F25" s="361" t="s">
        <v>2098</v>
      </c>
      <c r="G25" s="362" t="s">
        <v>2099</v>
      </c>
      <c r="H25" s="361" t="s">
        <v>2100</v>
      </c>
      <c r="I25" s="361" t="s">
        <v>2101</v>
      </c>
      <c r="J25" s="396" t="s">
        <v>2102</v>
      </c>
    </row>
    <row r="26" spans="1:10" s="358" customFormat="1">
      <c r="A26" s="359"/>
      <c r="B26" s="360"/>
      <c r="C26" s="378" t="s">
        <v>2103</v>
      </c>
      <c r="D26" s="361" t="s">
        <v>2104</v>
      </c>
      <c r="E26" s="361" t="s">
        <v>2104</v>
      </c>
      <c r="F26" s="378" t="s">
        <v>2103</v>
      </c>
      <c r="G26" s="362" t="s">
        <v>2104</v>
      </c>
      <c r="H26" s="378" t="s">
        <v>2103</v>
      </c>
      <c r="I26" s="361" t="s">
        <v>2104</v>
      </c>
      <c r="J26" s="396" t="s">
        <v>2104</v>
      </c>
    </row>
    <row r="27" spans="1:10" s="358" customFormat="1">
      <c r="A27" s="364">
        <v>1</v>
      </c>
      <c r="B27" s="365">
        <v>2</v>
      </c>
      <c r="C27" s="365">
        <v>3</v>
      </c>
      <c r="D27" s="365">
        <v>4</v>
      </c>
      <c r="E27" s="365" t="s">
        <v>2105</v>
      </c>
      <c r="F27" s="365">
        <v>6</v>
      </c>
      <c r="G27" s="365" t="s">
        <v>2106</v>
      </c>
      <c r="H27" s="365">
        <v>8</v>
      </c>
      <c r="I27" s="365" t="s">
        <v>2228</v>
      </c>
      <c r="J27" s="465" t="s">
        <v>2227</v>
      </c>
    </row>
    <row r="28" spans="1:10" s="358" customFormat="1" hidden="1">
      <c r="A28" s="364">
        <f>A6</f>
        <v>1</v>
      </c>
      <c r="B28" s="281">
        <f>B6</f>
        <v>45748</v>
      </c>
      <c r="C28" s="513">
        <f>C6</f>
        <v>17054</v>
      </c>
      <c r="D28" s="379">
        <v>770.98291666666671</v>
      </c>
      <c r="E28" s="514">
        <f t="shared" ref="E28:E30" si="6">D28/C28</f>
        <v>4.5208333333333336E-2</v>
      </c>
      <c r="F28" s="510">
        <f t="shared" ref="F28:F30" si="7">D6</f>
        <v>2011457</v>
      </c>
      <c r="G28" s="515">
        <f t="shared" ref="G28:G34" si="8">F28*E28</f>
        <v>90934.61854166667</v>
      </c>
      <c r="H28" s="510">
        <f>E6</f>
        <v>2207153</v>
      </c>
      <c r="I28" s="379">
        <v>1034725.4779166667</v>
      </c>
      <c r="J28" s="528">
        <f t="shared" ref="J28:J44" si="9">I28/H28</f>
        <v>0.4688055055162314</v>
      </c>
    </row>
    <row r="29" spans="1:10" s="358" customFormat="1" hidden="1">
      <c r="A29" s="364">
        <f t="shared" ref="A29:C44" si="10">A7</f>
        <v>2</v>
      </c>
      <c r="B29" s="281">
        <f t="shared" si="10"/>
        <v>45778</v>
      </c>
      <c r="C29" s="513">
        <f t="shared" si="10"/>
        <v>37727</v>
      </c>
      <c r="D29" s="379">
        <v>1253.6466666666668</v>
      </c>
      <c r="E29" s="514">
        <f t="shared" si="6"/>
        <v>3.3229428967759607E-2</v>
      </c>
      <c r="F29" s="510">
        <f t="shared" si="7"/>
        <v>2026725</v>
      </c>
      <c r="G29" s="515">
        <f t="shared" si="8"/>
        <v>67346.914424682589</v>
      </c>
      <c r="H29" s="510">
        <f t="shared" ref="H29:H30" si="11">E7</f>
        <v>2210133</v>
      </c>
      <c r="I29" s="379">
        <v>1449625.7233333334</v>
      </c>
      <c r="J29" s="528">
        <f t="shared" si="9"/>
        <v>0.6558997686262924</v>
      </c>
    </row>
    <row r="30" spans="1:10" s="358" customFormat="1" hidden="1">
      <c r="A30" s="364">
        <f t="shared" si="10"/>
        <v>3</v>
      </c>
      <c r="B30" s="281">
        <f t="shared" si="10"/>
        <v>45809</v>
      </c>
      <c r="C30" s="513">
        <f t="shared" si="10"/>
        <v>33996</v>
      </c>
      <c r="D30" s="379">
        <v>1195.9375</v>
      </c>
      <c r="E30" s="514">
        <f t="shared" si="6"/>
        <v>3.5178771031886102E-2</v>
      </c>
      <c r="F30" s="510">
        <f t="shared" si="7"/>
        <v>2039783</v>
      </c>
      <c r="G30" s="515">
        <f t="shared" si="8"/>
        <v>71757.059111733732</v>
      </c>
      <c r="H30" s="510">
        <f t="shared" si="11"/>
        <v>2219696</v>
      </c>
      <c r="I30" s="379">
        <v>1357500.3825000001</v>
      </c>
      <c r="J30" s="528">
        <f t="shared" si="9"/>
        <v>0.61157040536181539</v>
      </c>
    </row>
    <row r="31" spans="1:10" s="549" customFormat="1" hidden="1">
      <c r="A31" s="367">
        <f t="shared" si="10"/>
        <v>4</v>
      </c>
      <c r="B31" s="282" t="str">
        <f t="shared" si="10"/>
        <v>1st Qtr</v>
      </c>
      <c r="C31" s="404">
        <f>SUM(C28:C30)</f>
        <v>88777</v>
      </c>
      <c r="D31" s="380">
        <f>SUM(D28:D30)</f>
        <v>3220.5670833333334</v>
      </c>
      <c r="E31" s="381">
        <f>D31/C31</f>
        <v>3.6277043415899761E-2</v>
      </c>
      <c r="F31" s="368">
        <f t="shared" ref="F31:H31" si="12">SUM(F28:F30)</f>
        <v>6077965</v>
      </c>
      <c r="G31" s="380">
        <f t="shared" si="8"/>
        <v>220490.6001853192</v>
      </c>
      <c r="H31" s="368">
        <f t="shared" si="12"/>
        <v>6636982</v>
      </c>
      <c r="I31" s="380">
        <f>SUM(I28:I30)</f>
        <v>3841851.5837500002</v>
      </c>
      <c r="J31" s="562">
        <f t="shared" si="9"/>
        <v>0.57885520613887465</v>
      </c>
    </row>
    <row r="32" spans="1:10" s="358" customFormat="1" hidden="1">
      <c r="A32" s="364">
        <f t="shared" si="10"/>
        <v>5</v>
      </c>
      <c r="B32" s="281">
        <f t="shared" si="10"/>
        <v>45839</v>
      </c>
      <c r="C32" s="513">
        <f>C10</f>
        <v>31481</v>
      </c>
      <c r="D32" s="379">
        <v>826.46249999999998</v>
      </c>
      <c r="E32" s="514">
        <f>D32/C32</f>
        <v>2.6252739747784377E-2</v>
      </c>
      <c r="F32" s="510">
        <f t="shared" ref="F32:F34" si="13">D10</f>
        <v>2046313</v>
      </c>
      <c r="G32" s="515">
        <f>F32*E32</f>
        <v>53721.322631507894</v>
      </c>
      <c r="H32" s="510">
        <f t="shared" ref="H32:H42" si="14">E10</f>
        <v>2224092</v>
      </c>
      <c r="I32" s="379">
        <v>940886.64875000005</v>
      </c>
      <c r="J32" s="528">
        <f>I32/H32</f>
        <v>0.42304304352068173</v>
      </c>
    </row>
    <row r="33" spans="1:10" s="358" customFormat="1" hidden="1">
      <c r="A33" s="364">
        <f t="shared" si="10"/>
        <v>6</v>
      </c>
      <c r="B33" s="281">
        <f t="shared" si="10"/>
        <v>45870</v>
      </c>
      <c r="C33" s="513">
        <f t="shared" si="10"/>
        <v>32229</v>
      </c>
      <c r="D33" s="379">
        <v>787.19083333333344</v>
      </c>
      <c r="E33" s="514">
        <f t="shared" ref="E33:E34" si="15">D33/C33</f>
        <v>2.4424922688675833E-2</v>
      </c>
      <c r="F33" s="510">
        <f t="shared" si="13"/>
        <v>2018010</v>
      </c>
      <c r="G33" s="515">
        <f t="shared" si="8"/>
        <v>49289.73823497472</v>
      </c>
      <c r="H33" s="510">
        <f t="shared" si="14"/>
        <v>2227523</v>
      </c>
      <c r="I33" s="379">
        <v>891689.72166666668</v>
      </c>
      <c r="J33" s="528">
        <f t="shared" si="9"/>
        <v>0.4003055060112361</v>
      </c>
    </row>
    <row r="34" spans="1:10" s="358" customFormat="1" hidden="1">
      <c r="A34" s="364">
        <f t="shared" si="10"/>
        <v>7</v>
      </c>
      <c r="B34" s="281">
        <f t="shared" si="10"/>
        <v>45901</v>
      </c>
      <c r="C34" s="513">
        <f t="shared" si="10"/>
        <v>28514</v>
      </c>
      <c r="D34" s="379">
        <v>733.98291666666671</v>
      </c>
      <c r="E34" s="514">
        <f t="shared" si="15"/>
        <v>2.5741141778307733E-2</v>
      </c>
      <c r="F34" s="510">
        <f t="shared" si="13"/>
        <v>1981202</v>
      </c>
      <c r="G34" s="515">
        <f t="shared" si="8"/>
        <v>50998.401573466836</v>
      </c>
      <c r="H34" s="510">
        <f t="shared" si="14"/>
        <v>2226396</v>
      </c>
      <c r="I34" s="379">
        <v>838223.06458333333</v>
      </c>
      <c r="J34" s="528">
        <f t="shared" si="9"/>
        <v>0.37649324944139917</v>
      </c>
    </row>
    <row r="35" spans="1:10" s="549" customFormat="1" hidden="1">
      <c r="A35" s="367">
        <f t="shared" si="10"/>
        <v>8</v>
      </c>
      <c r="B35" s="282" t="str">
        <f t="shared" si="10"/>
        <v>2nd Qtr</v>
      </c>
      <c r="C35" s="404">
        <f>SUM(C32:C34)</f>
        <v>92224</v>
      </c>
      <c r="D35" s="380">
        <f>SUM(D32:D34)</f>
        <v>2347.63625</v>
      </c>
      <c r="E35" s="381">
        <f>D35/C35</f>
        <v>2.545580597241499E-2</v>
      </c>
      <c r="F35" s="368">
        <f t="shared" ref="F35" si="16">SUM(F32:F34)</f>
        <v>6045525</v>
      </c>
      <c r="G35" s="380">
        <f>SUM(G32:G34)</f>
        <v>154009.46243994945</v>
      </c>
      <c r="H35" s="368">
        <f t="shared" ref="H35" si="17">SUM(H32:H34)</f>
        <v>6678011</v>
      </c>
      <c r="I35" s="380">
        <f>SUM(I32:I34)</f>
        <v>2670799.4350000001</v>
      </c>
      <c r="J35" s="562">
        <f t="shared" si="9"/>
        <v>0.39993935844070938</v>
      </c>
    </row>
    <row r="36" spans="1:10" s="358" customFormat="1">
      <c r="A36" s="364">
        <f t="shared" si="10"/>
        <v>9</v>
      </c>
      <c r="B36" s="281">
        <f t="shared" si="10"/>
        <v>45931</v>
      </c>
      <c r="C36" s="513">
        <f>C14</f>
        <v>25691</v>
      </c>
      <c r="D36" s="379">
        <v>636.10583333333341</v>
      </c>
      <c r="E36" s="514">
        <f>D36/C36</f>
        <v>2.4759870512371392E-2</v>
      </c>
      <c r="F36" s="510">
        <f t="shared" ref="F36:F38" si="18">D14</f>
        <v>1934751</v>
      </c>
      <c r="G36" s="515">
        <f>F36*E36</f>
        <v>47904.184233681066</v>
      </c>
      <c r="H36" s="510">
        <f t="shared" si="14"/>
        <v>2232847</v>
      </c>
      <c r="I36" s="379">
        <v>764014.97916666663</v>
      </c>
      <c r="J36" s="528">
        <f>I36/H36</f>
        <v>0.34217077084397929</v>
      </c>
    </row>
    <row r="37" spans="1:10" s="358" customFormat="1">
      <c r="A37" s="364">
        <f t="shared" si="10"/>
        <v>10</v>
      </c>
      <c r="B37" s="281">
        <f t="shared" si="10"/>
        <v>45962</v>
      </c>
      <c r="C37" s="513">
        <f t="shared" si="10"/>
        <v>20627</v>
      </c>
      <c r="D37" s="379">
        <v>480.54250000000002</v>
      </c>
      <c r="E37" s="514">
        <f t="shared" ref="E37:E38" si="19">D37/C37</f>
        <v>2.3296771222184515E-2</v>
      </c>
      <c r="F37" s="510">
        <f t="shared" si="18"/>
        <v>1979651</v>
      </c>
      <c r="G37" s="515">
        <f t="shared" ref="G37:G38" si="20">F37*E37</f>
        <v>46119.4764467688</v>
      </c>
      <c r="H37" s="510">
        <f t="shared" si="14"/>
        <v>2239478</v>
      </c>
      <c r="I37" s="379">
        <v>520626.17124999996</v>
      </c>
      <c r="J37" s="528">
        <f t="shared" si="9"/>
        <v>0.23247657322376017</v>
      </c>
    </row>
    <row r="38" spans="1:10" s="358" customFormat="1">
      <c r="A38" s="364">
        <f t="shared" si="10"/>
        <v>11</v>
      </c>
      <c r="B38" s="281">
        <f t="shared" si="10"/>
        <v>45992</v>
      </c>
      <c r="C38" s="513">
        <f t="shared" si="10"/>
        <v>17389</v>
      </c>
      <c r="D38" s="379">
        <v>430.22458333333333</v>
      </c>
      <c r="E38" s="514">
        <f t="shared" si="19"/>
        <v>2.4741191749573486E-2</v>
      </c>
      <c r="F38" s="510">
        <f t="shared" si="18"/>
        <v>2009720</v>
      </c>
      <c r="G38" s="515">
        <f t="shared" si="20"/>
        <v>49722.867882952829</v>
      </c>
      <c r="H38" s="510">
        <f t="shared" si="14"/>
        <v>2272906</v>
      </c>
      <c r="I38" s="379">
        <v>516880.88291666663</v>
      </c>
      <c r="J38" s="528">
        <f t="shared" si="9"/>
        <v>0.22740970498413338</v>
      </c>
    </row>
    <row r="39" spans="1:10" s="549" customFormat="1" ht="13.5" thickBot="1">
      <c r="A39" s="455">
        <f t="shared" si="10"/>
        <v>12</v>
      </c>
      <c r="B39" s="456" t="str">
        <f t="shared" si="10"/>
        <v>3rd Qtr</v>
      </c>
      <c r="C39" s="457">
        <f>SUM(C36:C38)</f>
        <v>63707</v>
      </c>
      <c r="D39" s="466">
        <f>SUM(D36:D38)</f>
        <v>1546.8729166666669</v>
      </c>
      <c r="E39" s="467">
        <f>D39/C39</f>
        <v>2.4281051009569857E-2</v>
      </c>
      <c r="F39" s="457">
        <f t="shared" ref="F39" si="21">SUM(F36:F38)</f>
        <v>5924122</v>
      </c>
      <c r="G39" s="466">
        <f>SUM(G36:G38)</f>
        <v>143746.52856340268</v>
      </c>
      <c r="H39" s="457">
        <f t="shared" ref="H39" si="22">SUM(H36:H38)</f>
        <v>6745231</v>
      </c>
      <c r="I39" s="466">
        <f>SUM(I36:I38)</f>
        <v>1801522.0333333332</v>
      </c>
      <c r="J39" s="468">
        <f t="shared" si="9"/>
        <v>0.26708085065334802</v>
      </c>
    </row>
    <row r="40" spans="1:10" s="358" customFormat="1" hidden="1">
      <c r="A40" s="452">
        <f t="shared" si="10"/>
        <v>13</v>
      </c>
      <c r="B40" s="453">
        <f t="shared" si="10"/>
        <v>46023</v>
      </c>
      <c r="C40" s="603">
        <f>C18</f>
        <v>0</v>
      </c>
      <c r="D40" s="464"/>
      <c r="E40" s="525" t="e">
        <f>D40/C40</f>
        <v>#DIV/0!</v>
      </c>
      <c r="F40" s="524">
        <f t="shared" ref="F40:F42" si="23">D18</f>
        <v>0</v>
      </c>
      <c r="G40" s="526" t="e">
        <f>F40*E40</f>
        <v>#DIV/0!</v>
      </c>
      <c r="H40" s="527">
        <f t="shared" si="14"/>
        <v>0</v>
      </c>
      <c r="I40" s="464"/>
      <c r="J40" s="526" t="e">
        <f>I40/H40</f>
        <v>#DIV/0!</v>
      </c>
    </row>
    <row r="41" spans="1:10" s="358" customFormat="1" hidden="1">
      <c r="A41" s="364">
        <f t="shared" si="10"/>
        <v>14</v>
      </c>
      <c r="B41" s="281">
        <f t="shared" si="10"/>
        <v>46054</v>
      </c>
      <c r="C41" s="513">
        <f t="shared" si="10"/>
        <v>0</v>
      </c>
      <c r="D41" s="379"/>
      <c r="E41" s="514" t="e">
        <f t="shared" ref="E41:E42" si="24">D41/C41</f>
        <v>#DIV/0!</v>
      </c>
      <c r="F41" s="510">
        <f t="shared" si="23"/>
        <v>0</v>
      </c>
      <c r="G41" s="515" t="e">
        <f t="shared" ref="G41:G42" si="25">F41*E41</f>
        <v>#DIV/0!</v>
      </c>
      <c r="H41" s="516">
        <f t="shared" si="14"/>
        <v>0</v>
      </c>
      <c r="I41" s="379"/>
      <c r="J41" s="515" t="e">
        <f t="shared" si="9"/>
        <v>#DIV/0!</v>
      </c>
    </row>
    <row r="42" spans="1:10" s="358" customFormat="1" hidden="1">
      <c r="A42" s="364">
        <f t="shared" si="10"/>
        <v>15</v>
      </c>
      <c r="B42" s="281">
        <f t="shared" si="10"/>
        <v>46082</v>
      </c>
      <c r="C42" s="513">
        <f t="shared" si="10"/>
        <v>0</v>
      </c>
      <c r="D42" s="379"/>
      <c r="E42" s="514" t="e">
        <f t="shared" si="24"/>
        <v>#DIV/0!</v>
      </c>
      <c r="F42" s="510">
        <f t="shared" si="23"/>
        <v>0</v>
      </c>
      <c r="G42" s="515" t="e">
        <f t="shared" si="25"/>
        <v>#DIV/0!</v>
      </c>
      <c r="H42" s="516">
        <f t="shared" si="14"/>
        <v>0</v>
      </c>
      <c r="I42" s="379"/>
      <c r="J42" s="515" t="e">
        <f t="shared" si="9"/>
        <v>#DIV/0!</v>
      </c>
    </row>
    <row r="43" spans="1:10" s="549" customFormat="1" hidden="1">
      <c r="A43" s="367">
        <f t="shared" si="10"/>
        <v>16</v>
      </c>
      <c r="B43" s="282" t="str">
        <f t="shared" si="10"/>
        <v>4th Qtr</v>
      </c>
      <c r="C43" s="368">
        <f>SUM(C40:C42)</f>
        <v>0</v>
      </c>
      <c r="D43" s="380">
        <f>SUM(D40:D42)</f>
        <v>0</v>
      </c>
      <c r="E43" s="381" t="e">
        <f>D43/C43</f>
        <v>#DIV/0!</v>
      </c>
      <c r="F43" s="368">
        <f t="shared" ref="F43" si="26">SUM(F40:F42)</f>
        <v>0</v>
      </c>
      <c r="G43" s="380" t="e">
        <f>SUM(G40:G42)</f>
        <v>#DIV/0!</v>
      </c>
      <c r="H43" s="368">
        <f t="shared" ref="H43" si="27">SUM(H40:H42)</f>
        <v>0</v>
      </c>
      <c r="I43" s="380">
        <f>SUM(I40:I42)</f>
        <v>0</v>
      </c>
      <c r="J43" s="380" t="e">
        <f t="shared" si="9"/>
        <v>#DIV/0!</v>
      </c>
    </row>
    <row r="44" spans="1:10" s="549" customFormat="1" ht="15" hidden="1" customHeight="1">
      <c r="A44" s="543">
        <f t="shared" si="10"/>
        <v>0</v>
      </c>
      <c r="B44" s="544" t="str">
        <f t="shared" si="10"/>
        <v>Yearly Data</v>
      </c>
      <c r="C44" s="596">
        <f>C31+C35+C39+C43</f>
        <v>244708</v>
      </c>
      <c r="D44" s="597">
        <f>D31+D35+D39+D43</f>
        <v>7115.0762500000001</v>
      </c>
      <c r="E44" s="598">
        <f>D44/C44</f>
        <v>2.9075781135067102E-2</v>
      </c>
      <c r="F44" s="596">
        <f>F31+F35+F39+F43</f>
        <v>18047612</v>
      </c>
      <c r="G44" s="597" t="e">
        <f>G31+G35+G39+G43</f>
        <v>#DIV/0!</v>
      </c>
      <c r="H44" s="599">
        <f>H31+H35+H39+H43</f>
        <v>20060224</v>
      </c>
      <c r="I44" s="597">
        <f>I31+I35+I39+I43</f>
        <v>8314173.052083334</v>
      </c>
      <c r="J44" s="597">
        <f t="shared" si="9"/>
        <v>0.41446062875884804</v>
      </c>
    </row>
    <row r="45" spans="1:10" s="358" customFormat="1" ht="15.75" thickBot="1">
      <c r="A45" s="374"/>
      <c r="B45" s="397"/>
      <c r="C45" s="398"/>
      <c r="D45" s="398"/>
      <c r="E45" s="398"/>
      <c r="F45" s="399"/>
      <c r="G45" s="363"/>
      <c r="H45" s="363"/>
      <c r="I45" s="363"/>
      <c r="J45" s="363"/>
    </row>
    <row r="46" spans="1:10" s="358" customFormat="1" ht="20.25" customHeight="1">
      <c r="A46" s="754" t="s">
        <v>2192</v>
      </c>
      <c r="B46" s="755"/>
      <c r="C46" s="755"/>
      <c r="D46" s="755"/>
      <c r="E46" s="755"/>
      <c r="F46" s="755"/>
      <c r="G46" s="755"/>
      <c r="H46" s="756"/>
    </row>
    <row r="47" spans="1:10" s="358" customFormat="1" ht="114.75">
      <c r="A47" s="359" t="s">
        <v>1762</v>
      </c>
      <c r="B47" s="360" t="s">
        <v>1717</v>
      </c>
      <c r="C47" s="378" t="s">
        <v>2107</v>
      </c>
      <c r="D47" s="378" t="s">
        <v>2108</v>
      </c>
      <c r="E47" s="378" t="s">
        <v>2109</v>
      </c>
      <c r="F47" s="378" t="s">
        <v>2100</v>
      </c>
      <c r="G47" s="361" t="s">
        <v>2110</v>
      </c>
      <c r="H47" s="383" t="s">
        <v>2111</v>
      </c>
    </row>
    <row r="48" spans="1:10" s="358" customFormat="1">
      <c r="A48" s="364">
        <v>1</v>
      </c>
      <c r="B48" s="365">
        <v>2</v>
      </c>
      <c r="C48" s="365">
        <v>3</v>
      </c>
      <c r="D48" s="365">
        <v>4</v>
      </c>
      <c r="E48" s="365" t="s">
        <v>1962</v>
      </c>
      <c r="F48" s="365">
        <v>6</v>
      </c>
      <c r="G48" s="365" t="s">
        <v>2112</v>
      </c>
      <c r="H48" s="384" t="s">
        <v>1963</v>
      </c>
    </row>
    <row r="49" spans="1:8" s="358" customFormat="1" hidden="1">
      <c r="A49" s="364">
        <f>A28</f>
        <v>1</v>
      </c>
      <c r="B49" s="281">
        <f>B28</f>
        <v>45748</v>
      </c>
      <c r="C49" s="366">
        <v>14777</v>
      </c>
      <c r="D49" s="366">
        <v>1995716</v>
      </c>
      <c r="E49" s="521">
        <f>C49*D49</f>
        <v>29490695332</v>
      </c>
      <c r="F49" s="529">
        <f>E6</f>
        <v>2207153</v>
      </c>
      <c r="G49" s="403">
        <v>19569883</v>
      </c>
      <c r="H49" s="523">
        <f>G49/F49</f>
        <v>8.866572910894714</v>
      </c>
    </row>
    <row r="50" spans="1:8" s="358" customFormat="1" hidden="1">
      <c r="A50" s="364">
        <f t="shared" ref="A50:B65" si="28">A29</f>
        <v>2</v>
      </c>
      <c r="B50" s="281">
        <f t="shared" si="28"/>
        <v>45778</v>
      </c>
      <c r="C50" s="366">
        <v>23400</v>
      </c>
      <c r="D50" s="366">
        <v>1995800</v>
      </c>
      <c r="E50" s="521">
        <f t="shared" ref="E50:E65" si="29">C50*D50</f>
        <v>46701720000</v>
      </c>
      <c r="F50" s="529">
        <f t="shared" ref="F50:F63" si="30">E7</f>
        <v>2210133</v>
      </c>
      <c r="G50" s="403">
        <v>30565855</v>
      </c>
      <c r="H50" s="523">
        <f t="shared" ref="H50:H65" si="31">G50/F50</f>
        <v>13.829871324485902</v>
      </c>
    </row>
    <row r="51" spans="1:8" s="358" customFormat="1" hidden="1">
      <c r="A51" s="364">
        <f t="shared" si="28"/>
        <v>3</v>
      </c>
      <c r="B51" s="281">
        <f t="shared" si="28"/>
        <v>45809</v>
      </c>
      <c r="C51" s="366">
        <v>21796</v>
      </c>
      <c r="D51" s="366">
        <v>1942898</v>
      </c>
      <c r="E51" s="521">
        <f t="shared" si="29"/>
        <v>42347404808</v>
      </c>
      <c r="F51" s="529">
        <f t="shared" si="30"/>
        <v>2219696</v>
      </c>
      <c r="G51" s="403">
        <v>28827064</v>
      </c>
      <c r="H51" s="523">
        <f t="shared" si="31"/>
        <v>12.986942356070381</v>
      </c>
    </row>
    <row r="52" spans="1:8" s="549" customFormat="1" ht="13.5" hidden="1" thickBot="1">
      <c r="A52" s="455">
        <f t="shared" si="28"/>
        <v>4</v>
      </c>
      <c r="B52" s="456" t="str">
        <f t="shared" si="28"/>
        <v>1st Qtr</v>
      </c>
      <c r="C52" s="457">
        <f>SUM(C49:C51)</f>
        <v>59973</v>
      </c>
      <c r="D52" s="457">
        <f t="shared" ref="D52:G52" si="32">SUM(D49:D51)</f>
        <v>5934414</v>
      </c>
      <c r="E52" s="457">
        <f t="shared" si="29"/>
        <v>355904610822</v>
      </c>
      <c r="F52" s="457">
        <f t="shared" si="32"/>
        <v>6636982</v>
      </c>
      <c r="G52" s="457">
        <f t="shared" si="32"/>
        <v>78962802</v>
      </c>
      <c r="H52" s="458">
        <f t="shared" si="31"/>
        <v>11.897395834431975</v>
      </c>
    </row>
    <row r="53" spans="1:8" s="358" customFormat="1" hidden="1">
      <c r="A53" s="452">
        <f t="shared" si="28"/>
        <v>5</v>
      </c>
      <c r="B53" s="453">
        <f t="shared" si="28"/>
        <v>45839</v>
      </c>
      <c r="C53" s="454">
        <v>18014</v>
      </c>
      <c r="D53" s="454">
        <v>1934752</v>
      </c>
      <c r="E53" s="529">
        <f t="shared" si="29"/>
        <v>34852622528</v>
      </c>
      <c r="F53" s="529">
        <f t="shared" si="30"/>
        <v>2224092</v>
      </c>
      <c r="G53" s="454">
        <v>23031498</v>
      </c>
      <c r="H53" s="560">
        <f t="shared" si="31"/>
        <v>10.355461015101893</v>
      </c>
    </row>
    <row r="54" spans="1:8" s="358" customFormat="1" hidden="1">
      <c r="A54" s="364">
        <f t="shared" si="28"/>
        <v>6</v>
      </c>
      <c r="B54" s="281">
        <f t="shared" si="28"/>
        <v>45870</v>
      </c>
      <c r="C54" s="365">
        <v>21144</v>
      </c>
      <c r="D54" s="365">
        <v>1983057</v>
      </c>
      <c r="E54" s="521">
        <f t="shared" si="29"/>
        <v>41929757208</v>
      </c>
      <c r="F54" s="521">
        <f t="shared" si="30"/>
        <v>2227523</v>
      </c>
      <c r="G54" s="365">
        <v>27537211</v>
      </c>
      <c r="H54" s="523">
        <f t="shared" si="31"/>
        <v>12.362256641121101</v>
      </c>
    </row>
    <row r="55" spans="1:8" s="358" customFormat="1" hidden="1">
      <c r="A55" s="364">
        <f t="shared" si="28"/>
        <v>7</v>
      </c>
      <c r="B55" s="281">
        <f t="shared" si="28"/>
        <v>45901</v>
      </c>
      <c r="C55" s="365">
        <v>19211</v>
      </c>
      <c r="D55" s="365">
        <v>1975309</v>
      </c>
      <c r="E55" s="521">
        <f t="shared" si="29"/>
        <v>37947661199</v>
      </c>
      <c r="F55" s="521">
        <f t="shared" si="30"/>
        <v>2226396</v>
      </c>
      <c r="G55" s="365">
        <v>24823883</v>
      </c>
      <c r="H55" s="523">
        <f t="shared" si="31"/>
        <v>11.149805784775035</v>
      </c>
    </row>
    <row r="56" spans="1:8" s="549" customFormat="1" hidden="1">
      <c r="A56" s="367">
        <f t="shared" si="28"/>
        <v>8</v>
      </c>
      <c r="B56" s="282" t="str">
        <f t="shared" si="28"/>
        <v>2nd Qtr</v>
      </c>
      <c r="C56" s="368">
        <f>SUM(C53:C55)</f>
        <v>58369</v>
      </c>
      <c r="D56" s="368">
        <f t="shared" ref="D56" si="33">SUM(D53:D55)</f>
        <v>5893118</v>
      </c>
      <c r="E56" s="368">
        <f t="shared" si="29"/>
        <v>343975404542</v>
      </c>
      <c r="F56" s="368">
        <f t="shared" ref="F56:G56" si="34">SUM(F53:F55)</f>
        <v>6678011</v>
      </c>
      <c r="G56" s="368">
        <f t="shared" si="34"/>
        <v>75392592</v>
      </c>
      <c r="H56" s="561">
        <f t="shared" si="31"/>
        <v>11.289677719907919</v>
      </c>
    </row>
    <row r="57" spans="1:8" s="358" customFormat="1">
      <c r="A57" s="364">
        <f t="shared" si="28"/>
        <v>9</v>
      </c>
      <c r="B57" s="281">
        <f t="shared" si="28"/>
        <v>45931</v>
      </c>
      <c r="C57" s="365">
        <v>19811</v>
      </c>
      <c r="D57" s="365">
        <v>1935899</v>
      </c>
      <c r="E57" s="521">
        <f t="shared" si="29"/>
        <v>38352095089</v>
      </c>
      <c r="F57" s="521">
        <f t="shared" si="30"/>
        <v>2232847</v>
      </c>
      <c r="G57" s="365">
        <v>25361958</v>
      </c>
      <c r="H57" s="523">
        <f t="shared" si="31"/>
        <v>11.358574053663327</v>
      </c>
    </row>
    <row r="58" spans="1:8" s="358" customFormat="1">
      <c r="A58" s="364">
        <f t="shared" si="28"/>
        <v>10</v>
      </c>
      <c r="B58" s="281">
        <f t="shared" si="28"/>
        <v>45962</v>
      </c>
      <c r="C58" s="365">
        <v>17169</v>
      </c>
      <c r="D58" s="365">
        <v>1944332</v>
      </c>
      <c r="E58" s="521">
        <f t="shared" si="29"/>
        <v>33382236108</v>
      </c>
      <c r="F58" s="521">
        <f t="shared" si="30"/>
        <v>2239478</v>
      </c>
      <c r="G58" s="365">
        <v>22200790</v>
      </c>
      <c r="H58" s="523">
        <f t="shared" si="31"/>
        <v>9.9133771352074014</v>
      </c>
    </row>
    <row r="59" spans="1:8" s="358" customFormat="1">
      <c r="A59" s="364">
        <f t="shared" si="28"/>
        <v>11</v>
      </c>
      <c r="B59" s="281">
        <f t="shared" si="28"/>
        <v>45992</v>
      </c>
      <c r="C59" s="365">
        <v>13851</v>
      </c>
      <c r="D59" s="365">
        <v>1926266</v>
      </c>
      <c r="E59" s="521">
        <f t="shared" si="29"/>
        <v>26680710366</v>
      </c>
      <c r="F59" s="521">
        <f t="shared" si="30"/>
        <v>2272906</v>
      </c>
      <c r="G59" s="365">
        <v>17671732</v>
      </c>
      <c r="H59" s="523">
        <f t="shared" si="31"/>
        <v>7.7749506578802645</v>
      </c>
    </row>
    <row r="60" spans="1:8" s="549" customFormat="1" ht="13.5" thickBot="1">
      <c r="A60" s="455">
        <f t="shared" si="28"/>
        <v>12</v>
      </c>
      <c r="B60" s="456" t="str">
        <f t="shared" si="28"/>
        <v>3rd Qtr</v>
      </c>
      <c r="C60" s="457">
        <f>SUM(C57:C59)</f>
        <v>50831</v>
      </c>
      <c r="D60" s="457">
        <f t="shared" ref="D60" si="35">SUM(D57:D59)</f>
        <v>5806497</v>
      </c>
      <c r="E60" s="457">
        <f t="shared" si="29"/>
        <v>295150049007</v>
      </c>
      <c r="F60" s="457">
        <f t="shared" ref="F60:G60" si="36">SUM(F57:F59)</f>
        <v>6745231</v>
      </c>
      <c r="G60" s="457">
        <f t="shared" si="36"/>
        <v>65234480</v>
      </c>
      <c r="H60" s="458">
        <f t="shared" si="31"/>
        <v>9.6712002895082474</v>
      </c>
    </row>
    <row r="61" spans="1:8" s="358" customFormat="1" hidden="1">
      <c r="A61" s="452">
        <f t="shared" si="28"/>
        <v>13</v>
      </c>
      <c r="B61" s="453">
        <f t="shared" si="28"/>
        <v>46023</v>
      </c>
      <c r="C61" s="454"/>
      <c r="D61" s="454"/>
      <c r="E61" s="529">
        <f t="shared" si="29"/>
        <v>0</v>
      </c>
      <c r="F61" s="529">
        <f t="shared" si="30"/>
        <v>0</v>
      </c>
      <c r="G61" s="454"/>
      <c r="H61" s="524" t="e">
        <f t="shared" si="31"/>
        <v>#DIV/0!</v>
      </c>
    </row>
    <row r="62" spans="1:8" s="358" customFormat="1" ht="15" hidden="1">
      <c r="A62" s="364">
        <f t="shared" si="28"/>
        <v>14</v>
      </c>
      <c r="B62" s="281">
        <f t="shared" si="28"/>
        <v>46054</v>
      </c>
      <c r="C62" s="454"/>
      <c r="D62" s="454"/>
      <c r="E62" s="512">
        <f t="shared" si="29"/>
        <v>0</v>
      </c>
      <c r="F62" s="521">
        <f t="shared" si="30"/>
        <v>0</v>
      </c>
      <c r="G62" s="454"/>
      <c r="H62" s="511" t="e">
        <f t="shared" si="31"/>
        <v>#DIV/0!</v>
      </c>
    </row>
    <row r="63" spans="1:8" s="358" customFormat="1" ht="15" hidden="1">
      <c r="A63" s="364">
        <f t="shared" si="28"/>
        <v>15</v>
      </c>
      <c r="B63" s="281">
        <f t="shared" si="28"/>
        <v>46082</v>
      </c>
      <c r="C63" s="454"/>
      <c r="D63" s="454"/>
      <c r="E63" s="512">
        <f t="shared" si="29"/>
        <v>0</v>
      </c>
      <c r="F63" s="521">
        <f t="shared" si="30"/>
        <v>0</v>
      </c>
      <c r="G63" s="454"/>
      <c r="H63" s="511" t="e">
        <f t="shared" si="31"/>
        <v>#DIV/0!</v>
      </c>
    </row>
    <row r="64" spans="1:8" s="549" customFormat="1" hidden="1">
      <c r="A64" s="367">
        <f t="shared" si="28"/>
        <v>16</v>
      </c>
      <c r="B64" s="282" t="str">
        <f t="shared" si="28"/>
        <v>4th Qtr</v>
      </c>
      <c r="C64" s="368">
        <f>SUM(C61:C63)</f>
        <v>0</v>
      </c>
      <c r="D64" s="368">
        <f t="shared" ref="D64" si="37">SUM(D61:D63)</f>
        <v>0</v>
      </c>
      <c r="E64" s="368">
        <f t="shared" si="29"/>
        <v>0</v>
      </c>
      <c r="F64" s="368">
        <f t="shared" ref="F64:G64" si="38">SUM(F61:F63)</f>
        <v>0</v>
      </c>
      <c r="G64" s="368">
        <f t="shared" si="38"/>
        <v>0</v>
      </c>
      <c r="H64" s="369" t="e">
        <f t="shared" ref="H64" si="39">G64/F64</f>
        <v>#DIV/0!</v>
      </c>
    </row>
    <row r="65" spans="1:11" s="551" customFormat="1" ht="15" hidden="1" customHeight="1">
      <c r="A65" s="543">
        <f t="shared" si="28"/>
        <v>0</v>
      </c>
      <c r="B65" s="544" t="str">
        <f t="shared" si="28"/>
        <v>Yearly Data</v>
      </c>
      <c r="C65" s="601">
        <f>C52+C56+C60+C64</f>
        <v>169173</v>
      </c>
      <c r="D65" s="601">
        <f t="shared" ref="D65:G65" si="40">D52+D56+D60+D64</f>
        <v>17634029</v>
      </c>
      <c r="E65" s="601">
        <f t="shared" si="29"/>
        <v>2983201588017</v>
      </c>
      <c r="F65" s="601">
        <f t="shared" si="40"/>
        <v>20060224</v>
      </c>
      <c r="G65" s="601">
        <f t="shared" si="40"/>
        <v>219589874</v>
      </c>
      <c r="H65" s="602">
        <f t="shared" si="31"/>
        <v>10.94653150433415</v>
      </c>
    </row>
    <row r="66" spans="1:11" ht="15">
      <c r="A66" s="397"/>
      <c r="B66" s="397"/>
      <c r="C66" s="398"/>
      <c r="D66" s="398"/>
      <c r="E66" s="398"/>
      <c r="F66" s="399"/>
      <c r="G66" s="363"/>
      <c r="H66" s="399"/>
    </row>
    <row r="67" spans="1:11" ht="13.5" thickBot="1">
      <c r="K67" s="385"/>
    </row>
    <row r="68" spans="1:11" ht="39" customHeight="1">
      <c r="A68" s="754" t="s">
        <v>2193</v>
      </c>
      <c r="B68" s="755"/>
      <c r="C68" s="755"/>
      <c r="D68" s="755"/>
      <c r="E68" s="755"/>
      <c r="F68" s="756"/>
    </row>
    <row r="69" spans="1:11" ht="102">
      <c r="A69" s="359" t="s">
        <v>1762</v>
      </c>
      <c r="B69" s="360" t="s">
        <v>1717</v>
      </c>
      <c r="C69" s="378" t="s">
        <v>2114</v>
      </c>
      <c r="D69" s="378" t="s">
        <v>2115</v>
      </c>
      <c r="E69" s="378" t="s">
        <v>2116</v>
      </c>
      <c r="F69" s="460" t="s">
        <v>2117</v>
      </c>
    </row>
    <row r="70" spans="1:11" ht="25.5">
      <c r="A70" s="359">
        <v>1</v>
      </c>
      <c r="B70" s="360">
        <v>2</v>
      </c>
      <c r="C70" s="378">
        <v>3</v>
      </c>
      <c r="D70" s="378">
        <v>4</v>
      </c>
      <c r="E70" s="378">
        <v>5</v>
      </c>
      <c r="F70" s="460" t="s">
        <v>2118</v>
      </c>
    </row>
    <row r="71" spans="1:11" hidden="1">
      <c r="A71" s="364">
        <f>A49</f>
        <v>1</v>
      </c>
      <c r="B71" s="281">
        <f>B49</f>
        <v>45748</v>
      </c>
      <c r="C71" s="509">
        <f>F6</f>
        <v>20020108</v>
      </c>
      <c r="D71" s="386">
        <v>53878.456140081049</v>
      </c>
      <c r="E71" s="509">
        <f>D6</f>
        <v>2011457</v>
      </c>
      <c r="F71" s="531">
        <f>(D71*E71)/(C71*E71)</f>
        <v>2.6912170573745683E-3</v>
      </c>
    </row>
    <row r="72" spans="1:11" hidden="1">
      <c r="A72" s="364">
        <f t="shared" ref="A72:B87" si="41">A50</f>
        <v>2</v>
      </c>
      <c r="B72" s="281">
        <f t="shared" si="41"/>
        <v>45778</v>
      </c>
      <c r="C72" s="509">
        <f t="shared" ref="C72:C73" si="42">F7</f>
        <v>45439828</v>
      </c>
      <c r="D72" s="386">
        <v>166191.35341315981</v>
      </c>
      <c r="E72" s="509">
        <f t="shared" ref="E72:E73" si="43">D7</f>
        <v>2026725</v>
      </c>
      <c r="F72" s="531">
        <f t="shared" ref="F72:F86" si="44">(D72*E72)/(C72*E72)</f>
        <v>3.6573939807421764E-3</v>
      </c>
    </row>
    <row r="73" spans="1:11" hidden="1">
      <c r="A73" s="364">
        <f t="shared" si="41"/>
        <v>3</v>
      </c>
      <c r="B73" s="281">
        <f t="shared" si="41"/>
        <v>45809</v>
      </c>
      <c r="C73" s="509">
        <f t="shared" si="42"/>
        <v>39960801</v>
      </c>
      <c r="D73" s="386">
        <v>91861.793623770849</v>
      </c>
      <c r="E73" s="509">
        <f t="shared" si="43"/>
        <v>2039783</v>
      </c>
      <c r="F73" s="531">
        <f t="shared" si="44"/>
        <v>2.2987976047770128E-3</v>
      </c>
    </row>
    <row r="74" spans="1:11" hidden="1">
      <c r="A74" s="367">
        <f t="shared" si="41"/>
        <v>4</v>
      </c>
      <c r="B74" s="282" t="str">
        <f t="shared" si="41"/>
        <v>1st Qtr</v>
      </c>
      <c r="C74" s="405">
        <f>SUM(C71:C73)</f>
        <v>105420737</v>
      </c>
      <c r="D74" s="388">
        <f t="shared" ref="D74:E74" si="45">SUM(D71:D73)</f>
        <v>311931.60317701171</v>
      </c>
      <c r="E74" s="387">
        <f t="shared" si="45"/>
        <v>6077965</v>
      </c>
      <c r="F74" s="534">
        <f t="shared" si="44"/>
        <v>2.9589207214232595E-3</v>
      </c>
    </row>
    <row r="75" spans="1:11" hidden="1">
      <c r="A75" s="364">
        <f t="shared" si="41"/>
        <v>5</v>
      </c>
      <c r="B75" s="281">
        <f t="shared" si="41"/>
        <v>45839</v>
      </c>
      <c r="C75" s="508">
        <f>F10</f>
        <v>36793806</v>
      </c>
      <c r="D75" s="386">
        <v>93335.3442943056</v>
      </c>
      <c r="E75" s="508">
        <f t="shared" ref="E75:E85" si="46">D10</f>
        <v>2046313</v>
      </c>
      <c r="F75" s="531">
        <f t="shared" si="44"/>
        <v>2.5367134972203091E-3</v>
      </c>
    </row>
    <row r="76" spans="1:11" hidden="1">
      <c r="A76" s="364">
        <f t="shared" si="41"/>
        <v>6</v>
      </c>
      <c r="B76" s="281">
        <f t="shared" si="41"/>
        <v>45870</v>
      </c>
      <c r="C76" s="508">
        <f>F11</f>
        <v>36828211</v>
      </c>
      <c r="D76" s="386">
        <v>94449.582816226815</v>
      </c>
      <c r="E76" s="508">
        <f t="shared" si="46"/>
        <v>2018010</v>
      </c>
      <c r="F76" s="531">
        <f t="shared" si="44"/>
        <v>2.5645987206988365E-3</v>
      </c>
    </row>
    <row r="77" spans="1:11" hidden="1">
      <c r="A77" s="364">
        <f t="shared" si="41"/>
        <v>7</v>
      </c>
      <c r="B77" s="281">
        <f t="shared" si="41"/>
        <v>45901</v>
      </c>
      <c r="C77" s="508">
        <f>F12</f>
        <v>32680962</v>
      </c>
      <c r="D77" s="386">
        <v>92337.846071122767</v>
      </c>
      <c r="E77" s="508">
        <f t="shared" si="46"/>
        <v>1981202</v>
      </c>
      <c r="F77" s="531">
        <f t="shared" si="44"/>
        <v>2.8254323135017494E-3</v>
      </c>
    </row>
    <row r="78" spans="1:11" hidden="1">
      <c r="A78" s="367">
        <f t="shared" si="41"/>
        <v>8</v>
      </c>
      <c r="B78" s="282" t="str">
        <f t="shared" si="41"/>
        <v>2nd Qtr</v>
      </c>
      <c r="C78" s="387">
        <f>SUM(C75:C77)</f>
        <v>106302979</v>
      </c>
      <c r="D78" s="388">
        <f t="shared" ref="D78:E78" si="47">SUM(D75:D77)</f>
        <v>280122.77318165521</v>
      </c>
      <c r="E78" s="387">
        <f t="shared" si="47"/>
        <v>6045525</v>
      </c>
      <c r="F78" s="534">
        <f t="shared" si="44"/>
        <v>2.6351356830898896E-3</v>
      </c>
    </row>
    <row r="79" spans="1:11">
      <c r="A79" s="364">
        <f t="shared" si="41"/>
        <v>9</v>
      </c>
      <c r="B79" s="281">
        <f t="shared" si="41"/>
        <v>45931</v>
      </c>
      <c r="C79" s="508">
        <f>F14</f>
        <v>29234976</v>
      </c>
      <c r="D79" s="386">
        <v>104653.18410019676</v>
      </c>
      <c r="E79" s="508">
        <f t="shared" si="46"/>
        <v>1934751</v>
      </c>
      <c r="F79" s="531">
        <f t="shared" si="44"/>
        <v>3.5797253296940197E-3</v>
      </c>
    </row>
    <row r="80" spans="1:11">
      <c r="A80" s="364">
        <f t="shared" si="41"/>
        <v>10</v>
      </c>
      <c r="B80" s="281">
        <f t="shared" si="41"/>
        <v>45962</v>
      </c>
      <c r="C80" s="508">
        <f>F15</f>
        <v>23365095</v>
      </c>
      <c r="D80" s="386">
        <v>57336.383468495354</v>
      </c>
      <c r="E80" s="508">
        <f t="shared" si="46"/>
        <v>1979651</v>
      </c>
      <c r="F80" s="531">
        <f t="shared" si="44"/>
        <v>2.4539332482275528E-3</v>
      </c>
    </row>
    <row r="81" spans="1:6">
      <c r="A81" s="364">
        <f t="shared" si="41"/>
        <v>11</v>
      </c>
      <c r="B81" s="281">
        <f t="shared" si="41"/>
        <v>45992</v>
      </c>
      <c r="C81" s="508">
        <f>F16</f>
        <v>20264100</v>
      </c>
      <c r="D81" s="386">
        <v>51949.710562847213</v>
      </c>
      <c r="E81" s="508">
        <f t="shared" si="46"/>
        <v>2009720</v>
      </c>
      <c r="F81" s="531">
        <f t="shared" si="44"/>
        <v>2.5636327575785361E-3</v>
      </c>
    </row>
    <row r="82" spans="1:6" ht="13.5" thickBot="1">
      <c r="A82" s="455">
        <f t="shared" si="41"/>
        <v>12</v>
      </c>
      <c r="B82" s="456" t="str">
        <f t="shared" si="41"/>
        <v>3rd Qtr</v>
      </c>
      <c r="C82" s="462">
        <f>SUM(C79:C81)</f>
        <v>72864171</v>
      </c>
      <c r="D82" s="461">
        <f t="shared" ref="D82:E82" si="48">SUM(D79:D81)</f>
        <v>213939.27813153932</v>
      </c>
      <c r="E82" s="462">
        <f t="shared" si="48"/>
        <v>5924122</v>
      </c>
      <c r="F82" s="463">
        <f t="shared" si="44"/>
        <v>2.9361382308396716E-3</v>
      </c>
    </row>
    <row r="83" spans="1:6" hidden="1">
      <c r="A83" s="452">
        <f t="shared" si="41"/>
        <v>13</v>
      </c>
      <c r="B83" s="453">
        <f t="shared" si="41"/>
        <v>46023</v>
      </c>
      <c r="C83" s="530">
        <f>F18</f>
        <v>0</v>
      </c>
      <c r="D83" s="593"/>
      <c r="E83" s="530">
        <f t="shared" si="46"/>
        <v>0</v>
      </c>
      <c r="F83" s="531" t="e">
        <f t="shared" si="44"/>
        <v>#DIV/0!</v>
      </c>
    </row>
    <row r="84" spans="1:6" hidden="1">
      <c r="A84" s="364">
        <f t="shared" si="41"/>
        <v>14</v>
      </c>
      <c r="B84" s="281">
        <f t="shared" si="41"/>
        <v>46054</v>
      </c>
      <c r="C84" s="508">
        <f>F19</f>
        <v>0</v>
      </c>
      <c r="D84" s="386"/>
      <c r="E84" s="508">
        <f t="shared" si="46"/>
        <v>0</v>
      </c>
      <c r="F84" s="531" t="e">
        <f t="shared" si="44"/>
        <v>#DIV/0!</v>
      </c>
    </row>
    <row r="85" spans="1:6" hidden="1">
      <c r="A85" s="364">
        <f t="shared" si="41"/>
        <v>15</v>
      </c>
      <c r="B85" s="281">
        <f t="shared" si="41"/>
        <v>46082</v>
      </c>
      <c r="C85" s="508">
        <f>F20</f>
        <v>0</v>
      </c>
      <c r="D85" s="386"/>
      <c r="E85" s="508">
        <f t="shared" si="46"/>
        <v>0</v>
      </c>
      <c r="F85" s="531" t="e">
        <f t="shared" si="44"/>
        <v>#DIV/0!</v>
      </c>
    </row>
    <row r="86" spans="1:6" ht="13.5" hidden="1" thickBot="1">
      <c r="A86" s="367">
        <f t="shared" si="41"/>
        <v>16</v>
      </c>
      <c r="B86" s="282" t="str">
        <f t="shared" si="41"/>
        <v>4th Qtr</v>
      </c>
      <c r="C86" s="387">
        <f>SUM(C83:C85)</f>
        <v>0</v>
      </c>
      <c r="D86" s="388">
        <f t="shared" ref="D86:E86" si="49">SUM(D83:D85)</f>
        <v>0</v>
      </c>
      <c r="E86" s="387">
        <f t="shared" si="49"/>
        <v>0</v>
      </c>
      <c r="F86" s="463" t="e">
        <f t="shared" si="44"/>
        <v>#DIV/0!</v>
      </c>
    </row>
    <row r="87" spans="1:6" ht="13.5" hidden="1" thickBot="1">
      <c r="A87" s="535">
        <f t="shared" si="41"/>
        <v>0</v>
      </c>
      <c r="B87" s="536" t="str">
        <f t="shared" si="41"/>
        <v>Yearly Data</v>
      </c>
      <c r="C87" s="604">
        <f>C74+C78+C82+C86</f>
        <v>284587887</v>
      </c>
      <c r="D87" s="604">
        <f t="shared" ref="D87:E87" si="50">D74+D78+D82+D86</f>
        <v>805993.65449020627</v>
      </c>
      <c r="E87" s="604">
        <f t="shared" si="50"/>
        <v>18047612</v>
      </c>
      <c r="F87" s="605">
        <f>(D87*E87)/(C87*E87)</f>
        <v>2.8321432193992371E-3</v>
      </c>
    </row>
    <row r="88" spans="1:6">
      <c r="A88" s="402"/>
      <c r="B88" s="402"/>
    </row>
  </sheetData>
  <mergeCells count="6">
    <mergeCell ref="A68:F68"/>
    <mergeCell ref="A1:J1"/>
    <mergeCell ref="A2:J2"/>
    <mergeCell ref="A3:G3"/>
    <mergeCell ref="A24:J24"/>
    <mergeCell ref="A46:H46"/>
  </mergeCells>
  <printOptions horizontalCentered="1" verticalCentered="1"/>
  <pageMargins left="0" right="0" top="0" bottom="0" header="0" footer="0"/>
  <pageSetup paperSize="9" scale="75" orientation="landscape" r:id="rId1"/>
  <rowBreaks count="1" manualBreakCount="1">
    <brk id="45"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tabSelected="1" topLeftCell="A14" workbookViewId="0">
      <selection activeCell="E57" sqref="E57"/>
    </sheetView>
  </sheetViews>
  <sheetFormatPr defaultColWidth="9.140625" defaultRowHeight="12.75"/>
  <cols>
    <col min="1" max="1" width="6.140625" style="357" customWidth="1"/>
    <col min="2" max="2" width="10.7109375" style="357" bestFit="1" customWidth="1"/>
    <col min="3" max="9" width="16.5703125" style="357" customWidth="1"/>
    <col min="10" max="10" width="10.7109375" style="357" customWidth="1"/>
    <col min="11" max="11" width="10.85546875" style="357" bestFit="1" customWidth="1"/>
    <col min="12" max="12" width="9.140625" style="357"/>
    <col min="13" max="13" width="13.42578125" style="357" customWidth="1"/>
    <col min="14" max="14" width="12.28515625" style="357" customWidth="1"/>
    <col min="15" max="15" width="11.85546875" style="357" bestFit="1" customWidth="1"/>
    <col min="16" max="16384" width="9.140625" style="357"/>
  </cols>
  <sheetData>
    <row r="1" spans="1:10" ht="26.25">
      <c r="A1" s="738" t="s">
        <v>2042</v>
      </c>
      <c r="B1" s="739"/>
      <c r="C1" s="739"/>
      <c r="D1" s="739"/>
      <c r="E1" s="739"/>
      <c r="F1" s="739"/>
      <c r="G1" s="739"/>
      <c r="H1" s="739"/>
      <c r="I1" s="739"/>
      <c r="J1" s="739"/>
    </row>
    <row r="2" spans="1:10" ht="15">
      <c r="A2" s="740" t="s">
        <v>2261</v>
      </c>
      <c r="B2" s="741"/>
      <c r="C2" s="741"/>
      <c r="D2" s="741"/>
      <c r="E2" s="741"/>
      <c r="F2" s="741"/>
      <c r="G2" s="741"/>
      <c r="H2" s="741"/>
      <c r="I2" s="741"/>
      <c r="J2" s="741"/>
    </row>
    <row r="3" spans="1:10" s="358" customFormat="1" ht="37.5" customHeight="1" thickBot="1">
      <c r="A3" s="742" t="s">
        <v>2194</v>
      </c>
      <c r="B3" s="743"/>
      <c r="C3" s="743"/>
      <c r="D3" s="743"/>
      <c r="E3" s="743"/>
      <c r="F3" s="743"/>
      <c r="G3" s="743"/>
      <c r="H3" s="743"/>
      <c r="I3" s="743"/>
      <c r="J3" s="743"/>
    </row>
    <row r="4" spans="1:10" s="358" customFormat="1" ht="140.25">
      <c r="A4" s="469" t="s">
        <v>1762</v>
      </c>
      <c r="B4" s="470" t="s">
        <v>1717</v>
      </c>
      <c r="C4" s="471" t="s">
        <v>2088</v>
      </c>
      <c r="D4" s="471" t="s">
        <v>2089</v>
      </c>
      <c r="E4" s="471" t="s">
        <v>2090</v>
      </c>
      <c r="F4" s="472" t="s">
        <v>2091</v>
      </c>
      <c r="G4" s="473" t="s">
        <v>2092</v>
      </c>
      <c r="H4" s="363"/>
    </row>
    <row r="5" spans="1:10" s="358" customFormat="1">
      <c r="A5" s="364">
        <v>1</v>
      </c>
      <c r="B5" s="365">
        <v>2</v>
      </c>
      <c r="C5" s="365">
        <v>3</v>
      </c>
      <c r="D5" s="365">
        <v>4</v>
      </c>
      <c r="E5" s="365">
        <v>5</v>
      </c>
      <c r="F5" s="365" t="s">
        <v>2093</v>
      </c>
      <c r="G5" s="465" t="s">
        <v>2094</v>
      </c>
      <c r="H5" s="363"/>
    </row>
    <row r="6" spans="1:10" s="358" customFormat="1" hidden="1">
      <c r="A6" s="364">
        <f>'SoP 010-013 Overall'!A6</f>
        <v>1</v>
      </c>
      <c r="B6" s="281">
        <f>'SoP 010-013 Overall'!B6</f>
        <v>45748</v>
      </c>
      <c r="C6" s="403">
        <v>5639</v>
      </c>
      <c r="D6" s="403">
        <v>1953787</v>
      </c>
      <c r="E6" s="403">
        <v>2681600</v>
      </c>
      <c r="F6" s="403">
        <v>9460736</v>
      </c>
      <c r="G6" s="523">
        <f>F6/E6</f>
        <v>3.5280190930787589</v>
      </c>
      <c r="H6" s="363"/>
    </row>
    <row r="7" spans="1:10" s="358" customFormat="1" hidden="1">
      <c r="A7" s="364">
        <f>'SoP 010-013 Overall'!A7</f>
        <v>2</v>
      </c>
      <c r="B7" s="281">
        <f>'SoP 010-013 Overall'!B7</f>
        <v>45778</v>
      </c>
      <c r="C7" s="403">
        <v>10929</v>
      </c>
      <c r="D7" s="403">
        <v>2229627</v>
      </c>
      <c r="E7" s="403">
        <v>2689595</v>
      </c>
      <c r="F7" s="403">
        <v>18433760</v>
      </c>
      <c r="G7" s="523">
        <f t="shared" ref="G7:G22" si="0">F7/E7</f>
        <v>6.853730766156243</v>
      </c>
      <c r="H7" s="363"/>
    </row>
    <row r="8" spans="1:10" s="358" customFormat="1" hidden="1">
      <c r="A8" s="364">
        <f>'SoP 010-013 Overall'!A8</f>
        <v>3</v>
      </c>
      <c r="B8" s="281">
        <f>'SoP 010-013 Overall'!B8</f>
        <v>45809</v>
      </c>
      <c r="C8" s="403">
        <v>10609</v>
      </c>
      <c r="D8" s="403">
        <v>2199869</v>
      </c>
      <c r="E8" s="403">
        <v>2694950</v>
      </c>
      <c r="F8" s="403">
        <v>16643663</v>
      </c>
      <c r="G8" s="523">
        <f t="shared" si="0"/>
        <v>6.1758707953765377</v>
      </c>
      <c r="H8" s="363"/>
    </row>
    <row r="9" spans="1:10" s="358" customFormat="1" ht="13.5" hidden="1" thickBot="1">
      <c r="A9" s="455">
        <f>'SoP 010-013 Overall'!A9</f>
        <v>4</v>
      </c>
      <c r="B9" s="456" t="str">
        <f>'SoP 010-013 Overall'!B9</f>
        <v>1st Qtr</v>
      </c>
      <c r="C9" s="457">
        <f>SUM(C6:C8)</f>
        <v>27177</v>
      </c>
      <c r="D9" s="457">
        <f t="shared" ref="D9:F9" si="1">SUM(D6:D8)</f>
        <v>6383283</v>
      </c>
      <c r="E9" s="457">
        <f t="shared" si="1"/>
        <v>8066145</v>
      </c>
      <c r="F9" s="457">
        <f t="shared" si="1"/>
        <v>44538159</v>
      </c>
      <c r="G9" s="458">
        <f t="shared" si="0"/>
        <v>5.5216164599074276</v>
      </c>
      <c r="H9" s="363"/>
    </row>
    <row r="10" spans="1:10" s="358" customFormat="1" hidden="1">
      <c r="A10" s="452">
        <f>'SoP 010-013 Overall'!A10</f>
        <v>5</v>
      </c>
      <c r="B10" s="453">
        <f>'SoP 010-013 Overall'!B10</f>
        <v>45839</v>
      </c>
      <c r="C10" s="454">
        <v>9039</v>
      </c>
      <c r="D10" s="454">
        <v>2010355</v>
      </c>
      <c r="E10" s="454">
        <v>2709149</v>
      </c>
      <c r="F10" s="454">
        <v>13993112</v>
      </c>
      <c r="G10" s="560">
        <f t="shared" si="0"/>
        <v>5.1651319288824649</v>
      </c>
      <c r="H10" s="363"/>
    </row>
    <row r="11" spans="1:10" s="358" customFormat="1" hidden="1">
      <c r="A11" s="364">
        <f>'SoP 010-013 Overall'!A11</f>
        <v>6</v>
      </c>
      <c r="B11" s="281">
        <f>'SoP 010-013 Overall'!B11</f>
        <v>45870</v>
      </c>
      <c r="C11" s="365">
        <v>8354</v>
      </c>
      <c r="D11" s="365">
        <v>2041808</v>
      </c>
      <c r="E11" s="365">
        <v>2712657</v>
      </c>
      <c r="F11" s="365">
        <v>13195315</v>
      </c>
      <c r="G11" s="523">
        <f t="shared" si="0"/>
        <v>4.8643507085488507</v>
      </c>
      <c r="H11" s="363"/>
    </row>
    <row r="12" spans="1:10" s="358" customFormat="1" hidden="1">
      <c r="A12" s="364">
        <f>'SoP 010-013 Overall'!A12</f>
        <v>7</v>
      </c>
      <c r="B12" s="281">
        <f>'SoP 010-013 Overall'!B12</f>
        <v>45901</v>
      </c>
      <c r="C12" s="365">
        <v>7448</v>
      </c>
      <c r="D12" s="365">
        <v>1954271</v>
      </c>
      <c r="E12" s="365">
        <v>2712929</v>
      </c>
      <c r="F12" s="365">
        <v>11601951</v>
      </c>
      <c r="G12" s="523">
        <f t="shared" si="0"/>
        <v>4.276540595054275</v>
      </c>
      <c r="H12" s="363"/>
    </row>
    <row r="13" spans="1:10" s="358" customFormat="1" hidden="1">
      <c r="A13" s="367">
        <f>'SoP 010-013 Overall'!A13</f>
        <v>8</v>
      </c>
      <c r="B13" s="282" t="str">
        <f>'SoP 010-013 Overall'!B13</f>
        <v>2nd Qtr</v>
      </c>
      <c r="C13" s="368">
        <f>SUM(C10:C12)</f>
        <v>24841</v>
      </c>
      <c r="D13" s="368">
        <f t="shared" ref="D13:F13" si="2">SUM(D10:D12)</f>
        <v>6006434</v>
      </c>
      <c r="E13" s="368">
        <f t="shared" si="2"/>
        <v>8134735</v>
      </c>
      <c r="F13" s="368">
        <f t="shared" si="2"/>
        <v>38790378</v>
      </c>
      <c r="G13" s="561">
        <f t="shared" si="0"/>
        <v>4.7684869882055159</v>
      </c>
      <c r="H13" s="363"/>
    </row>
    <row r="14" spans="1:10" s="358" customFormat="1">
      <c r="A14" s="364">
        <f>'SoP 010-013 Overall'!A14</f>
        <v>9</v>
      </c>
      <c r="B14" s="281">
        <f>'SoP 010-013 Overall'!B14</f>
        <v>45931</v>
      </c>
      <c r="C14" s="365">
        <v>7396</v>
      </c>
      <c r="D14" s="365">
        <v>1848618</v>
      </c>
      <c r="E14" s="365">
        <v>2746522</v>
      </c>
      <c r="F14" s="365">
        <v>12652027</v>
      </c>
      <c r="G14" s="523">
        <f t="shared" si="0"/>
        <v>4.6065631369419213</v>
      </c>
      <c r="H14" s="363"/>
    </row>
    <row r="15" spans="1:10" s="358" customFormat="1">
      <c r="A15" s="364">
        <f>'SoP 010-013 Overall'!A15</f>
        <v>10</v>
      </c>
      <c r="B15" s="281">
        <f>'SoP 010-013 Overall'!B15</f>
        <v>45962</v>
      </c>
      <c r="C15" s="365">
        <v>6169</v>
      </c>
      <c r="D15" s="365">
        <v>1770708</v>
      </c>
      <c r="E15" s="365">
        <v>2756926</v>
      </c>
      <c r="F15" s="365">
        <v>9348132</v>
      </c>
      <c r="G15" s="523">
        <f t="shared" si="0"/>
        <v>3.3907808914711528</v>
      </c>
      <c r="H15" s="363"/>
    </row>
    <row r="16" spans="1:10" s="358" customFormat="1">
      <c r="A16" s="364">
        <f>'SoP 010-013 Overall'!A16</f>
        <v>11</v>
      </c>
      <c r="B16" s="281">
        <f>'SoP 010-013 Overall'!B16</f>
        <v>45992</v>
      </c>
      <c r="C16" s="365">
        <v>5465</v>
      </c>
      <c r="D16" s="365">
        <v>1782923</v>
      </c>
      <c r="E16" s="365">
        <v>2779677</v>
      </c>
      <c r="F16" s="365">
        <v>9094349</v>
      </c>
      <c r="G16" s="523">
        <f t="shared" si="0"/>
        <v>3.2717286936575722</v>
      </c>
      <c r="H16" s="363"/>
    </row>
    <row r="17" spans="1:10" s="358" customFormat="1" ht="13.5" thickBot="1">
      <c r="A17" s="455">
        <f>'SoP 010-013 Overall'!A17</f>
        <v>12</v>
      </c>
      <c r="B17" s="456" t="str">
        <f>'SoP 010-013 Overall'!B17</f>
        <v>3rd Qtr</v>
      </c>
      <c r="C17" s="457">
        <f>SUM(C14:C16)</f>
        <v>19030</v>
      </c>
      <c r="D17" s="457">
        <f t="shared" ref="D17:F17" si="3">SUM(D14:D16)</f>
        <v>5402249</v>
      </c>
      <c r="E17" s="457">
        <f t="shared" si="3"/>
        <v>8283125</v>
      </c>
      <c r="F17" s="457">
        <f t="shared" si="3"/>
        <v>31094508</v>
      </c>
      <c r="G17" s="458">
        <f t="shared" si="0"/>
        <v>3.7539585603259638</v>
      </c>
      <c r="H17" s="363"/>
    </row>
    <row r="18" spans="1:10" s="358" customFormat="1" hidden="1">
      <c r="A18" s="452">
        <f>'SoP 010-013 Overall'!A18</f>
        <v>13</v>
      </c>
      <c r="B18" s="453">
        <f>'SoP 010-013 Overall'!B18</f>
        <v>46023</v>
      </c>
      <c r="C18" s="454"/>
      <c r="D18" s="454"/>
      <c r="E18" s="454"/>
      <c r="F18" s="454"/>
      <c r="G18" s="524" t="e">
        <f t="shared" si="0"/>
        <v>#DIV/0!</v>
      </c>
      <c r="H18" s="363"/>
    </row>
    <row r="19" spans="1:10" s="358" customFormat="1" ht="15" hidden="1">
      <c r="A19" s="364">
        <f>'SoP 010-013 Overall'!A19</f>
        <v>14</v>
      </c>
      <c r="B19" s="281">
        <f>'SoP 010-013 Overall'!B19</f>
        <v>46054</v>
      </c>
      <c r="C19" s="454"/>
      <c r="D19" s="454"/>
      <c r="E19" s="454"/>
      <c r="F19" s="454"/>
      <c r="G19" s="524" t="e">
        <f t="shared" si="0"/>
        <v>#DIV/0!</v>
      </c>
      <c r="H19" s="363"/>
      <c r="I19" s="371"/>
    </row>
    <row r="20" spans="1:10" s="358" customFormat="1" ht="15" hidden="1">
      <c r="A20" s="364">
        <f>'SoP 010-013 Overall'!A20</f>
        <v>15</v>
      </c>
      <c r="B20" s="281">
        <f>'SoP 010-013 Overall'!B20</f>
        <v>46082</v>
      </c>
      <c r="C20" s="454"/>
      <c r="D20" s="454"/>
      <c r="E20" s="454"/>
      <c r="F20" s="454"/>
      <c r="G20" s="524" t="e">
        <f t="shared" si="0"/>
        <v>#DIV/0!</v>
      </c>
      <c r="H20" s="363"/>
      <c r="I20" s="371"/>
    </row>
    <row r="21" spans="1:10" s="358" customFormat="1" ht="15" hidden="1">
      <c r="A21" s="368">
        <f>'SoP 010-013 Overall'!A21</f>
        <v>16</v>
      </c>
      <c r="B21" s="282" t="str">
        <f>'SoP 010-013 Overall'!B21</f>
        <v>4th Qtr</v>
      </c>
      <c r="C21" s="368">
        <f>SUM(C18:C20)</f>
        <v>0</v>
      </c>
      <c r="D21" s="368">
        <f t="shared" ref="D21:F21" si="4">SUM(D18:D20)</f>
        <v>0</v>
      </c>
      <c r="E21" s="368">
        <f t="shared" si="4"/>
        <v>0</v>
      </c>
      <c r="F21" s="368">
        <f t="shared" si="4"/>
        <v>0</v>
      </c>
      <c r="G21" s="369" t="e">
        <f t="shared" si="0"/>
        <v>#DIV/0!</v>
      </c>
      <c r="H21" s="363"/>
      <c r="I21" s="371"/>
    </row>
    <row r="22" spans="1:10" s="358" customFormat="1" ht="15" hidden="1">
      <c r="A22" s="372">
        <f>'SoP 010-013 Overall'!A22</f>
        <v>0</v>
      </c>
      <c r="B22" s="373" t="str">
        <f>'SoP 010-013 Overall'!B22</f>
        <v>Yearly Data</v>
      </c>
      <c r="C22" s="587">
        <f>C9+C13+C17+C21</f>
        <v>71048</v>
      </c>
      <c r="D22" s="587">
        <f t="shared" ref="D22:F22" si="5">D9+D13+D17+D21</f>
        <v>17791966</v>
      </c>
      <c r="E22" s="587">
        <f t="shared" si="5"/>
        <v>24484005</v>
      </c>
      <c r="F22" s="587">
        <f t="shared" si="5"/>
        <v>114423045</v>
      </c>
      <c r="G22" s="607">
        <f t="shared" si="0"/>
        <v>4.6733794164802696</v>
      </c>
      <c r="H22" s="363"/>
      <c r="I22" s="371"/>
    </row>
    <row r="23" spans="1:10" s="358" customFormat="1" ht="13.5" thickBot="1">
      <c r="A23" s="374"/>
      <c r="B23" s="375"/>
      <c r="C23" s="376"/>
      <c r="D23" s="376"/>
      <c r="E23" s="377"/>
      <c r="F23" s="363"/>
      <c r="G23" s="363"/>
      <c r="H23" s="363"/>
    </row>
    <row r="24" spans="1:10" s="358" customFormat="1" ht="15.75" thickBot="1">
      <c r="A24" s="751" t="s">
        <v>2195</v>
      </c>
      <c r="B24" s="752"/>
      <c r="C24" s="752"/>
      <c r="D24" s="752"/>
      <c r="E24" s="752"/>
      <c r="F24" s="752"/>
      <c r="G24" s="752"/>
      <c r="H24" s="752"/>
      <c r="I24" s="752"/>
      <c r="J24" s="753"/>
    </row>
    <row r="25" spans="1:10" s="358" customFormat="1" ht="102">
      <c r="A25" s="469" t="s">
        <v>1762</v>
      </c>
      <c r="B25" s="470" t="s">
        <v>1717</v>
      </c>
      <c r="C25" s="563" t="s">
        <v>2095</v>
      </c>
      <c r="D25" s="471" t="s">
        <v>2096</v>
      </c>
      <c r="E25" s="471" t="s">
        <v>2097</v>
      </c>
      <c r="F25" s="471" t="s">
        <v>2098</v>
      </c>
      <c r="G25" s="472" t="s">
        <v>2099</v>
      </c>
      <c r="H25" s="471" t="s">
        <v>2100</v>
      </c>
      <c r="I25" s="471" t="s">
        <v>2101</v>
      </c>
      <c r="J25" s="564" t="s">
        <v>2102</v>
      </c>
    </row>
    <row r="26" spans="1:10" s="358" customFormat="1">
      <c r="A26" s="359"/>
      <c r="B26" s="360"/>
      <c r="C26" s="378" t="s">
        <v>2103</v>
      </c>
      <c r="D26" s="361" t="s">
        <v>2104</v>
      </c>
      <c r="E26" s="361" t="s">
        <v>2104</v>
      </c>
      <c r="F26" s="378" t="s">
        <v>2103</v>
      </c>
      <c r="G26" s="362" t="s">
        <v>2104</v>
      </c>
      <c r="H26" s="378" t="s">
        <v>2103</v>
      </c>
      <c r="I26" s="361" t="s">
        <v>2104</v>
      </c>
      <c r="J26" s="396" t="s">
        <v>2104</v>
      </c>
    </row>
    <row r="27" spans="1:10" s="358" customFormat="1">
      <c r="A27" s="364">
        <v>1</v>
      </c>
      <c r="B27" s="365">
        <v>2</v>
      </c>
      <c r="C27" s="365">
        <v>3</v>
      </c>
      <c r="D27" s="365">
        <v>4</v>
      </c>
      <c r="E27" s="365" t="s">
        <v>2105</v>
      </c>
      <c r="F27" s="365">
        <v>6</v>
      </c>
      <c r="G27" s="365" t="s">
        <v>2106</v>
      </c>
      <c r="H27" s="365">
        <v>8</v>
      </c>
      <c r="I27" s="365" t="s">
        <v>2228</v>
      </c>
      <c r="J27" s="465" t="s">
        <v>2227</v>
      </c>
    </row>
    <row r="28" spans="1:10" s="358" customFormat="1" hidden="1">
      <c r="A28" s="364">
        <f>A6</f>
        <v>1</v>
      </c>
      <c r="B28" s="281">
        <f>B6</f>
        <v>45748</v>
      </c>
      <c r="C28" s="513">
        <f>C6</f>
        <v>5639</v>
      </c>
      <c r="D28" s="379">
        <v>314.0670833333333</v>
      </c>
      <c r="E28" s="514">
        <f t="shared" ref="E28:E30" si="6">D28/C28</f>
        <v>5.5695528166932663E-2</v>
      </c>
      <c r="F28" s="510">
        <f t="shared" ref="F28:F30" si="7">D6</f>
        <v>1953787</v>
      </c>
      <c r="G28" s="515">
        <f t="shared" ref="G28:G34" si="8">F28*E28</f>
        <v>108817.19889068686</v>
      </c>
      <c r="H28" s="510">
        <f>E6</f>
        <v>2681600</v>
      </c>
      <c r="I28" s="379">
        <v>413465.21500000003</v>
      </c>
      <c r="J28" s="528">
        <f t="shared" ref="J28:J44" si="9">I28/H28</f>
        <v>0.15418601394689738</v>
      </c>
    </row>
    <row r="29" spans="1:10" s="358" customFormat="1" hidden="1">
      <c r="A29" s="364">
        <f t="shared" ref="A29:C44" si="10">A7</f>
        <v>2</v>
      </c>
      <c r="B29" s="281">
        <f t="shared" si="10"/>
        <v>45778</v>
      </c>
      <c r="C29" s="513">
        <f t="shared" si="10"/>
        <v>10929</v>
      </c>
      <c r="D29" s="379">
        <v>513.31000000000006</v>
      </c>
      <c r="E29" s="514">
        <f t="shared" si="6"/>
        <v>4.6967700613047857E-2</v>
      </c>
      <c r="F29" s="510">
        <f t="shared" si="7"/>
        <v>2229627</v>
      </c>
      <c r="G29" s="515">
        <f t="shared" si="8"/>
        <v>104720.45341476805</v>
      </c>
      <c r="H29" s="510">
        <f t="shared" ref="H29:H30" si="11">E7</f>
        <v>2689595</v>
      </c>
      <c r="I29" s="379">
        <v>632313.03291666659</v>
      </c>
      <c r="J29" s="528">
        <f t="shared" si="9"/>
        <v>0.23509600252702231</v>
      </c>
    </row>
    <row r="30" spans="1:10" s="358" customFormat="1" hidden="1">
      <c r="A30" s="364">
        <f t="shared" si="10"/>
        <v>3</v>
      </c>
      <c r="B30" s="281">
        <f t="shared" si="10"/>
        <v>45809</v>
      </c>
      <c r="C30" s="513">
        <f t="shared" si="10"/>
        <v>10609</v>
      </c>
      <c r="D30" s="379">
        <v>589.58791666666662</v>
      </c>
      <c r="E30" s="514">
        <f t="shared" si="6"/>
        <v>5.557431583246928E-2</v>
      </c>
      <c r="F30" s="510">
        <f t="shared" si="7"/>
        <v>2199869</v>
      </c>
      <c r="G30" s="515">
        <f t="shared" si="8"/>
        <v>122256.21459605836</v>
      </c>
      <c r="H30" s="510">
        <f t="shared" si="11"/>
        <v>2694950</v>
      </c>
      <c r="I30" s="379">
        <v>790332.40874999994</v>
      </c>
      <c r="J30" s="528">
        <f t="shared" si="9"/>
        <v>0.29326421965157051</v>
      </c>
    </row>
    <row r="31" spans="1:10" s="358" customFormat="1" hidden="1">
      <c r="A31" s="367">
        <f t="shared" si="10"/>
        <v>4</v>
      </c>
      <c r="B31" s="282" t="str">
        <f t="shared" si="10"/>
        <v>1st Qtr</v>
      </c>
      <c r="C31" s="404">
        <f>SUM(C28:C30)</f>
        <v>27177</v>
      </c>
      <c r="D31" s="380">
        <f>SUM(D28:D30)</f>
        <v>1416.9649999999999</v>
      </c>
      <c r="E31" s="381">
        <f>D31/C31</f>
        <v>5.2138389079000626E-2</v>
      </c>
      <c r="F31" s="368">
        <f t="shared" ref="F31:H31" si="12">SUM(F28:F30)</f>
        <v>6383283</v>
      </c>
      <c r="G31" s="380">
        <f t="shared" si="8"/>
        <v>332814.09265537036</v>
      </c>
      <c r="H31" s="368">
        <f t="shared" si="12"/>
        <v>8066145</v>
      </c>
      <c r="I31" s="380">
        <f>SUM(I28:I30)</f>
        <v>1836110.6566666665</v>
      </c>
      <c r="J31" s="562">
        <f t="shared" si="9"/>
        <v>0.22763174436693942</v>
      </c>
    </row>
    <row r="32" spans="1:10" s="358" customFormat="1" hidden="1">
      <c r="A32" s="364">
        <f t="shared" si="10"/>
        <v>5</v>
      </c>
      <c r="B32" s="281">
        <f t="shared" si="10"/>
        <v>45839</v>
      </c>
      <c r="C32" s="513">
        <f>C10</f>
        <v>9039</v>
      </c>
      <c r="D32" s="379">
        <v>375.95</v>
      </c>
      <c r="E32" s="514">
        <f>D32/C32</f>
        <v>4.1591990264409781E-2</v>
      </c>
      <c r="F32" s="510">
        <f t="shared" ref="F32:F34" si="13">D10</f>
        <v>2010355</v>
      </c>
      <c r="G32" s="515">
        <f>F32*E32</f>
        <v>83614.665588007527</v>
      </c>
      <c r="H32" s="510">
        <f t="shared" ref="H32:H42" si="14">E10</f>
        <v>2709149</v>
      </c>
      <c r="I32" s="379">
        <v>343702.59458333341</v>
      </c>
      <c r="J32" s="528">
        <f>I32/H32</f>
        <v>0.12686736483793745</v>
      </c>
    </row>
    <row r="33" spans="1:10" s="358" customFormat="1" hidden="1">
      <c r="A33" s="364">
        <f t="shared" si="10"/>
        <v>6</v>
      </c>
      <c r="B33" s="281">
        <f t="shared" si="10"/>
        <v>45870</v>
      </c>
      <c r="C33" s="513">
        <f t="shared" si="10"/>
        <v>8354</v>
      </c>
      <c r="D33" s="379">
        <v>287.20708333333334</v>
      </c>
      <c r="E33" s="514">
        <f t="shared" ref="E33:E34" si="15">D33/C33</f>
        <v>3.4379588620221849E-2</v>
      </c>
      <c r="F33" s="510">
        <f t="shared" si="13"/>
        <v>2041808</v>
      </c>
      <c r="G33" s="515">
        <f t="shared" si="8"/>
        <v>70196.519081477934</v>
      </c>
      <c r="H33" s="510">
        <f t="shared" si="14"/>
        <v>2712657</v>
      </c>
      <c r="I33" s="379">
        <v>310108.29250000004</v>
      </c>
      <c r="J33" s="528">
        <f t="shared" si="9"/>
        <v>0.11431902098201138</v>
      </c>
    </row>
    <row r="34" spans="1:10" s="358" customFormat="1" hidden="1">
      <c r="A34" s="364">
        <f t="shared" si="10"/>
        <v>7</v>
      </c>
      <c r="B34" s="281">
        <f t="shared" si="10"/>
        <v>45901</v>
      </c>
      <c r="C34" s="513">
        <f t="shared" si="10"/>
        <v>7448</v>
      </c>
      <c r="D34" s="379">
        <v>277.01041666666663</v>
      </c>
      <c r="E34" s="514">
        <f t="shared" si="15"/>
        <v>3.7192590852130322E-2</v>
      </c>
      <c r="F34" s="510">
        <f t="shared" si="13"/>
        <v>1954271</v>
      </c>
      <c r="G34" s="515">
        <f t="shared" si="8"/>
        <v>72684.401717183573</v>
      </c>
      <c r="H34" s="510">
        <f t="shared" si="14"/>
        <v>2712929</v>
      </c>
      <c r="I34" s="379">
        <v>304436.76374999993</v>
      </c>
      <c r="J34" s="528">
        <f t="shared" si="9"/>
        <v>0.11221700374392397</v>
      </c>
    </row>
    <row r="35" spans="1:10" s="358" customFormat="1" hidden="1">
      <c r="A35" s="367">
        <f t="shared" si="10"/>
        <v>8</v>
      </c>
      <c r="B35" s="282" t="str">
        <f t="shared" si="10"/>
        <v>2nd Qtr</v>
      </c>
      <c r="C35" s="404">
        <f>SUM(C32:C34)</f>
        <v>24841</v>
      </c>
      <c r="D35" s="380">
        <f>SUM(D32:D34)</f>
        <v>940.1674999999999</v>
      </c>
      <c r="E35" s="381">
        <f>D35/C35</f>
        <v>3.7847409524576305E-2</v>
      </c>
      <c r="F35" s="368">
        <f t="shared" ref="F35" si="16">SUM(F32:F34)</f>
        <v>6006434</v>
      </c>
      <c r="G35" s="380">
        <f>SUM(G32:G34)</f>
        <v>226495.58638666902</v>
      </c>
      <c r="H35" s="368">
        <f t="shared" ref="H35" si="17">SUM(H32:H34)</f>
        <v>8134735</v>
      </c>
      <c r="I35" s="380">
        <f>SUM(I32:I34)</f>
        <v>958247.65083333338</v>
      </c>
      <c r="J35" s="562">
        <f t="shared" si="9"/>
        <v>0.11779703344157288</v>
      </c>
    </row>
    <row r="36" spans="1:10" s="358" customFormat="1">
      <c r="A36" s="364">
        <f t="shared" si="10"/>
        <v>9</v>
      </c>
      <c r="B36" s="281">
        <f t="shared" si="10"/>
        <v>45931</v>
      </c>
      <c r="C36" s="513">
        <f>C14</f>
        <v>7396</v>
      </c>
      <c r="D36" s="379">
        <v>275.70166666666665</v>
      </c>
      <c r="E36" s="514">
        <f>D36/C36</f>
        <v>3.7277131782945734E-2</v>
      </c>
      <c r="F36" s="510">
        <f t="shared" ref="F36:F38" si="18">D14</f>
        <v>1848618</v>
      </c>
      <c r="G36" s="515">
        <f>F36*E36</f>
        <v>68911.176802325572</v>
      </c>
      <c r="H36" s="510">
        <f t="shared" si="14"/>
        <v>2746522</v>
      </c>
      <c r="I36" s="379">
        <v>361506.41958333325</v>
      </c>
      <c r="J36" s="528">
        <f>I36/H36</f>
        <v>0.13162334748577775</v>
      </c>
    </row>
    <row r="37" spans="1:10" s="358" customFormat="1">
      <c r="A37" s="364">
        <f t="shared" si="10"/>
        <v>10</v>
      </c>
      <c r="B37" s="281">
        <f t="shared" si="10"/>
        <v>45962</v>
      </c>
      <c r="C37" s="513">
        <f t="shared" si="10"/>
        <v>6169</v>
      </c>
      <c r="D37" s="379">
        <v>249.93416666666667</v>
      </c>
      <c r="E37" s="514">
        <f t="shared" ref="E37:E38" si="19">D37/C37</f>
        <v>4.0514535040795378E-2</v>
      </c>
      <c r="F37" s="510">
        <f t="shared" si="18"/>
        <v>1770708</v>
      </c>
      <c r="G37" s="515">
        <f t="shared" ref="G37:G38" si="20">F37*E37</f>
        <v>71739.41131301671</v>
      </c>
      <c r="H37" s="510">
        <f t="shared" si="14"/>
        <v>2756926</v>
      </c>
      <c r="I37" s="379">
        <v>275919.87625000003</v>
      </c>
      <c r="J37" s="528">
        <f t="shared" si="9"/>
        <v>0.10008243828452415</v>
      </c>
    </row>
    <row r="38" spans="1:10" s="358" customFormat="1">
      <c r="A38" s="364">
        <f t="shared" si="10"/>
        <v>11</v>
      </c>
      <c r="B38" s="281">
        <f t="shared" si="10"/>
        <v>45992</v>
      </c>
      <c r="C38" s="513">
        <f t="shared" si="10"/>
        <v>5465</v>
      </c>
      <c r="D38" s="379">
        <v>203.69333333333336</v>
      </c>
      <c r="E38" s="514">
        <f t="shared" si="19"/>
        <v>3.7272339127782862E-2</v>
      </c>
      <c r="F38" s="510">
        <f t="shared" si="18"/>
        <v>1782923</v>
      </c>
      <c r="G38" s="515">
        <f t="shared" si="20"/>
        <v>66453.71069472401</v>
      </c>
      <c r="H38" s="510">
        <f t="shared" si="14"/>
        <v>2779677</v>
      </c>
      <c r="I38" s="379">
        <v>256229.47416666668</v>
      </c>
      <c r="J38" s="528">
        <f t="shared" si="9"/>
        <v>9.2179585673683201E-2</v>
      </c>
    </row>
    <row r="39" spans="1:10" s="358" customFormat="1" ht="13.5" thickBot="1">
      <c r="A39" s="455">
        <f t="shared" si="10"/>
        <v>12</v>
      </c>
      <c r="B39" s="456" t="str">
        <f t="shared" si="10"/>
        <v>3rd Qtr</v>
      </c>
      <c r="C39" s="541">
        <f>SUM(C36:C38)</f>
        <v>19030</v>
      </c>
      <c r="D39" s="466">
        <f>SUM(D36:D38)</f>
        <v>729.32916666666665</v>
      </c>
      <c r="E39" s="467">
        <f>D39/C39</f>
        <v>3.8325232089682956E-2</v>
      </c>
      <c r="F39" s="457">
        <f t="shared" ref="F39" si="21">SUM(F36:F38)</f>
        <v>5402249</v>
      </c>
      <c r="G39" s="466">
        <f>SUM(G36:G38)</f>
        <v>207104.29881006631</v>
      </c>
      <c r="H39" s="457">
        <f t="shared" ref="H39" si="22">SUM(H36:H38)</f>
        <v>8283125</v>
      </c>
      <c r="I39" s="466">
        <f>SUM(I36:I38)</f>
        <v>893655.77</v>
      </c>
      <c r="J39" s="468">
        <f t="shared" si="9"/>
        <v>0.10788872194974723</v>
      </c>
    </row>
    <row r="40" spans="1:10" s="358" customFormat="1" hidden="1">
      <c r="A40" s="452">
        <f t="shared" si="10"/>
        <v>13</v>
      </c>
      <c r="B40" s="453">
        <f t="shared" si="10"/>
        <v>46023</v>
      </c>
      <c r="C40" s="603">
        <f>C18</f>
        <v>0</v>
      </c>
      <c r="D40" s="464"/>
      <c r="E40" s="525" t="e">
        <f>D40/C40</f>
        <v>#DIV/0!</v>
      </c>
      <c r="F40" s="524">
        <f t="shared" ref="F40:F42" si="23">D18</f>
        <v>0</v>
      </c>
      <c r="G40" s="526" t="e">
        <f>F40*E40</f>
        <v>#DIV/0!</v>
      </c>
      <c r="H40" s="527">
        <f t="shared" si="14"/>
        <v>0</v>
      </c>
      <c r="I40" s="464"/>
      <c r="J40" s="526" t="e">
        <f>I40/H40</f>
        <v>#DIV/0!</v>
      </c>
    </row>
    <row r="41" spans="1:10" s="358" customFormat="1" hidden="1">
      <c r="A41" s="364">
        <f t="shared" si="10"/>
        <v>14</v>
      </c>
      <c r="B41" s="281">
        <f t="shared" si="10"/>
        <v>46054</v>
      </c>
      <c r="C41" s="513">
        <f t="shared" si="10"/>
        <v>0</v>
      </c>
      <c r="D41" s="379"/>
      <c r="E41" s="514" t="e">
        <f t="shared" ref="E41:E42" si="24">D41/C41</f>
        <v>#DIV/0!</v>
      </c>
      <c r="F41" s="510">
        <f t="shared" si="23"/>
        <v>0</v>
      </c>
      <c r="G41" s="515" t="e">
        <f t="shared" ref="G41:G42" si="25">F41*E41</f>
        <v>#DIV/0!</v>
      </c>
      <c r="H41" s="516">
        <f t="shared" si="14"/>
        <v>0</v>
      </c>
      <c r="I41" s="379"/>
      <c r="J41" s="515" t="e">
        <f t="shared" si="9"/>
        <v>#DIV/0!</v>
      </c>
    </row>
    <row r="42" spans="1:10" s="358" customFormat="1" hidden="1">
      <c r="A42" s="364">
        <f t="shared" si="10"/>
        <v>15</v>
      </c>
      <c r="B42" s="281">
        <f t="shared" si="10"/>
        <v>46082</v>
      </c>
      <c r="C42" s="513">
        <f t="shared" si="10"/>
        <v>0</v>
      </c>
      <c r="D42" s="379"/>
      <c r="E42" s="514" t="e">
        <f t="shared" si="24"/>
        <v>#DIV/0!</v>
      </c>
      <c r="F42" s="510">
        <f t="shared" si="23"/>
        <v>0</v>
      </c>
      <c r="G42" s="515" t="e">
        <f t="shared" si="25"/>
        <v>#DIV/0!</v>
      </c>
      <c r="H42" s="516">
        <f t="shared" si="14"/>
        <v>0</v>
      </c>
      <c r="I42" s="379"/>
      <c r="J42" s="515" t="e">
        <f t="shared" si="9"/>
        <v>#DIV/0!</v>
      </c>
    </row>
    <row r="43" spans="1:10" s="358" customFormat="1" hidden="1">
      <c r="A43" s="367">
        <f t="shared" si="10"/>
        <v>16</v>
      </c>
      <c r="B43" s="282" t="str">
        <f t="shared" si="10"/>
        <v>4th Qtr</v>
      </c>
      <c r="C43" s="404">
        <f>SUM(C40:C42)</f>
        <v>0</v>
      </c>
      <c r="D43" s="380">
        <f>SUM(D40:D42)</f>
        <v>0</v>
      </c>
      <c r="E43" s="381" t="e">
        <f>D43/C43</f>
        <v>#DIV/0!</v>
      </c>
      <c r="F43" s="368">
        <f t="shared" ref="F43" si="26">SUM(F40:F42)</f>
        <v>0</v>
      </c>
      <c r="G43" s="380" t="e">
        <f>SUM(G40:G42)</f>
        <v>#DIV/0!</v>
      </c>
      <c r="H43" s="368">
        <f t="shared" ref="H43" si="27">SUM(H40:H42)</f>
        <v>0</v>
      </c>
      <c r="I43" s="380">
        <f>SUM(I40:I42)</f>
        <v>0</v>
      </c>
      <c r="J43" s="380" t="e">
        <f t="shared" si="9"/>
        <v>#DIV/0!</v>
      </c>
    </row>
    <row r="44" spans="1:10" s="358" customFormat="1" hidden="1">
      <c r="A44" s="372">
        <f t="shared" si="10"/>
        <v>0</v>
      </c>
      <c r="B44" s="373" t="str">
        <f t="shared" si="10"/>
        <v>Yearly Data</v>
      </c>
      <c r="C44" s="608">
        <f>C31+C35+C39+C43</f>
        <v>71048</v>
      </c>
      <c r="D44" s="609">
        <f>D31+D35+D39+D43</f>
        <v>3086.4616666666661</v>
      </c>
      <c r="E44" s="610">
        <f>D44/C44</f>
        <v>4.3441921893180191E-2</v>
      </c>
      <c r="F44" s="611">
        <f>F31+F35+F39+F43</f>
        <v>17791966</v>
      </c>
      <c r="G44" s="609" t="e">
        <f>G31+G35+G39+G43</f>
        <v>#DIV/0!</v>
      </c>
      <c r="H44" s="612">
        <f>H31+H35+H39+H43</f>
        <v>24484005</v>
      </c>
      <c r="I44" s="609">
        <f>I31+I35+I39+I43</f>
        <v>3688014.0775000001</v>
      </c>
      <c r="J44" s="609">
        <f t="shared" si="9"/>
        <v>0.15062952639896945</v>
      </c>
    </row>
    <row r="45" spans="1:10" s="358" customFormat="1" ht="15.75" thickBot="1">
      <c r="A45" s="397"/>
      <c r="B45" s="397"/>
      <c r="C45" s="398"/>
      <c r="D45" s="398"/>
      <c r="E45" s="398"/>
      <c r="F45" s="399"/>
      <c r="G45" s="363"/>
      <c r="H45" s="363"/>
      <c r="I45" s="363"/>
      <c r="J45" s="363"/>
    </row>
    <row r="46" spans="1:10" s="358" customFormat="1" ht="15">
      <c r="A46" s="735" t="s">
        <v>2196</v>
      </c>
      <c r="B46" s="736"/>
      <c r="C46" s="736"/>
      <c r="D46" s="736"/>
      <c r="E46" s="736"/>
      <c r="F46" s="736"/>
      <c r="G46" s="736"/>
      <c r="H46" s="737"/>
    </row>
    <row r="47" spans="1:10" s="358" customFormat="1" ht="114.75">
      <c r="A47" s="359" t="s">
        <v>1762</v>
      </c>
      <c r="B47" s="360" t="s">
        <v>1717</v>
      </c>
      <c r="C47" s="378" t="s">
        <v>2107</v>
      </c>
      <c r="D47" s="378" t="s">
        <v>2108</v>
      </c>
      <c r="E47" s="378" t="s">
        <v>2109</v>
      </c>
      <c r="F47" s="378" t="s">
        <v>2100</v>
      </c>
      <c r="G47" s="361" t="s">
        <v>2110</v>
      </c>
      <c r="H47" s="383" t="s">
        <v>2111</v>
      </c>
    </row>
    <row r="48" spans="1:10" s="358" customFormat="1">
      <c r="A48" s="364">
        <v>1</v>
      </c>
      <c r="B48" s="365">
        <v>2</v>
      </c>
      <c r="C48" s="365">
        <v>3</v>
      </c>
      <c r="D48" s="365">
        <v>4</v>
      </c>
      <c r="E48" s="365" t="s">
        <v>1962</v>
      </c>
      <c r="F48" s="365">
        <v>6</v>
      </c>
      <c r="G48" s="365" t="s">
        <v>2112</v>
      </c>
      <c r="H48" s="384" t="s">
        <v>1963</v>
      </c>
    </row>
    <row r="49" spans="1:8" s="358" customFormat="1" hidden="1">
      <c r="A49" s="364">
        <f>A28</f>
        <v>1</v>
      </c>
      <c r="B49" s="281">
        <f>B28</f>
        <v>45748</v>
      </c>
      <c r="C49" s="366">
        <v>4170</v>
      </c>
      <c r="D49" s="366">
        <v>1860450</v>
      </c>
      <c r="E49" s="521">
        <f>C49*D49</f>
        <v>7758076500</v>
      </c>
      <c r="F49" s="513">
        <f>E6</f>
        <v>2681600</v>
      </c>
      <c r="G49" s="365">
        <v>7489754</v>
      </c>
      <c r="H49" s="523">
        <f>G49/F49</f>
        <v>2.7930168556085917</v>
      </c>
    </row>
    <row r="50" spans="1:8" s="358" customFormat="1" hidden="1">
      <c r="A50" s="364">
        <f t="shared" ref="A50:B65" si="28">A29</f>
        <v>2</v>
      </c>
      <c r="B50" s="281">
        <f t="shared" si="28"/>
        <v>45778</v>
      </c>
      <c r="C50" s="366">
        <v>5195</v>
      </c>
      <c r="D50" s="366">
        <v>2013439</v>
      </c>
      <c r="E50" s="521">
        <f t="shared" ref="E50:E65" si="29">C50*D50</f>
        <v>10459815605</v>
      </c>
      <c r="F50" s="513">
        <f t="shared" ref="F50:F63" si="30">E7</f>
        <v>2689595</v>
      </c>
      <c r="G50" s="365">
        <v>10956159</v>
      </c>
      <c r="H50" s="523">
        <f t="shared" ref="H50:H65" si="31">G50/F50</f>
        <v>4.0735348630555901</v>
      </c>
    </row>
    <row r="51" spans="1:8" s="358" customFormat="1" hidden="1">
      <c r="A51" s="364">
        <f t="shared" si="28"/>
        <v>3</v>
      </c>
      <c r="B51" s="281">
        <f t="shared" si="28"/>
        <v>45809</v>
      </c>
      <c r="C51" s="366">
        <v>5221</v>
      </c>
      <c r="D51" s="366">
        <v>1929664</v>
      </c>
      <c r="E51" s="521">
        <f t="shared" si="29"/>
        <v>10074775744</v>
      </c>
      <c r="F51" s="513">
        <f t="shared" si="30"/>
        <v>2694950</v>
      </c>
      <c r="G51" s="365">
        <v>9804294</v>
      </c>
      <c r="H51" s="523">
        <f t="shared" si="31"/>
        <v>3.638024453143843</v>
      </c>
    </row>
    <row r="52" spans="1:8" s="358" customFormat="1" ht="13.5" hidden="1" thickBot="1">
      <c r="A52" s="455">
        <f t="shared" si="28"/>
        <v>4</v>
      </c>
      <c r="B52" s="456" t="str">
        <f t="shared" si="28"/>
        <v>1st Qtr</v>
      </c>
      <c r="C52" s="457">
        <f>SUM(C49:C51)</f>
        <v>14586</v>
      </c>
      <c r="D52" s="457">
        <f t="shared" ref="D52:G52" si="32">SUM(D49:D51)</f>
        <v>5803553</v>
      </c>
      <c r="E52" s="457">
        <f t="shared" si="29"/>
        <v>84650624058</v>
      </c>
      <c r="F52" s="457">
        <f t="shared" si="32"/>
        <v>8066145</v>
      </c>
      <c r="G52" s="457">
        <f t="shared" si="32"/>
        <v>28250207</v>
      </c>
      <c r="H52" s="458">
        <f t="shared" si="31"/>
        <v>3.5023182697558748</v>
      </c>
    </row>
    <row r="53" spans="1:8" s="358" customFormat="1" hidden="1">
      <c r="A53" s="452">
        <f t="shared" si="28"/>
        <v>5</v>
      </c>
      <c r="B53" s="453">
        <f t="shared" si="28"/>
        <v>45839</v>
      </c>
      <c r="C53" s="454">
        <v>4195</v>
      </c>
      <c r="D53" s="454">
        <v>1768915</v>
      </c>
      <c r="E53" s="529">
        <f t="shared" si="29"/>
        <v>7420598425</v>
      </c>
      <c r="F53" s="529">
        <f t="shared" si="30"/>
        <v>2709149</v>
      </c>
      <c r="G53" s="454">
        <v>7721666</v>
      </c>
      <c r="H53" s="560">
        <f t="shared" si="31"/>
        <v>2.8502182788765031</v>
      </c>
    </row>
    <row r="54" spans="1:8" s="358" customFormat="1" hidden="1">
      <c r="A54" s="364">
        <f t="shared" si="28"/>
        <v>6</v>
      </c>
      <c r="B54" s="281">
        <f t="shared" si="28"/>
        <v>45870</v>
      </c>
      <c r="C54" s="365">
        <v>4689</v>
      </c>
      <c r="D54" s="365">
        <v>1801523</v>
      </c>
      <c r="E54" s="521">
        <f t="shared" si="29"/>
        <v>8447341347</v>
      </c>
      <c r="F54" s="521">
        <f t="shared" si="30"/>
        <v>2712657</v>
      </c>
      <c r="G54" s="365">
        <v>8751884</v>
      </c>
      <c r="H54" s="523">
        <f t="shared" si="31"/>
        <v>3.226314274159984</v>
      </c>
    </row>
    <row r="55" spans="1:8" s="358" customFormat="1" hidden="1">
      <c r="A55" s="364">
        <f t="shared" si="28"/>
        <v>7</v>
      </c>
      <c r="B55" s="281">
        <f t="shared" si="28"/>
        <v>45901</v>
      </c>
      <c r="C55" s="365">
        <v>4287</v>
      </c>
      <c r="D55" s="365">
        <v>1746881</v>
      </c>
      <c r="E55" s="521">
        <f t="shared" si="29"/>
        <v>7488878847</v>
      </c>
      <c r="F55" s="521">
        <f t="shared" si="30"/>
        <v>2712929</v>
      </c>
      <c r="G55" s="365">
        <v>7557362</v>
      </c>
      <c r="H55" s="523">
        <f t="shared" si="31"/>
        <v>2.7856836651456782</v>
      </c>
    </row>
    <row r="56" spans="1:8" s="358" customFormat="1" hidden="1">
      <c r="A56" s="367">
        <f t="shared" si="28"/>
        <v>8</v>
      </c>
      <c r="B56" s="282" t="str">
        <f t="shared" si="28"/>
        <v>2nd Qtr</v>
      </c>
      <c r="C56" s="368">
        <f>SUM(C53:C55)</f>
        <v>13171</v>
      </c>
      <c r="D56" s="368">
        <f t="shared" ref="D56" si="33">SUM(D53:D55)</f>
        <v>5317319</v>
      </c>
      <c r="E56" s="368">
        <f t="shared" si="29"/>
        <v>70034408549</v>
      </c>
      <c r="F56" s="368">
        <f t="shared" ref="F56" si="34">SUM(F53:F55)</f>
        <v>8134735</v>
      </c>
      <c r="G56" s="368">
        <f>SUM(G53:G55)</f>
        <v>24030912</v>
      </c>
      <c r="H56" s="561">
        <f t="shared" si="31"/>
        <v>2.9541112279625579</v>
      </c>
    </row>
    <row r="57" spans="1:8" s="358" customFormat="1">
      <c r="A57" s="364">
        <f t="shared" si="28"/>
        <v>9</v>
      </c>
      <c r="B57" s="281">
        <f t="shared" si="28"/>
        <v>45931</v>
      </c>
      <c r="C57" s="365">
        <v>5272</v>
      </c>
      <c r="D57" s="365">
        <v>1746737</v>
      </c>
      <c r="E57" s="521">
        <f t="shared" si="29"/>
        <v>9208797464</v>
      </c>
      <c r="F57" s="521">
        <f t="shared" si="30"/>
        <v>2746522</v>
      </c>
      <c r="G57" s="365">
        <v>10219138</v>
      </c>
      <c r="H57" s="523">
        <f t="shared" si="31"/>
        <v>3.7207559233095528</v>
      </c>
    </row>
    <row r="58" spans="1:8" s="358" customFormat="1">
      <c r="A58" s="364">
        <f t="shared" si="28"/>
        <v>10</v>
      </c>
      <c r="B58" s="281">
        <f t="shared" si="28"/>
        <v>45962</v>
      </c>
      <c r="C58" s="365">
        <v>3967</v>
      </c>
      <c r="D58" s="365">
        <v>1686253</v>
      </c>
      <c r="E58" s="521">
        <f t="shared" si="29"/>
        <v>6689365651</v>
      </c>
      <c r="F58" s="521">
        <f t="shared" si="30"/>
        <v>2756926</v>
      </c>
      <c r="G58" s="365">
        <v>7001775</v>
      </c>
      <c r="H58" s="523">
        <f t="shared" si="31"/>
        <v>2.5397036409392202</v>
      </c>
    </row>
    <row r="59" spans="1:8" s="358" customFormat="1">
      <c r="A59" s="364">
        <f t="shared" si="28"/>
        <v>11</v>
      </c>
      <c r="B59" s="281">
        <f t="shared" si="28"/>
        <v>45992</v>
      </c>
      <c r="C59" s="365">
        <v>3525</v>
      </c>
      <c r="D59" s="365">
        <v>1762698</v>
      </c>
      <c r="E59" s="521">
        <f t="shared" si="29"/>
        <v>6213510450</v>
      </c>
      <c r="F59" s="521">
        <f t="shared" si="30"/>
        <v>2779677</v>
      </c>
      <c r="G59" s="365">
        <v>6570610</v>
      </c>
      <c r="H59" s="523">
        <f t="shared" si="31"/>
        <v>2.3638034203254552</v>
      </c>
    </row>
    <row r="60" spans="1:8" s="358" customFormat="1" ht="13.5" thickBot="1">
      <c r="A60" s="455">
        <f t="shared" si="28"/>
        <v>12</v>
      </c>
      <c r="B60" s="456" t="str">
        <f t="shared" si="28"/>
        <v>3rd Qtr</v>
      </c>
      <c r="C60" s="457">
        <f>SUM(C57:C59)</f>
        <v>12764</v>
      </c>
      <c r="D60" s="457">
        <f t="shared" ref="D60" si="35">SUM(D57:D59)</f>
        <v>5195688</v>
      </c>
      <c r="E60" s="457">
        <f t="shared" si="29"/>
        <v>66317761632</v>
      </c>
      <c r="F60" s="457">
        <f t="shared" ref="F60" si="36">SUM(F57:F59)</f>
        <v>8283125</v>
      </c>
      <c r="G60" s="457">
        <f>SUM(G57:G59)</f>
        <v>23791523</v>
      </c>
      <c r="H60" s="458">
        <f t="shared" si="31"/>
        <v>2.8722882969893608</v>
      </c>
    </row>
    <row r="61" spans="1:8" s="358" customFormat="1" hidden="1">
      <c r="A61" s="452">
        <f t="shared" si="28"/>
        <v>13</v>
      </c>
      <c r="B61" s="453">
        <f t="shared" si="28"/>
        <v>46023</v>
      </c>
      <c r="C61" s="454"/>
      <c r="D61" s="454"/>
      <c r="E61" s="529">
        <f t="shared" si="29"/>
        <v>0</v>
      </c>
      <c r="F61" s="529">
        <f t="shared" si="30"/>
        <v>0</v>
      </c>
      <c r="G61" s="454"/>
      <c r="H61" s="524" t="e">
        <f t="shared" si="31"/>
        <v>#DIV/0!</v>
      </c>
    </row>
    <row r="62" spans="1:8" s="358" customFormat="1" ht="15" hidden="1">
      <c r="A62" s="364">
        <f t="shared" si="28"/>
        <v>14</v>
      </c>
      <c r="B62" s="281">
        <f t="shared" si="28"/>
        <v>46054</v>
      </c>
      <c r="C62" s="454"/>
      <c r="D62" s="454"/>
      <c r="E62" s="512">
        <f t="shared" si="29"/>
        <v>0</v>
      </c>
      <c r="F62" s="521">
        <f t="shared" si="30"/>
        <v>0</v>
      </c>
      <c r="G62" s="454"/>
      <c r="H62" s="524" t="e">
        <f t="shared" si="31"/>
        <v>#DIV/0!</v>
      </c>
    </row>
    <row r="63" spans="1:8" s="358" customFormat="1" ht="15" hidden="1">
      <c r="A63" s="364">
        <f t="shared" si="28"/>
        <v>15</v>
      </c>
      <c r="B63" s="281">
        <f t="shared" si="28"/>
        <v>46082</v>
      </c>
      <c r="C63" s="454"/>
      <c r="D63" s="454"/>
      <c r="E63" s="512">
        <f t="shared" si="29"/>
        <v>0</v>
      </c>
      <c r="F63" s="521">
        <f t="shared" si="30"/>
        <v>0</v>
      </c>
      <c r="G63" s="454"/>
      <c r="H63" s="524" t="e">
        <f t="shared" si="31"/>
        <v>#DIV/0!</v>
      </c>
    </row>
    <row r="64" spans="1:8" s="358" customFormat="1" ht="13.5" hidden="1" thickBot="1">
      <c r="A64" s="367">
        <f t="shared" si="28"/>
        <v>16</v>
      </c>
      <c r="B64" s="282" t="str">
        <f t="shared" si="28"/>
        <v>4th Qtr</v>
      </c>
      <c r="C64" s="368">
        <f>SUM(C61:C63)</f>
        <v>0</v>
      </c>
      <c r="D64" s="368">
        <f t="shared" ref="D64" si="37">SUM(D61:D63)</f>
        <v>0</v>
      </c>
      <c r="E64" s="368">
        <f t="shared" si="29"/>
        <v>0</v>
      </c>
      <c r="F64" s="368">
        <f t="shared" ref="F64" si="38">SUM(F61:F63)</f>
        <v>0</v>
      </c>
      <c r="G64" s="457">
        <f>SUM(G61:G63)</f>
        <v>0</v>
      </c>
      <c r="H64" s="458" t="e">
        <f t="shared" ref="H64" si="39">G64/F64</f>
        <v>#DIV/0!</v>
      </c>
    </row>
    <row r="65" spans="1:11" ht="15" hidden="1" customHeight="1">
      <c r="A65" s="372">
        <f t="shared" si="28"/>
        <v>0</v>
      </c>
      <c r="B65" s="373" t="str">
        <f t="shared" si="28"/>
        <v>Yearly Data</v>
      </c>
      <c r="C65" s="587">
        <f>C52+C56+C60+C64</f>
        <v>40521</v>
      </c>
      <c r="D65" s="587">
        <f t="shared" ref="D65:G65" si="40">D52+D56+D60+D64</f>
        <v>16316560</v>
      </c>
      <c r="E65" s="587">
        <f t="shared" si="29"/>
        <v>661163327760</v>
      </c>
      <c r="F65" s="587">
        <f t="shared" si="40"/>
        <v>24484005</v>
      </c>
      <c r="G65" s="587">
        <f t="shared" si="40"/>
        <v>76072642</v>
      </c>
      <c r="H65" s="607">
        <f t="shared" si="31"/>
        <v>3.1070342454185904</v>
      </c>
      <c r="I65" s="358"/>
      <c r="J65" s="358"/>
    </row>
    <row r="66" spans="1:11" ht="15">
      <c r="A66" s="397"/>
      <c r="B66" s="397"/>
      <c r="C66" s="398"/>
      <c r="D66" s="398"/>
      <c r="E66" s="398"/>
      <c r="F66" s="399"/>
      <c r="G66" s="363"/>
      <c r="H66" s="363"/>
      <c r="I66" s="358"/>
      <c r="J66" s="358"/>
    </row>
    <row r="67" spans="1:11" ht="13.5" thickBot="1">
      <c r="K67" s="385"/>
    </row>
    <row r="68" spans="1:11" ht="39" customHeight="1">
      <c r="A68" s="754" t="s">
        <v>2197</v>
      </c>
      <c r="B68" s="755"/>
      <c r="C68" s="755"/>
      <c r="D68" s="755"/>
      <c r="E68" s="755"/>
      <c r="F68" s="756"/>
    </row>
    <row r="69" spans="1:11" ht="102">
      <c r="A69" s="359" t="s">
        <v>1762</v>
      </c>
      <c r="B69" s="360" t="s">
        <v>1717</v>
      </c>
      <c r="C69" s="378" t="s">
        <v>2114</v>
      </c>
      <c r="D69" s="378" t="s">
        <v>2115</v>
      </c>
      <c r="E69" s="378" t="s">
        <v>2116</v>
      </c>
      <c r="F69" s="460" t="s">
        <v>2117</v>
      </c>
    </row>
    <row r="70" spans="1:11" ht="25.5">
      <c r="A70" s="359">
        <v>1</v>
      </c>
      <c r="B70" s="360">
        <v>2</v>
      </c>
      <c r="C70" s="378">
        <v>3</v>
      </c>
      <c r="D70" s="378">
        <v>4</v>
      </c>
      <c r="E70" s="378">
        <v>5</v>
      </c>
      <c r="F70" s="460" t="s">
        <v>2118</v>
      </c>
    </row>
    <row r="71" spans="1:11" hidden="1">
      <c r="A71" s="364">
        <f>A49</f>
        <v>1</v>
      </c>
      <c r="B71" s="281">
        <f>B49</f>
        <v>45748</v>
      </c>
      <c r="C71" s="509">
        <f>F6</f>
        <v>9460736</v>
      </c>
      <c r="D71" s="645">
        <v>52432.736864166662</v>
      </c>
      <c r="E71" s="606">
        <f>D6</f>
        <v>1953787</v>
      </c>
      <c r="F71" s="531">
        <f>(D71*E71)/(C71*E71)</f>
        <v>5.5421414215729792E-3</v>
      </c>
    </row>
    <row r="72" spans="1:11" hidden="1">
      <c r="A72" s="364">
        <f t="shared" ref="A72:B87" si="41">A50</f>
        <v>2</v>
      </c>
      <c r="B72" s="281">
        <f t="shared" si="41"/>
        <v>45778</v>
      </c>
      <c r="C72" s="509">
        <f t="shared" ref="C72:C73" si="42">F7</f>
        <v>18433760</v>
      </c>
      <c r="D72" s="645">
        <v>81578.858224270836</v>
      </c>
      <c r="E72" s="606">
        <f t="shared" ref="E72:E73" si="43">D7</f>
        <v>2229627</v>
      </c>
      <c r="F72" s="531">
        <f t="shared" ref="F72:F86" si="44">(D72*E72)/(C72*E72)</f>
        <v>4.4255137434940474E-3</v>
      </c>
    </row>
    <row r="73" spans="1:11" hidden="1">
      <c r="A73" s="364">
        <f t="shared" si="41"/>
        <v>3</v>
      </c>
      <c r="B73" s="281">
        <f t="shared" si="41"/>
        <v>45809</v>
      </c>
      <c r="C73" s="509">
        <f t="shared" si="42"/>
        <v>16643663</v>
      </c>
      <c r="D73" s="645">
        <v>63579.830762412064</v>
      </c>
      <c r="E73" s="606">
        <f t="shared" si="43"/>
        <v>2199869</v>
      </c>
      <c r="F73" s="531">
        <f t="shared" si="44"/>
        <v>3.8200623722321257E-3</v>
      </c>
    </row>
    <row r="74" spans="1:11" ht="13.5" hidden="1" thickBot="1">
      <c r="A74" s="455">
        <f t="shared" si="41"/>
        <v>4</v>
      </c>
      <c r="B74" s="456" t="str">
        <f t="shared" si="41"/>
        <v>1st Qtr</v>
      </c>
      <c r="C74" s="462">
        <f>SUM(C71:C73)</f>
        <v>44538159</v>
      </c>
      <c r="D74" s="461">
        <f t="shared" ref="D74:E74" si="45">SUM(D71:D73)</f>
        <v>197591.42585084954</v>
      </c>
      <c r="E74" s="462">
        <f t="shared" si="45"/>
        <v>6383283</v>
      </c>
      <c r="F74" s="463">
        <f t="shared" si="44"/>
        <v>4.4364524777696706E-3</v>
      </c>
    </row>
    <row r="75" spans="1:11" hidden="1">
      <c r="A75" s="452">
        <f t="shared" si="41"/>
        <v>5</v>
      </c>
      <c r="B75" s="453">
        <f t="shared" si="41"/>
        <v>45839</v>
      </c>
      <c r="C75" s="530">
        <f>F10</f>
        <v>13993112</v>
      </c>
      <c r="D75" s="646">
        <v>49203.223329918976</v>
      </c>
      <c r="E75" s="459">
        <f t="shared" ref="E75:E85" si="46">D10</f>
        <v>2010355</v>
      </c>
      <c r="F75" s="531">
        <f t="shared" si="44"/>
        <v>3.5162459451420799E-3</v>
      </c>
    </row>
    <row r="76" spans="1:11" hidden="1">
      <c r="A76" s="364">
        <f t="shared" si="41"/>
        <v>6</v>
      </c>
      <c r="B76" s="281">
        <f t="shared" si="41"/>
        <v>45870</v>
      </c>
      <c r="C76" s="508">
        <f>F11</f>
        <v>13195315</v>
      </c>
      <c r="D76" s="645">
        <v>46218.770674247651</v>
      </c>
      <c r="E76" s="378">
        <f t="shared" si="46"/>
        <v>2041808</v>
      </c>
      <c r="F76" s="531">
        <f t="shared" si="44"/>
        <v>3.5026652015694702E-3</v>
      </c>
    </row>
    <row r="77" spans="1:11" hidden="1">
      <c r="A77" s="364">
        <f t="shared" si="41"/>
        <v>7</v>
      </c>
      <c r="B77" s="281">
        <f t="shared" si="41"/>
        <v>45901</v>
      </c>
      <c r="C77" s="508">
        <f>F12</f>
        <v>11601951</v>
      </c>
      <c r="D77" s="645">
        <v>50007.693044212952</v>
      </c>
      <c r="E77" s="378">
        <f t="shared" si="46"/>
        <v>1954271</v>
      </c>
      <c r="F77" s="531">
        <f t="shared" si="44"/>
        <v>4.3102830760285878E-3</v>
      </c>
    </row>
    <row r="78" spans="1:11" ht="13.5" hidden="1" thickBot="1">
      <c r="A78" s="367">
        <f t="shared" si="41"/>
        <v>8</v>
      </c>
      <c r="B78" s="282" t="str">
        <f t="shared" si="41"/>
        <v>2nd Qtr</v>
      </c>
      <c r="C78" s="387">
        <f>SUM(C75:C77)</f>
        <v>38790378</v>
      </c>
      <c r="D78" s="388">
        <f t="shared" ref="D78:E78" si="47">SUM(D75:D77)</f>
        <v>145429.68704837956</v>
      </c>
      <c r="E78" s="387">
        <f t="shared" si="47"/>
        <v>6006434</v>
      </c>
      <c r="F78" s="463">
        <f t="shared" si="44"/>
        <v>3.7491175530277011E-3</v>
      </c>
    </row>
    <row r="79" spans="1:11">
      <c r="A79" s="364">
        <f t="shared" si="41"/>
        <v>9</v>
      </c>
      <c r="B79" s="281">
        <f t="shared" si="41"/>
        <v>45931</v>
      </c>
      <c r="C79" s="508">
        <f>F14</f>
        <v>12652027</v>
      </c>
      <c r="D79" s="645">
        <v>119363.44591769676</v>
      </c>
      <c r="E79" s="378">
        <f t="shared" si="46"/>
        <v>1848618</v>
      </c>
      <c r="F79" s="531">
        <f t="shared" si="44"/>
        <v>9.4343337962918324E-3</v>
      </c>
    </row>
    <row r="80" spans="1:11">
      <c r="A80" s="364">
        <f t="shared" si="41"/>
        <v>10</v>
      </c>
      <c r="B80" s="281">
        <f t="shared" si="41"/>
        <v>45962</v>
      </c>
      <c r="C80" s="508">
        <f>F15</f>
        <v>9348132</v>
      </c>
      <c r="D80" s="645">
        <v>68975.935515405101</v>
      </c>
      <c r="E80" s="378">
        <f t="shared" si="46"/>
        <v>1770708</v>
      </c>
      <c r="F80" s="531">
        <f t="shared" si="44"/>
        <v>7.3785795403194035E-3</v>
      </c>
    </row>
    <row r="81" spans="1:6">
      <c r="A81" s="364">
        <f t="shared" si="41"/>
        <v>11</v>
      </c>
      <c r="B81" s="281">
        <f t="shared" si="41"/>
        <v>45992</v>
      </c>
      <c r="C81" s="508">
        <f>F16</f>
        <v>9094349</v>
      </c>
      <c r="D81" s="645">
        <v>34439.101833043998</v>
      </c>
      <c r="E81" s="378">
        <f t="shared" si="46"/>
        <v>1782923</v>
      </c>
      <c r="F81" s="531">
        <f t="shared" si="44"/>
        <v>3.7868682885431378E-3</v>
      </c>
    </row>
    <row r="82" spans="1:6" ht="13.5" thickBot="1">
      <c r="A82" s="455">
        <f t="shared" si="41"/>
        <v>12</v>
      </c>
      <c r="B82" s="456" t="str">
        <f t="shared" si="41"/>
        <v>3rd Qtr</v>
      </c>
      <c r="C82" s="462">
        <f>SUM(C79:C81)</f>
        <v>31094508</v>
      </c>
      <c r="D82" s="461">
        <f t="shared" ref="D82:E82" si="48">SUM(D79:D81)</f>
        <v>222778.48326614586</v>
      </c>
      <c r="E82" s="462">
        <f t="shared" si="48"/>
        <v>5402249</v>
      </c>
      <c r="F82" s="463">
        <f t="shared" si="44"/>
        <v>7.1645604833543552E-3</v>
      </c>
    </row>
    <row r="83" spans="1:6" hidden="1">
      <c r="A83" s="452">
        <f t="shared" si="41"/>
        <v>13</v>
      </c>
      <c r="B83" s="453">
        <f t="shared" si="41"/>
        <v>46023</v>
      </c>
      <c r="C83" s="530">
        <f>F18</f>
        <v>0</v>
      </c>
      <c r="D83" s="646"/>
      <c r="E83" s="459">
        <f t="shared" si="46"/>
        <v>0</v>
      </c>
      <c r="F83" s="531" t="e">
        <f t="shared" si="44"/>
        <v>#DIV/0!</v>
      </c>
    </row>
    <row r="84" spans="1:6" hidden="1">
      <c r="A84" s="364">
        <f t="shared" si="41"/>
        <v>14</v>
      </c>
      <c r="B84" s="281">
        <f t="shared" si="41"/>
        <v>46054</v>
      </c>
      <c r="C84" s="508">
        <f>F19</f>
        <v>0</v>
      </c>
      <c r="D84" s="645"/>
      <c r="E84" s="378">
        <f t="shared" si="46"/>
        <v>0</v>
      </c>
      <c r="F84" s="531" t="e">
        <f t="shared" si="44"/>
        <v>#DIV/0!</v>
      </c>
    </row>
    <row r="85" spans="1:6" hidden="1">
      <c r="A85" s="364">
        <f t="shared" si="41"/>
        <v>15</v>
      </c>
      <c r="B85" s="281">
        <f t="shared" si="41"/>
        <v>46082</v>
      </c>
      <c r="C85" s="508">
        <f>F20</f>
        <v>0</v>
      </c>
      <c r="D85" s="645"/>
      <c r="E85" s="378">
        <f t="shared" si="46"/>
        <v>0</v>
      </c>
      <c r="F85" s="531" t="e">
        <f t="shared" si="44"/>
        <v>#DIV/0!</v>
      </c>
    </row>
    <row r="86" spans="1:6" ht="13.5" hidden="1" thickBot="1">
      <c r="A86" s="367">
        <f t="shared" si="41"/>
        <v>16</v>
      </c>
      <c r="B86" s="282" t="str">
        <f t="shared" si="41"/>
        <v>4th Qtr</v>
      </c>
      <c r="C86" s="387">
        <f>SUM(C83:C85)</f>
        <v>0</v>
      </c>
      <c r="D86" s="388">
        <f t="shared" ref="D86:E86" si="49">SUM(D83:D85)</f>
        <v>0</v>
      </c>
      <c r="E86" s="387">
        <f t="shared" si="49"/>
        <v>0</v>
      </c>
      <c r="F86" s="463" t="e">
        <f t="shared" si="44"/>
        <v>#DIV/0!</v>
      </c>
    </row>
    <row r="87" spans="1:6" hidden="1">
      <c r="A87" s="372">
        <f t="shared" si="41"/>
        <v>0</v>
      </c>
      <c r="B87" s="373" t="str">
        <f t="shared" si="41"/>
        <v>Yearly Data</v>
      </c>
      <c r="C87" s="613">
        <f>C74+C78+C82+C86</f>
        <v>114423045</v>
      </c>
      <c r="D87" s="613">
        <f t="shared" ref="D87:E87" si="50">D74+D78+D82+D86</f>
        <v>565799.59616537497</v>
      </c>
      <c r="E87" s="613">
        <f t="shared" si="50"/>
        <v>17791966</v>
      </c>
      <c r="F87" s="614">
        <f>(D87*E87)/(C87*E87)</f>
        <v>4.9448045729369901E-3</v>
      </c>
    </row>
    <row r="88" spans="1:6">
      <c r="A88" s="402"/>
      <c r="B88" s="402"/>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75" orientation="landscape" r:id="rId1"/>
  <rowBreaks count="1" manualBreakCount="1">
    <brk id="45"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election activeCell="F2" sqref="F2:G2"/>
    </sheetView>
  </sheetViews>
  <sheetFormatPr defaultColWidth="10.28515625" defaultRowHeight="12.75"/>
  <cols>
    <col min="1" max="1" width="10.28515625" style="285"/>
    <col min="2" max="2" width="17.42578125" style="284" customWidth="1"/>
    <col min="3" max="3" width="15.42578125" style="285" customWidth="1"/>
    <col min="4" max="5" width="13.85546875" style="285" customWidth="1"/>
    <col min="6" max="6" width="13" style="285" customWidth="1"/>
    <col min="7" max="7" width="14.5703125" style="285" customWidth="1"/>
    <col min="8" max="9" width="10.28515625" style="284"/>
    <col min="10" max="10" width="15" style="617" hidden="1" customWidth="1"/>
    <col min="11" max="11" width="12.5703125" style="620" hidden="1" customWidth="1"/>
    <col min="12" max="17" width="10.28515625" style="578"/>
    <col min="18" max="18" width="0" style="284" hidden="1" customWidth="1"/>
    <col min="19" max="16384" width="10.28515625" style="284"/>
  </cols>
  <sheetData>
    <row r="1" spans="1:17" s="283" customFormat="1" ht="16.5" thickBot="1">
      <c r="A1" s="767" t="s">
        <v>2130</v>
      </c>
      <c r="B1" s="767"/>
      <c r="C1" s="767"/>
      <c r="D1" s="767"/>
      <c r="E1" s="767"/>
      <c r="F1" s="767"/>
      <c r="G1" s="767"/>
      <c r="I1" s="284"/>
      <c r="J1" s="615"/>
      <c r="K1" s="618"/>
      <c r="L1" s="576"/>
      <c r="M1" s="576"/>
      <c r="N1" s="576"/>
      <c r="O1" s="576"/>
      <c r="P1" s="576"/>
      <c r="Q1" s="576"/>
    </row>
    <row r="2" spans="1:17" s="283" customFormat="1" ht="29.25" customHeight="1" thickBot="1">
      <c r="A2" s="329"/>
      <c r="B2" s="329"/>
      <c r="C2" s="329"/>
      <c r="D2" s="329"/>
      <c r="E2" s="329"/>
      <c r="F2" s="768" t="str">
        <f>'006'!G1</f>
        <v>YEAR 2025-26 (October-25 to December-25)</v>
      </c>
      <c r="G2" s="769"/>
      <c r="I2" s="284"/>
      <c r="J2" s="615"/>
      <c r="K2" s="618"/>
      <c r="L2" s="576"/>
      <c r="M2" s="576"/>
      <c r="N2" s="576"/>
      <c r="O2" s="576"/>
      <c r="P2" s="576"/>
      <c r="Q2" s="576"/>
    </row>
    <row r="3" spans="1:17" ht="76.5">
      <c r="A3" s="569" t="s">
        <v>1009</v>
      </c>
      <c r="B3" s="570" t="s">
        <v>763</v>
      </c>
      <c r="C3" s="570" t="s">
        <v>764</v>
      </c>
      <c r="D3" s="570" t="s">
        <v>765</v>
      </c>
      <c r="E3" s="570" t="s">
        <v>615</v>
      </c>
      <c r="F3" s="570" t="s">
        <v>617</v>
      </c>
      <c r="G3" s="571" t="s">
        <v>618</v>
      </c>
      <c r="H3" s="285"/>
      <c r="J3" s="621" t="s">
        <v>2216</v>
      </c>
      <c r="K3" s="622" t="s">
        <v>2217</v>
      </c>
      <c r="M3" s="577" t="s">
        <v>2219</v>
      </c>
    </row>
    <row r="4" spans="1:17">
      <c r="A4" s="474"/>
      <c r="B4" s="293"/>
      <c r="C4" s="295" t="s">
        <v>623</v>
      </c>
      <c r="D4" s="295" t="s">
        <v>624</v>
      </c>
      <c r="E4" s="295" t="s">
        <v>616</v>
      </c>
      <c r="F4" s="295" t="s">
        <v>625</v>
      </c>
      <c r="G4" s="475" t="s">
        <v>619</v>
      </c>
      <c r="H4" s="285"/>
      <c r="J4" s="623"/>
      <c r="K4" s="624"/>
    </row>
    <row r="5" spans="1:17" ht="15">
      <c r="A5" s="761" t="s">
        <v>1115</v>
      </c>
      <c r="B5" s="296" t="s">
        <v>622</v>
      </c>
      <c r="C5" s="294">
        <v>0</v>
      </c>
      <c r="D5" s="294">
        <v>0</v>
      </c>
      <c r="E5" s="492">
        <f t="shared" ref="E5:E40" si="0">+D5+C5</f>
        <v>0</v>
      </c>
      <c r="F5" s="294">
        <v>0</v>
      </c>
      <c r="G5" s="493">
        <f t="shared" ref="G5:G40" si="1">E5-F5</f>
        <v>0</v>
      </c>
      <c r="J5" s="623">
        <v>0</v>
      </c>
      <c r="K5" s="624">
        <f>C5-J5</f>
        <v>0</v>
      </c>
      <c r="M5" s="578">
        <v>0</v>
      </c>
      <c r="N5" s="578">
        <f>J5-M5</f>
        <v>0</v>
      </c>
    </row>
    <row r="6" spans="1:17" ht="15" customHeight="1">
      <c r="A6" s="762"/>
      <c r="B6" s="296" t="s">
        <v>620</v>
      </c>
      <c r="C6" s="294">
        <v>1857</v>
      </c>
      <c r="D6" s="294">
        <v>1717</v>
      </c>
      <c r="E6" s="492">
        <f t="shared" si="0"/>
        <v>3574</v>
      </c>
      <c r="F6" s="294">
        <v>1671</v>
      </c>
      <c r="G6" s="493">
        <f t="shared" si="1"/>
        <v>1903</v>
      </c>
      <c r="I6" s="286"/>
      <c r="J6" s="625">
        <v>1857</v>
      </c>
      <c r="K6" s="624">
        <f t="shared" ref="K6:K40" si="2">C6-J6</f>
        <v>0</v>
      </c>
      <c r="L6" s="579"/>
      <c r="M6" s="579">
        <v>1963</v>
      </c>
      <c r="N6" s="578">
        <f t="shared" ref="N6:N40" si="3">J6-M6</f>
        <v>-106</v>
      </c>
    </row>
    <row r="7" spans="1:17" ht="15" customHeight="1">
      <c r="A7" s="763"/>
      <c r="B7" s="296" t="s">
        <v>621</v>
      </c>
      <c r="C7" s="294">
        <v>657</v>
      </c>
      <c r="D7" s="294">
        <v>649</v>
      </c>
      <c r="E7" s="492">
        <f t="shared" si="0"/>
        <v>1306</v>
      </c>
      <c r="F7" s="294">
        <v>619</v>
      </c>
      <c r="G7" s="493">
        <f t="shared" si="1"/>
        <v>687</v>
      </c>
      <c r="I7" s="286"/>
      <c r="J7" s="625">
        <v>657</v>
      </c>
      <c r="K7" s="624">
        <f t="shared" si="2"/>
        <v>0</v>
      </c>
      <c r="L7" s="579"/>
      <c r="M7" s="579">
        <v>394</v>
      </c>
      <c r="N7" s="578">
        <f t="shared" si="3"/>
        <v>263</v>
      </c>
    </row>
    <row r="8" spans="1:17" ht="15">
      <c r="A8" s="761" t="s">
        <v>1116</v>
      </c>
      <c r="B8" s="296" t="s">
        <v>622</v>
      </c>
      <c r="C8" s="294">
        <v>0</v>
      </c>
      <c r="D8" s="294">
        <v>0</v>
      </c>
      <c r="E8" s="492">
        <f t="shared" si="0"/>
        <v>0</v>
      </c>
      <c r="F8" s="294">
        <v>0</v>
      </c>
      <c r="G8" s="493">
        <f t="shared" si="1"/>
        <v>0</v>
      </c>
      <c r="I8" s="286"/>
      <c r="J8" s="625">
        <v>0</v>
      </c>
      <c r="K8" s="624">
        <f t="shared" si="2"/>
        <v>0</v>
      </c>
      <c r="L8" s="579"/>
      <c r="M8" s="579">
        <v>0</v>
      </c>
      <c r="N8" s="578">
        <f t="shared" si="3"/>
        <v>0</v>
      </c>
    </row>
    <row r="9" spans="1:17" ht="15" customHeight="1">
      <c r="A9" s="762"/>
      <c r="B9" s="296" t="s">
        <v>620</v>
      </c>
      <c r="C9" s="294">
        <v>3472</v>
      </c>
      <c r="D9" s="294">
        <v>1760</v>
      </c>
      <c r="E9" s="492">
        <f t="shared" si="0"/>
        <v>5232</v>
      </c>
      <c r="F9" s="294">
        <v>1358</v>
      </c>
      <c r="G9" s="493">
        <f t="shared" si="1"/>
        <v>3874</v>
      </c>
      <c r="I9" s="286"/>
      <c r="J9" s="625">
        <v>3472</v>
      </c>
      <c r="K9" s="624">
        <f t="shared" si="2"/>
        <v>0</v>
      </c>
      <c r="L9" s="579"/>
      <c r="M9" s="579">
        <v>2925</v>
      </c>
      <c r="N9" s="578">
        <f t="shared" si="3"/>
        <v>547</v>
      </c>
    </row>
    <row r="10" spans="1:17" ht="15" customHeight="1">
      <c r="A10" s="763"/>
      <c r="B10" s="296" t="s">
        <v>621</v>
      </c>
      <c r="C10" s="294">
        <v>6477</v>
      </c>
      <c r="D10" s="294">
        <v>2442</v>
      </c>
      <c r="E10" s="492">
        <f t="shared" si="0"/>
        <v>8919</v>
      </c>
      <c r="F10" s="294">
        <v>460</v>
      </c>
      <c r="G10" s="493">
        <f t="shared" si="1"/>
        <v>8459</v>
      </c>
      <c r="I10" s="286"/>
      <c r="J10" s="625">
        <v>6477</v>
      </c>
      <c r="K10" s="624">
        <f t="shared" si="2"/>
        <v>0</v>
      </c>
      <c r="L10" s="579"/>
      <c r="M10" s="579">
        <v>3241</v>
      </c>
      <c r="N10" s="578">
        <f t="shared" si="3"/>
        <v>3236</v>
      </c>
    </row>
    <row r="11" spans="1:17" ht="15">
      <c r="A11" s="761" t="s">
        <v>696</v>
      </c>
      <c r="B11" s="296" t="s">
        <v>622</v>
      </c>
      <c r="C11" s="294">
        <v>0</v>
      </c>
      <c r="D11" s="294">
        <v>0</v>
      </c>
      <c r="E11" s="492">
        <f t="shared" si="0"/>
        <v>0</v>
      </c>
      <c r="F11" s="294">
        <v>0</v>
      </c>
      <c r="G11" s="493">
        <f t="shared" si="1"/>
        <v>0</v>
      </c>
      <c r="I11" s="286"/>
      <c r="J11" s="625">
        <v>0</v>
      </c>
      <c r="K11" s="624">
        <f t="shared" si="2"/>
        <v>0</v>
      </c>
      <c r="L11" s="579"/>
      <c r="M11" s="579">
        <v>0</v>
      </c>
      <c r="N11" s="578">
        <f t="shared" si="3"/>
        <v>0</v>
      </c>
    </row>
    <row r="12" spans="1:17" ht="15" customHeight="1">
      <c r="A12" s="762"/>
      <c r="B12" s="296" t="s">
        <v>620</v>
      </c>
      <c r="C12" s="294">
        <v>3623</v>
      </c>
      <c r="D12" s="294">
        <v>792</v>
      </c>
      <c r="E12" s="492">
        <f t="shared" si="0"/>
        <v>4415</v>
      </c>
      <c r="F12" s="294">
        <v>768</v>
      </c>
      <c r="G12" s="493">
        <f t="shared" si="1"/>
        <v>3647</v>
      </c>
      <c r="I12" s="286"/>
      <c r="J12" s="625">
        <v>3623</v>
      </c>
      <c r="K12" s="624">
        <f t="shared" si="2"/>
        <v>0</v>
      </c>
      <c r="L12" s="579"/>
      <c r="M12" s="579">
        <v>2627</v>
      </c>
      <c r="N12" s="578">
        <f t="shared" si="3"/>
        <v>996</v>
      </c>
    </row>
    <row r="13" spans="1:17" ht="15" customHeight="1">
      <c r="A13" s="763"/>
      <c r="B13" s="296" t="s">
        <v>621</v>
      </c>
      <c r="C13" s="294">
        <v>4543</v>
      </c>
      <c r="D13" s="294">
        <v>1180</v>
      </c>
      <c r="E13" s="492">
        <f t="shared" si="0"/>
        <v>5723</v>
      </c>
      <c r="F13" s="294">
        <v>1013</v>
      </c>
      <c r="G13" s="493">
        <f t="shared" si="1"/>
        <v>4710</v>
      </c>
      <c r="I13" s="286"/>
      <c r="J13" s="625">
        <v>4543</v>
      </c>
      <c r="K13" s="624">
        <f t="shared" si="2"/>
        <v>0</v>
      </c>
      <c r="L13" s="579"/>
      <c r="M13" s="579">
        <v>2135</v>
      </c>
      <c r="N13" s="578">
        <f t="shared" si="3"/>
        <v>2408</v>
      </c>
    </row>
    <row r="14" spans="1:17" ht="12.75" customHeight="1">
      <c r="A14" s="761" t="s">
        <v>1117</v>
      </c>
      <c r="B14" s="296" t="s">
        <v>622</v>
      </c>
      <c r="C14" s="294">
        <v>0</v>
      </c>
      <c r="D14" s="294">
        <v>0</v>
      </c>
      <c r="E14" s="492">
        <f t="shared" si="0"/>
        <v>0</v>
      </c>
      <c r="F14" s="294">
        <v>0</v>
      </c>
      <c r="G14" s="493">
        <f t="shared" si="1"/>
        <v>0</v>
      </c>
      <c r="I14" s="286"/>
      <c r="J14" s="625">
        <v>0</v>
      </c>
      <c r="K14" s="624">
        <f t="shared" si="2"/>
        <v>0</v>
      </c>
      <c r="L14" s="579"/>
      <c r="M14" s="579">
        <v>0</v>
      </c>
      <c r="N14" s="578">
        <f t="shared" si="3"/>
        <v>0</v>
      </c>
    </row>
    <row r="15" spans="1:17" ht="12.75" customHeight="1">
      <c r="A15" s="762"/>
      <c r="B15" s="296" t="s">
        <v>620</v>
      </c>
      <c r="C15" s="294">
        <v>5283</v>
      </c>
      <c r="D15" s="294">
        <v>1466</v>
      </c>
      <c r="E15" s="492">
        <f t="shared" si="0"/>
        <v>6749</v>
      </c>
      <c r="F15" s="294">
        <v>819</v>
      </c>
      <c r="G15" s="493">
        <f t="shared" si="1"/>
        <v>5930</v>
      </c>
      <c r="I15" s="286"/>
      <c r="J15" s="625">
        <v>5283</v>
      </c>
      <c r="K15" s="624">
        <f t="shared" si="2"/>
        <v>0</v>
      </c>
      <c r="L15" s="579"/>
      <c r="M15" s="579">
        <v>5254</v>
      </c>
      <c r="N15" s="578">
        <f t="shared" si="3"/>
        <v>29</v>
      </c>
    </row>
    <row r="16" spans="1:17" ht="12.75" customHeight="1">
      <c r="A16" s="763"/>
      <c r="B16" s="296" t="s">
        <v>621</v>
      </c>
      <c r="C16" s="294">
        <v>2800</v>
      </c>
      <c r="D16" s="294">
        <v>1032</v>
      </c>
      <c r="E16" s="492">
        <f t="shared" si="0"/>
        <v>3832</v>
      </c>
      <c r="F16" s="294">
        <v>219</v>
      </c>
      <c r="G16" s="493">
        <f t="shared" si="1"/>
        <v>3613</v>
      </c>
      <c r="I16" s="286"/>
      <c r="J16" s="625">
        <v>2800</v>
      </c>
      <c r="K16" s="624">
        <f t="shared" si="2"/>
        <v>0</v>
      </c>
      <c r="L16" s="579"/>
      <c r="M16" s="579">
        <v>1486</v>
      </c>
      <c r="N16" s="578">
        <f t="shared" si="3"/>
        <v>1314</v>
      </c>
    </row>
    <row r="17" spans="1:14" ht="18" customHeight="1">
      <c r="A17" s="761" t="s">
        <v>1118</v>
      </c>
      <c r="B17" s="296" t="s">
        <v>622</v>
      </c>
      <c r="C17" s="294">
        <v>0</v>
      </c>
      <c r="D17" s="294">
        <v>0</v>
      </c>
      <c r="E17" s="492">
        <f t="shared" si="0"/>
        <v>0</v>
      </c>
      <c r="F17" s="294">
        <v>0</v>
      </c>
      <c r="G17" s="493">
        <f t="shared" si="1"/>
        <v>0</v>
      </c>
      <c r="I17" s="286"/>
      <c r="J17" s="625">
        <v>0</v>
      </c>
      <c r="K17" s="624">
        <f t="shared" si="2"/>
        <v>0</v>
      </c>
      <c r="L17" s="579"/>
      <c r="M17" s="579">
        <v>0</v>
      </c>
      <c r="N17" s="578">
        <f t="shared" si="3"/>
        <v>0</v>
      </c>
    </row>
    <row r="18" spans="1:14" ht="15">
      <c r="A18" s="762"/>
      <c r="B18" s="296" t="s">
        <v>620</v>
      </c>
      <c r="C18" s="294">
        <v>7861</v>
      </c>
      <c r="D18" s="294">
        <v>1387</v>
      </c>
      <c r="E18" s="492">
        <f t="shared" si="0"/>
        <v>9248</v>
      </c>
      <c r="F18" s="294">
        <v>420</v>
      </c>
      <c r="G18" s="493">
        <f t="shared" si="1"/>
        <v>8828</v>
      </c>
      <c r="I18" s="286"/>
      <c r="J18" s="625">
        <v>7861</v>
      </c>
      <c r="K18" s="624">
        <f t="shared" si="2"/>
        <v>0</v>
      </c>
      <c r="L18" s="579"/>
      <c r="M18" s="579">
        <v>7375</v>
      </c>
      <c r="N18" s="578">
        <f t="shared" si="3"/>
        <v>486</v>
      </c>
    </row>
    <row r="19" spans="1:14" ht="15">
      <c r="A19" s="763"/>
      <c r="B19" s="296" t="s">
        <v>621</v>
      </c>
      <c r="C19" s="294">
        <v>9927</v>
      </c>
      <c r="D19" s="294">
        <v>2682</v>
      </c>
      <c r="E19" s="492">
        <f t="shared" si="0"/>
        <v>12609</v>
      </c>
      <c r="F19" s="294">
        <v>402</v>
      </c>
      <c r="G19" s="493">
        <f t="shared" si="1"/>
        <v>12207</v>
      </c>
      <c r="I19" s="286"/>
      <c r="J19" s="625">
        <v>9927</v>
      </c>
      <c r="K19" s="624">
        <f t="shared" si="2"/>
        <v>0</v>
      </c>
      <c r="L19" s="579"/>
      <c r="M19" s="579">
        <v>8166</v>
      </c>
      <c r="N19" s="578">
        <f t="shared" si="3"/>
        <v>1761</v>
      </c>
    </row>
    <row r="20" spans="1:14" ht="15">
      <c r="A20" s="761" t="s">
        <v>1119</v>
      </c>
      <c r="B20" s="296" t="s">
        <v>622</v>
      </c>
      <c r="C20" s="294">
        <v>0</v>
      </c>
      <c r="D20" s="294">
        <v>0</v>
      </c>
      <c r="E20" s="492">
        <f t="shared" si="0"/>
        <v>0</v>
      </c>
      <c r="F20" s="294">
        <v>0</v>
      </c>
      <c r="G20" s="493">
        <f t="shared" si="1"/>
        <v>0</v>
      </c>
      <c r="I20" s="286"/>
      <c r="J20" s="625">
        <v>0</v>
      </c>
      <c r="K20" s="624">
        <f t="shared" si="2"/>
        <v>0</v>
      </c>
      <c r="L20" s="579"/>
      <c r="M20" s="579">
        <v>0</v>
      </c>
      <c r="N20" s="578">
        <f t="shared" si="3"/>
        <v>0</v>
      </c>
    </row>
    <row r="21" spans="1:14" ht="15">
      <c r="A21" s="762"/>
      <c r="B21" s="296" t="s">
        <v>620</v>
      </c>
      <c r="C21" s="294">
        <v>6155</v>
      </c>
      <c r="D21" s="294">
        <v>988</v>
      </c>
      <c r="E21" s="492">
        <f t="shared" si="0"/>
        <v>7143</v>
      </c>
      <c r="F21" s="294">
        <v>786</v>
      </c>
      <c r="G21" s="493">
        <f t="shared" si="1"/>
        <v>6357</v>
      </c>
      <c r="I21" s="286"/>
      <c r="J21" s="625">
        <v>6155</v>
      </c>
      <c r="K21" s="624">
        <f t="shared" si="2"/>
        <v>0</v>
      </c>
      <c r="L21" s="579"/>
      <c r="M21" s="579">
        <v>6931</v>
      </c>
      <c r="N21" s="578">
        <f t="shared" si="3"/>
        <v>-776</v>
      </c>
    </row>
    <row r="22" spans="1:14" ht="15">
      <c r="A22" s="763"/>
      <c r="B22" s="296" t="s">
        <v>621</v>
      </c>
      <c r="C22" s="294">
        <v>1918</v>
      </c>
      <c r="D22" s="294">
        <v>608</v>
      </c>
      <c r="E22" s="492">
        <f t="shared" si="0"/>
        <v>2526</v>
      </c>
      <c r="F22" s="294">
        <v>201</v>
      </c>
      <c r="G22" s="493">
        <f t="shared" si="1"/>
        <v>2325</v>
      </c>
      <c r="I22" s="286"/>
      <c r="J22" s="625">
        <v>1918</v>
      </c>
      <c r="K22" s="624">
        <f t="shared" si="2"/>
        <v>0</v>
      </c>
      <c r="L22" s="579"/>
      <c r="M22" s="579">
        <v>1571</v>
      </c>
      <c r="N22" s="578">
        <f t="shared" si="3"/>
        <v>347</v>
      </c>
    </row>
    <row r="23" spans="1:14" ht="15">
      <c r="A23" s="761" t="s">
        <v>1951</v>
      </c>
      <c r="B23" s="296" t="s">
        <v>622</v>
      </c>
      <c r="C23" s="294">
        <v>0</v>
      </c>
      <c r="D23" s="294">
        <v>0</v>
      </c>
      <c r="E23" s="492">
        <f t="shared" si="0"/>
        <v>0</v>
      </c>
      <c r="F23" s="294">
        <v>0</v>
      </c>
      <c r="G23" s="493">
        <f t="shared" si="1"/>
        <v>0</v>
      </c>
      <c r="I23" s="286"/>
      <c r="J23" s="625">
        <v>0</v>
      </c>
      <c r="K23" s="624">
        <f t="shared" si="2"/>
        <v>0</v>
      </c>
      <c r="L23" s="579"/>
      <c r="M23" s="579">
        <v>0</v>
      </c>
      <c r="N23" s="578">
        <f t="shared" si="3"/>
        <v>0</v>
      </c>
    </row>
    <row r="24" spans="1:14" ht="15">
      <c r="A24" s="762"/>
      <c r="B24" s="296" t="s">
        <v>620</v>
      </c>
      <c r="C24" s="294">
        <v>2990</v>
      </c>
      <c r="D24" s="294">
        <v>1230</v>
      </c>
      <c r="E24" s="492">
        <f t="shared" si="0"/>
        <v>4220</v>
      </c>
      <c r="F24" s="294">
        <v>554</v>
      </c>
      <c r="G24" s="493">
        <f t="shared" si="1"/>
        <v>3666</v>
      </c>
      <c r="I24" s="286"/>
      <c r="J24" s="625">
        <v>2990</v>
      </c>
      <c r="K24" s="624">
        <f t="shared" si="2"/>
        <v>0</v>
      </c>
      <c r="L24" s="579"/>
      <c r="M24" s="579">
        <v>2857</v>
      </c>
      <c r="N24" s="578">
        <f t="shared" si="3"/>
        <v>133</v>
      </c>
    </row>
    <row r="25" spans="1:14" ht="15">
      <c r="A25" s="763"/>
      <c r="B25" s="296" t="s">
        <v>621</v>
      </c>
      <c r="C25" s="294">
        <v>1230</v>
      </c>
      <c r="D25" s="294">
        <v>491</v>
      </c>
      <c r="E25" s="492">
        <f t="shared" si="0"/>
        <v>1721</v>
      </c>
      <c r="F25" s="294">
        <v>234</v>
      </c>
      <c r="G25" s="493">
        <f t="shared" si="1"/>
        <v>1487</v>
      </c>
      <c r="I25" s="286"/>
      <c r="J25" s="625">
        <v>1230</v>
      </c>
      <c r="K25" s="624">
        <f t="shared" si="2"/>
        <v>0</v>
      </c>
      <c r="L25" s="579"/>
      <c r="M25" s="579">
        <v>825</v>
      </c>
      <c r="N25" s="578">
        <f t="shared" si="3"/>
        <v>405</v>
      </c>
    </row>
    <row r="26" spans="1:14" ht="15">
      <c r="A26" s="761" t="s">
        <v>1120</v>
      </c>
      <c r="B26" s="296" t="s">
        <v>622</v>
      </c>
      <c r="C26" s="294">
        <v>0</v>
      </c>
      <c r="D26" s="294">
        <v>0</v>
      </c>
      <c r="E26" s="492">
        <f t="shared" si="0"/>
        <v>0</v>
      </c>
      <c r="F26" s="294">
        <v>0</v>
      </c>
      <c r="G26" s="493">
        <f t="shared" si="1"/>
        <v>0</v>
      </c>
      <c r="I26" s="286"/>
      <c r="J26" s="625">
        <v>0</v>
      </c>
      <c r="K26" s="624">
        <f t="shared" si="2"/>
        <v>0</v>
      </c>
      <c r="L26" s="579"/>
      <c r="M26" s="579">
        <v>0</v>
      </c>
      <c r="N26" s="578">
        <f t="shared" si="3"/>
        <v>0</v>
      </c>
    </row>
    <row r="27" spans="1:14" ht="15">
      <c r="A27" s="762"/>
      <c r="B27" s="296" t="s">
        <v>620</v>
      </c>
      <c r="C27" s="294">
        <v>3649</v>
      </c>
      <c r="D27" s="294">
        <v>794</v>
      </c>
      <c r="E27" s="492">
        <f t="shared" si="0"/>
        <v>4443</v>
      </c>
      <c r="F27" s="294">
        <v>786</v>
      </c>
      <c r="G27" s="493">
        <f t="shared" si="1"/>
        <v>3657</v>
      </c>
      <c r="I27" s="286"/>
      <c r="J27" s="625">
        <v>3649</v>
      </c>
      <c r="K27" s="624">
        <f t="shared" si="2"/>
        <v>0</v>
      </c>
      <c r="L27" s="579"/>
      <c r="M27" s="579">
        <v>3467</v>
      </c>
      <c r="N27" s="578">
        <f t="shared" si="3"/>
        <v>182</v>
      </c>
    </row>
    <row r="28" spans="1:14" ht="15">
      <c r="A28" s="763"/>
      <c r="B28" s="296" t="s">
        <v>621</v>
      </c>
      <c r="C28" s="294">
        <v>2659</v>
      </c>
      <c r="D28" s="294">
        <v>1185</v>
      </c>
      <c r="E28" s="492">
        <f t="shared" si="0"/>
        <v>3844</v>
      </c>
      <c r="F28" s="294">
        <v>328</v>
      </c>
      <c r="G28" s="493">
        <f t="shared" si="1"/>
        <v>3516</v>
      </c>
      <c r="I28" s="286"/>
      <c r="J28" s="625">
        <v>2659</v>
      </c>
      <c r="K28" s="624">
        <f t="shared" si="2"/>
        <v>0</v>
      </c>
      <c r="L28" s="579"/>
      <c r="M28" s="579">
        <v>2079</v>
      </c>
      <c r="N28" s="578">
        <f t="shared" si="3"/>
        <v>580</v>
      </c>
    </row>
    <row r="29" spans="1:14" ht="15">
      <c r="A29" s="761" t="s">
        <v>1121</v>
      </c>
      <c r="B29" s="296" t="s">
        <v>622</v>
      </c>
      <c r="C29" s="294">
        <v>0</v>
      </c>
      <c r="D29" s="294">
        <v>0</v>
      </c>
      <c r="E29" s="492">
        <f t="shared" si="0"/>
        <v>0</v>
      </c>
      <c r="F29" s="294">
        <v>0</v>
      </c>
      <c r="G29" s="493">
        <f t="shared" si="1"/>
        <v>0</v>
      </c>
      <c r="I29" s="286"/>
      <c r="J29" s="625">
        <v>0</v>
      </c>
      <c r="K29" s="624">
        <f t="shared" si="2"/>
        <v>0</v>
      </c>
      <c r="L29" s="579"/>
      <c r="M29" s="579">
        <v>0</v>
      </c>
      <c r="N29" s="578">
        <f t="shared" si="3"/>
        <v>0</v>
      </c>
    </row>
    <row r="30" spans="1:14" ht="18.95" customHeight="1">
      <c r="A30" s="762"/>
      <c r="B30" s="296" t="s">
        <v>620</v>
      </c>
      <c r="C30" s="294">
        <v>4184</v>
      </c>
      <c r="D30" s="294">
        <v>1002</v>
      </c>
      <c r="E30" s="492">
        <f t="shared" si="0"/>
        <v>5186</v>
      </c>
      <c r="F30" s="294">
        <v>899</v>
      </c>
      <c r="G30" s="493">
        <f t="shared" si="1"/>
        <v>4287</v>
      </c>
      <c r="I30" s="286"/>
      <c r="J30" s="625">
        <v>4184</v>
      </c>
      <c r="K30" s="624">
        <f t="shared" si="2"/>
        <v>0</v>
      </c>
      <c r="L30" s="579"/>
      <c r="M30" s="579">
        <v>4508</v>
      </c>
      <c r="N30" s="578">
        <f t="shared" si="3"/>
        <v>-324</v>
      </c>
    </row>
    <row r="31" spans="1:14" ht="15">
      <c r="A31" s="763"/>
      <c r="B31" s="296" t="s">
        <v>621</v>
      </c>
      <c r="C31" s="294">
        <v>3871</v>
      </c>
      <c r="D31" s="294">
        <v>699</v>
      </c>
      <c r="E31" s="492">
        <f t="shared" si="0"/>
        <v>4570</v>
      </c>
      <c r="F31" s="294">
        <v>423</v>
      </c>
      <c r="G31" s="493">
        <f t="shared" si="1"/>
        <v>4147</v>
      </c>
      <c r="I31" s="286"/>
      <c r="J31" s="625">
        <v>3871</v>
      </c>
      <c r="K31" s="624">
        <f t="shared" si="2"/>
        <v>0</v>
      </c>
      <c r="L31" s="579"/>
      <c r="M31" s="579">
        <v>4498</v>
      </c>
      <c r="N31" s="578">
        <f t="shared" si="3"/>
        <v>-627</v>
      </c>
    </row>
    <row r="32" spans="1:14" ht="15" customHeight="1">
      <c r="A32" s="761" t="s">
        <v>697</v>
      </c>
      <c r="B32" s="296" t="s">
        <v>622</v>
      </c>
      <c r="C32" s="294">
        <v>0</v>
      </c>
      <c r="D32" s="294">
        <v>0</v>
      </c>
      <c r="E32" s="492">
        <f t="shared" si="0"/>
        <v>0</v>
      </c>
      <c r="F32" s="294">
        <v>0</v>
      </c>
      <c r="G32" s="493">
        <f t="shared" si="1"/>
        <v>0</v>
      </c>
      <c r="I32" s="286"/>
      <c r="J32" s="625">
        <v>0</v>
      </c>
      <c r="K32" s="624">
        <f t="shared" si="2"/>
        <v>0</v>
      </c>
      <c r="L32" s="579"/>
      <c r="M32" s="579">
        <v>0</v>
      </c>
      <c r="N32" s="578">
        <f t="shared" si="3"/>
        <v>0</v>
      </c>
    </row>
    <row r="33" spans="1:14" ht="15">
      <c r="A33" s="762"/>
      <c r="B33" s="296" t="s">
        <v>620</v>
      </c>
      <c r="C33" s="294">
        <v>2109</v>
      </c>
      <c r="D33" s="294">
        <v>1015</v>
      </c>
      <c r="E33" s="492">
        <f t="shared" si="0"/>
        <v>3124</v>
      </c>
      <c r="F33" s="294">
        <v>610</v>
      </c>
      <c r="G33" s="493">
        <f t="shared" si="1"/>
        <v>2514</v>
      </c>
      <c r="I33" s="286"/>
      <c r="J33" s="625">
        <v>2109</v>
      </c>
      <c r="K33" s="624">
        <f t="shared" si="2"/>
        <v>0</v>
      </c>
      <c r="L33" s="579"/>
      <c r="M33" s="579">
        <v>1813</v>
      </c>
      <c r="N33" s="578">
        <f t="shared" si="3"/>
        <v>296</v>
      </c>
    </row>
    <row r="34" spans="1:14" ht="15">
      <c r="A34" s="763"/>
      <c r="B34" s="296" t="s">
        <v>621</v>
      </c>
      <c r="C34" s="294">
        <v>2758</v>
      </c>
      <c r="D34" s="294">
        <v>579</v>
      </c>
      <c r="E34" s="492">
        <f t="shared" si="0"/>
        <v>3337</v>
      </c>
      <c r="F34" s="294">
        <v>218</v>
      </c>
      <c r="G34" s="493">
        <f t="shared" si="1"/>
        <v>3119</v>
      </c>
      <c r="I34" s="286"/>
      <c r="J34" s="625">
        <v>2758</v>
      </c>
      <c r="K34" s="624">
        <f t="shared" si="2"/>
        <v>0</v>
      </c>
      <c r="L34" s="579"/>
      <c r="M34" s="579">
        <v>2149</v>
      </c>
      <c r="N34" s="578">
        <f t="shared" si="3"/>
        <v>609</v>
      </c>
    </row>
    <row r="35" spans="1:14" ht="15" customHeight="1">
      <c r="A35" s="761" t="s">
        <v>1122</v>
      </c>
      <c r="B35" s="296" t="s">
        <v>622</v>
      </c>
      <c r="C35" s="294">
        <v>0</v>
      </c>
      <c r="D35" s="294">
        <v>0</v>
      </c>
      <c r="E35" s="492">
        <f t="shared" si="0"/>
        <v>0</v>
      </c>
      <c r="F35" s="294">
        <v>0</v>
      </c>
      <c r="G35" s="493">
        <f t="shared" si="1"/>
        <v>0</v>
      </c>
      <c r="I35" s="286"/>
      <c r="J35" s="625">
        <v>0</v>
      </c>
      <c r="K35" s="624">
        <f t="shared" si="2"/>
        <v>0</v>
      </c>
      <c r="L35" s="579"/>
      <c r="M35" s="579">
        <v>0</v>
      </c>
      <c r="N35" s="578">
        <f t="shared" si="3"/>
        <v>0</v>
      </c>
    </row>
    <row r="36" spans="1:14" ht="15">
      <c r="A36" s="762"/>
      <c r="B36" s="296" t="s">
        <v>620</v>
      </c>
      <c r="C36" s="294">
        <v>5917</v>
      </c>
      <c r="D36" s="294">
        <v>1570</v>
      </c>
      <c r="E36" s="492">
        <f t="shared" si="0"/>
        <v>7487</v>
      </c>
      <c r="F36" s="294">
        <v>490</v>
      </c>
      <c r="G36" s="493">
        <f t="shared" si="1"/>
        <v>6997</v>
      </c>
      <c r="I36" s="286"/>
      <c r="J36" s="625">
        <v>5917</v>
      </c>
      <c r="K36" s="624">
        <f t="shared" si="2"/>
        <v>0</v>
      </c>
      <c r="L36" s="579"/>
      <c r="M36" s="579">
        <v>5371</v>
      </c>
      <c r="N36" s="578">
        <f t="shared" si="3"/>
        <v>546</v>
      </c>
    </row>
    <row r="37" spans="1:14" ht="15">
      <c r="A37" s="763"/>
      <c r="B37" s="296" t="s">
        <v>621</v>
      </c>
      <c r="C37" s="294">
        <v>7775</v>
      </c>
      <c r="D37" s="294">
        <v>1077</v>
      </c>
      <c r="E37" s="492">
        <f t="shared" si="0"/>
        <v>8852</v>
      </c>
      <c r="F37" s="294">
        <v>285</v>
      </c>
      <c r="G37" s="493">
        <f t="shared" si="1"/>
        <v>8567</v>
      </c>
      <c r="I37" s="286"/>
      <c r="J37" s="625">
        <v>7775</v>
      </c>
      <c r="K37" s="624">
        <f t="shared" si="2"/>
        <v>0</v>
      </c>
      <c r="L37" s="579"/>
      <c r="M37" s="579">
        <v>8501</v>
      </c>
      <c r="N37" s="578">
        <f t="shared" si="3"/>
        <v>-726</v>
      </c>
    </row>
    <row r="38" spans="1:14" ht="15" customHeight="1">
      <c r="A38" s="761" t="s">
        <v>1123</v>
      </c>
      <c r="B38" s="296" t="s">
        <v>622</v>
      </c>
      <c r="C38" s="294">
        <v>0</v>
      </c>
      <c r="D38" s="294">
        <v>0</v>
      </c>
      <c r="E38" s="492">
        <f t="shared" si="0"/>
        <v>0</v>
      </c>
      <c r="F38" s="294">
        <v>0</v>
      </c>
      <c r="G38" s="493">
        <f t="shared" si="1"/>
        <v>0</v>
      </c>
      <c r="I38" s="286"/>
      <c r="J38" s="625">
        <v>0</v>
      </c>
      <c r="K38" s="624">
        <f t="shared" si="2"/>
        <v>0</v>
      </c>
      <c r="L38" s="579"/>
      <c r="M38" s="579">
        <v>0</v>
      </c>
      <c r="N38" s="578">
        <f t="shared" si="3"/>
        <v>0</v>
      </c>
    </row>
    <row r="39" spans="1:14" ht="15">
      <c r="A39" s="762"/>
      <c r="B39" s="296" t="s">
        <v>620</v>
      </c>
      <c r="C39" s="294">
        <v>6698</v>
      </c>
      <c r="D39" s="294">
        <v>1322</v>
      </c>
      <c r="E39" s="492">
        <f t="shared" si="0"/>
        <v>8020</v>
      </c>
      <c r="F39" s="294">
        <v>875</v>
      </c>
      <c r="G39" s="493">
        <f t="shared" si="1"/>
        <v>7145</v>
      </c>
      <c r="I39" s="286"/>
      <c r="J39" s="625">
        <v>6698</v>
      </c>
      <c r="K39" s="624">
        <f t="shared" si="2"/>
        <v>0</v>
      </c>
      <c r="L39" s="579"/>
      <c r="M39" s="579">
        <v>5474</v>
      </c>
      <c r="N39" s="578">
        <f t="shared" si="3"/>
        <v>1224</v>
      </c>
    </row>
    <row r="40" spans="1:14" ht="15">
      <c r="A40" s="763"/>
      <c r="B40" s="296" t="s">
        <v>621</v>
      </c>
      <c r="C40" s="294">
        <v>5440</v>
      </c>
      <c r="D40" s="294">
        <v>828</v>
      </c>
      <c r="E40" s="492">
        <f t="shared" si="0"/>
        <v>6268</v>
      </c>
      <c r="F40" s="294">
        <v>470</v>
      </c>
      <c r="G40" s="493">
        <f t="shared" si="1"/>
        <v>5798</v>
      </c>
      <c r="I40" s="286"/>
      <c r="J40" s="625">
        <v>5440</v>
      </c>
      <c r="K40" s="624">
        <f t="shared" si="2"/>
        <v>0</v>
      </c>
      <c r="L40" s="579"/>
      <c r="M40" s="579">
        <v>3954</v>
      </c>
      <c r="N40" s="578">
        <f t="shared" si="3"/>
        <v>1486</v>
      </c>
    </row>
    <row r="41" spans="1:14" ht="12.75" customHeight="1">
      <c r="A41" s="764" t="s">
        <v>392</v>
      </c>
      <c r="B41" s="293" t="s">
        <v>622</v>
      </c>
      <c r="C41" s="488">
        <f t="shared" ref="C41" si="4">+C5+C8+C11+C14+C17+C20+C23+C26+C29+C32+C35+C38</f>
        <v>0</v>
      </c>
      <c r="D41" s="488">
        <f t="shared" ref="D41:G41" si="5">+D5+D8+D11+D14+D17+D20+D23+D26+D29+D32+D35+D38</f>
        <v>0</v>
      </c>
      <c r="E41" s="488">
        <f t="shared" si="5"/>
        <v>0</v>
      </c>
      <c r="F41" s="488">
        <f t="shared" si="5"/>
        <v>0</v>
      </c>
      <c r="G41" s="489">
        <f t="shared" si="5"/>
        <v>0</v>
      </c>
      <c r="I41" s="286"/>
      <c r="J41" s="626">
        <f t="shared" ref="J41:K41" si="6">+J5+J8+J11+J14+J17+J20+J23+J26+J29+J32+J35+J38</f>
        <v>0</v>
      </c>
      <c r="K41" s="627">
        <f t="shared" si="6"/>
        <v>0</v>
      </c>
      <c r="L41" s="579"/>
      <c r="M41" s="580">
        <f t="shared" ref="M41:N41" si="7">+M5+M8+M11+M14+M17+M20+M23+M26+M29+M32+M35+M38</f>
        <v>0</v>
      </c>
      <c r="N41" s="580">
        <f t="shared" si="7"/>
        <v>0</v>
      </c>
    </row>
    <row r="42" spans="1:14" ht="12.75" customHeight="1">
      <c r="A42" s="765"/>
      <c r="B42" s="293" t="s">
        <v>620</v>
      </c>
      <c r="C42" s="488">
        <f t="shared" ref="C42" si="8">+C6+C9+C12+C15+C18+C21+C24+C27+C30+C33+C36+C39</f>
        <v>53798</v>
      </c>
      <c r="D42" s="488">
        <f t="shared" ref="D42:G43" si="9">+D6+D9+D12+D15+D18+D21+D24+D27+D30+D33+D36+D39</f>
        <v>15043</v>
      </c>
      <c r="E42" s="488">
        <f t="shared" si="9"/>
        <v>68841</v>
      </c>
      <c r="F42" s="488">
        <f t="shared" si="9"/>
        <v>10036</v>
      </c>
      <c r="G42" s="489">
        <f t="shared" si="9"/>
        <v>58805</v>
      </c>
      <c r="I42" s="286"/>
      <c r="J42" s="626">
        <f t="shared" ref="J42:K42" si="10">+J6+J9+J12+J15+J18+J21+J24+J27+J30+J33+J36+J39</f>
        <v>53798</v>
      </c>
      <c r="K42" s="627">
        <f t="shared" si="10"/>
        <v>0</v>
      </c>
      <c r="L42" s="579"/>
      <c r="M42" s="580">
        <f t="shared" ref="M42:N42" si="11">+M6+M9+M12+M15+M18+M21+M24+M27+M30+M33+M36+M39</f>
        <v>50565</v>
      </c>
      <c r="N42" s="580">
        <f t="shared" si="11"/>
        <v>3233</v>
      </c>
    </row>
    <row r="43" spans="1:14" ht="12.75" customHeight="1" thickBot="1">
      <c r="A43" s="766"/>
      <c r="B43" s="476" t="s">
        <v>621</v>
      </c>
      <c r="C43" s="490">
        <f t="shared" ref="C43" si="12">+C7+C10+C13+C16+C19+C22+C25+C28+C31+C34+C37+C40</f>
        <v>50055</v>
      </c>
      <c r="D43" s="490">
        <f t="shared" si="9"/>
        <v>13452</v>
      </c>
      <c r="E43" s="490">
        <f t="shared" si="9"/>
        <v>63507</v>
      </c>
      <c r="F43" s="490">
        <f t="shared" si="9"/>
        <v>4872</v>
      </c>
      <c r="G43" s="491">
        <f t="shared" si="9"/>
        <v>58635</v>
      </c>
      <c r="I43" s="286"/>
      <c r="J43" s="626">
        <f t="shared" ref="J43:K43" si="13">+J7+J10+J13+J16+J19+J22+J25+J28+J31+J34+J37+J40</f>
        <v>50055</v>
      </c>
      <c r="K43" s="627">
        <f t="shared" si="13"/>
        <v>0</v>
      </c>
      <c r="L43" s="579"/>
      <c r="M43" s="580">
        <f t="shared" ref="M43:N43" si="14">+M7+M10+M13+M16+M19+M22+M25+M28+M31+M34+M37+M40</f>
        <v>38999</v>
      </c>
      <c r="N43" s="580">
        <f t="shared" si="14"/>
        <v>11056</v>
      </c>
    </row>
    <row r="44" spans="1:14">
      <c r="I44" s="286"/>
      <c r="J44" s="616"/>
      <c r="K44" s="619"/>
      <c r="L44" s="579"/>
      <c r="M44" s="579"/>
    </row>
    <row r="45" spans="1:14">
      <c r="I45" s="286"/>
      <c r="J45" s="616"/>
      <c r="K45" s="619"/>
      <c r="L45" s="579"/>
      <c r="M45" s="579"/>
    </row>
    <row r="46" spans="1:14" ht="14.25">
      <c r="D46" s="287"/>
      <c r="I46" s="286"/>
      <c r="J46" s="616"/>
      <c r="K46" s="619"/>
      <c r="L46" s="579"/>
      <c r="M46" s="579"/>
    </row>
    <row r="47" spans="1:14">
      <c r="I47" s="286"/>
      <c r="J47" s="616"/>
      <c r="K47" s="619"/>
      <c r="L47" s="579"/>
      <c r="M47" s="579"/>
    </row>
    <row r="48" spans="1:14">
      <c r="I48" s="286"/>
      <c r="J48" s="616"/>
      <c r="K48" s="619"/>
      <c r="L48" s="579"/>
      <c r="M48" s="579"/>
    </row>
    <row r="49" spans="9:13">
      <c r="I49" s="286"/>
      <c r="J49" s="616"/>
      <c r="K49" s="619"/>
      <c r="L49" s="579"/>
      <c r="M49" s="579"/>
    </row>
  </sheetData>
  <autoFilter ref="A4:G46">
    <sortState ref="A4:G42">
      <sortCondition ref="B4:B42"/>
    </sortState>
  </autoFilter>
  <mergeCells count="15">
    <mergeCell ref="A17:A19"/>
    <mergeCell ref="A1:G1"/>
    <mergeCell ref="A5:A7"/>
    <mergeCell ref="A8:A10"/>
    <mergeCell ref="A11:A13"/>
    <mergeCell ref="A14:A16"/>
    <mergeCell ref="F2:G2"/>
    <mergeCell ref="A38:A40"/>
    <mergeCell ref="A41:A43"/>
    <mergeCell ref="A20:A22"/>
    <mergeCell ref="A23:A25"/>
    <mergeCell ref="A26:A28"/>
    <mergeCell ref="A29:A31"/>
    <mergeCell ref="A32:A34"/>
    <mergeCell ref="A35:A37"/>
  </mergeCells>
  <conditionalFormatting sqref="A1:G1 B6:G7 A44:G1048576 A41:G41 B42:G43 A8:G8 B9:G10 B12:G13 B15:G16 B18:G19 B21:G22 B24:G25 B27:G28 B30:G31 B33:G34 B36:G37 B39:G40 A3:G5 A2:F2 A38:G38 A35:G35 A32:G32 A29:G29 A26:G26 A23:G23 A20:G20 A17:G17 A14:G14 A11:G11">
    <cfRule type="cellIs" dxfId="6" priority="2" operator="lessThan">
      <formula>0</formula>
    </cfRule>
  </conditionalFormatting>
  <conditionalFormatting sqref="C5:G43">
    <cfRule type="cellIs" dxfId="5" priority="1" operator="lessThan">
      <formula>0</formula>
    </cfRule>
  </conditionalFormatting>
  <printOptions horizontalCentered="1" verticalCentered="1"/>
  <pageMargins left="0.75" right="0.75" top="1" bottom="1" header="0.5" footer="0.5"/>
  <pageSetup paperSize="9" orientation="portrait" verticalDpi="7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23"/>
  </sheetPr>
  <dimension ref="C3:H32"/>
  <sheetViews>
    <sheetView workbookViewId="0"/>
  </sheetViews>
  <sheetFormatPr defaultRowHeight="12.75"/>
  <cols>
    <col min="5" max="6" width="0" hidden="1" customWidth="1"/>
  </cols>
  <sheetData>
    <row r="3" spans="3:8">
      <c r="C3" t="s">
        <v>1525</v>
      </c>
      <c r="D3" t="s">
        <v>1526</v>
      </c>
      <c r="H3" t="s">
        <v>1527</v>
      </c>
    </row>
    <row r="4" spans="3:8">
      <c r="C4">
        <v>5532</v>
      </c>
      <c r="D4">
        <v>5283</v>
      </c>
      <c r="H4">
        <v>1399</v>
      </c>
    </row>
    <row r="5" spans="3:8">
      <c r="C5">
        <f>+E5</f>
        <v>1829</v>
      </c>
      <c r="D5">
        <f>+F5</f>
        <v>1829</v>
      </c>
      <c r="E5">
        <v>1829</v>
      </c>
      <c r="F5">
        <v>1829</v>
      </c>
      <c r="H5">
        <v>0</v>
      </c>
    </row>
    <row r="7" spans="3:8">
      <c r="C7">
        <v>8542</v>
      </c>
      <c r="D7">
        <v>8855</v>
      </c>
      <c r="H7">
        <v>6434</v>
      </c>
    </row>
    <row r="8" spans="3:8">
      <c r="C8">
        <f>+E8</f>
        <v>1324</v>
      </c>
      <c r="D8">
        <f>+F8</f>
        <v>1083</v>
      </c>
      <c r="E8">
        <v>1324</v>
      </c>
      <c r="F8">
        <v>1083</v>
      </c>
      <c r="H8">
        <v>744</v>
      </c>
    </row>
    <row r="10" spans="3:8">
      <c r="C10">
        <v>7369</v>
      </c>
      <c r="D10">
        <v>10688</v>
      </c>
      <c r="H10">
        <v>7564</v>
      </c>
    </row>
    <row r="11" spans="3:8">
      <c r="C11">
        <f>+E11</f>
        <v>569</v>
      </c>
      <c r="D11">
        <f>+F11</f>
        <v>598</v>
      </c>
      <c r="E11">
        <v>569</v>
      </c>
      <c r="F11">
        <v>598</v>
      </c>
      <c r="H11">
        <v>222</v>
      </c>
    </row>
    <row r="13" spans="3:8">
      <c r="C13">
        <v>8950</v>
      </c>
      <c r="D13">
        <v>16365</v>
      </c>
      <c r="H13">
        <v>12125</v>
      </c>
    </row>
    <row r="14" spans="3:8">
      <c r="C14">
        <f>+E14</f>
        <v>530</v>
      </c>
      <c r="D14">
        <f>+F14</f>
        <v>1110</v>
      </c>
      <c r="E14">
        <v>530</v>
      </c>
      <c r="F14">
        <v>1110</v>
      </c>
      <c r="H14">
        <v>709</v>
      </c>
    </row>
    <row r="16" spans="3:8">
      <c r="C16">
        <v>4115</v>
      </c>
      <c r="D16">
        <v>4205</v>
      </c>
      <c r="H16">
        <v>8514</v>
      </c>
    </row>
    <row r="17" spans="3:8">
      <c r="C17">
        <f>+E17</f>
        <v>232</v>
      </c>
      <c r="D17">
        <f>+F17</f>
        <v>232</v>
      </c>
      <c r="E17">
        <v>232</v>
      </c>
      <c r="F17">
        <v>232</v>
      </c>
      <c r="H17">
        <v>0</v>
      </c>
    </row>
    <row r="19" spans="3:8">
      <c r="C19">
        <v>13485</v>
      </c>
      <c r="D19">
        <v>8807</v>
      </c>
      <c r="H19">
        <v>12511</v>
      </c>
    </row>
    <row r="20" spans="3:8">
      <c r="C20">
        <f>+E20</f>
        <v>887</v>
      </c>
      <c r="D20">
        <f>+F20</f>
        <v>868</v>
      </c>
      <c r="E20">
        <v>887</v>
      </c>
      <c r="F20">
        <v>868</v>
      </c>
      <c r="H20">
        <v>24</v>
      </c>
    </row>
    <row r="22" spans="3:8">
      <c r="C22">
        <v>13152</v>
      </c>
      <c r="D22">
        <v>18190</v>
      </c>
      <c r="H22">
        <v>24335</v>
      </c>
    </row>
    <row r="23" spans="3:8">
      <c r="C23">
        <f>+E23</f>
        <v>378</v>
      </c>
      <c r="D23">
        <f>+F23</f>
        <v>348</v>
      </c>
      <c r="E23">
        <v>378</v>
      </c>
      <c r="F23">
        <v>348</v>
      </c>
      <c r="H23">
        <v>85</v>
      </c>
    </row>
    <row r="25" spans="3:8">
      <c r="C25">
        <v>8197</v>
      </c>
      <c r="D25">
        <v>7971</v>
      </c>
      <c r="H25">
        <v>7458</v>
      </c>
    </row>
    <row r="26" spans="3:8">
      <c r="C26">
        <f>+E26</f>
        <v>1179</v>
      </c>
      <c r="D26">
        <f>+F26</f>
        <v>1193</v>
      </c>
      <c r="E26">
        <v>1179</v>
      </c>
      <c r="F26">
        <v>1193</v>
      </c>
      <c r="H26">
        <v>24</v>
      </c>
    </row>
    <row r="28" spans="3:8">
      <c r="C28">
        <v>3737</v>
      </c>
      <c r="D28">
        <v>5953</v>
      </c>
      <c r="H28">
        <v>7568</v>
      </c>
    </row>
    <row r="29" spans="3:8">
      <c r="C29">
        <f>+E29</f>
        <v>386</v>
      </c>
      <c r="D29">
        <f>+F29</f>
        <v>892</v>
      </c>
      <c r="E29">
        <v>386</v>
      </c>
      <c r="F29">
        <v>892</v>
      </c>
      <c r="H29">
        <v>1104</v>
      </c>
    </row>
    <row r="31" spans="3:8">
      <c r="C31">
        <v>73079</v>
      </c>
      <c r="D31">
        <v>86317</v>
      </c>
      <c r="H31">
        <v>87908</v>
      </c>
    </row>
    <row r="32" spans="3:8">
      <c r="C32">
        <f>+E32</f>
        <v>7314</v>
      </c>
      <c r="D32">
        <f>+F32</f>
        <v>8153</v>
      </c>
      <c r="E32">
        <v>7314</v>
      </c>
      <c r="F32">
        <v>8153</v>
      </c>
      <c r="H32">
        <v>2912</v>
      </c>
    </row>
  </sheetData>
  <phoneticPr fontId="2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52"/>
  </sheetPr>
  <dimension ref="A1:CS149"/>
  <sheetViews>
    <sheetView workbookViewId="0">
      <selection sqref="A1:S1"/>
    </sheetView>
  </sheetViews>
  <sheetFormatPr defaultColWidth="9.85546875" defaultRowHeight="15"/>
  <cols>
    <col min="1" max="1" width="5.140625" style="178" customWidth="1"/>
    <col min="2" max="2" width="6.140625" style="256" bestFit="1" customWidth="1"/>
    <col min="3" max="3" width="19" style="178" bestFit="1" customWidth="1"/>
    <col min="4" max="4" width="8" style="178" customWidth="1"/>
    <col min="5" max="5" width="8.42578125" style="178" customWidth="1"/>
    <col min="6" max="6" width="4.85546875" style="178" bestFit="1" customWidth="1"/>
    <col min="7" max="8" width="6.42578125" style="178" bestFit="1" customWidth="1"/>
    <col min="9" max="9" width="4.85546875" style="178" bestFit="1" customWidth="1"/>
    <col min="10" max="11" width="6.42578125" style="178" bestFit="1" customWidth="1"/>
    <col min="12" max="16" width="6.42578125" style="178" customWidth="1"/>
    <col min="17" max="19" width="6.42578125" style="178" bestFit="1" customWidth="1"/>
    <col min="20" max="20" width="16" style="177" hidden="1" customWidth="1"/>
    <col min="21" max="21" width="5.85546875" style="177" hidden="1" customWidth="1"/>
    <col min="22" max="23" width="6.42578125" style="177" hidden="1" customWidth="1"/>
    <col min="24" max="24" width="9.85546875" style="177" hidden="1" customWidth="1"/>
    <col min="25" max="25" width="4.85546875" style="178" hidden="1" customWidth="1"/>
    <col min="26" max="26" width="5.140625" style="178" hidden="1" customWidth="1"/>
    <col min="27" max="27" width="6.42578125" style="178" hidden="1" customWidth="1"/>
    <col min="28" max="28" width="4.85546875" style="178" hidden="1" customWidth="1"/>
    <col min="29" max="29" width="5.140625" style="178" hidden="1" customWidth="1"/>
    <col min="30" max="30" width="6.42578125" style="178" hidden="1" customWidth="1"/>
    <col min="31" max="31" width="4.85546875" style="178" hidden="1" customWidth="1"/>
    <col min="32" max="32" width="5.140625" style="178" hidden="1" customWidth="1"/>
    <col min="33" max="33" width="6.42578125" style="178" hidden="1" customWidth="1"/>
    <col min="34" max="34" width="4.85546875" style="178" hidden="1" customWidth="1"/>
    <col min="35" max="35" width="5.140625" style="178" hidden="1" customWidth="1"/>
    <col min="36" max="36" width="6.42578125" style="178" hidden="1" customWidth="1"/>
    <col min="37" max="37" width="4.85546875" style="178" hidden="1" customWidth="1"/>
    <col min="38" max="38" width="5.140625" style="178" hidden="1" customWidth="1"/>
    <col min="39" max="39" width="6.42578125" style="178" hidden="1" customWidth="1"/>
    <col min="40" max="40" width="4.85546875" style="178" hidden="1" customWidth="1"/>
    <col min="41" max="41" width="5.140625" style="178" hidden="1" customWidth="1"/>
    <col min="42" max="42" width="6.42578125" style="178" hidden="1" customWidth="1"/>
    <col min="43" max="43" width="4.85546875" style="178" bestFit="1" customWidth="1"/>
    <col min="44" max="44" width="5.140625" style="178" bestFit="1" customWidth="1"/>
    <col min="45" max="45" width="6.42578125" style="178" bestFit="1" customWidth="1"/>
    <col min="46" max="46" width="4.85546875" style="178" bestFit="1" customWidth="1"/>
    <col min="47" max="47" width="5.140625" style="178" bestFit="1" customWidth="1"/>
    <col min="48" max="48" width="6.42578125" style="178" bestFit="1" customWidth="1"/>
    <col min="49" max="49" width="4.85546875" style="178" bestFit="1" customWidth="1"/>
    <col min="50" max="50" width="5.140625" style="178" bestFit="1" customWidth="1"/>
    <col min="51" max="51" width="6.42578125" style="178" bestFit="1" customWidth="1"/>
    <col min="52" max="52" width="4.85546875" style="178" bestFit="1" customWidth="1"/>
    <col min="53" max="53" width="5.140625" style="178" bestFit="1" customWidth="1"/>
    <col min="54" max="54" width="6.42578125" style="178" bestFit="1" customWidth="1"/>
    <col min="55" max="55" width="4.85546875" style="178" bestFit="1" customWidth="1"/>
    <col min="56" max="56" width="5.140625" style="178" bestFit="1" customWidth="1"/>
    <col min="57" max="57" width="6.42578125" style="178" bestFit="1" customWidth="1"/>
    <col min="58" max="58" width="4.85546875" style="178" bestFit="1" customWidth="1"/>
    <col min="59" max="59" width="5.140625" style="178" bestFit="1" customWidth="1"/>
    <col min="60" max="63" width="6.42578125" style="178" bestFit="1" customWidth="1"/>
    <col min="64" max="16384" width="9.85546875" style="178"/>
  </cols>
  <sheetData>
    <row r="1" spans="1:64" ht="38.25" customHeight="1">
      <c r="A1" s="774" t="s">
        <v>1862</v>
      </c>
      <c r="B1" s="774"/>
      <c r="C1" s="774"/>
      <c r="D1" s="774"/>
      <c r="E1" s="774"/>
      <c r="F1" s="774"/>
      <c r="G1" s="774"/>
      <c r="H1" s="774"/>
      <c r="I1" s="774"/>
      <c r="J1" s="774"/>
      <c r="K1" s="774"/>
      <c r="L1" s="774"/>
      <c r="M1" s="774"/>
      <c r="N1" s="774"/>
      <c r="O1" s="774"/>
      <c r="P1" s="774"/>
      <c r="Q1" s="774"/>
      <c r="R1" s="774"/>
      <c r="S1" s="774"/>
    </row>
    <row r="2" spans="1:64" ht="21" customHeight="1" thickBot="1">
      <c r="A2" s="770" t="s">
        <v>1863</v>
      </c>
      <c r="B2" s="770"/>
      <c r="C2" s="770"/>
      <c r="D2" s="770"/>
      <c r="E2" s="770"/>
      <c r="F2" s="770"/>
      <c r="G2" s="770"/>
      <c r="H2" s="770"/>
      <c r="I2" s="770"/>
      <c r="J2" s="770"/>
      <c r="K2" s="778">
        <v>40242</v>
      </c>
      <c r="L2" s="778"/>
      <c r="M2" s="778"/>
      <c r="N2" s="778"/>
      <c r="O2" s="778"/>
      <c r="P2" s="778"/>
      <c r="Q2" s="778"/>
      <c r="R2" s="778"/>
      <c r="S2" s="778"/>
    </row>
    <row r="3" spans="1:64" ht="15.75" customHeight="1" thickTop="1">
      <c r="A3" s="782" t="s">
        <v>439</v>
      </c>
      <c r="B3" s="785" t="s">
        <v>529</v>
      </c>
      <c r="C3" s="779" t="s">
        <v>530</v>
      </c>
      <c r="D3" s="788" t="s">
        <v>916</v>
      </c>
      <c r="E3" s="789"/>
      <c r="F3" s="789"/>
      <c r="G3" s="789"/>
      <c r="H3" s="789"/>
      <c r="I3" s="789"/>
      <c r="J3" s="789"/>
      <c r="K3" s="790"/>
      <c r="L3" s="788" t="s">
        <v>1864</v>
      </c>
      <c r="M3" s="789"/>
      <c r="N3" s="789"/>
      <c r="O3" s="789"/>
      <c r="P3" s="789"/>
      <c r="Q3" s="789"/>
      <c r="R3" s="789"/>
      <c r="S3" s="790"/>
      <c r="T3" s="179"/>
      <c r="U3" s="775" t="s">
        <v>1865</v>
      </c>
      <c r="V3" s="776"/>
      <c r="W3" s="777"/>
      <c r="X3" s="180"/>
      <c r="Y3" s="809">
        <v>38808</v>
      </c>
      <c r="Z3" s="810"/>
      <c r="AA3" s="811"/>
      <c r="AB3" s="809">
        <v>38838</v>
      </c>
      <c r="AC3" s="810"/>
      <c r="AD3" s="811"/>
      <c r="AE3" s="809">
        <v>38869</v>
      </c>
      <c r="AF3" s="810"/>
      <c r="AG3" s="811"/>
      <c r="AH3" s="809">
        <v>38899</v>
      </c>
      <c r="AI3" s="810"/>
      <c r="AJ3" s="811"/>
      <c r="AK3" s="809">
        <v>38930</v>
      </c>
      <c r="AL3" s="810"/>
      <c r="AM3" s="811"/>
      <c r="AN3" s="809">
        <v>38961</v>
      </c>
      <c r="AO3" s="810"/>
      <c r="AP3" s="811"/>
      <c r="AQ3" s="809">
        <v>38991</v>
      </c>
      <c r="AR3" s="810"/>
      <c r="AS3" s="811"/>
      <c r="AT3" s="809">
        <v>39022</v>
      </c>
      <c r="AU3" s="810"/>
      <c r="AV3" s="811"/>
      <c r="AW3" s="809">
        <v>39052</v>
      </c>
      <c r="AX3" s="810"/>
      <c r="AY3" s="811"/>
      <c r="AZ3" s="809">
        <v>39083</v>
      </c>
      <c r="BA3" s="810"/>
      <c r="BB3" s="811"/>
      <c r="BC3" s="809">
        <v>39114</v>
      </c>
      <c r="BD3" s="810"/>
      <c r="BE3" s="811"/>
      <c r="BF3" s="809">
        <v>39142</v>
      </c>
      <c r="BG3" s="810"/>
      <c r="BH3" s="811"/>
      <c r="BI3" s="806" t="s">
        <v>1866</v>
      </c>
      <c r="BJ3" s="807"/>
      <c r="BK3" s="808"/>
    </row>
    <row r="4" spans="1:64" ht="15.75" customHeight="1" thickBot="1">
      <c r="A4" s="783"/>
      <c r="B4" s="786">
        <v>1</v>
      </c>
      <c r="C4" s="780">
        <v>3</v>
      </c>
      <c r="D4" s="181" t="s">
        <v>917</v>
      </c>
      <c r="E4" s="181"/>
      <c r="F4" s="181" t="s">
        <v>1064</v>
      </c>
      <c r="G4" s="181"/>
      <c r="H4" s="181"/>
      <c r="I4" s="793" t="s">
        <v>395</v>
      </c>
      <c r="J4" s="794"/>
      <c r="K4" s="795"/>
      <c r="L4" s="181" t="s">
        <v>917</v>
      </c>
      <c r="M4" s="181"/>
      <c r="N4" s="181" t="s">
        <v>1064</v>
      </c>
      <c r="O4" s="181"/>
      <c r="P4" s="181"/>
      <c r="Q4" s="181" t="s">
        <v>395</v>
      </c>
      <c r="R4" s="181"/>
      <c r="S4" s="182"/>
      <c r="T4" s="179"/>
      <c r="U4" s="183" t="s">
        <v>1011</v>
      </c>
      <c r="V4" s="184" t="s">
        <v>1013</v>
      </c>
      <c r="W4" s="185" t="s">
        <v>1012</v>
      </c>
      <c r="X4" s="180"/>
      <c r="Y4" s="796" t="s">
        <v>395</v>
      </c>
      <c r="Z4" s="794"/>
      <c r="AA4" s="798"/>
      <c r="AB4" s="796" t="s">
        <v>395</v>
      </c>
      <c r="AC4" s="794"/>
      <c r="AD4" s="798"/>
      <c r="AE4" s="796" t="s">
        <v>395</v>
      </c>
      <c r="AF4" s="794"/>
      <c r="AG4" s="798"/>
      <c r="AH4" s="796" t="s">
        <v>395</v>
      </c>
      <c r="AI4" s="794"/>
      <c r="AJ4" s="798"/>
      <c r="AK4" s="796" t="s">
        <v>395</v>
      </c>
      <c r="AL4" s="794"/>
      <c r="AM4" s="798"/>
      <c r="AN4" s="796" t="s">
        <v>395</v>
      </c>
      <c r="AO4" s="794"/>
      <c r="AP4" s="798"/>
      <c r="AQ4" s="796" t="s">
        <v>395</v>
      </c>
      <c r="AR4" s="794"/>
      <c r="AS4" s="798"/>
      <c r="AT4" s="796" t="s">
        <v>395</v>
      </c>
      <c r="AU4" s="794"/>
      <c r="AV4" s="798"/>
      <c r="AW4" s="796" t="s">
        <v>395</v>
      </c>
      <c r="AX4" s="794"/>
      <c r="AY4" s="798"/>
      <c r="AZ4" s="796" t="s">
        <v>395</v>
      </c>
      <c r="BA4" s="794"/>
      <c r="BB4" s="798"/>
      <c r="BC4" s="796" t="s">
        <v>395</v>
      </c>
      <c r="BD4" s="794"/>
      <c r="BE4" s="798"/>
      <c r="BF4" s="796" t="s">
        <v>395</v>
      </c>
      <c r="BG4" s="794"/>
      <c r="BH4" s="798"/>
      <c r="BI4" s="796" t="s">
        <v>395</v>
      </c>
      <c r="BJ4" s="794"/>
      <c r="BK4" s="797"/>
    </row>
    <row r="5" spans="1:64" ht="15.75" thickBot="1">
      <c r="A5" s="784"/>
      <c r="B5" s="787">
        <v>1</v>
      </c>
      <c r="C5" s="781">
        <v>3</v>
      </c>
      <c r="D5" s="184" t="s">
        <v>1011</v>
      </c>
      <c r="E5" s="184" t="s">
        <v>1012</v>
      </c>
      <c r="F5" s="184" t="s">
        <v>1011</v>
      </c>
      <c r="G5" s="184" t="s">
        <v>1013</v>
      </c>
      <c r="H5" s="184" t="s">
        <v>1012</v>
      </c>
      <c r="I5" s="184" t="s">
        <v>1011</v>
      </c>
      <c r="J5" s="184" t="s">
        <v>1013</v>
      </c>
      <c r="K5" s="184" t="s">
        <v>1012</v>
      </c>
      <c r="L5" s="184" t="s">
        <v>1011</v>
      </c>
      <c r="M5" s="184" t="s">
        <v>1012</v>
      </c>
      <c r="N5" s="184" t="s">
        <v>1011</v>
      </c>
      <c r="O5" s="184" t="s">
        <v>1013</v>
      </c>
      <c r="P5" s="184" t="s">
        <v>1012</v>
      </c>
      <c r="Q5" s="184" t="s">
        <v>1011</v>
      </c>
      <c r="R5" s="184" t="s">
        <v>1013</v>
      </c>
      <c r="S5" s="184" t="s">
        <v>1012</v>
      </c>
      <c r="T5" s="179"/>
      <c r="U5" s="771"/>
      <c r="V5" s="772"/>
      <c r="W5" s="773"/>
      <c r="X5" s="180">
        <f>79-62+1</f>
        <v>18</v>
      </c>
      <c r="Y5" s="186" t="s">
        <v>1011</v>
      </c>
      <c r="Z5" s="187" t="s">
        <v>1013</v>
      </c>
      <c r="AA5" s="188" t="s">
        <v>1012</v>
      </c>
      <c r="AB5" s="186" t="s">
        <v>1011</v>
      </c>
      <c r="AC5" s="187" t="s">
        <v>1013</v>
      </c>
      <c r="AD5" s="188" t="s">
        <v>1012</v>
      </c>
      <c r="AE5" s="186" t="s">
        <v>1011</v>
      </c>
      <c r="AF5" s="187" t="s">
        <v>1013</v>
      </c>
      <c r="AG5" s="188" t="s">
        <v>1012</v>
      </c>
      <c r="AH5" s="186" t="s">
        <v>1011</v>
      </c>
      <c r="AI5" s="187" t="s">
        <v>1013</v>
      </c>
      <c r="AJ5" s="188" t="s">
        <v>1012</v>
      </c>
      <c r="AK5" s="186" t="s">
        <v>1011</v>
      </c>
      <c r="AL5" s="187" t="s">
        <v>1013</v>
      </c>
      <c r="AM5" s="188" t="s">
        <v>1012</v>
      </c>
      <c r="AN5" s="186" t="s">
        <v>1011</v>
      </c>
      <c r="AO5" s="187" t="s">
        <v>1013</v>
      </c>
      <c r="AP5" s="188" t="s">
        <v>1012</v>
      </c>
      <c r="AQ5" s="186" t="s">
        <v>1011</v>
      </c>
      <c r="AR5" s="187" t="s">
        <v>1013</v>
      </c>
      <c r="AS5" s="188" t="s">
        <v>1012</v>
      </c>
      <c r="AT5" s="186" t="s">
        <v>1011</v>
      </c>
      <c r="AU5" s="187" t="s">
        <v>1013</v>
      </c>
      <c r="AV5" s="188" t="s">
        <v>1012</v>
      </c>
      <c r="AW5" s="186" t="s">
        <v>1011</v>
      </c>
      <c r="AX5" s="187" t="s">
        <v>1013</v>
      </c>
      <c r="AY5" s="188" t="s">
        <v>1012</v>
      </c>
      <c r="AZ5" s="186" t="s">
        <v>1011</v>
      </c>
      <c r="BA5" s="187" t="s">
        <v>1013</v>
      </c>
      <c r="BB5" s="188" t="s">
        <v>1012</v>
      </c>
      <c r="BC5" s="186" t="s">
        <v>1011</v>
      </c>
      <c r="BD5" s="187" t="s">
        <v>1013</v>
      </c>
      <c r="BE5" s="188" t="s">
        <v>1012</v>
      </c>
      <c r="BF5" s="186" t="s">
        <v>1011</v>
      </c>
      <c r="BG5" s="187" t="s">
        <v>1013</v>
      </c>
      <c r="BH5" s="188" t="s">
        <v>1012</v>
      </c>
      <c r="BI5" s="187" t="s">
        <v>1011</v>
      </c>
      <c r="BJ5" s="187" t="s">
        <v>1013</v>
      </c>
      <c r="BK5" s="189" t="s">
        <v>1012</v>
      </c>
    </row>
    <row r="6" spans="1:64" ht="18.95" customHeight="1" thickBot="1">
      <c r="A6" s="190">
        <v>1</v>
      </c>
      <c r="B6" s="801" t="s">
        <v>1115</v>
      </c>
      <c r="C6" s="191" t="s">
        <v>1867</v>
      </c>
      <c r="D6" s="192">
        <v>0</v>
      </c>
      <c r="E6" s="192">
        <v>0</v>
      </c>
      <c r="F6" s="192">
        <v>0</v>
      </c>
      <c r="G6" s="192">
        <v>0</v>
      </c>
      <c r="H6" s="192">
        <v>1</v>
      </c>
      <c r="I6" s="193">
        <f t="shared" ref="I6:I27" si="0">D6+F6</f>
        <v>0</v>
      </c>
      <c r="J6" s="194">
        <f t="shared" ref="J6:J27" si="1">G6</f>
        <v>0</v>
      </c>
      <c r="K6" s="195">
        <f t="shared" ref="K6:K27" si="2">E6+H6</f>
        <v>1</v>
      </c>
      <c r="L6" s="192">
        <v>0</v>
      </c>
      <c r="M6" s="192">
        <v>1</v>
      </c>
      <c r="N6" s="192">
        <v>2</v>
      </c>
      <c r="O6" s="192">
        <v>7</v>
      </c>
      <c r="P6" s="196">
        <v>4</v>
      </c>
      <c r="Q6" s="197">
        <f t="shared" ref="Q6:Q27" si="3">+N6+L6</f>
        <v>2</v>
      </c>
      <c r="R6" s="198">
        <f t="shared" ref="R6:R27" si="4">+O6</f>
        <v>7</v>
      </c>
      <c r="S6" s="199">
        <f t="shared" ref="S6:S27" si="5">P6+M6</f>
        <v>5</v>
      </c>
      <c r="T6" s="200">
        <f t="shared" ref="T6:T37" si="6">+Q6+R6+S6</f>
        <v>14</v>
      </c>
      <c r="U6" s="201">
        <v>2</v>
      </c>
      <c r="V6" s="201">
        <v>7</v>
      </c>
      <c r="W6" s="201">
        <v>4</v>
      </c>
      <c r="Y6" s="202">
        <v>0</v>
      </c>
      <c r="Z6" s="202">
        <v>0</v>
      </c>
      <c r="AA6" s="202">
        <v>1</v>
      </c>
      <c r="AB6" s="202">
        <v>0</v>
      </c>
      <c r="AC6" s="202">
        <v>0</v>
      </c>
      <c r="AD6" s="202">
        <v>1</v>
      </c>
      <c r="AE6" s="202">
        <v>0</v>
      </c>
      <c r="AF6" s="202">
        <v>5</v>
      </c>
      <c r="AG6" s="202">
        <v>0</v>
      </c>
      <c r="AH6" s="202">
        <v>0</v>
      </c>
      <c r="AI6" s="202">
        <v>2</v>
      </c>
      <c r="AJ6" s="202">
        <v>1</v>
      </c>
      <c r="AK6" s="202">
        <v>0</v>
      </c>
      <c r="AL6" s="202">
        <v>0</v>
      </c>
      <c r="AM6" s="202">
        <v>0</v>
      </c>
      <c r="AN6" s="202">
        <v>1</v>
      </c>
      <c r="AO6" s="202">
        <v>0</v>
      </c>
      <c r="AP6" s="202">
        <v>1</v>
      </c>
      <c r="AQ6" s="202">
        <v>0</v>
      </c>
      <c r="AR6" s="202">
        <v>0</v>
      </c>
      <c r="AS6" s="202">
        <v>0</v>
      </c>
      <c r="AT6" s="202">
        <v>0</v>
      </c>
      <c r="AU6" s="202">
        <v>0</v>
      </c>
      <c r="AV6" s="202">
        <v>0</v>
      </c>
      <c r="AW6" s="202">
        <v>0</v>
      </c>
      <c r="AX6" s="202">
        <v>0</v>
      </c>
      <c r="AY6" s="202">
        <v>0</v>
      </c>
      <c r="AZ6" s="202">
        <v>1</v>
      </c>
      <c r="BA6" s="202">
        <v>0</v>
      </c>
      <c r="BB6" s="202">
        <v>0</v>
      </c>
      <c r="BC6" s="202">
        <v>0</v>
      </c>
      <c r="BD6" s="202">
        <v>0</v>
      </c>
      <c r="BE6" s="202">
        <v>0</v>
      </c>
      <c r="BF6" s="202">
        <v>0</v>
      </c>
      <c r="BG6" s="202">
        <v>0</v>
      </c>
      <c r="BH6" s="202">
        <v>1</v>
      </c>
      <c r="BI6" s="203">
        <f t="shared" ref="BI6:BK8" si="7">AQ6+AT6+AW6+AZ6+BC6+BF6</f>
        <v>1</v>
      </c>
      <c r="BJ6" s="203">
        <f t="shared" si="7"/>
        <v>0</v>
      </c>
      <c r="BK6" s="203">
        <f t="shared" si="7"/>
        <v>1</v>
      </c>
      <c r="BL6" s="204"/>
    </row>
    <row r="7" spans="1:64" ht="18.75" thickBot="1">
      <c r="A7" s="205">
        <v>2</v>
      </c>
      <c r="B7" s="799"/>
      <c r="C7" s="206" t="s">
        <v>1868</v>
      </c>
      <c r="D7" s="207">
        <v>0</v>
      </c>
      <c r="E7" s="192">
        <v>0</v>
      </c>
      <c r="F7" s="192">
        <v>0</v>
      </c>
      <c r="G7" s="192">
        <v>0</v>
      </c>
      <c r="H7" s="192">
        <v>0</v>
      </c>
      <c r="I7" s="208">
        <f t="shared" si="0"/>
        <v>0</v>
      </c>
      <c r="J7" s="209">
        <f t="shared" si="1"/>
        <v>0</v>
      </c>
      <c r="K7" s="210">
        <f t="shared" si="2"/>
        <v>0</v>
      </c>
      <c r="L7" s="192">
        <v>0</v>
      </c>
      <c r="M7" s="192">
        <v>1</v>
      </c>
      <c r="N7" s="192">
        <v>1</v>
      </c>
      <c r="O7" s="192">
        <v>1</v>
      </c>
      <c r="P7" s="196">
        <v>7</v>
      </c>
      <c r="Q7" s="211">
        <f t="shared" si="3"/>
        <v>1</v>
      </c>
      <c r="R7" s="212">
        <f t="shared" si="4"/>
        <v>1</v>
      </c>
      <c r="S7" s="213">
        <f t="shared" si="5"/>
        <v>8</v>
      </c>
      <c r="T7" s="200">
        <f t="shared" si="6"/>
        <v>10</v>
      </c>
      <c r="U7" s="201">
        <v>1</v>
      </c>
      <c r="V7" s="201">
        <v>1</v>
      </c>
      <c r="W7" s="201">
        <v>8</v>
      </c>
      <c r="Y7" s="214">
        <v>0</v>
      </c>
      <c r="Z7" s="214">
        <v>0</v>
      </c>
      <c r="AA7" s="214">
        <v>1</v>
      </c>
      <c r="AB7" s="214">
        <v>0</v>
      </c>
      <c r="AC7" s="214">
        <v>0</v>
      </c>
      <c r="AD7" s="214">
        <v>0</v>
      </c>
      <c r="AE7" s="214">
        <v>1</v>
      </c>
      <c r="AF7" s="214">
        <v>0</v>
      </c>
      <c r="AG7" s="214">
        <v>3</v>
      </c>
      <c r="AH7" s="214">
        <v>0</v>
      </c>
      <c r="AI7" s="214">
        <v>0</v>
      </c>
      <c r="AJ7" s="214">
        <v>0</v>
      </c>
      <c r="AK7" s="214">
        <v>0</v>
      </c>
      <c r="AL7" s="214">
        <v>0</v>
      </c>
      <c r="AM7" s="214">
        <v>1</v>
      </c>
      <c r="AN7" s="214">
        <v>0</v>
      </c>
      <c r="AO7" s="214">
        <v>0</v>
      </c>
      <c r="AP7" s="214">
        <v>0</v>
      </c>
      <c r="AQ7" s="214">
        <v>0</v>
      </c>
      <c r="AR7" s="214">
        <v>0</v>
      </c>
      <c r="AS7" s="214">
        <v>1</v>
      </c>
      <c r="AT7" s="214">
        <v>0</v>
      </c>
      <c r="AU7" s="214">
        <v>0</v>
      </c>
      <c r="AV7" s="214">
        <v>0</v>
      </c>
      <c r="AW7" s="214">
        <v>0</v>
      </c>
      <c r="AX7" s="214">
        <v>1</v>
      </c>
      <c r="AY7" s="214">
        <v>0</v>
      </c>
      <c r="AZ7" s="214">
        <v>0</v>
      </c>
      <c r="BA7" s="214">
        <v>0</v>
      </c>
      <c r="BB7" s="214">
        <v>0</v>
      </c>
      <c r="BC7" s="214">
        <v>0</v>
      </c>
      <c r="BD7" s="214">
        <v>0</v>
      </c>
      <c r="BE7" s="214">
        <v>2</v>
      </c>
      <c r="BF7" s="214">
        <v>0</v>
      </c>
      <c r="BG7" s="214">
        <v>0</v>
      </c>
      <c r="BH7" s="214">
        <v>0</v>
      </c>
      <c r="BI7" s="203">
        <f t="shared" si="7"/>
        <v>0</v>
      </c>
      <c r="BJ7" s="203">
        <f t="shared" si="7"/>
        <v>1</v>
      </c>
      <c r="BK7" s="203">
        <f t="shared" si="7"/>
        <v>3</v>
      </c>
      <c r="BL7" s="204"/>
    </row>
    <row r="8" spans="1:64" ht="18.75" thickBot="1">
      <c r="A8" s="205">
        <v>3</v>
      </c>
      <c r="B8" s="799"/>
      <c r="C8" s="215" t="s">
        <v>1869</v>
      </c>
      <c r="D8" s="216">
        <v>0</v>
      </c>
      <c r="E8" s="192">
        <v>0</v>
      </c>
      <c r="F8" s="192">
        <v>0</v>
      </c>
      <c r="G8" s="192">
        <v>0</v>
      </c>
      <c r="H8" s="192">
        <v>1</v>
      </c>
      <c r="I8" s="217">
        <f t="shared" si="0"/>
        <v>0</v>
      </c>
      <c r="J8" s="218">
        <f t="shared" si="1"/>
        <v>0</v>
      </c>
      <c r="K8" s="219">
        <f t="shared" si="2"/>
        <v>1</v>
      </c>
      <c r="L8" s="192">
        <v>0</v>
      </c>
      <c r="M8" s="192">
        <v>1</v>
      </c>
      <c r="N8" s="192">
        <v>5</v>
      </c>
      <c r="O8" s="192">
        <v>7</v>
      </c>
      <c r="P8" s="196">
        <v>11</v>
      </c>
      <c r="Q8" s="211">
        <f t="shared" si="3"/>
        <v>5</v>
      </c>
      <c r="R8" s="220">
        <f t="shared" si="4"/>
        <v>7</v>
      </c>
      <c r="S8" s="221">
        <f t="shared" si="5"/>
        <v>12</v>
      </c>
      <c r="T8" s="200">
        <f t="shared" si="6"/>
        <v>24</v>
      </c>
      <c r="U8" s="201">
        <v>5</v>
      </c>
      <c r="V8" s="201">
        <v>7</v>
      </c>
      <c r="W8" s="201">
        <v>11</v>
      </c>
      <c r="Y8" s="222">
        <v>0</v>
      </c>
      <c r="Z8" s="222">
        <v>0</v>
      </c>
      <c r="AA8" s="222">
        <v>0</v>
      </c>
      <c r="AB8" s="222">
        <v>1</v>
      </c>
      <c r="AC8" s="222">
        <v>0</v>
      </c>
      <c r="AD8" s="222">
        <v>1</v>
      </c>
      <c r="AE8" s="222">
        <v>0</v>
      </c>
      <c r="AF8" s="222">
        <v>2</v>
      </c>
      <c r="AG8" s="222">
        <v>1</v>
      </c>
      <c r="AH8" s="222">
        <v>2</v>
      </c>
      <c r="AI8" s="222">
        <v>3</v>
      </c>
      <c r="AJ8" s="222">
        <v>2</v>
      </c>
      <c r="AK8" s="222">
        <v>0</v>
      </c>
      <c r="AL8" s="222">
        <v>0</v>
      </c>
      <c r="AM8" s="222">
        <v>0</v>
      </c>
      <c r="AN8" s="222">
        <v>0</v>
      </c>
      <c r="AO8" s="222">
        <v>0</v>
      </c>
      <c r="AP8" s="222">
        <v>2</v>
      </c>
      <c r="AQ8" s="222">
        <v>0</v>
      </c>
      <c r="AR8" s="222">
        <v>2</v>
      </c>
      <c r="AS8" s="222">
        <v>0</v>
      </c>
      <c r="AT8" s="222">
        <v>0</v>
      </c>
      <c r="AU8" s="222">
        <v>0</v>
      </c>
      <c r="AV8" s="222">
        <v>0</v>
      </c>
      <c r="AW8" s="222">
        <v>0</v>
      </c>
      <c r="AX8" s="222">
        <v>0</v>
      </c>
      <c r="AY8" s="222">
        <v>3</v>
      </c>
      <c r="AZ8" s="222">
        <v>2</v>
      </c>
      <c r="BA8" s="222">
        <v>0</v>
      </c>
      <c r="BB8" s="222">
        <v>2</v>
      </c>
      <c r="BC8" s="222">
        <v>0</v>
      </c>
      <c r="BD8" s="222">
        <v>0</v>
      </c>
      <c r="BE8" s="222">
        <v>0</v>
      </c>
      <c r="BF8" s="222">
        <v>0</v>
      </c>
      <c r="BG8" s="222">
        <v>0</v>
      </c>
      <c r="BH8" s="222">
        <v>1</v>
      </c>
      <c r="BI8" s="203">
        <f t="shared" si="7"/>
        <v>2</v>
      </c>
      <c r="BJ8" s="203">
        <f t="shared" si="7"/>
        <v>2</v>
      </c>
      <c r="BK8" s="203">
        <f t="shared" si="7"/>
        <v>6</v>
      </c>
      <c r="BL8" s="204"/>
    </row>
    <row r="9" spans="1:64" s="233" customFormat="1" ht="18.75" thickBot="1">
      <c r="A9" s="223">
        <v>1</v>
      </c>
      <c r="B9" s="802"/>
      <c r="C9" s="224" t="s">
        <v>1870</v>
      </c>
      <c r="D9" s="225">
        <f>SUM(D6:D8)</f>
        <v>0</v>
      </c>
      <c r="E9" s="225">
        <f>SUM(E6:E8)</f>
        <v>0</v>
      </c>
      <c r="F9" s="225">
        <f>SUM(F6:F8)</f>
        <v>0</v>
      </c>
      <c r="G9" s="225">
        <f>SUM(G6:G8)</f>
        <v>0</v>
      </c>
      <c r="H9" s="226">
        <f>SUM(H6:H8)</f>
        <v>2</v>
      </c>
      <c r="I9" s="227">
        <f t="shared" si="0"/>
        <v>0</v>
      </c>
      <c r="J9" s="225">
        <f t="shared" si="1"/>
        <v>0</v>
      </c>
      <c r="K9" s="228">
        <f t="shared" si="2"/>
        <v>2</v>
      </c>
      <c r="L9" s="228">
        <f>SUM(L6:L8)</f>
        <v>0</v>
      </c>
      <c r="M9" s="228">
        <f>SUM(M6:M8)</f>
        <v>3</v>
      </c>
      <c r="N9" s="228">
        <f>SUM(N6:N8)</f>
        <v>8</v>
      </c>
      <c r="O9" s="228">
        <f>SUM(O6:O8)</f>
        <v>15</v>
      </c>
      <c r="P9" s="226">
        <f>SUM(P6:P8)</f>
        <v>22</v>
      </c>
      <c r="Q9" s="229">
        <f t="shared" si="3"/>
        <v>8</v>
      </c>
      <c r="R9" s="228">
        <f t="shared" si="4"/>
        <v>15</v>
      </c>
      <c r="S9" s="228">
        <f t="shared" si="5"/>
        <v>25</v>
      </c>
      <c r="T9" s="200">
        <f t="shared" si="6"/>
        <v>48</v>
      </c>
      <c r="U9" s="201">
        <v>8</v>
      </c>
      <c r="V9" s="201">
        <v>15</v>
      </c>
      <c r="W9" s="201">
        <v>23</v>
      </c>
      <c r="X9" s="177"/>
      <c r="Y9" s="227">
        <f t="shared" ref="Y9:BK9" si="8">SUM(Y6:Y8)</f>
        <v>0</v>
      </c>
      <c r="Z9" s="225">
        <f t="shared" si="8"/>
        <v>0</v>
      </c>
      <c r="AA9" s="228">
        <f t="shared" si="8"/>
        <v>2</v>
      </c>
      <c r="AB9" s="227">
        <f t="shared" si="8"/>
        <v>1</v>
      </c>
      <c r="AC9" s="225">
        <f t="shared" si="8"/>
        <v>0</v>
      </c>
      <c r="AD9" s="228">
        <f t="shared" si="8"/>
        <v>2</v>
      </c>
      <c r="AE9" s="227">
        <f t="shared" si="8"/>
        <v>1</v>
      </c>
      <c r="AF9" s="225">
        <f t="shared" si="8"/>
        <v>7</v>
      </c>
      <c r="AG9" s="228">
        <f t="shared" si="8"/>
        <v>4</v>
      </c>
      <c r="AH9" s="227">
        <f t="shared" si="8"/>
        <v>2</v>
      </c>
      <c r="AI9" s="225">
        <f t="shared" si="8"/>
        <v>5</v>
      </c>
      <c r="AJ9" s="228">
        <f t="shared" si="8"/>
        <v>3</v>
      </c>
      <c r="AK9" s="227">
        <f t="shared" si="8"/>
        <v>0</v>
      </c>
      <c r="AL9" s="225">
        <f t="shared" si="8"/>
        <v>0</v>
      </c>
      <c r="AM9" s="228">
        <f t="shared" si="8"/>
        <v>1</v>
      </c>
      <c r="AN9" s="227">
        <f t="shared" si="8"/>
        <v>1</v>
      </c>
      <c r="AO9" s="225">
        <f t="shared" si="8"/>
        <v>0</v>
      </c>
      <c r="AP9" s="228">
        <f t="shared" si="8"/>
        <v>3</v>
      </c>
      <c r="AQ9" s="227">
        <f t="shared" si="8"/>
        <v>0</v>
      </c>
      <c r="AR9" s="225">
        <f t="shared" si="8"/>
        <v>2</v>
      </c>
      <c r="AS9" s="228">
        <f t="shared" si="8"/>
        <v>1</v>
      </c>
      <c r="AT9" s="227">
        <f t="shared" si="8"/>
        <v>0</v>
      </c>
      <c r="AU9" s="225">
        <f t="shared" si="8"/>
        <v>0</v>
      </c>
      <c r="AV9" s="228">
        <f t="shared" si="8"/>
        <v>0</v>
      </c>
      <c r="AW9" s="227">
        <f t="shared" si="8"/>
        <v>0</v>
      </c>
      <c r="AX9" s="225">
        <f t="shared" si="8"/>
        <v>1</v>
      </c>
      <c r="AY9" s="228">
        <f t="shared" si="8"/>
        <v>3</v>
      </c>
      <c r="AZ9" s="227">
        <f t="shared" si="8"/>
        <v>3</v>
      </c>
      <c r="BA9" s="225">
        <f t="shared" si="8"/>
        <v>0</v>
      </c>
      <c r="BB9" s="228">
        <f t="shared" si="8"/>
        <v>2</v>
      </c>
      <c r="BC9" s="227">
        <f t="shared" si="8"/>
        <v>0</v>
      </c>
      <c r="BD9" s="225">
        <f t="shared" si="8"/>
        <v>0</v>
      </c>
      <c r="BE9" s="228">
        <f t="shared" si="8"/>
        <v>2</v>
      </c>
      <c r="BF9" s="227">
        <f t="shared" si="8"/>
        <v>0</v>
      </c>
      <c r="BG9" s="225">
        <f t="shared" si="8"/>
        <v>0</v>
      </c>
      <c r="BH9" s="228">
        <f t="shared" si="8"/>
        <v>2</v>
      </c>
      <c r="BI9" s="230">
        <f t="shared" si="8"/>
        <v>3</v>
      </c>
      <c r="BJ9" s="230">
        <f t="shared" si="8"/>
        <v>3</v>
      </c>
      <c r="BK9" s="231">
        <f t="shared" si="8"/>
        <v>10</v>
      </c>
      <c r="BL9" s="232">
        <f>SUM(BI9:BK9)</f>
        <v>16</v>
      </c>
    </row>
    <row r="10" spans="1:64" ht="18" customHeight="1" thickBot="1">
      <c r="A10" s="205">
        <v>1</v>
      </c>
      <c r="B10" s="799" t="s">
        <v>1116</v>
      </c>
      <c r="C10" s="191" t="s">
        <v>1871</v>
      </c>
      <c r="D10" s="192">
        <v>0</v>
      </c>
      <c r="E10" s="192">
        <v>0</v>
      </c>
      <c r="F10" s="192">
        <v>0</v>
      </c>
      <c r="G10" s="192">
        <v>0</v>
      </c>
      <c r="H10" s="196">
        <v>1</v>
      </c>
      <c r="I10" s="193">
        <f t="shared" si="0"/>
        <v>0</v>
      </c>
      <c r="J10" s="194">
        <f t="shared" si="1"/>
        <v>0</v>
      </c>
      <c r="K10" s="195">
        <f t="shared" si="2"/>
        <v>1</v>
      </c>
      <c r="L10" s="196">
        <v>1</v>
      </c>
      <c r="M10" s="196">
        <v>0</v>
      </c>
      <c r="N10" s="196">
        <v>7</v>
      </c>
      <c r="O10" s="196">
        <v>8</v>
      </c>
      <c r="P10" s="196">
        <v>5</v>
      </c>
      <c r="Q10" s="211">
        <f t="shared" si="3"/>
        <v>8</v>
      </c>
      <c r="R10" s="234">
        <f t="shared" si="4"/>
        <v>8</v>
      </c>
      <c r="S10" s="235">
        <f t="shared" si="5"/>
        <v>5</v>
      </c>
      <c r="T10" s="200">
        <f t="shared" si="6"/>
        <v>21</v>
      </c>
      <c r="U10" s="201">
        <v>8</v>
      </c>
      <c r="V10" s="201">
        <v>8</v>
      </c>
      <c r="W10" s="201">
        <v>4</v>
      </c>
      <c r="Y10" s="236">
        <v>1</v>
      </c>
      <c r="Z10" s="192">
        <v>0</v>
      </c>
      <c r="AA10" s="237">
        <v>0</v>
      </c>
      <c r="AB10" s="236">
        <v>0</v>
      </c>
      <c r="AC10" s="192">
        <v>0</v>
      </c>
      <c r="AD10" s="237">
        <v>1</v>
      </c>
      <c r="AE10" s="236">
        <v>0</v>
      </c>
      <c r="AF10" s="192">
        <v>3</v>
      </c>
      <c r="AG10" s="237">
        <v>1</v>
      </c>
      <c r="AH10" s="236">
        <v>1</v>
      </c>
      <c r="AI10" s="192">
        <v>3</v>
      </c>
      <c r="AJ10" s="237">
        <v>0</v>
      </c>
      <c r="AK10" s="236">
        <v>1</v>
      </c>
      <c r="AL10" s="192">
        <v>1</v>
      </c>
      <c r="AM10" s="237">
        <v>0</v>
      </c>
      <c r="AN10" s="236">
        <v>1</v>
      </c>
      <c r="AO10" s="192">
        <v>0</v>
      </c>
      <c r="AP10" s="237">
        <v>1</v>
      </c>
      <c r="AQ10" s="236">
        <v>0</v>
      </c>
      <c r="AR10" s="192">
        <v>0</v>
      </c>
      <c r="AS10" s="237">
        <v>0</v>
      </c>
      <c r="AT10" s="236">
        <v>1</v>
      </c>
      <c r="AU10" s="192">
        <v>1</v>
      </c>
      <c r="AV10" s="237">
        <v>0</v>
      </c>
      <c r="AW10" s="236">
        <v>0</v>
      </c>
      <c r="AX10" s="192">
        <v>0</v>
      </c>
      <c r="AY10" s="237">
        <v>0</v>
      </c>
      <c r="AZ10" s="236">
        <v>1</v>
      </c>
      <c r="BA10" s="192">
        <v>0</v>
      </c>
      <c r="BB10" s="237">
        <v>1</v>
      </c>
      <c r="BC10" s="236">
        <v>2</v>
      </c>
      <c r="BD10" s="192">
        <v>0</v>
      </c>
      <c r="BE10" s="237">
        <v>0</v>
      </c>
      <c r="BF10" s="236">
        <v>0</v>
      </c>
      <c r="BG10" s="192">
        <v>0</v>
      </c>
      <c r="BH10" s="237">
        <v>1</v>
      </c>
      <c r="BI10" s="203">
        <f t="shared" ref="BI10:BK13" si="9">AQ10+AT10+AW10+AZ10+BC10+BF10</f>
        <v>4</v>
      </c>
      <c r="BJ10" s="203">
        <f t="shared" si="9"/>
        <v>1</v>
      </c>
      <c r="BK10" s="203">
        <f t="shared" si="9"/>
        <v>2</v>
      </c>
      <c r="BL10" s="204"/>
    </row>
    <row r="11" spans="1:64" ht="18.75" thickBot="1">
      <c r="A11" s="205">
        <v>2</v>
      </c>
      <c r="B11" s="799"/>
      <c r="C11" s="206" t="s">
        <v>1872</v>
      </c>
      <c r="D11" s="207">
        <v>0</v>
      </c>
      <c r="E11" s="207">
        <v>0</v>
      </c>
      <c r="F11" s="207">
        <v>0</v>
      </c>
      <c r="G11" s="207">
        <v>0</v>
      </c>
      <c r="H11" s="238">
        <v>0</v>
      </c>
      <c r="I11" s="208">
        <f t="shared" si="0"/>
        <v>0</v>
      </c>
      <c r="J11" s="209">
        <f t="shared" si="1"/>
        <v>0</v>
      </c>
      <c r="K11" s="210">
        <f t="shared" si="2"/>
        <v>0</v>
      </c>
      <c r="L11" s="238">
        <v>1</v>
      </c>
      <c r="M11" s="238">
        <v>5</v>
      </c>
      <c r="N11" s="238">
        <v>11</v>
      </c>
      <c r="O11" s="238">
        <v>23</v>
      </c>
      <c r="P11" s="238">
        <v>6</v>
      </c>
      <c r="Q11" s="211">
        <f t="shared" si="3"/>
        <v>12</v>
      </c>
      <c r="R11" s="234">
        <f t="shared" si="4"/>
        <v>23</v>
      </c>
      <c r="S11" s="235">
        <f t="shared" si="5"/>
        <v>11</v>
      </c>
      <c r="T11" s="200">
        <f t="shared" si="6"/>
        <v>46</v>
      </c>
      <c r="U11" s="201">
        <v>12</v>
      </c>
      <c r="V11" s="201">
        <v>23</v>
      </c>
      <c r="W11" s="201">
        <v>11</v>
      </c>
      <c r="Y11" s="236">
        <v>2</v>
      </c>
      <c r="Z11" s="207">
        <v>0</v>
      </c>
      <c r="AA11" s="239">
        <v>0</v>
      </c>
      <c r="AB11" s="236">
        <v>0</v>
      </c>
      <c r="AC11" s="207">
        <v>1</v>
      </c>
      <c r="AD11" s="239">
        <v>1</v>
      </c>
      <c r="AE11" s="236">
        <v>3</v>
      </c>
      <c r="AF11" s="207">
        <v>6</v>
      </c>
      <c r="AG11" s="239">
        <v>2</v>
      </c>
      <c r="AH11" s="236">
        <v>1</v>
      </c>
      <c r="AI11" s="207">
        <v>8</v>
      </c>
      <c r="AJ11" s="239">
        <v>2</v>
      </c>
      <c r="AK11" s="236">
        <v>2</v>
      </c>
      <c r="AL11" s="207">
        <v>0</v>
      </c>
      <c r="AM11" s="239">
        <v>2</v>
      </c>
      <c r="AN11" s="236">
        <v>1</v>
      </c>
      <c r="AO11" s="207">
        <v>6</v>
      </c>
      <c r="AP11" s="239">
        <v>2</v>
      </c>
      <c r="AQ11" s="236">
        <v>1</v>
      </c>
      <c r="AR11" s="207">
        <v>0</v>
      </c>
      <c r="AS11" s="239">
        <v>2</v>
      </c>
      <c r="AT11" s="236">
        <v>0</v>
      </c>
      <c r="AU11" s="207">
        <v>2</v>
      </c>
      <c r="AV11" s="239">
        <v>0</v>
      </c>
      <c r="AW11" s="236">
        <v>1</v>
      </c>
      <c r="AX11" s="207">
        <v>0</v>
      </c>
      <c r="AY11" s="239">
        <v>0</v>
      </c>
      <c r="AZ11" s="236">
        <v>0</v>
      </c>
      <c r="BA11" s="207">
        <v>0</v>
      </c>
      <c r="BB11" s="239">
        <v>0</v>
      </c>
      <c r="BC11" s="236">
        <v>1</v>
      </c>
      <c r="BD11" s="207">
        <v>0</v>
      </c>
      <c r="BE11" s="239">
        <v>0</v>
      </c>
      <c r="BF11" s="236">
        <v>0</v>
      </c>
      <c r="BG11" s="207">
        <v>0</v>
      </c>
      <c r="BH11" s="239">
        <v>0</v>
      </c>
      <c r="BI11" s="203">
        <f t="shared" si="9"/>
        <v>3</v>
      </c>
      <c r="BJ11" s="203">
        <f t="shared" si="9"/>
        <v>2</v>
      </c>
      <c r="BK11" s="203">
        <f t="shared" si="9"/>
        <v>2</v>
      </c>
      <c r="BL11" s="204"/>
    </row>
    <row r="12" spans="1:64" ht="18.75" thickBot="1">
      <c r="A12" s="205">
        <v>3</v>
      </c>
      <c r="B12" s="799"/>
      <c r="C12" s="206" t="s">
        <v>1873</v>
      </c>
      <c r="D12" s="207">
        <v>0</v>
      </c>
      <c r="E12" s="207">
        <v>0</v>
      </c>
      <c r="F12" s="207">
        <v>0</v>
      </c>
      <c r="G12" s="207">
        <v>0</v>
      </c>
      <c r="H12" s="238">
        <v>0</v>
      </c>
      <c r="I12" s="208">
        <f t="shared" si="0"/>
        <v>0</v>
      </c>
      <c r="J12" s="209">
        <f t="shared" si="1"/>
        <v>0</v>
      </c>
      <c r="K12" s="210">
        <f t="shared" si="2"/>
        <v>0</v>
      </c>
      <c r="L12" s="238">
        <v>0</v>
      </c>
      <c r="M12" s="238">
        <v>1</v>
      </c>
      <c r="N12" s="238">
        <v>2</v>
      </c>
      <c r="O12" s="238">
        <v>6</v>
      </c>
      <c r="P12" s="238">
        <v>2</v>
      </c>
      <c r="Q12" s="211">
        <f t="shared" si="3"/>
        <v>2</v>
      </c>
      <c r="R12" s="234">
        <f t="shared" si="4"/>
        <v>6</v>
      </c>
      <c r="S12" s="235">
        <f t="shared" si="5"/>
        <v>3</v>
      </c>
      <c r="T12" s="200">
        <f t="shared" si="6"/>
        <v>11</v>
      </c>
      <c r="U12" s="201">
        <v>2</v>
      </c>
      <c r="V12" s="201">
        <v>6</v>
      </c>
      <c r="W12" s="201">
        <v>3</v>
      </c>
      <c r="Y12" s="236">
        <v>0</v>
      </c>
      <c r="Z12" s="207">
        <v>1</v>
      </c>
      <c r="AA12" s="239">
        <v>1</v>
      </c>
      <c r="AB12" s="236">
        <v>0</v>
      </c>
      <c r="AC12" s="207">
        <v>0</v>
      </c>
      <c r="AD12" s="239">
        <v>0</v>
      </c>
      <c r="AE12" s="236">
        <v>1</v>
      </c>
      <c r="AF12" s="207">
        <v>0</v>
      </c>
      <c r="AG12" s="239">
        <v>0</v>
      </c>
      <c r="AH12" s="236">
        <v>0</v>
      </c>
      <c r="AI12" s="207">
        <v>4</v>
      </c>
      <c r="AJ12" s="239">
        <v>1</v>
      </c>
      <c r="AK12" s="236">
        <v>0</v>
      </c>
      <c r="AL12" s="207">
        <v>1</v>
      </c>
      <c r="AM12" s="239">
        <v>0</v>
      </c>
      <c r="AN12" s="236">
        <v>0</v>
      </c>
      <c r="AO12" s="207">
        <v>0</v>
      </c>
      <c r="AP12" s="239">
        <v>0</v>
      </c>
      <c r="AQ12" s="236">
        <v>0</v>
      </c>
      <c r="AR12" s="207">
        <v>0</v>
      </c>
      <c r="AS12" s="239">
        <v>1</v>
      </c>
      <c r="AT12" s="236">
        <v>0</v>
      </c>
      <c r="AU12" s="207">
        <v>0</v>
      </c>
      <c r="AV12" s="239">
        <v>0</v>
      </c>
      <c r="AW12" s="236">
        <v>0</v>
      </c>
      <c r="AX12" s="207">
        <v>0</v>
      </c>
      <c r="AY12" s="239">
        <v>0</v>
      </c>
      <c r="AZ12" s="236">
        <v>0</v>
      </c>
      <c r="BA12" s="207">
        <v>0</v>
      </c>
      <c r="BB12" s="239">
        <v>0</v>
      </c>
      <c r="BC12" s="236">
        <v>1</v>
      </c>
      <c r="BD12" s="207">
        <v>0</v>
      </c>
      <c r="BE12" s="239">
        <v>0</v>
      </c>
      <c r="BF12" s="236">
        <v>0</v>
      </c>
      <c r="BG12" s="207">
        <v>0</v>
      </c>
      <c r="BH12" s="239">
        <v>0</v>
      </c>
      <c r="BI12" s="203">
        <f t="shared" si="9"/>
        <v>1</v>
      </c>
      <c r="BJ12" s="203">
        <f t="shared" si="9"/>
        <v>0</v>
      </c>
      <c r="BK12" s="203">
        <f t="shared" si="9"/>
        <v>1</v>
      </c>
      <c r="BL12" s="204"/>
    </row>
    <row r="13" spans="1:64" ht="18.75" thickBot="1">
      <c r="A13" s="205">
        <v>4</v>
      </c>
      <c r="B13" s="799"/>
      <c r="C13" s="206" t="s">
        <v>1874</v>
      </c>
      <c r="D13" s="207">
        <v>0</v>
      </c>
      <c r="E13" s="207">
        <v>0</v>
      </c>
      <c r="F13" s="207">
        <v>0</v>
      </c>
      <c r="G13" s="207">
        <v>0</v>
      </c>
      <c r="H13" s="238">
        <v>0</v>
      </c>
      <c r="I13" s="208">
        <f t="shared" si="0"/>
        <v>0</v>
      </c>
      <c r="J13" s="209">
        <f t="shared" si="1"/>
        <v>0</v>
      </c>
      <c r="K13" s="210">
        <f t="shared" si="2"/>
        <v>0</v>
      </c>
      <c r="L13" s="238">
        <v>0</v>
      </c>
      <c r="M13" s="238">
        <v>1</v>
      </c>
      <c r="N13" s="238">
        <v>3</v>
      </c>
      <c r="O13" s="238">
        <v>6</v>
      </c>
      <c r="P13" s="238">
        <v>3</v>
      </c>
      <c r="Q13" s="211">
        <f t="shared" si="3"/>
        <v>3</v>
      </c>
      <c r="R13" s="234">
        <f t="shared" si="4"/>
        <v>6</v>
      </c>
      <c r="S13" s="235">
        <f t="shared" si="5"/>
        <v>4</v>
      </c>
      <c r="T13" s="200">
        <f t="shared" si="6"/>
        <v>13</v>
      </c>
      <c r="U13" s="201">
        <v>3</v>
      </c>
      <c r="V13" s="201">
        <v>6</v>
      </c>
      <c r="W13" s="201">
        <v>4</v>
      </c>
      <c r="Y13" s="236">
        <v>1</v>
      </c>
      <c r="Z13" s="207">
        <v>0</v>
      </c>
      <c r="AA13" s="239">
        <v>1</v>
      </c>
      <c r="AB13" s="236">
        <v>0</v>
      </c>
      <c r="AC13" s="207">
        <v>0</v>
      </c>
      <c r="AD13" s="239">
        <v>0</v>
      </c>
      <c r="AE13" s="236">
        <v>0</v>
      </c>
      <c r="AF13" s="207">
        <v>1</v>
      </c>
      <c r="AG13" s="239">
        <v>0</v>
      </c>
      <c r="AH13" s="236">
        <v>1</v>
      </c>
      <c r="AI13" s="207">
        <v>3</v>
      </c>
      <c r="AJ13" s="239">
        <v>0</v>
      </c>
      <c r="AK13" s="236">
        <v>0</v>
      </c>
      <c r="AL13" s="207">
        <v>1</v>
      </c>
      <c r="AM13" s="239">
        <v>1</v>
      </c>
      <c r="AN13" s="236">
        <v>1</v>
      </c>
      <c r="AO13" s="207">
        <v>1</v>
      </c>
      <c r="AP13" s="239">
        <v>1</v>
      </c>
      <c r="AQ13" s="236">
        <v>0</v>
      </c>
      <c r="AR13" s="207">
        <v>0</v>
      </c>
      <c r="AS13" s="239">
        <v>1</v>
      </c>
      <c r="AT13" s="236">
        <v>0</v>
      </c>
      <c r="AU13" s="207">
        <v>0</v>
      </c>
      <c r="AV13" s="239">
        <v>0</v>
      </c>
      <c r="AW13" s="236">
        <v>0</v>
      </c>
      <c r="AX13" s="207">
        <v>0</v>
      </c>
      <c r="AY13" s="239">
        <v>0</v>
      </c>
      <c r="AZ13" s="236">
        <v>0</v>
      </c>
      <c r="BA13" s="207">
        <v>0</v>
      </c>
      <c r="BB13" s="239">
        <v>0</v>
      </c>
      <c r="BC13" s="236">
        <v>0</v>
      </c>
      <c r="BD13" s="207">
        <v>0</v>
      </c>
      <c r="BE13" s="239">
        <v>0</v>
      </c>
      <c r="BF13" s="236">
        <v>0</v>
      </c>
      <c r="BG13" s="207">
        <v>0</v>
      </c>
      <c r="BH13" s="239">
        <v>0</v>
      </c>
      <c r="BI13" s="203">
        <f t="shared" si="9"/>
        <v>0</v>
      </c>
      <c r="BJ13" s="203">
        <f t="shared" si="9"/>
        <v>0</v>
      </c>
      <c r="BK13" s="203">
        <f t="shared" si="9"/>
        <v>1</v>
      </c>
      <c r="BL13" s="204"/>
    </row>
    <row r="14" spans="1:64" s="233" customFormat="1" ht="18.75" thickBot="1">
      <c r="A14" s="223">
        <v>2</v>
      </c>
      <c r="B14" s="799"/>
      <c r="C14" s="224" t="s">
        <v>1870</v>
      </c>
      <c r="D14" s="225">
        <f>SUM(D10:D13)</f>
        <v>0</v>
      </c>
      <c r="E14" s="225">
        <f>SUM(E10:E13)</f>
        <v>0</v>
      </c>
      <c r="F14" s="225">
        <f>SUM(F10:F13)</f>
        <v>0</v>
      </c>
      <c r="G14" s="225">
        <f>SUM(G10:G13)</f>
        <v>0</v>
      </c>
      <c r="H14" s="226">
        <f>SUM(H10:H13)</f>
        <v>1</v>
      </c>
      <c r="I14" s="227">
        <f t="shared" si="0"/>
        <v>0</v>
      </c>
      <c r="J14" s="225">
        <f t="shared" si="1"/>
        <v>0</v>
      </c>
      <c r="K14" s="228">
        <f t="shared" si="2"/>
        <v>1</v>
      </c>
      <c r="L14" s="228">
        <f>SUM(L10:L13)</f>
        <v>2</v>
      </c>
      <c r="M14" s="228">
        <f>SUM(M10:M13)</f>
        <v>7</v>
      </c>
      <c r="N14" s="228">
        <f>SUM(N10:N13)</f>
        <v>23</v>
      </c>
      <c r="O14" s="228">
        <f>SUM(O10:O13)</f>
        <v>43</v>
      </c>
      <c r="P14" s="226">
        <f>SUM(P10:P13)</f>
        <v>16</v>
      </c>
      <c r="Q14" s="229">
        <f t="shared" si="3"/>
        <v>25</v>
      </c>
      <c r="R14" s="228">
        <f t="shared" si="4"/>
        <v>43</v>
      </c>
      <c r="S14" s="228">
        <f t="shared" si="5"/>
        <v>23</v>
      </c>
      <c r="T14" s="200">
        <f t="shared" si="6"/>
        <v>91</v>
      </c>
      <c r="U14" s="201">
        <v>25</v>
      </c>
      <c r="V14" s="201">
        <v>43</v>
      </c>
      <c r="W14" s="201">
        <v>22</v>
      </c>
      <c r="X14" s="177"/>
      <c r="Y14" s="227">
        <f t="shared" ref="Y14:BG14" si="10">SUM(Y10:Y13)</f>
        <v>4</v>
      </c>
      <c r="Z14" s="225">
        <f t="shared" si="10"/>
        <v>1</v>
      </c>
      <c r="AA14" s="228">
        <f t="shared" si="10"/>
        <v>2</v>
      </c>
      <c r="AB14" s="227">
        <f t="shared" si="10"/>
        <v>0</v>
      </c>
      <c r="AC14" s="225">
        <f t="shared" si="10"/>
        <v>1</v>
      </c>
      <c r="AD14" s="228">
        <f t="shared" si="10"/>
        <v>2</v>
      </c>
      <c r="AE14" s="227">
        <f t="shared" si="10"/>
        <v>4</v>
      </c>
      <c r="AF14" s="225">
        <f t="shared" si="10"/>
        <v>10</v>
      </c>
      <c r="AG14" s="228">
        <f t="shared" si="10"/>
        <v>3</v>
      </c>
      <c r="AH14" s="227">
        <f t="shared" si="10"/>
        <v>3</v>
      </c>
      <c r="AI14" s="225">
        <f t="shared" si="10"/>
        <v>18</v>
      </c>
      <c r="AJ14" s="228">
        <f t="shared" si="10"/>
        <v>3</v>
      </c>
      <c r="AK14" s="227">
        <f t="shared" si="10"/>
        <v>3</v>
      </c>
      <c r="AL14" s="225">
        <f t="shared" si="10"/>
        <v>3</v>
      </c>
      <c r="AM14" s="228">
        <f t="shared" si="10"/>
        <v>3</v>
      </c>
      <c r="AN14" s="227">
        <f t="shared" si="10"/>
        <v>3</v>
      </c>
      <c r="AO14" s="225">
        <f t="shared" si="10"/>
        <v>7</v>
      </c>
      <c r="AP14" s="228">
        <f t="shared" si="10"/>
        <v>4</v>
      </c>
      <c r="AQ14" s="227">
        <f t="shared" si="10"/>
        <v>1</v>
      </c>
      <c r="AR14" s="225">
        <f t="shared" si="10"/>
        <v>0</v>
      </c>
      <c r="AS14" s="228">
        <f t="shared" si="10"/>
        <v>4</v>
      </c>
      <c r="AT14" s="227">
        <f t="shared" si="10"/>
        <v>1</v>
      </c>
      <c r="AU14" s="225">
        <f t="shared" si="10"/>
        <v>3</v>
      </c>
      <c r="AV14" s="228">
        <f t="shared" si="10"/>
        <v>0</v>
      </c>
      <c r="AW14" s="227">
        <f t="shared" si="10"/>
        <v>1</v>
      </c>
      <c r="AX14" s="225">
        <f t="shared" si="10"/>
        <v>0</v>
      </c>
      <c r="AY14" s="228">
        <f t="shared" si="10"/>
        <v>0</v>
      </c>
      <c r="AZ14" s="227">
        <f t="shared" si="10"/>
        <v>1</v>
      </c>
      <c r="BA14" s="225">
        <f t="shared" si="10"/>
        <v>0</v>
      </c>
      <c r="BB14" s="228">
        <f t="shared" si="10"/>
        <v>1</v>
      </c>
      <c r="BC14" s="227">
        <f t="shared" si="10"/>
        <v>4</v>
      </c>
      <c r="BD14" s="225">
        <f t="shared" si="10"/>
        <v>0</v>
      </c>
      <c r="BE14" s="228">
        <f t="shared" si="10"/>
        <v>0</v>
      </c>
      <c r="BF14" s="227">
        <f t="shared" si="10"/>
        <v>0</v>
      </c>
      <c r="BG14" s="225">
        <f t="shared" si="10"/>
        <v>0</v>
      </c>
      <c r="BH14" s="225">
        <f>SUM(BH10:BH13)</f>
        <v>1</v>
      </c>
      <c r="BI14" s="225">
        <f>SUM(BI10:BI13)</f>
        <v>8</v>
      </c>
      <c r="BJ14" s="225">
        <f>SUM(BJ10:BJ13)</f>
        <v>3</v>
      </c>
      <c r="BK14" s="225">
        <f>SUM(BK10:BK13)</f>
        <v>6</v>
      </c>
      <c r="BL14" s="271">
        <f>SUM(BI14:BK14)</f>
        <v>17</v>
      </c>
    </row>
    <row r="15" spans="1:64" ht="18.75" thickBot="1">
      <c r="A15" s="205">
        <v>3</v>
      </c>
      <c r="B15" s="799" t="s">
        <v>696</v>
      </c>
      <c r="C15" s="206" t="s">
        <v>1875</v>
      </c>
      <c r="D15" s="207">
        <v>0</v>
      </c>
      <c r="E15" s="207">
        <v>0</v>
      </c>
      <c r="F15" s="207">
        <v>0</v>
      </c>
      <c r="G15" s="207">
        <v>0</v>
      </c>
      <c r="H15" s="238">
        <v>0</v>
      </c>
      <c r="I15" s="208">
        <f t="shared" si="0"/>
        <v>0</v>
      </c>
      <c r="J15" s="209">
        <f t="shared" si="1"/>
        <v>0</v>
      </c>
      <c r="K15" s="210">
        <f t="shared" si="2"/>
        <v>0</v>
      </c>
      <c r="L15" s="238">
        <v>0</v>
      </c>
      <c r="M15" s="238">
        <v>2</v>
      </c>
      <c r="N15" s="238">
        <v>8</v>
      </c>
      <c r="O15" s="238">
        <v>8</v>
      </c>
      <c r="P15" s="238">
        <v>4</v>
      </c>
      <c r="Q15" s="211">
        <f t="shared" si="3"/>
        <v>8</v>
      </c>
      <c r="R15" s="234">
        <f t="shared" si="4"/>
        <v>8</v>
      </c>
      <c r="S15" s="235">
        <f t="shared" si="5"/>
        <v>6</v>
      </c>
      <c r="T15" s="200">
        <f t="shared" si="6"/>
        <v>22</v>
      </c>
      <c r="U15" s="201">
        <v>9</v>
      </c>
      <c r="V15" s="201">
        <v>10</v>
      </c>
      <c r="W15" s="201">
        <v>6</v>
      </c>
      <c r="Y15" s="207">
        <v>0</v>
      </c>
      <c r="Z15" s="207">
        <v>2</v>
      </c>
      <c r="AA15" s="207">
        <v>0</v>
      </c>
      <c r="AB15" s="207">
        <v>0</v>
      </c>
      <c r="AC15" s="207">
        <v>0</v>
      </c>
      <c r="AD15" s="207">
        <v>1</v>
      </c>
      <c r="AE15" s="207">
        <v>1</v>
      </c>
      <c r="AF15" s="207">
        <v>1</v>
      </c>
      <c r="AG15" s="207">
        <v>0</v>
      </c>
      <c r="AH15" s="207">
        <v>4</v>
      </c>
      <c r="AI15" s="207">
        <v>3</v>
      </c>
      <c r="AJ15" s="207">
        <v>1</v>
      </c>
      <c r="AK15" s="207">
        <v>0</v>
      </c>
      <c r="AL15" s="207">
        <v>1</v>
      </c>
      <c r="AM15" s="207">
        <v>0</v>
      </c>
      <c r="AN15" s="207">
        <v>1</v>
      </c>
      <c r="AO15" s="207">
        <v>1</v>
      </c>
      <c r="AP15" s="207">
        <v>1</v>
      </c>
      <c r="AQ15" s="207">
        <v>0</v>
      </c>
      <c r="AR15" s="207">
        <v>0</v>
      </c>
      <c r="AS15" s="207">
        <v>0</v>
      </c>
      <c r="AT15" s="207">
        <v>1</v>
      </c>
      <c r="AU15" s="207">
        <v>0</v>
      </c>
      <c r="AV15" s="207">
        <v>0</v>
      </c>
      <c r="AW15" s="207">
        <v>1</v>
      </c>
      <c r="AX15" s="207">
        <v>0</v>
      </c>
      <c r="AY15" s="207">
        <v>0</v>
      </c>
      <c r="AZ15" s="207">
        <v>0</v>
      </c>
      <c r="BA15" s="207">
        <v>0</v>
      </c>
      <c r="BB15" s="207">
        <v>1</v>
      </c>
      <c r="BC15" s="207">
        <v>0</v>
      </c>
      <c r="BD15" s="207">
        <v>0</v>
      </c>
      <c r="BE15" s="207">
        <v>1</v>
      </c>
      <c r="BF15" s="207">
        <v>0</v>
      </c>
      <c r="BG15" s="207">
        <v>0</v>
      </c>
      <c r="BH15" s="207">
        <v>1</v>
      </c>
      <c r="BI15" s="203">
        <f t="shared" ref="BI15:BK16" si="11">AQ15+AT15+AW15+AZ15+BC15+BF15</f>
        <v>2</v>
      </c>
      <c r="BJ15" s="203">
        <f t="shared" si="11"/>
        <v>0</v>
      </c>
      <c r="BK15" s="203">
        <f t="shared" si="11"/>
        <v>3</v>
      </c>
      <c r="BL15" s="204"/>
    </row>
    <row r="16" spans="1:64" ht="18.75" thickBot="1">
      <c r="A16" s="205">
        <v>4</v>
      </c>
      <c r="B16" s="799"/>
      <c r="C16" s="206" t="s">
        <v>1876</v>
      </c>
      <c r="D16" s="207">
        <v>0</v>
      </c>
      <c r="E16" s="207">
        <v>1</v>
      </c>
      <c r="F16" s="207">
        <v>3</v>
      </c>
      <c r="G16" s="207">
        <v>4</v>
      </c>
      <c r="H16" s="238">
        <v>1</v>
      </c>
      <c r="I16" s="208">
        <f t="shared" si="0"/>
        <v>3</v>
      </c>
      <c r="J16" s="209">
        <f t="shared" si="1"/>
        <v>4</v>
      </c>
      <c r="K16" s="210">
        <f t="shared" si="2"/>
        <v>2</v>
      </c>
      <c r="L16" s="238">
        <v>0</v>
      </c>
      <c r="M16" s="238">
        <v>2</v>
      </c>
      <c r="N16" s="238">
        <v>5</v>
      </c>
      <c r="O16" s="238">
        <v>12</v>
      </c>
      <c r="P16" s="238">
        <v>1</v>
      </c>
      <c r="Q16" s="211">
        <f t="shared" si="3"/>
        <v>5</v>
      </c>
      <c r="R16" s="234">
        <f t="shared" si="4"/>
        <v>12</v>
      </c>
      <c r="S16" s="235">
        <f t="shared" si="5"/>
        <v>3</v>
      </c>
      <c r="T16" s="200">
        <f t="shared" si="6"/>
        <v>20</v>
      </c>
      <c r="U16" s="201">
        <v>1</v>
      </c>
      <c r="V16" s="201">
        <v>6</v>
      </c>
      <c r="W16" s="201">
        <v>1</v>
      </c>
      <c r="Y16" s="207">
        <v>1</v>
      </c>
      <c r="Z16" s="207">
        <v>1</v>
      </c>
      <c r="AA16" s="207">
        <v>0</v>
      </c>
      <c r="AB16" s="207">
        <v>1</v>
      </c>
      <c r="AC16" s="207">
        <v>0</v>
      </c>
      <c r="AD16" s="207">
        <v>0</v>
      </c>
      <c r="AE16" s="207">
        <v>1</v>
      </c>
      <c r="AF16" s="207">
        <v>3</v>
      </c>
      <c r="AG16" s="207">
        <v>0</v>
      </c>
      <c r="AH16" s="207">
        <v>0</v>
      </c>
      <c r="AI16" s="207">
        <v>5</v>
      </c>
      <c r="AJ16" s="207">
        <v>0</v>
      </c>
      <c r="AK16" s="207">
        <v>0</v>
      </c>
      <c r="AL16" s="207">
        <v>1</v>
      </c>
      <c r="AM16" s="207">
        <v>0</v>
      </c>
      <c r="AN16" s="207">
        <v>0</v>
      </c>
      <c r="AO16" s="207">
        <v>0</v>
      </c>
      <c r="AP16" s="207">
        <v>0</v>
      </c>
      <c r="AQ16" s="207">
        <v>0</v>
      </c>
      <c r="AR16" s="207">
        <v>0</v>
      </c>
      <c r="AS16" s="207">
        <v>0</v>
      </c>
      <c r="AT16" s="207">
        <v>0</v>
      </c>
      <c r="AU16" s="207">
        <v>0</v>
      </c>
      <c r="AV16" s="207">
        <v>0</v>
      </c>
      <c r="AW16" s="207">
        <v>0</v>
      </c>
      <c r="AX16" s="207">
        <v>1</v>
      </c>
      <c r="AY16" s="207">
        <v>2</v>
      </c>
      <c r="AZ16" s="207">
        <v>1</v>
      </c>
      <c r="BA16" s="207">
        <v>0</v>
      </c>
      <c r="BB16" s="207">
        <v>0</v>
      </c>
      <c r="BC16" s="207">
        <v>0</v>
      </c>
      <c r="BD16" s="207">
        <v>0</v>
      </c>
      <c r="BE16" s="207">
        <v>1</v>
      </c>
      <c r="BF16" s="207">
        <v>1</v>
      </c>
      <c r="BG16" s="207">
        <v>1</v>
      </c>
      <c r="BH16" s="207">
        <v>0</v>
      </c>
      <c r="BI16" s="203">
        <f t="shared" si="11"/>
        <v>2</v>
      </c>
      <c r="BJ16" s="203">
        <f t="shared" si="11"/>
        <v>2</v>
      </c>
      <c r="BK16" s="203">
        <f t="shared" si="11"/>
        <v>3</v>
      </c>
      <c r="BL16" s="204"/>
    </row>
    <row r="17" spans="1:64" s="233" customFormat="1" ht="18.75" thickBot="1">
      <c r="A17" s="223">
        <v>4</v>
      </c>
      <c r="B17" s="799"/>
      <c r="C17" s="224" t="s">
        <v>1870</v>
      </c>
      <c r="D17" s="225">
        <f>SUM(D15:D16)</f>
        <v>0</v>
      </c>
      <c r="E17" s="225">
        <f>SUM(E15:E16)</f>
        <v>1</v>
      </c>
      <c r="F17" s="225">
        <f>SUM(F15:F16)</f>
        <v>3</v>
      </c>
      <c r="G17" s="225">
        <f>SUM(G15:G16)</f>
        <v>4</v>
      </c>
      <c r="H17" s="226">
        <f>SUM(H15:H16)</f>
        <v>1</v>
      </c>
      <c r="I17" s="227">
        <f t="shared" si="0"/>
        <v>3</v>
      </c>
      <c r="J17" s="225">
        <f t="shared" si="1"/>
        <v>4</v>
      </c>
      <c r="K17" s="228">
        <f t="shared" si="2"/>
        <v>2</v>
      </c>
      <c r="L17" s="228">
        <f>SUM(L15:L16)</f>
        <v>0</v>
      </c>
      <c r="M17" s="228">
        <f>SUM(M15:M16)</f>
        <v>4</v>
      </c>
      <c r="N17" s="228">
        <f>SUM(N15:N16)</f>
        <v>13</v>
      </c>
      <c r="O17" s="228">
        <f>SUM(O15:O16)</f>
        <v>20</v>
      </c>
      <c r="P17" s="226">
        <f>SUM(P15:P16)</f>
        <v>5</v>
      </c>
      <c r="Q17" s="229">
        <f t="shared" si="3"/>
        <v>13</v>
      </c>
      <c r="R17" s="228">
        <f t="shared" si="4"/>
        <v>20</v>
      </c>
      <c r="S17" s="228">
        <f t="shared" si="5"/>
        <v>9</v>
      </c>
      <c r="T17" s="200">
        <f t="shared" si="6"/>
        <v>42</v>
      </c>
      <c r="U17" s="201">
        <v>10</v>
      </c>
      <c r="V17" s="201">
        <v>16</v>
      </c>
      <c r="W17" s="201">
        <v>7</v>
      </c>
      <c r="X17" s="177"/>
      <c r="Y17" s="227">
        <f t="shared" ref="Y17:BH17" si="12">SUM(Y15:Y16)</f>
        <v>1</v>
      </c>
      <c r="Z17" s="227">
        <f t="shared" si="12"/>
        <v>3</v>
      </c>
      <c r="AA17" s="227">
        <f t="shared" si="12"/>
        <v>0</v>
      </c>
      <c r="AB17" s="227">
        <f t="shared" si="12"/>
        <v>1</v>
      </c>
      <c r="AC17" s="227">
        <f t="shared" si="12"/>
        <v>0</v>
      </c>
      <c r="AD17" s="227">
        <f t="shared" si="12"/>
        <v>1</v>
      </c>
      <c r="AE17" s="227">
        <f t="shared" si="12"/>
        <v>2</v>
      </c>
      <c r="AF17" s="227">
        <f t="shared" si="12"/>
        <v>4</v>
      </c>
      <c r="AG17" s="227">
        <f t="shared" si="12"/>
        <v>0</v>
      </c>
      <c r="AH17" s="227">
        <f t="shared" si="12"/>
        <v>4</v>
      </c>
      <c r="AI17" s="227">
        <f t="shared" si="12"/>
        <v>8</v>
      </c>
      <c r="AJ17" s="227">
        <f t="shared" si="12"/>
        <v>1</v>
      </c>
      <c r="AK17" s="227">
        <f t="shared" si="12"/>
        <v>0</v>
      </c>
      <c r="AL17" s="227">
        <f t="shared" si="12"/>
        <v>2</v>
      </c>
      <c r="AM17" s="227">
        <f t="shared" si="12"/>
        <v>0</v>
      </c>
      <c r="AN17" s="227">
        <f t="shared" si="12"/>
        <v>1</v>
      </c>
      <c r="AO17" s="227">
        <f t="shared" si="12"/>
        <v>1</v>
      </c>
      <c r="AP17" s="227">
        <f t="shared" si="12"/>
        <v>1</v>
      </c>
      <c r="AQ17" s="227">
        <f t="shared" si="12"/>
        <v>0</v>
      </c>
      <c r="AR17" s="227">
        <f t="shared" si="12"/>
        <v>0</v>
      </c>
      <c r="AS17" s="227">
        <f t="shared" si="12"/>
        <v>0</v>
      </c>
      <c r="AT17" s="227">
        <f t="shared" si="12"/>
        <v>1</v>
      </c>
      <c r="AU17" s="227">
        <f t="shared" si="12"/>
        <v>0</v>
      </c>
      <c r="AV17" s="227">
        <f t="shared" si="12"/>
        <v>0</v>
      </c>
      <c r="AW17" s="227">
        <f t="shared" si="12"/>
        <v>1</v>
      </c>
      <c r="AX17" s="227">
        <f t="shared" si="12"/>
        <v>1</v>
      </c>
      <c r="AY17" s="227">
        <f t="shared" si="12"/>
        <v>2</v>
      </c>
      <c r="AZ17" s="227">
        <f t="shared" si="12"/>
        <v>1</v>
      </c>
      <c r="BA17" s="227">
        <f t="shared" si="12"/>
        <v>0</v>
      </c>
      <c r="BB17" s="227">
        <f t="shared" si="12"/>
        <v>1</v>
      </c>
      <c r="BC17" s="227">
        <f t="shared" si="12"/>
        <v>0</v>
      </c>
      <c r="BD17" s="227">
        <f t="shared" si="12"/>
        <v>0</v>
      </c>
      <c r="BE17" s="227">
        <f t="shared" si="12"/>
        <v>2</v>
      </c>
      <c r="BF17" s="227">
        <f t="shared" si="12"/>
        <v>1</v>
      </c>
      <c r="BG17" s="227">
        <f t="shared" si="12"/>
        <v>1</v>
      </c>
      <c r="BH17" s="227">
        <f t="shared" si="12"/>
        <v>1</v>
      </c>
      <c r="BI17" s="227">
        <f>SUM(BI15:BI16)</f>
        <v>4</v>
      </c>
      <c r="BJ17" s="227">
        <f>SUM(BJ15:BJ16)</f>
        <v>2</v>
      </c>
      <c r="BK17" s="227">
        <f>SUM(BK15:BK16)</f>
        <v>6</v>
      </c>
      <c r="BL17" s="270">
        <f>SUM(BI17:BK17)</f>
        <v>12</v>
      </c>
    </row>
    <row r="18" spans="1:64" ht="18" customHeight="1" thickBot="1">
      <c r="A18" s="205">
        <v>1</v>
      </c>
      <c r="B18" s="799" t="s">
        <v>1117</v>
      </c>
      <c r="C18" s="206" t="s">
        <v>1888</v>
      </c>
      <c r="D18" s="207">
        <v>0</v>
      </c>
      <c r="E18" s="207">
        <v>0</v>
      </c>
      <c r="F18" s="207">
        <v>1</v>
      </c>
      <c r="G18" s="207">
        <v>0</v>
      </c>
      <c r="H18" s="238">
        <v>0</v>
      </c>
      <c r="I18" s="208">
        <f t="shared" si="0"/>
        <v>1</v>
      </c>
      <c r="J18" s="209">
        <f t="shared" si="1"/>
        <v>0</v>
      </c>
      <c r="K18" s="210">
        <f t="shared" si="2"/>
        <v>0</v>
      </c>
      <c r="L18" s="238">
        <v>0</v>
      </c>
      <c r="M18" s="238">
        <v>2</v>
      </c>
      <c r="N18" s="238">
        <v>6</v>
      </c>
      <c r="O18" s="238">
        <v>12</v>
      </c>
      <c r="P18" s="238">
        <v>1</v>
      </c>
      <c r="Q18" s="211">
        <f t="shared" si="3"/>
        <v>6</v>
      </c>
      <c r="R18" s="234">
        <f t="shared" si="4"/>
        <v>12</v>
      </c>
      <c r="S18" s="235">
        <f t="shared" si="5"/>
        <v>3</v>
      </c>
      <c r="T18" s="200">
        <f t="shared" si="6"/>
        <v>21</v>
      </c>
      <c r="U18" s="201">
        <v>5</v>
      </c>
      <c r="V18" s="201">
        <v>12</v>
      </c>
      <c r="W18" s="201">
        <v>3</v>
      </c>
      <c r="Y18" s="214">
        <v>0</v>
      </c>
      <c r="Z18" s="207">
        <v>0</v>
      </c>
      <c r="AA18" s="239">
        <v>0</v>
      </c>
      <c r="AB18" s="214">
        <v>1</v>
      </c>
      <c r="AC18" s="207">
        <v>0</v>
      </c>
      <c r="AD18" s="239">
        <v>0</v>
      </c>
      <c r="AE18" s="214">
        <v>1</v>
      </c>
      <c r="AF18" s="207">
        <v>2</v>
      </c>
      <c r="AG18" s="239">
        <v>0</v>
      </c>
      <c r="AH18" s="214">
        <v>0</v>
      </c>
      <c r="AI18" s="207">
        <v>6</v>
      </c>
      <c r="AJ18" s="239">
        <v>2</v>
      </c>
      <c r="AK18" s="214">
        <v>2</v>
      </c>
      <c r="AL18" s="207">
        <v>3</v>
      </c>
      <c r="AM18" s="239">
        <v>0</v>
      </c>
      <c r="AN18" s="214">
        <v>0</v>
      </c>
      <c r="AO18" s="207">
        <v>1</v>
      </c>
      <c r="AP18" s="239">
        <v>1</v>
      </c>
      <c r="AQ18" s="214">
        <v>0</v>
      </c>
      <c r="AR18" s="207">
        <v>0</v>
      </c>
      <c r="AS18" s="239">
        <v>0</v>
      </c>
      <c r="AT18" s="214">
        <v>0</v>
      </c>
      <c r="AU18" s="207">
        <v>0</v>
      </c>
      <c r="AV18" s="239">
        <v>0</v>
      </c>
      <c r="AW18" s="214">
        <v>0</v>
      </c>
      <c r="AX18" s="207">
        <v>0</v>
      </c>
      <c r="AY18" s="239">
        <v>0</v>
      </c>
      <c r="AZ18" s="214">
        <v>0</v>
      </c>
      <c r="BA18" s="207">
        <v>0</v>
      </c>
      <c r="BB18" s="239">
        <v>0</v>
      </c>
      <c r="BC18" s="214">
        <v>1</v>
      </c>
      <c r="BD18" s="207">
        <v>0</v>
      </c>
      <c r="BE18" s="239">
        <v>0</v>
      </c>
      <c r="BF18" s="214">
        <v>1</v>
      </c>
      <c r="BG18" s="207">
        <v>0</v>
      </c>
      <c r="BH18" s="239">
        <v>0</v>
      </c>
      <c r="BI18" s="203">
        <f t="shared" ref="BI18:BK21" si="13">AQ18+AT18+AW18+AZ18+BC18+BF18</f>
        <v>2</v>
      </c>
      <c r="BJ18" s="203">
        <f t="shared" si="13"/>
        <v>0</v>
      </c>
      <c r="BK18" s="203">
        <f t="shared" si="13"/>
        <v>0</v>
      </c>
      <c r="BL18" s="204"/>
    </row>
    <row r="19" spans="1:64" ht="18.75" thickBot="1">
      <c r="A19" s="205">
        <v>2</v>
      </c>
      <c r="B19" s="799"/>
      <c r="C19" s="206" t="s">
        <v>1889</v>
      </c>
      <c r="D19" s="207">
        <v>0</v>
      </c>
      <c r="E19" s="207">
        <v>0</v>
      </c>
      <c r="F19" s="207">
        <v>3</v>
      </c>
      <c r="G19" s="207">
        <v>0</v>
      </c>
      <c r="H19" s="238">
        <v>3</v>
      </c>
      <c r="I19" s="208">
        <f t="shared" si="0"/>
        <v>3</v>
      </c>
      <c r="J19" s="209">
        <f t="shared" si="1"/>
        <v>0</v>
      </c>
      <c r="K19" s="210">
        <f t="shared" si="2"/>
        <v>3</v>
      </c>
      <c r="L19" s="238">
        <v>0</v>
      </c>
      <c r="M19" s="238">
        <v>2</v>
      </c>
      <c r="N19" s="238">
        <v>8</v>
      </c>
      <c r="O19" s="238">
        <v>15</v>
      </c>
      <c r="P19" s="238">
        <v>5</v>
      </c>
      <c r="Q19" s="211">
        <f t="shared" si="3"/>
        <v>8</v>
      </c>
      <c r="R19" s="234">
        <f t="shared" si="4"/>
        <v>15</v>
      </c>
      <c r="S19" s="235">
        <f t="shared" si="5"/>
        <v>7</v>
      </c>
      <c r="T19" s="200">
        <f t="shared" si="6"/>
        <v>30</v>
      </c>
      <c r="U19" s="201">
        <v>5</v>
      </c>
      <c r="V19" s="201">
        <v>15</v>
      </c>
      <c r="W19" s="201">
        <v>4</v>
      </c>
      <c r="Y19" s="214">
        <v>0</v>
      </c>
      <c r="Z19" s="207">
        <v>0</v>
      </c>
      <c r="AA19" s="239">
        <v>0</v>
      </c>
      <c r="AB19" s="214">
        <v>0</v>
      </c>
      <c r="AC19" s="207">
        <v>0</v>
      </c>
      <c r="AD19" s="239">
        <v>1</v>
      </c>
      <c r="AE19" s="214">
        <v>0</v>
      </c>
      <c r="AF19" s="207">
        <v>4</v>
      </c>
      <c r="AG19" s="239">
        <v>1</v>
      </c>
      <c r="AH19" s="214">
        <v>0</v>
      </c>
      <c r="AI19" s="207">
        <v>5</v>
      </c>
      <c r="AJ19" s="239">
        <v>0</v>
      </c>
      <c r="AK19" s="214">
        <v>1</v>
      </c>
      <c r="AL19" s="207">
        <v>3</v>
      </c>
      <c r="AM19" s="239">
        <v>0</v>
      </c>
      <c r="AN19" s="214">
        <v>1</v>
      </c>
      <c r="AO19" s="207">
        <v>0</v>
      </c>
      <c r="AP19" s="239">
        <v>0</v>
      </c>
      <c r="AQ19" s="214">
        <v>0</v>
      </c>
      <c r="AR19" s="207">
        <v>0</v>
      </c>
      <c r="AS19" s="239">
        <v>1</v>
      </c>
      <c r="AT19" s="214">
        <v>1</v>
      </c>
      <c r="AU19" s="207">
        <v>2</v>
      </c>
      <c r="AV19" s="239">
        <v>0</v>
      </c>
      <c r="AW19" s="214">
        <v>1</v>
      </c>
      <c r="AX19" s="207">
        <v>1</v>
      </c>
      <c r="AY19" s="239">
        <v>0</v>
      </c>
      <c r="AZ19" s="214">
        <v>1</v>
      </c>
      <c r="BA19" s="207">
        <v>0</v>
      </c>
      <c r="BB19" s="239">
        <v>1</v>
      </c>
      <c r="BC19" s="214">
        <v>0</v>
      </c>
      <c r="BD19" s="207">
        <v>0</v>
      </c>
      <c r="BE19" s="239">
        <v>0</v>
      </c>
      <c r="BF19" s="214">
        <v>3</v>
      </c>
      <c r="BG19" s="207">
        <v>0</v>
      </c>
      <c r="BH19" s="239">
        <v>3</v>
      </c>
      <c r="BI19" s="203">
        <f t="shared" si="13"/>
        <v>6</v>
      </c>
      <c r="BJ19" s="203">
        <f t="shared" si="13"/>
        <v>3</v>
      </c>
      <c r="BK19" s="203">
        <f t="shared" si="13"/>
        <v>5</v>
      </c>
      <c r="BL19" s="204"/>
    </row>
    <row r="20" spans="1:64" ht="18.75" thickBot="1">
      <c r="A20" s="205">
        <v>3</v>
      </c>
      <c r="B20" s="799"/>
      <c r="C20" s="206" t="s">
        <v>1890</v>
      </c>
      <c r="D20" s="207">
        <v>0</v>
      </c>
      <c r="E20" s="207">
        <v>0</v>
      </c>
      <c r="F20" s="207">
        <v>0</v>
      </c>
      <c r="G20" s="207">
        <v>0</v>
      </c>
      <c r="H20" s="238">
        <v>0</v>
      </c>
      <c r="I20" s="208">
        <f t="shared" si="0"/>
        <v>0</v>
      </c>
      <c r="J20" s="209">
        <f t="shared" si="1"/>
        <v>0</v>
      </c>
      <c r="K20" s="210">
        <f t="shared" si="2"/>
        <v>0</v>
      </c>
      <c r="L20" s="238">
        <v>0</v>
      </c>
      <c r="M20" s="238">
        <v>0</v>
      </c>
      <c r="N20" s="238">
        <v>2</v>
      </c>
      <c r="O20" s="238">
        <v>6</v>
      </c>
      <c r="P20" s="238">
        <v>0</v>
      </c>
      <c r="Q20" s="211">
        <f t="shared" si="3"/>
        <v>2</v>
      </c>
      <c r="R20" s="234">
        <f t="shared" si="4"/>
        <v>6</v>
      </c>
      <c r="S20" s="235">
        <f t="shared" si="5"/>
        <v>0</v>
      </c>
      <c r="T20" s="200">
        <f t="shared" si="6"/>
        <v>8</v>
      </c>
      <c r="U20" s="201">
        <v>2</v>
      </c>
      <c r="V20" s="201">
        <v>6</v>
      </c>
      <c r="W20" s="201">
        <v>0</v>
      </c>
      <c r="Y20" s="214">
        <v>0</v>
      </c>
      <c r="Z20" s="207">
        <v>0</v>
      </c>
      <c r="AA20" s="239">
        <v>0</v>
      </c>
      <c r="AB20" s="214">
        <v>0</v>
      </c>
      <c r="AC20" s="207">
        <v>0</v>
      </c>
      <c r="AD20" s="239">
        <v>0</v>
      </c>
      <c r="AE20" s="214">
        <v>0</v>
      </c>
      <c r="AF20" s="207">
        <v>1</v>
      </c>
      <c r="AG20" s="239">
        <v>0</v>
      </c>
      <c r="AH20" s="214">
        <v>1</v>
      </c>
      <c r="AI20" s="207">
        <v>4</v>
      </c>
      <c r="AJ20" s="239">
        <v>0</v>
      </c>
      <c r="AK20" s="214">
        <v>0</v>
      </c>
      <c r="AL20" s="207">
        <v>1</v>
      </c>
      <c r="AM20" s="239">
        <v>0</v>
      </c>
      <c r="AN20" s="214">
        <v>0</v>
      </c>
      <c r="AO20" s="207">
        <v>0</v>
      </c>
      <c r="AP20" s="239">
        <v>0</v>
      </c>
      <c r="AQ20" s="214">
        <v>0</v>
      </c>
      <c r="AR20" s="207">
        <v>0</v>
      </c>
      <c r="AS20" s="239">
        <v>0</v>
      </c>
      <c r="AT20" s="214">
        <v>0</v>
      </c>
      <c r="AU20" s="207">
        <v>0</v>
      </c>
      <c r="AV20" s="239">
        <v>0</v>
      </c>
      <c r="AW20" s="214">
        <v>0</v>
      </c>
      <c r="AX20" s="207">
        <v>0</v>
      </c>
      <c r="AY20" s="239">
        <v>0</v>
      </c>
      <c r="AZ20" s="214">
        <v>1</v>
      </c>
      <c r="BA20" s="207">
        <v>0</v>
      </c>
      <c r="BB20" s="239">
        <v>0</v>
      </c>
      <c r="BC20" s="214">
        <v>0</v>
      </c>
      <c r="BD20" s="207">
        <v>0</v>
      </c>
      <c r="BE20" s="239">
        <v>0</v>
      </c>
      <c r="BF20" s="214">
        <v>0</v>
      </c>
      <c r="BG20" s="207">
        <v>0</v>
      </c>
      <c r="BH20" s="239">
        <v>0</v>
      </c>
      <c r="BI20" s="203">
        <f t="shared" si="13"/>
        <v>1</v>
      </c>
      <c r="BJ20" s="203">
        <f t="shared" si="13"/>
        <v>0</v>
      </c>
      <c r="BK20" s="203">
        <f t="shared" si="13"/>
        <v>0</v>
      </c>
      <c r="BL20" s="204"/>
    </row>
    <row r="21" spans="1:64" ht="18.75" thickBot="1">
      <c r="A21" s="205">
        <v>4</v>
      </c>
      <c r="B21" s="799"/>
      <c r="C21" s="206" t="s">
        <v>1891</v>
      </c>
      <c r="D21" s="207">
        <v>0</v>
      </c>
      <c r="E21" s="207">
        <v>0</v>
      </c>
      <c r="F21" s="207">
        <v>0</v>
      </c>
      <c r="G21" s="207">
        <v>0</v>
      </c>
      <c r="H21" s="238">
        <v>0</v>
      </c>
      <c r="I21" s="208">
        <f t="shared" si="0"/>
        <v>0</v>
      </c>
      <c r="J21" s="209">
        <f t="shared" si="1"/>
        <v>0</v>
      </c>
      <c r="K21" s="210">
        <f t="shared" si="2"/>
        <v>0</v>
      </c>
      <c r="L21" s="238">
        <v>0</v>
      </c>
      <c r="M21" s="238">
        <v>0</v>
      </c>
      <c r="N21" s="238">
        <v>8</v>
      </c>
      <c r="O21" s="238">
        <v>17</v>
      </c>
      <c r="P21" s="238">
        <v>3</v>
      </c>
      <c r="Q21" s="211">
        <f t="shared" si="3"/>
        <v>8</v>
      </c>
      <c r="R21" s="234">
        <f t="shared" si="4"/>
        <v>17</v>
      </c>
      <c r="S21" s="235">
        <f t="shared" si="5"/>
        <v>3</v>
      </c>
      <c r="T21" s="200">
        <f t="shared" si="6"/>
        <v>28</v>
      </c>
      <c r="U21" s="201">
        <v>8</v>
      </c>
      <c r="V21" s="201">
        <v>17</v>
      </c>
      <c r="W21" s="201">
        <v>3</v>
      </c>
      <c r="Y21" s="214">
        <v>0</v>
      </c>
      <c r="Z21" s="207">
        <v>0</v>
      </c>
      <c r="AA21" s="239">
        <v>0</v>
      </c>
      <c r="AB21" s="214">
        <v>1</v>
      </c>
      <c r="AC21" s="207">
        <v>0</v>
      </c>
      <c r="AD21" s="239">
        <v>0</v>
      </c>
      <c r="AE21" s="214">
        <v>3</v>
      </c>
      <c r="AF21" s="207">
        <v>3</v>
      </c>
      <c r="AG21" s="239">
        <v>0</v>
      </c>
      <c r="AH21" s="214">
        <v>1</v>
      </c>
      <c r="AI21" s="207">
        <v>11</v>
      </c>
      <c r="AJ21" s="239">
        <v>3</v>
      </c>
      <c r="AK21" s="214">
        <v>0</v>
      </c>
      <c r="AL21" s="207">
        <v>2</v>
      </c>
      <c r="AM21" s="239">
        <v>0</v>
      </c>
      <c r="AN21" s="214">
        <v>3</v>
      </c>
      <c r="AO21" s="207">
        <v>0</v>
      </c>
      <c r="AP21" s="239">
        <v>0</v>
      </c>
      <c r="AQ21" s="214">
        <v>0</v>
      </c>
      <c r="AR21" s="207">
        <v>1</v>
      </c>
      <c r="AS21" s="239">
        <v>0</v>
      </c>
      <c r="AT21" s="214">
        <v>0</v>
      </c>
      <c r="AU21" s="207">
        <v>0</v>
      </c>
      <c r="AV21" s="239">
        <v>0</v>
      </c>
      <c r="AW21" s="214">
        <v>0</v>
      </c>
      <c r="AX21" s="207">
        <v>0</v>
      </c>
      <c r="AY21" s="239">
        <v>0</v>
      </c>
      <c r="AZ21" s="214">
        <v>0</v>
      </c>
      <c r="BA21" s="207">
        <v>0</v>
      </c>
      <c r="BB21" s="239">
        <v>0</v>
      </c>
      <c r="BC21" s="214">
        <v>0</v>
      </c>
      <c r="BD21" s="207">
        <v>0</v>
      </c>
      <c r="BE21" s="239">
        <v>0</v>
      </c>
      <c r="BF21" s="214">
        <v>0</v>
      </c>
      <c r="BG21" s="207">
        <v>0</v>
      </c>
      <c r="BH21" s="239">
        <v>0</v>
      </c>
      <c r="BI21" s="203">
        <f t="shared" si="13"/>
        <v>0</v>
      </c>
      <c r="BJ21" s="203">
        <f t="shared" si="13"/>
        <v>1</v>
      </c>
      <c r="BK21" s="203">
        <f t="shared" si="13"/>
        <v>0</v>
      </c>
      <c r="BL21" s="204"/>
    </row>
    <row r="22" spans="1:64" s="233" customFormat="1" ht="18.75" thickBot="1">
      <c r="A22" s="223">
        <v>4</v>
      </c>
      <c r="B22" s="799"/>
      <c r="C22" s="224" t="s">
        <v>1870</v>
      </c>
      <c r="D22" s="225">
        <f>SUM(D18:D21)</f>
        <v>0</v>
      </c>
      <c r="E22" s="225">
        <f>SUM(E18:E21)</f>
        <v>0</v>
      </c>
      <c r="F22" s="225">
        <f>SUM(F18:F21)</f>
        <v>4</v>
      </c>
      <c r="G22" s="225">
        <f>SUM(G18:G21)</f>
        <v>0</v>
      </c>
      <c r="H22" s="226">
        <f>SUM(H18:H21)</f>
        <v>3</v>
      </c>
      <c r="I22" s="227">
        <f t="shared" si="0"/>
        <v>4</v>
      </c>
      <c r="J22" s="225">
        <f t="shared" si="1"/>
        <v>0</v>
      </c>
      <c r="K22" s="228">
        <f t="shared" si="2"/>
        <v>3</v>
      </c>
      <c r="L22" s="228">
        <f>SUM(L18:L21)</f>
        <v>0</v>
      </c>
      <c r="M22" s="228">
        <f>SUM(M18:M21)</f>
        <v>4</v>
      </c>
      <c r="N22" s="228">
        <f>SUM(N18:N21)</f>
        <v>24</v>
      </c>
      <c r="O22" s="228">
        <f>SUM(O18:O21)</f>
        <v>50</v>
      </c>
      <c r="P22" s="226">
        <f>SUM(P18:P21)</f>
        <v>9</v>
      </c>
      <c r="Q22" s="227">
        <f t="shared" si="3"/>
        <v>24</v>
      </c>
      <c r="R22" s="225">
        <f t="shared" si="4"/>
        <v>50</v>
      </c>
      <c r="S22" s="228">
        <f t="shared" si="5"/>
        <v>13</v>
      </c>
      <c r="T22" s="200">
        <f t="shared" si="6"/>
        <v>87</v>
      </c>
      <c r="U22" s="201">
        <v>20</v>
      </c>
      <c r="V22" s="201">
        <v>50</v>
      </c>
      <c r="W22" s="201">
        <v>10</v>
      </c>
      <c r="X22" s="177"/>
      <c r="Y22" s="227">
        <f t="shared" ref="Y22:BK22" si="14">SUM(Y18:Y21)</f>
        <v>0</v>
      </c>
      <c r="Z22" s="225">
        <f t="shared" si="14"/>
        <v>0</v>
      </c>
      <c r="AA22" s="228">
        <f t="shared" si="14"/>
        <v>0</v>
      </c>
      <c r="AB22" s="227">
        <f t="shared" si="14"/>
        <v>2</v>
      </c>
      <c r="AC22" s="225">
        <f t="shared" si="14"/>
        <v>0</v>
      </c>
      <c r="AD22" s="228">
        <f t="shared" si="14"/>
        <v>1</v>
      </c>
      <c r="AE22" s="227">
        <f t="shared" si="14"/>
        <v>4</v>
      </c>
      <c r="AF22" s="225">
        <f t="shared" si="14"/>
        <v>10</v>
      </c>
      <c r="AG22" s="228">
        <f t="shared" si="14"/>
        <v>1</v>
      </c>
      <c r="AH22" s="227">
        <f t="shared" si="14"/>
        <v>2</v>
      </c>
      <c r="AI22" s="225">
        <f t="shared" si="14"/>
        <v>26</v>
      </c>
      <c r="AJ22" s="228">
        <f t="shared" si="14"/>
        <v>5</v>
      </c>
      <c r="AK22" s="227">
        <f t="shared" si="14"/>
        <v>3</v>
      </c>
      <c r="AL22" s="225">
        <f t="shared" si="14"/>
        <v>9</v>
      </c>
      <c r="AM22" s="228">
        <f t="shared" si="14"/>
        <v>0</v>
      </c>
      <c r="AN22" s="227">
        <f t="shared" si="14"/>
        <v>4</v>
      </c>
      <c r="AO22" s="225">
        <f t="shared" si="14"/>
        <v>1</v>
      </c>
      <c r="AP22" s="228">
        <f t="shared" si="14"/>
        <v>1</v>
      </c>
      <c r="AQ22" s="227">
        <f t="shared" si="14"/>
        <v>0</v>
      </c>
      <c r="AR22" s="225">
        <f t="shared" si="14"/>
        <v>1</v>
      </c>
      <c r="AS22" s="228">
        <f t="shared" si="14"/>
        <v>1</v>
      </c>
      <c r="AT22" s="227">
        <f t="shared" si="14"/>
        <v>1</v>
      </c>
      <c r="AU22" s="225">
        <f t="shared" si="14"/>
        <v>2</v>
      </c>
      <c r="AV22" s="228">
        <f t="shared" si="14"/>
        <v>0</v>
      </c>
      <c r="AW22" s="227">
        <f t="shared" si="14"/>
        <v>1</v>
      </c>
      <c r="AX22" s="225">
        <f t="shared" si="14"/>
        <v>1</v>
      </c>
      <c r="AY22" s="228">
        <f t="shared" si="14"/>
        <v>0</v>
      </c>
      <c r="AZ22" s="227">
        <f t="shared" si="14"/>
        <v>2</v>
      </c>
      <c r="BA22" s="225">
        <f t="shared" si="14"/>
        <v>0</v>
      </c>
      <c r="BB22" s="228">
        <f t="shared" si="14"/>
        <v>1</v>
      </c>
      <c r="BC22" s="227">
        <f t="shared" si="14"/>
        <v>1</v>
      </c>
      <c r="BD22" s="225">
        <f t="shared" si="14"/>
        <v>0</v>
      </c>
      <c r="BE22" s="228">
        <f t="shared" si="14"/>
        <v>0</v>
      </c>
      <c r="BF22" s="227">
        <f t="shared" si="14"/>
        <v>4</v>
      </c>
      <c r="BG22" s="225">
        <f t="shared" si="14"/>
        <v>0</v>
      </c>
      <c r="BH22" s="228">
        <f t="shared" si="14"/>
        <v>3</v>
      </c>
      <c r="BI22" s="230">
        <f t="shared" si="14"/>
        <v>9</v>
      </c>
      <c r="BJ22" s="230">
        <f t="shared" si="14"/>
        <v>4</v>
      </c>
      <c r="BK22" s="231">
        <f t="shared" si="14"/>
        <v>5</v>
      </c>
      <c r="BL22" s="272">
        <f>SUM(BI22:BK22)</f>
        <v>18</v>
      </c>
    </row>
    <row r="23" spans="1:64" ht="18" customHeight="1" thickBot="1">
      <c r="A23" s="205">
        <v>1</v>
      </c>
      <c r="B23" s="799" t="s">
        <v>1118</v>
      </c>
      <c r="C23" s="206" t="s">
        <v>918</v>
      </c>
      <c r="D23" s="207">
        <v>0</v>
      </c>
      <c r="E23" s="207">
        <v>0</v>
      </c>
      <c r="F23" s="207">
        <v>1</v>
      </c>
      <c r="G23" s="207">
        <v>0</v>
      </c>
      <c r="H23" s="238">
        <v>0</v>
      </c>
      <c r="I23" s="208">
        <f t="shared" si="0"/>
        <v>1</v>
      </c>
      <c r="J23" s="209">
        <f t="shared" si="1"/>
        <v>0</v>
      </c>
      <c r="K23" s="210">
        <f t="shared" si="2"/>
        <v>0</v>
      </c>
      <c r="L23" s="238">
        <v>0</v>
      </c>
      <c r="M23" s="238">
        <v>1</v>
      </c>
      <c r="N23" s="238">
        <v>5</v>
      </c>
      <c r="O23" s="238">
        <v>5</v>
      </c>
      <c r="P23" s="238">
        <v>2</v>
      </c>
      <c r="Q23" s="211">
        <f t="shared" si="3"/>
        <v>5</v>
      </c>
      <c r="R23" s="234">
        <f t="shared" si="4"/>
        <v>5</v>
      </c>
      <c r="S23" s="235">
        <f t="shared" si="5"/>
        <v>3</v>
      </c>
      <c r="T23" s="200">
        <f t="shared" si="6"/>
        <v>13</v>
      </c>
      <c r="U23" s="201">
        <v>4</v>
      </c>
      <c r="V23" s="201">
        <v>5</v>
      </c>
      <c r="W23" s="201">
        <v>3</v>
      </c>
      <c r="Y23" s="214">
        <v>0</v>
      </c>
      <c r="Z23" s="207">
        <v>0</v>
      </c>
      <c r="AA23" s="239">
        <v>0</v>
      </c>
      <c r="AB23" s="214">
        <v>0</v>
      </c>
      <c r="AC23" s="207">
        <v>0</v>
      </c>
      <c r="AD23" s="239">
        <v>0</v>
      </c>
      <c r="AE23" s="214">
        <v>0</v>
      </c>
      <c r="AF23" s="207">
        <v>1</v>
      </c>
      <c r="AG23" s="239">
        <v>1</v>
      </c>
      <c r="AH23" s="214">
        <v>1</v>
      </c>
      <c r="AI23" s="207">
        <v>1</v>
      </c>
      <c r="AJ23" s="239">
        <v>0</v>
      </c>
      <c r="AK23" s="214">
        <v>1</v>
      </c>
      <c r="AL23" s="207">
        <v>1</v>
      </c>
      <c r="AM23" s="239">
        <v>0</v>
      </c>
      <c r="AN23" s="214">
        <v>0</v>
      </c>
      <c r="AO23" s="207">
        <v>0</v>
      </c>
      <c r="AP23" s="239">
        <v>1</v>
      </c>
      <c r="AQ23" s="214">
        <v>1</v>
      </c>
      <c r="AR23" s="207">
        <v>1</v>
      </c>
      <c r="AS23" s="239">
        <v>1</v>
      </c>
      <c r="AT23" s="214">
        <v>0</v>
      </c>
      <c r="AU23" s="207">
        <v>0</v>
      </c>
      <c r="AV23" s="239">
        <v>0</v>
      </c>
      <c r="AW23" s="214">
        <v>0</v>
      </c>
      <c r="AX23" s="207">
        <v>1</v>
      </c>
      <c r="AY23" s="239">
        <v>0</v>
      </c>
      <c r="AZ23" s="214">
        <v>0</v>
      </c>
      <c r="BA23" s="207">
        <v>0</v>
      </c>
      <c r="BB23" s="239">
        <v>0</v>
      </c>
      <c r="BC23" s="214">
        <v>1</v>
      </c>
      <c r="BD23" s="207">
        <v>0</v>
      </c>
      <c r="BE23" s="239">
        <v>0</v>
      </c>
      <c r="BF23" s="214">
        <v>1</v>
      </c>
      <c r="BG23" s="207">
        <v>0</v>
      </c>
      <c r="BH23" s="239">
        <v>0</v>
      </c>
      <c r="BI23" s="203">
        <f t="shared" ref="BI23:BK27" si="15">AQ23+AT23+AW23+AZ23+BC23+BF23</f>
        <v>3</v>
      </c>
      <c r="BJ23" s="203">
        <f t="shared" si="15"/>
        <v>2</v>
      </c>
      <c r="BK23" s="203">
        <f t="shared" si="15"/>
        <v>1</v>
      </c>
      <c r="BL23" s="204"/>
    </row>
    <row r="24" spans="1:64" ht="18" customHeight="1" thickBot="1">
      <c r="A24" s="205">
        <v>2</v>
      </c>
      <c r="B24" s="799"/>
      <c r="C24" s="206" t="s">
        <v>919</v>
      </c>
      <c r="D24" s="207">
        <v>0</v>
      </c>
      <c r="E24" s="207">
        <v>0</v>
      </c>
      <c r="F24" s="207">
        <v>0</v>
      </c>
      <c r="G24" s="207">
        <v>0</v>
      </c>
      <c r="H24" s="238">
        <v>0</v>
      </c>
      <c r="I24" s="208">
        <f t="shared" si="0"/>
        <v>0</v>
      </c>
      <c r="J24" s="209">
        <f t="shared" si="1"/>
        <v>0</v>
      </c>
      <c r="K24" s="210">
        <f t="shared" si="2"/>
        <v>0</v>
      </c>
      <c r="L24" s="238">
        <v>0</v>
      </c>
      <c r="M24" s="238">
        <v>0</v>
      </c>
      <c r="N24" s="238">
        <v>2</v>
      </c>
      <c r="O24" s="238">
        <v>12</v>
      </c>
      <c r="P24" s="238">
        <v>6</v>
      </c>
      <c r="Q24" s="211">
        <f t="shared" si="3"/>
        <v>2</v>
      </c>
      <c r="R24" s="234">
        <f t="shared" si="4"/>
        <v>12</v>
      </c>
      <c r="S24" s="235">
        <f t="shared" si="5"/>
        <v>6</v>
      </c>
      <c r="T24" s="200">
        <f t="shared" si="6"/>
        <v>20</v>
      </c>
      <c r="U24" s="201">
        <v>2</v>
      </c>
      <c r="V24" s="201">
        <v>12</v>
      </c>
      <c r="W24" s="201">
        <v>6</v>
      </c>
      <c r="Y24" s="214">
        <v>0</v>
      </c>
      <c r="Z24" s="207">
        <v>0</v>
      </c>
      <c r="AA24" s="239">
        <v>0</v>
      </c>
      <c r="AB24" s="214">
        <v>0</v>
      </c>
      <c r="AC24" s="207">
        <v>0</v>
      </c>
      <c r="AD24" s="239">
        <v>0</v>
      </c>
      <c r="AE24" s="214">
        <v>1</v>
      </c>
      <c r="AF24" s="207">
        <v>2</v>
      </c>
      <c r="AG24" s="239">
        <v>1</v>
      </c>
      <c r="AH24" s="214">
        <v>0</v>
      </c>
      <c r="AI24" s="207">
        <v>4</v>
      </c>
      <c r="AJ24" s="239">
        <v>1</v>
      </c>
      <c r="AK24" s="214">
        <v>0</v>
      </c>
      <c r="AL24" s="207">
        <v>1</v>
      </c>
      <c r="AM24" s="239">
        <v>2</v>
      </c>
      <c r="AN24" s="214">
        <v>0</v>
      </c>
      <c r="AO24" s="207">
        <v>0</v>
      </c>
      <c r="AP24" s="239">
        <v>0</v>
      </c>
      <c r="AQ24" s="214">
        <v>1</v>
      </c>
      <c r="AR24" s="207">
        <v>0</v>
      </c>
      <c r="AS24" s="239">
        <v>0</v>
      </c>
      <c r="AT24" s="214">
        <v>0</v>
      </c>
      <c r="AU24" s="207">
        <v>0</v>
      </c>
      <c r="AV24" s="239">
        <v>0</v>
      </c>
      <c r="AW24" s="214">
        <v>0</v>
      </c>
      <c r="AX24" s="207">
        <v>0</v>
      </c>
      <c r="AY24" s="239">
        <v>1</v>
      </c>
      <c r="AZ24" s="214">
        <v>0</v>
      </c>
      <c r="BA24" s="207">
        <v>3</v>
      </c>
      <c r="BB24" s="239">
        <v>0</v>
      </c>
      <c r="BC24" s="214">
        <v>0</v>
      </c>
      <c r="BD24" s="207">
        <v>2</v>
      </c>
      <c r="BE24" s="239">
        <v>1</v>
      </c>
      <c r="BF24" s="214">
        <v>0</v>
      </c>
      <c r="BG24" s="207">
        <v>0</v>
      </c>
      <c r="BH24" s="239">
        <v>0</v>
      </c>
      <c r="BI24" s="203">
        <f t="shared" si="15"/>
        <v>1</v>
      </c>
      <c r="BJ24" s="203">
        <f t="shared" si="15"/>
        <v>5</v>
      </c>
      <c r="BK24" s="203">
        <f t="shared" si="15"/>
        <v>2</v>
      </c>
      <c r="BL24" s="204"/>
    </row>
    <row r="25" spans="1:64" ht="18.75" thickBot="1">
      <c r="A25" s="205">
        <v>3</v>
      </c>
      <c r="B25" s="799"/>
      <c r="C25" s="206" t="s">
        <v>920</v>
      </c>
      <c r="D25" s="240">
        <v>0</v>
      </c>
      <c r="E25" s="207">
        <v>1</v>
      </c>
      <c r="F25" s="207">
        <v>0</v>
      </c>
      <c r="G25" s="207">
        <v>0</v>
      </c>
      <c r="H25" s="238">
        <v>0</v>
      </c>
      <c r="I25" s="208">
        <f t="shared" si="0"/>
        <v>0</v>
      </c>
      <c r="J25" s="209">
        <f t="shared" si="1"/>
        <v>0</v>
      </c>
      <c r="K25" s="210">
        <f t="shared" si="2"/>
        <v>1</v>
      </c>
      <c r="L25" s="238">
        <v>0</v>
      </c>
      <c r="M25" s="238">
        <v>1</v>
      </c>
      <c r="N25" s="238">
        <v>2</v>
      </c>
      <c r="O25" s="238">
        <v>14</v>
      </c>
      <c r="P25" s="238">
        <v>6</v>
      </c>
      <c r="Q25" s="211">
        <f t="shared" si="3"/>
        <v>2</v>
      </c>
      <c r="R25" s="234">
        <f t="shared" si="4"/>
        <v>14</v>
      </c>
      <c r="S25" s="235">
        <f t="shared" si="5"/>
        <v>7</v>
      </c>
      <c r="T25" s="200">
        <f t="shared" si="6"/>
        <v>23</v>
      </c>
      <c r="U25" s="201">
        <v>2</v>
      </c>
      <c r="V25" s="201">
        <v>14</v>
      </c>
      <c r="W25" s="201">
        <v>6</v>
      </c>
      <c r="Y25" s="214">
        <v>0</v>
      </c>
      <c r="Z25" s="207">
        <v>0</v>
      </c>
      <c r="AA25" s="239">
        <v>0</v>
      </c>
      <c r="AB25" s="214">
        <v>0</v>
      </c>
      <c r="AC25" s="207">
        <v>2</v>
      </c>
      <c r="AD25" s="239">
        <v>0</v>
      </c>
      <c r="AE25" s="214">
        <v>0</v>
      </c>
      <c r="AF25" s="207">
        <v>4</v>
      </c>
      <c r="AG25" s="239">
        <v>1</v>
      </c>
      <c r="AH25" s="214">
        <v>1</v>
      </c>
      <c r="AI25" s="207">
        <v>3</v>
      </c>
      <c r="AJ25" s="239">
        <v>0</v>
      </c>
      <c r="AK25" s="214">
        <v>0</v>
      </c>
      <c r="AL25" s="207">
        <v>4</v>
      </c>
      <c r="AM25" s="239">
        <v>4</v>
      </c>
      <c r="AN25" s="214">
        <v>0</v>
      </c>
      <c r="AO25" s="207">
        <v>0</v>
      </c>
      <c r="AP25" s="239">
        <v>0</v>
      </c>
      <c r="AQ25" s="214">
        <v>0</v>
      </c>
      <c r="AR25" s="207">
        <v>1</v>
      </c>
      <c r="AS25" s="239">
        <v>0</v>
      </c>
      <c r="AT25" s="214">
        <v>1</v>
      </c>
      <c r="AU25" s="207">
        <v>0</v>
      </c>
      <c r="AV25" s="239">
        <v>0</v>
      </c>
      <c r="AW25" s="214">
        <v>0</v>
      </c>
      <c r="AX25" s="207">
        <v>0</v>
      </c>
      <c r="AY25" s="239">
        <v>0</v>
      </c>
      <c r="AZ25" s="214">
        <v>0</v>
      </c>
      <c r="BA25" s="207">
        <v>0</v>
      </c>
      <c r="BB25" s="239">
        <v>1</v>
      </c>
      <c r="BC25" s="214">
        <v>0</v>
      </c>
      <c r="BD25" s="207">
        <v>0</v>
      </c>
      <c r="BE25" s="239">
        <v>0</v>
      </c>
      <c r="BF25" s="214">
        <v>0</v>
      </c>
      <c r="BG25" s="207">
        <v>0</v>
      </c>
      <c r="BH25" s="239">
        <v>1</v>
      </c>
      <c r="BI25" s="203">
        <f t="shared" si="15"/>
        <v>1</v>
      </c>
      <c r="BJ25" s="203">
        <f t="shared" si="15"/>
        <v>1</v>
      </c>
      <c r="BK25" s="203">
        <f t="shared" si="15"/>
        <v>2</v>
      </c>
      <c r="BL25" s="204"/>
    </row>
    <row r="26" spans="1:64" ht="18.75" thickBot="1">
      <c r="A26" s="205">
        <v>4</v>
      </c>
      <c r="B26" s="799"/>
      <c r="C26" s="206" t="s">
        <v>921</v>
      </c>
      <c r="D26" s="207">
        <v>0</v>
      </c>
      <c r="E26" s="207">
        <v>0</v>
      </c>
      <c r="F26" s="207">
        <v>0</v>
      </c>
      <c r="G26" s="207">
        <v>1</v>
      </c>
      <c r="H26" s="238">
        <v>0</v>
      </c>
      <c r="I26" s="208">
        <f t="shared" si="0"/>
        <v>0</v>
      </c>
      <c r="J26" s="209">
        <f t="shared" si="1"/>
        <v>1</v>
      </c>
      <c r="K26" s="210">
        <f t="shared" si="2"/>
        <v>0</v>
      </c>
      <c r="L26" s="238">
        <v>0</v>
      </c>
      <c r="M26" s="238">
        <v>2</v>
      </c>
      <c r="N26" s="238">
        <v>10</v>
      </c>
      <c r="O26" s="238">
        <v>18</v>
      </c>
      <c r="P26" s="238">
        <v>10</v>
      </c>
      <c r="Q26" s="211">
        <f t="shared" si="3"/>
        <v>10</v>
      </c>
      <c r="R26" s="234">
        <f t="shared" si="4"/>
        <v>18</v>
      </c>
      <c r="S26" s="235">
        <f t="shared" si="5"/>
        <v>12</v>
      </c>
      <c r="T26" s="200">
        <f t="shared" si="6"/>
        <v>40</v>
      </c>
      <c r="U26" s="201">
        <v>10</v>
      </c>
      <c r="V26" s="201">
        <v>17</v>
      </c>
      <c r="W26" s="201">
        <v>12</v>
      </c>
      <c r="Y26" s="214">
        <v>1</v>
      </c>
      <c r="Z26" s="207">
        <v>0</v>
      </c>
      <c r="AA26" s="239">
        <v>0</v>
      </c>
      <c r="AB26" s="214">
        <v>1</v>
      </c>
      <c r="AC26" s="207">
        <v>0</v>
      </c>
      <c r="AD26" s="239">
        <v>0</v>
      </c>
      <c r="AE26" s="214">
        <v>2</v>
      </c>
      <c r="AF26" s="207">
        <v>4</v>
      </c>
      <c r="AG26" s="239">
        <v>4</v>
      </c>
      <c r="AH26" s="214">
        <v>1</v>
      </c>
      <c r="AI26" s="207">
        <v>7</v>
      </c>
      <c r="AJ26" s="239">
        <v>2</v>
      </c>
      <c r="AK26" s="214">
        <v>1</v>
      </c>
      <c r="AL26" s="207">
        <v>4</v>
      </c>
      <c r="AM26" s="239">
        <v>1</v>
      </c>
      <c r="AN26" s="214">
        <v>0</v>
      </c>
      <c r="AO26" s="207">
        <v>2</v>
      </c>
      <c r="AP26" s="239">
        <v>2</v>
      </c>
      <c r="AQ26" s="214">
        <v>1</v>
      </c>
      <c r="AR26" s="207">
        <v>0</v>
      </c>
      <c r="AS26" s="239">
        <v>3</v>
      </c>
      <c r="AT26" s="214">
        <v>1</v>
      </c>
      <c r="AU26" s="207">
        <v>0</v>
      </c>
      <c r="AV26" s="239">
        <v>0</v>
      </c>
      <c r="AW26" s="214">
        <v>0</v>
      </c>
      <c r="AX26" s="207">
        <v>0</v>
      </c>
      <c r="AY26" s="239">
        <v>0</v>
      </c>
      <c r="AZ26" s="214">
        <v>1</v>
      </c>
      <c r="BA26" s="207">
        <v>0</v>
      </c>
      <c r="BB26" s="239">
        <v>0</v>
      </c>
      <c r="BC26" s="214">
        <v>1</v>
      </c>
      <c r="BD26" s="207">
        <v>0</v>
      </c>
      <c r="BE26" s="239">
        <v>0</v>
      </c>
      <c r="BF26" s="214">
        <v>0</v>
      </c>
      <c r="BG26" s="207">
        <v>1</v>
      </c>
      <c r="BH26" s="239">
        <v>0</v>
      </c>
      <c r="BI26" s="203">
        <f t="shared" si="15"/>
        <v>4</v>
      </c>
      <c r="BJ26" s="203">
        <f t="shared" si="15"/>
        <v>1</v>
      </c>
      <c r="BK26" s="203">
        <f t="shared" si="15"/>
        <v>3</v>
      </c>
      <c r="BL26" s="204"/>
    </row>
    <row r="27" spans="1:64" ht="18.75" thickBot="1">
      <c r="A27" s="205"/>
      <c r="B27" s="799"/>
      <c r="C27" s="241" t="s">
        <v>1877</v>
      </c>
      <c r="D27" s="207">
        <v>0</v>
      </c>
      <c r="E27" s="207">
        <v>0</v>
      </c>
      <c r="F27" s="207">
        <v>2</v>
      </c>
      <c r="G27" s="207">
        <v>0</v>
      </c>
      <c r="H27" s="238">
        <v>0</v>
      </c>
      <c r="I27" s="208">
        <f t="shared" si="0"/>
        <v>2</v>
      </c>
      <c r="J27" s="209">
        <f t="shared" si="1"/>
        <v>0</v>
      </c>
      <c r="K27" s="210">
        <f t="shared" si="2"/>
        <v>0</v>
      </c>
      <c r="L27" s="238">
        <v>0</v>
      </c>
      <c r="M27" s="238">
        <v>0</v>
      </c>
      <c r="N27" s="238">
        <v>2</v>
      </c>
      <c r="O27" s="238">
        <v>0</v>
      </c>
      <c r="P27" s="238">
        <v>0</v>
      </c>
      <c r="Q27" s="211">
        <f t="shared" si="3"/>
        <v>2</v>
      </c>
      <c r="R27" s="234">
        <f t="shared" si="4"/>
        <v>0</v>
      </c>
      <c r="S27" s="235">
        <f t="shared" si="5"/>
        <v>0</v>
      </c>
      <c r="T27" s="200">
        <f t="shared" si="6"/>
        <v>2</v>
      </c>
      <c r="U27" s="201">
        <v>0</v>
      </c>
      <c r="V27" s="201">
        <v>0</v>
      </c>
      <c r="W27" s="201">
        <v>0</v>
      </c>
      <c r="Y27" s="214">
        <v>0</v>
      </c>
      <c r="Z27" s="207">
        <v>0</v>
      </c>
      <c r="AA27" s="239">
        <v>0</v>
      </c>
      <c r="AB27" s="214">
        <v>0</v>
      </c>
      <c r="AC27" s="207">
        <v>0</v>
      </c>
      <c r="AD27" s="239">
        <v>0</v>
      </c>
      <c r="AE27" s="214">
        <v>0</v>
      </c>
      <c r="AF27" s="207">
        <v>0</v>
      </c>
      <c r="AG27" s="239">
        <v>0</v>
      </c>
      <c r="AH27" s="214">
        <v>0</v>
      </c>
      <c r="AI27" s="207">
        <v>0</v>
      </c>
      <c r="AJ27" s="239">
        <v>0</v>
      </c>
      <c r="AK27" s="214">
        <v>0</v>
      </c>
      <c r="AL27" s="207">
        <v>0</v>
      </c>
      <c r="AM27" s="239">
        <v>0</v>
      </c>
      <c r="AN27" s="214">
        <v>0</v>
      </c>
      <c r="AO27" s="207">
        <v>0</v>
      </c>
      <c r="AP27" s="239">
        <v>0</v>
      </c>
      <c r="AQ27" s="214">
        <v>0</v>
      </c>
      <c r="AR27" s="207">
        <v>0</v>
      </c>
      <c r="AS27" s="239">
        <v>0</v>
      </c>
      <c r="AT27" s="239">
        <v>0</v>
      </c>
      <c r="AU27" s="239">
        <v>0</v>
      </c>
      <c r="AV27" s="239">
        <v>0</v>
      </c>
      <c r="AW27" s="239">
        <v>0</v>
      </c>
      <c r="AX27" s="239">
        <v>0</v>
      </c>
      <c r="AY27" s="239">
        <v>0</v>
      </c>
      <c r="AZ27" s="239">
        <v>0</v>
      </c>
      <c r="BA27" s="239">
        <v>0</v>
      </c>
      <c r="BB27" s="239">
        <v>0</v>
      </c>
      <c r="BC27" s="239">
        <v>0</v>
      </c>
      <c r="BD27" s="239">
        <v>0</v>
      </c>
      <c r="BE27" s="239">
        <v>0</v>
      </c>
      <c r="BF27" s="239">
        <v>2</v>
      </c>
      <c r="BG27" s="239">
        <v>0</v>
      </c>
      <c r="BH27" s="239">
        <v>0</v>
      </c>
      <c r="BI27" s="203">
        <f t="shared" si="15"/>
        <v>2</v>
      </c>
      <c r="BJ27" s="203">
        <f t="shared" si="15"/>
        <v>0</v>
      </c>
      <c r="BK27" s="203">
        <f t="shared" si="15"/>
        <v>0</v>
      </c>
      <c r="BL27" s="204"/>
    </row>
    <row r="28" spans="1:64" s="233" customFormat="1" ht="18.75" thickBot="1">
      <c r="A28" s="223">
        <v>5</v>
      </c>
      <c r="B28" s="799"/>
      <c r="C28" s="224" t="s">
        <v>1870</v>
      </c>
      <c r="D28" s="225">
        <f t="shared" ref="D28:S28" si="16">SUM(D23:D27)</f>
        <v>0</v>
      </c>
      <c r="E28" s="225">
        <f t="shared" si="16"/>
        <v>1</v>
      </c>
      <c r="F28" s="225">
        <f t="shared" si="16"/>
        <v>3</v>
      </c>
      <c r="G28" s="225">
        <f t="shared" si="16"/>
        <v>1</v>
      </c>
      <c r="H28" s="225">
        <f t="shared" si="16"/>
        <v>0</v>
      </c>
      <c r="I28" s="225">
        <f t="shared" si="16"/>
        <v>3</v>
      </c>
      <c r="J28" s="225">
        <f t="shared" si="16"/>
        <v>1</v>
      </c>
      <c r="K28" s="225">
        <f t="shared" si="16"/>
        <v>1</v>
      </c>
      <c r="L28" s="225">
        <f t="shared" si="16"/>
        <v>0</v>
      </c>
      <c r="M28" s="225">
        <f t="shared" si="16"/>
        <v>4</v>
      </c>
      <c r="N28" s="225">
        <f t="shared" si="16"/>
        <v>21</v>
      </c>
      <c r="O28" s="225">
        <f t="shared" si="16"/>
        <v>49</v>
      </c>
      <c r="P28" s="225">
        <f t="shared" si="16"/>
        <v>24</v>
      </c>
      <c r="Q28" s="225">
        <f t="shared" si="16"/>
        <v>21</v>
      </c>
      <c r="R28" s="225">
        <f t="shared" si="16"/>
        <v>49</v>
      </c>
      <c r="S28" s="225">
        <f t="shared" si="16"/>
        <v>28</v>
      </c>
      <c r="T28" s="200">
        <f t="shared" si="6"/>
        <v>98</v>
      </c>
      <c r="U28" s="201">
        <v>18</v>
      </c>
      <c r="V28" s="201">
        <v>48</v>
      </c>
      <c r="W28" s="201">
        <v>27</v>
      </c>
      <c r="X28" s="177"/>
      <c r="Y28" s="227">
        <f t="shared" ref="Y28:BK28" si="17">SUM(Y23:Y26)</f>
        <v>1</v>
      </c>
      <c r="Z28" s="225">
        <f t="shared" si="17"/>
        <v>0</v>
      </c>
      <c r="AA28" s="228">
        <f t="shared" si="17"/>
        <v>0</v>
      </c>
      <c r="AB28" s="227">
        <f t="shared" si="17"/>
        <v>1</v>
      </c>
      <c r="AC28" s="225">
        <f t="shared" si="17"/>
        <v>2</v>
      </c>
      <c r="AD28" s="228">
        <f t="shared" si="17"/>
        <v>0</v>
      </c>
      <c r="AE28" s="227">
        <f t="shared" si="17"/>
        <v>3</v>
      </c>
      <c r="AF28" s="225">
        <f t="shared" si="17"/>
        <v>11</v>
      </c>
      <c r="AG28" s="228">
        <f t="shared" si="17"/>
        <v>7</v>
      </c>
      <c r="AH28" s="227">
        <f t="shared" si="17"/>
        <v>3</v>
      </c>
      <c r="AI28" s="225">
        <f t="shared" si="17"/>
        <v>15</v>
      </c>
      <c r="AJ28" s="228">
        <f t="shared" si="17"/>
        <v>3</v>
      </c>
      <c r="AK28" s="227">
        <f t="shared" si="17"/>
        <v>2</v>
      </c>
      <c r="AL28" s="225">
        <f t="shared" si="17"/>
        <v>10</v>
      </c>
      <c r="AM28" s="228">
        <f t="shared" si="17"/>
        <v>7</v>
      </c>
      <c r="AN28" s="227">
        <f t="shared" si="17"/>
        <v>0</v>
      </c>
      <c r="AO28" s="225">
        <f t="shared" si="17"/>
        <v>2</v>
      </c>
      <c r="AP28" s="228">
        <f t="shared" si="17"/>
        <v>3</v>
      </c>
      <c r="AQ28" s="227">
        <f t="shared" si="17"/>
        <v>3</v>
      </c>
      <c r="AR28" s="225">
        <f t="shared" si="17"/>
        <v>2</v>
      </c>
      <c r="AS28" s="228">
        <f t="shared" si="17"/>
        <v>4</v>
      </c>
      <c r="AT28" s="227">
        <f t="shared" si="17"/>
        <v>2</v>
      </c>
      <c r="AU28" s="225">
        <f t="shared" si="17"/>
        <v>0</v>
      </c>
      <c r="AV28" s="228">
        <f t="shared" si="17"/>
        <v>0</v>
      </c>
      <c r="AW28" s="227">
        <f t="shared" si="17"/>
        <v>0</v>
      </c>
      <c r="AX28" s="225">
        <f t="shared" si="17"/>
        <v>1</v>
      </c>
      <c r="AY28" s="228">
        <f t="shared" si="17"/>
        <v>1</v>
      </c>
      <c r="AZ28" s="227">
        <f t="shared" si="17"/>
        <v>1</v>
      </c>
      <c r="BA28" s="225">
        <f t="shared" si="17"/>
        <v>3</v>
      </c>
      <c r="BB28" s="228">
        <f t="shared" si="17"/>
        <v>1</v>
      </c>
      <c r="BC28" s="227">
        <f t="shared" si="17"/>
        <v>2</v>
      </c>
      <c r="BD28" s="225">
        <f t="shared" si="17"/>
        <v>2</v>
      </c>
      <c r="BE28" s="228">
        <f t="shared" si="17"/>
        <v>1</v>
      </c>
      <c r="BF28" s="227">
        <f t="shared" si="17"/>
        <v>1</v>
      </c>
      <c r="BG28" s="225">
        <f t="shared" si="17"/>
        <v>1</v>
      </c>
      <c r="BH28" s="228">
        <f t="shared" si="17"/>
        <v>1</v>
      </c>
      <c r="BI28" s="228">
        <f t="shared" si="17"/>
        <v>9</v>
      </c>
      <c r="BJ28" s="228">
        <f t="shared" si="17"/>
        <v>9</v>
      </c>
      <c r="BK28" s="228">
        <f t="shared" si="17"/>
        <v>8</v>
      </c>
      <c r="BL28" s="272">
        <f>SUM(BI28:BK28)</f>
        <v>26</v>
      </c>
    </row>
    <row r="29" spans="1:64" ht="18" customHeight="1" thickBot="1">
      <c r="A29" s="205">
        <v>1</v>
      </c>
      <c r="B29" s="799" t="s">
        <v>1119</v>
      </c>
      <c r="C29" s="206" t="s">
        <v>1883</v>
      </c>
      <c r="D29" s="207">
        <v>0</v>
      </c>
      <c r="E29" s="207">
        <v>0</v>
      </c>
      <c r="F29" s="207">
        <v>1</v>
      </c>
      <c r="G29" s="207">
        <v>0</v>
      </c>
      <c r="H29" s="238">
        <v>0</v>
      </c>
      <c r="I29" s="208">
        <f t="shared" ref="I29:I56" si="18">D29+F29</f>
        <v>1</v>
      </c>
      <c r="J29" s="209">
        <f t="shared" ref="J29:J56" si="19">G29</f>
        <v>0</v>
      </c>
      <c r="K29" s="210">
        <f t="shared" ref="K29:K56" si="20">E29+H29</f>
        <v>0</v>
      </c>
      <c r="L29" s="238">
        <v>0</v>
      </c>
      <c r="M29" s="238">
        <v>6</v>
      </c>
      <c r="N29" s="238">
        <v>5</v>
      </c>
      <c r="O29" s="238">
        <v>4</v>
      </c>
      <c r="P29" s="238">
        <v>7</v>
      </c>
      <c r="Q29" s="211">
        <f t="shared" ref="Q29:Q56" si="21">+N29+L29</f>
        <v>5</v>
      </c>
      <c r="R29" s="234">
        <f t="shared" ref="R29:R56" si="22">+O29</f>
        <v>4</v>
      </c>
      <c r="S29" s="235">
        <f t="shared" ref="S29:S56" si="23">P29+M29</f>
        <v>13</v>
      </c>
      <c r="T29" s="200">
        <f t="shared" si="6"/>
        <v>22</v>
      </c>
      <c r="U29" s="201">
        <v>4</v>
      </c>
      <c r="V29" s="201">
        <v>4</v>
      </c>
      <c r="W29" s="201">
        <v>13</v>
      </c>
      <c r="Y29" s="214">
        <v>0</v>
      </c>
      <c r="Z29" s="214">
        <v>0</v>
      </c>
      <c r="AA29" s="214">
        <v>1</v>
      </c>
      <c r="AB29" s="214">
        <v>0</v>
      </c>
      <c r="AC29" s="214">
        <v>0</v>
      </c>
      <c r="AD29" s="214">
        <v>1</v>
      </c>
      <c r="AE29" s="214">
        <v>0</v>
      </c>
      <c r="AF29" s="214">
        <v>2</v>
      </c>
      <c r="AG29" s="214">
        <v>2</v>
      </c>
      <c r="AH29" s="214">
        <v>1</v>
      </c>
      <c r="AI29" s="214">
        <v>2</v>
      </c>
      <c r="AJ29" s="214">
        <v>0</v>
      </c>
      <c r="AK29" s="214">
        <v>0</v>
      </c>
      <c r="AL29" s="214">
        <v>0</v>
      </c>
      <c r="AM29" s="214">
        <v>2</v>
      </c>
      <c r="AN29" s="214">
        <v>2</v>
      </c>
      <c r="AO29" s="214">
        <v>0</v>
      </c>
      <c r="AP29" s="214">
        <v>1</v>
      </c>
      <c r="AQ29" s="214">
        <v>0</v>
      </c>
      <c r="AR29" s="214">
        <v>0</v>
      </c>
      <c r="AS29" s="214">
        <v>4</v>
      </c>
      <c r="AT29" s="214">
        <v>0</v>
      </c>
      <c r="AU29" s="214">
        <v>0</v>
      </c>
      <c r="AV29" s="214">
        <v>0</v>
      </c>
      <c r="AW29" s="214">
        <v>0</v>
      </c>
      <c r="AX29" s="214">
        <v>0</v>
      </c>
      <c r="AY29" s="214">
        <v>1</v>
      </c>
      <c r="AZ29" s="214">
        <v>1</v>
      </c>
      <c r="BA29" s="214">
        <v>0</v>
      </c>
      <c r="BB29" s="214">
        <v>1</v>
      </c>
      <c r="BC29" s="214">
        <v>0</v>
      </c>
      <c r="BD29" s="214">
        <v>0</v>
      </c>
      <c r="BE29" s="214">
        <v>0</v>
      </c>
      <c r="BF29" s="214">
        <v>1</v>
      </c>
      <c r="BG29" s="214">
        <v>0</v>
      </c>
      <c r="BH29" s="214">
        <v>0</v>
      </c>
      <c r="BI29" s="203">
        <f t="shared" ref="BI29:BK32" si="24">AQ29+AT29+AW29+AZ29+BC29+BF29</f>
        <v>2</v>
      </c>
      <c r="BJ29" s="203">
        <f t="shared" si="24"/>
        <v>0</v>
      </c>
      <c r="BK29" s="203">
        <f t="shared" si="24"/>
        <v>6</v>
      </c>
      <c r="BL29" s="204"/>
    </row>
    <row r="30" spans="1:64" ht="18.75" thickBot="1">
      <c r="A30" s="205">
        <v>2</v>
      </c>
      <c r="B30" s="799"/>
      <c r="C30" s="206" t="s">
        <v>1884</v>
      </c>
      <c r="D30" s="207">
        <v>0</v>
      </c>
      <c r="E30" s="207">
        <v>0</v>
      </c>
      <c r="F30" s="207">
        <v>0</v>
      </c>
      <c r="G30" s="207">
        <v>0</v>
      </c>
      <c r="H30" s="238">
        <v>1</v>
      </c>
      <c r="I30" s="208">
        <f t="shared" si="18"/>
        <v>0</v>
      </c>
      <c r="J30" s="209">
        <f t="shared" si="19"/>
        <v>0</v>
      </c>
      <c r="K30" s="210">
        <f t="shared" si="20"/>
        <v>1</v>
      </c>
      <c r="L30" s="238">
        <v>0</v>
      </c>
      <c r="M30" s="238">
        <v>2</v>
      </c>
      <c r="N30" s="238">
        <v>2</v>
      </c>
      <c r="O30" s="238">
        <v>13</v>
      </c>
      <c r="P30" s="238">
        <v>5</v>
      </c>
      <c r="Q30" s="211">
        <f t="shared" si="21"/>
        <v>2</v>
      </c>
      <c r="R30" s="234">
        <f t="shared" si="22"/>
        <v>13</v>
      </c>
      <c r="S30" s="235">
        <f t="shared" si="23"/>
        <v>7</v>
      </c>
      <c r="T30" s="200">
        <f t="shared" si="6"/>
        <v>22</v>
      </c>
      <c r="U30" s="201">
        <v>2</v>
      </c>
      <c r="V30" s="201">
        <v>13</v>
      </c>
      <c r="W30" s="201">
        <v>6</v>
      </c>
      <c r="Y30" s="214">
        <v>0</v>
      </c>
      <c r="Z30" s="214">
        <v>0</v>
      </c>
      <c r="AA30" s="214">
        <v>1</v>
      </c>
      <c r="AB30" s="214">
        <v>0</v>
      </c>
      <c r="AC30" s="214">
        <v>0</v>
      </c>
      <c r="AD30" s="214">
        <v>0</v>
      </c>
      <c r="AE30" s="214">
        <v>1</v>
      </c>
      <c r="AF30" s="214">
        <v>7</v>
      </c>
      <c r="AG30" s="214">
        <v>1</v>
      </c>
      <c r="AH30" s="214">
        <v>0</v>
      </c>
      <c r="AI30" s="214">
        <v>1</v>
      </c>
      <c r="AJ30" s="214">
        <v>1</v>
      </c>
      <c r="AK30" s="214">
        <v>0</v>
      </c>
      <c r="AL30" s="214">
        <v>4</v>
      </c>
      <c r="AM30" s="214">
        <v>0</v>
      </c>
      <c r="AN30" s="214">
        <v>0</v>
      </c>
      <c r="AO30" s="214">
        <v>0</v>
      </c>
      <c r="AP30" s="214">
        <v>0</v>
      </c>
      <c r="AQ30" s="214">
        <v>1</v>
      </c>
      <c r="AR30" s="214">
        <v>0</v>
      </c>
      <c r="AS30" s="214">
        <v>1</v>
      </c>
      <c r="AT30" s="214">
        <v>0</v>
      </c>
      <c r="AU30" s="214">
        <v>0</v>
      </c>
      <c r="AV30" s="214">
        <v>0</v>
      </c>
      <c r="AW30" s="214">
        <v>0</v>
      </c>
      <c r="AX30" s="214">
        <v>0</v>
      </c>
      <c r="AY30" s="214">
        <v>2</v>
      </c>
      <c r="AZ30" s="214">
        <v>0</v>
      </c>
      <c r="BA30" s="214">
        <v>1</v>
      </c>
      <c r="BB30" s="214">
        <v>0</v>
      </c>
      <c r="BC30" s="214">
        <v>0</v>
      </c>
      <c r="BD30" s="214">
        <v>0</v>
      </c>
      <c r="BE30" s="214">
        <v>0</v>
      </c>
      <c r="BF30" s="214">
        <v>0</v>
      </c>
      <c r="BG30" s="214">
        <v>0</v>
      </c>
      <c r="BH30" s="214">
        <v>1</v>
      </c>
      <c r="BI30" s="203">
        <f t="shared" si="24"/>
        <v>1</v>
      </c>
      <c r="BJ30" s="203">
        <f t="shared" si="24"/>
        <v>1</v>
      </c>
      <c r="BK30" s="203">
        <f t="shared" si="24"/>
        <v>4</v>
      </c>
      <c r="BL30" s="204"/>
    </row>
    <row r="31" spans="1:64" ht="18.75" thickBot="1">
      <c r="A31" s="205">
        <v>3</v>
      </c>
      <c r="B31" s="799"/>
      <c r="C31" s="206" t="s">
        <v>1885</v>
      </c>
      <c r="D31" s="207">
        <v>0</v>
      </c>
      <c r="E31" s="207">
        <v>0</v>
      </c>
      <c r="F31" s="207">
        <v>1</v>
      </c>
      <c r="G31" s="207">
        <v>0</v>
      </c>
      <c r="H31" s="238">
        <v>0</v>
      </c>
      <c r="I31" s="208">
        <f t="shared" si="18"/>
        <v>1</v>
      </c>
      <c r="J31" s="209">
        <f t="shared" si="19"/>
        <v>0</v>
      </c>
      <c r="K31" s="210">
        <f t="shared" si="20"/>
        <v>0</v>
      </c>
      <c r="L31" s="238">
        <v>0</v>
      </c>
      <c r="M31" s="238">
        <v>0</v>
      </c>
      <c r="N31" s="238">
        <v>5</v>
      </c>
      <c r="O31" s="238">
        <v>3</v>
      </c>
      <c r="P31" s="238">
        <v>4</v>
      </c>
      <c r="Q31" s="211">
        <f t="shared" si="21"/>
        <v>5</v>
      </c>
      <c r="R31" s="234">
        <f t="shared" si="22"/>
        <v>3</v>
      </c>
      <c r="S31" s="235">
        <f t="shared" si="23"/>
        <v>4</v>
      </c>
      <c r="T31" s="200">
        <f t="shared" si="6"/>
        <v>12</v>
      </c>
      <c r="U31" s="201">
        <v>4</v>
      </c>
      <c r="V31" s="201">
        <v>3</v>
      </c>
      <c r="W31" s="201">
        <v>4</v>
      </c>
      <c r="Y31" s="214">
        <v>0</v>
      </c>
      <c r="Z31" s="214">
        <v>0</v>
      </c>
      <c r="AA31" s="214">
        <v>1</v>
      </c>
      <c r="AB31" s="214">
        <v>1</v>
      </c>
      <c r="AC31" s="214">
        <v>0</v>
      </c>
      <c r="AD31" s="214">
        <v>0</v>
      </c>
      <c r="AE31" s="214">
        <v>1</v>
      </c>
      <c r="AF31" s="214">
        <v>1</v>
      </c>
      <c r="AG31" s="214">
        <v>0</v>
      </c>
      <c r="AH31" s="214">
        <v>0</v>
      </c>
      <c r="AI31" s="214">
        <v>0</v>
      </c>
      <c r="AJ31" s="214">
        <v>3</v>
      </c>
      <c r="AK31" s="214">
        <v>0</v>
      </c>
      <c r="AL31" s="214">
        <v>0</v>
      </c>
      <c r="AM31" s="214">
        <v>0</v>
      </c>
      <c r="AN31" s="214">
        <v>0</v>
      </c>
      <c r="AO31" s="214">
        <v>1</v>
      </c>
      <c r="AP31" s="214">
        <v>0</v>
      </c>
      <c r="AQ31" s="214">
        <v>0</v>
      </c>
      <c r="AR31" s="214">
        <v>0</v>
      </c>
      <c r="AS31" s="214">
        <v>0</v>
      </c>
      <c r="AT31" s="214">
        <v>0</v>
      </c>
      <c r="AU31" s="214">
        <v>0</v>
      </c>
      <c r="AV31" s="214">
        <v>0</v>
      </c>
      <c r="AW31" s="214">
        <v>0</v>
      </c>
      <c r="AX31" s="214">
        <v>1</v>
      </c>
      <c r="AY31" s="214">
        <v>0</v>
      </c>
      <c r="AZ31" s="214">
        <v>2</v>
      </c>
      <c r="BA31" s="214">
        <v>0</v>
      </c>
      <c r="BB31" s="214">
        <v>0</v>
      </c>
      <c r="BC31" s="214">
        <v>0</v>
      </c>
      <c r="BD31" s="214">
        <v>0</v>
      </c>
      <c r="BE31" s="214">
        <v>0</v>
      </c>
      <c r="BF31" s="214">
        <v>1</v>
      </c>
      <c r="BG31" s="214">
        <v>0</v>
      </c>
      <c r="BH31" s="214">
        <v>0</v>
      </c>
      <c r="BI31" s="203">
        <f t="shared" si="24"/>
        <v>3</v>
      </c>
      <c r="BJ31" s="203">
        <f t="shared" si="24"/>
        <v>1</v>
      </c>
      <c r="BK31" s="203">
        <f t="shared" si="24"/>
        <v>0</v>
      </c>
      <c r="BL31" s="204"/>
    </row>
    <row r="32" spans="1:64" ht="18.75" thickBot="1">
      <c r="A32" s="205">
        <v>4</v>
      </c>
      <c r="B32" s="799"/>
      <c r="C32" s="206" t="s">
        <v>1886</v>
      </c>
      <c r="D32" s="207">
        <v>0</v>
      </c>
      <c r="E32" s="207">
        <v>0</v>
      </c>
      <c r="F32" s="207">
        <v>3</v>
      </c>
      <c r="G32" s="207">
        <v>0</v>
      </c>
      <c r="H32" s="238">
        <v>0</v>
      </c>
      <c r="I32" s="208">
        <f t="shared" si="18"/>
        <v>3</v>
      </c>
      <c r="J32" s="209">
        <f t="shared" si="19"/>
        <v>0</v>
      </c>
      <c r="K32" s="210">
        <f t="shared" si="20"/>
        <v>0</v>
      </c>
      <c r="L32" s="238">
        <v>0</v>
      </c>
      <c r="M32" s="238">
        <v>1</v>
      </c>
      <c r="N32" s="238">
        <v>15</v>
      </c>
      <c r="O32" s="238">
        <v>2</v>
      </c>
      <c r="P32" s="238">
        <v>2</v>
      </c>
      <c r="Q32" s="211">
        <f t="shared" si="21"/>
        <v>15</v>
      </c>
      <c r="R32" s="234">
        <f t="shared" si="22"/>
        <v>2</v>
      </c>
      <c r="S32" s="235">
        <f t="shared" si="23"/>
        <v>3</v>
      </c>
      <c r="T32" s="200">
        <f t="shared" si="6"/>
        <v>20</v>
      </c>
      <c r="U32" s="201">
        <v>12</v>
      </c>
      <c r="V32" s="201">
        <v>2</v>
      </c>
      <c r="W32" s="201">
        <v>3</v>
      </c>
      <c r="Y32" s="214">
        <v>1</v>
      </c>
      <c r="Z32" s="214">
        <v>0</v>
      </c>
      <c r="AA32" s="214">
        <v>0</v>
      </c>
      <c r="AB32" s="214">
        <v>1</v>
      </c>
      <c r="AC32" s="214">
        <v>0</v>
      </c>
      <c r="AD32" s="214">
        <v>1</v>
      </c>
      <c r="AE32" s="214">
        <v>2</v>
      </c>
      <c r="AF32" s="214">
        <v>1</v>
      </c>
      <c r="AG32" s="214">
        <v>0</v>
      </c>
      <c r="AH32" s="214">
        <v>4</v>
      </c>
      <c r="AI32" s="214">
        <v>1</v>
      </c>
      <c r="AJ32" s="214">
        <v>1</v>
      </c>
      <c r="AK32" s="214">
        <v>0</v>
      </c>
      <c r="AL32" s="214">
        <v>0</v>
      </c>
      <c r="AM32" s="214">
        <v>0</v>
      </c>
      <c r="AN32" s="214">
        <v>0</v>
      </c>
      <c r="AO32" s="214">
        <v>0</v>
      </c>
      <c r="AP32" s="214">
        <v>0</v>
      </c>
      <c r="AQ32" s="214">
        <v>1</v>
      </c>
      <c r="AR32" s="214">
        <v>0</v>
      </c>
      <c r="AS32" s="214">
        <v>1</v>
      </c>
      <c r="AT32" s="214">
        <v>0</v>
      </c>
      <c r="AU32" s="214">
        <v>0</v>
      </c>
      <c r="AV32" s="214">
        <v>0</v>
      </c>
      <c r="AW32" s="214">
        <v>0</v>
      </c>
      <c r="AX32" s="214">
        <v>0</v>
      </c>
      <c r="AY32" s="214">
        <v>0</v>
      </c>
      <c r="AZ32" s="214">
        <v>1</v>
      </c>
      <c r="BA32" s="214">
        <v>0</v>
      </c>
      <c r="BB32" s="214">
        <v>0</v>
      </c>
      <c r="BC32" s="214">
        <v>2</v>
      </c>
      <c r="BD32" s="214">
        <v>0</v>
      </c>
      <c r="BE32" s="214">
        <v>0</v>
      </c>
      <c r="BF32" s="214">
        <v>3</v>
      </c>
      <c r="BG32" s="214">
        <v>0</v>
      </c>
      <c r="BH32" s="214">
        <v>0</v>
      </c>
      <c r="BI32" s="203">
        <f t="shared" si="24"/>
        <v>7</v>
      </c>
      <c r="BJ32" s="203">
        <f t="shared" si="24"/>
        <v>0</v>
      </c>
      <c r="BK32" s="203">
        <f t="shared" si="24"/>
        <v>1</v>
      </c>
      <c r="BL32" s="204"/>
    </row>
    <row r="33" spans="1:64" s="233" customFormat="1" ht="18.75" thickBot="1">
      <c r="A33" s="223">
        <v>6</v>
      </c>
      <c r="B33" s="799"/>
      <c r="C33" s="224" t="s">
        <v>1870</v>
      </c>
      <c r="D33" s="225">
        <f>SUM(D29:D32)</f>
        <v>0</v>
      </c>
      <c r="E33" s="225">
        <f>SUM(E29:E32)</f>
        <v>0</v>
      </c>
      <c r="F33" s="225">
        <f>SUM(F29:F32)</f>
        <v>5</v>
      </c>
      <c r="G33" s="225">
        <f>SUM(G29:G32)</f>
        <v>0</v>
      </c>
      <c r="H33" s="226">
        <f>SUM(H29:H32)</f>
        <v>1</v>
      </c>
      <c r="I33" s="227">
        <f t="shared" si="18"/>
        <v>5</v>
      </c>
      <c r="J33" s="225">
        <f t="shared" si="19"/>
        <v>0</v>
      </c>
      <c r="K33" s="228">
        <f t="shared" si="20"/>
        <v>1</v>
      </c>
      <c r="L33" s="228">
        <f>SUM(L29:L32)</f>
        <v>0</v>
      </c>
      <c r="M33" s="228">
        <f>SUM(M29:M32)</f>
        <v>9</v>
      </c>
      <c r="N33" s="228">
        <f>SUM(N29:N32)</f>
        <v>27</v>
      </c>
      <c r="O33" s="228">
        <f>SUM(O29:O32)</f>
        <v>22</v>
      </c>
      <c r="P33" s="226">
        <f>SUM(P29:P32)</f>
        <v>18</v>
      </c>
      <c r="Q33" s="229">
        <f t="shared" si="21"/>
        <v>27</v>
      </c>
      <c r="R33" s="228">
        <f t="shared" si="22"/>
        <v>22</v>
      </c>
      <c r="S33" s="228">
        <f t="shared" si="23"/>
        <v>27</v>
      </c>
      <c r="T33" s="200">
        <f t="shared" si="6"/>
        <v>76</v>
      </c>
      <c r="U33" s="201">
        <v>22</v>
      </c>
      <c r="V33" s="201">
        <v>22</v>
      </c>
      <c r="W33" s="201">
        <v>26</v>
      </c>
      <c r="X33" s="177"/>
      <c r="Y33" s="227">
        <f t="shared" ref="Y33:BK33" si="25">SUM(Y29:Y32)</f>
        <v>1</v>
      </c>
      <c r="Z33" s="225">
        <f t="shared" si="25"/>
        <v>0</v>
      </c>
      <c r="AA33" s="228">
        <f t="shared" si="25"/>
        <v>3</v>
      </c>
      <c r="AB33" s="227">
        <f t="shared" si="25"/>
        <v>2</v>
      </c>
      <c r="AC33" s="225">
        <f t="shared" si="25"/>
        <v>0</v>
      </c>
      <c r="AD33" s="228">
        <f t="shared" si="25"/>
        <v>2</v>
      </c>
      <c r="AE33" s="227">
        <f t="shared" si="25"/>
        <v>4</v>
      </c>
      <c r="AF33" s="225">
        <f t="shared" si="25"/>
        <v>11</v>
      </c>
      <c r="AG33" s="228">
        <f t="shared" si="25"/>
        <v>3</v>
      </c>
      <c r="AH33" s="227">
        <f t="shared" si="25"/>
        <v>5</v>
      </c>
      <c r="AI33" s="225">
        <f t="shared" si="25"/>
        <v>4</v>
      </c>
      <c r="AJ33" s="228">
        <f t="shared" si="25"/>
        <v>5</v>
      </c>
      <c r="AK33" s="227">
        <f t="shared" si="25"/>
        <v>0</v>
      </c>
      <c r="AL33" s="225">
        <f t="shared" si="25"/>
        <v>4</v>
      </c>
      <c r="AM33" s="228">
        <f t="shared" si="25"/>
        <v>2</v>
      </c>
      <c r="AN33" s="227">
        <f t="shared" si="25"/>
        <v>2</v>
      </c>
      <c r="AO33" s="225">
        <f t="shared" si="25"/>
        <v>1</v>
      </c>
      <c r="AP33" s="228">
        <f t="shared" si="25"/>
        <v>1</v>
      </c>
      <c r="AQ33" s="227">
        <f t="shared" si="25"/>
        <v>2</v>
      </c>
      <c r="AR33" s="225">
        <f t="shared" si="25"/>
        <v>0</v>
      </c>
      <c r="AS33" s="228">
        <f t="shared" si="25"/>
        <v>6</v>
      </c>
      <c r="AT33" s="227">
        <f t="shared" si="25"/>
        <v>0</v>
      </c>
      <c r="AU33" s="225">
        <f t="shared" si="25"/>
        <v>0</v>
      </c>
      <c r="AV33" s="228">
        <f t="shared" si="25"/>
        <v>0</v>
      </c>
      <c r="AW33" s="227">
        <f t="shared" si="25"/>
        <v>0</v>
      </c>
      <c r="AX33" s="225">
        <f t="shared" si="25"/>
        <v>1</v>
      </c>
      <c r="AY33" s="228">
        <f t="shared" si="25"/>
        <v>3</v>
      </c>
      <c r="AZ33" s="227">
        <f t="shared" si="25"/>
        <v>4</v>
      </c>
      <c r="BA33" s="225">
        <f t="shared" si="25"/>
        <v>1</v>
      </c>
      <c r="BB33" s="228">
        <f t="shared" si="25"/>
        <v>1</v>
      </c>
      <c r="BC33" s="227">
        <f t="shared" si="25"/>
        <v>2</v>
      </c>
      <c r="BD33" s="225">
        <f t="shared" si="25"/>
        <v>0</v>
      </c>
      <c r="BE33" s="228">
        <f t="shared" si="25"/>
        <v>0</v>
      </c>
      <c r="BF33" s="227">
        <f t="shared" si="25"/>
        <v>5</v>
      </c>
      <c r="BG33" s="225">
        <f t="shared" si="25"/>
        <v>0</v>
      </c>
      <c r="BH33" s="228">
        <f t="shared" si="25"/>
        <v>1</v>
      </c>
      <c r="BI33" s="230">
        <f t="shared" si="25"/>
        <v>13</v>
      </c>
      <c r="BJ33" s="230">
        <f t="shared" si="25"/>
        <v>2</v>
      </c>
      <c r="BK33" s="231">
        <f t="shared" si="25"/>
        <v>11</v>
      </c>
      <c r="BL33" s="232">
        <f>SUM(BI33:BK33)</f>
        <v>26</v>
      </c>
    </row>
    <row r="34" spans="1:64" ht="18" customHeight="1" thickBot="1">
      <c r="A34" s="205">
        <v>1</v>
      </c>
      <c r="B34" s="799" t="s">
        <v>1120</v>
      </c>
      <c r="C34" s="206" t="s">
        <v>922</v>
      </c>
      <c r="D34" s="207">
        <v>0</v>
      </c>
      <c r="E34" s="207">
        <v>0</v>
      </c>
      <c r="F34" s="207">
        <v>0</v>
      </c>
      <c r="G34" s="207">
        <v>0</v>
      </c>
      <c r="H34" s="207">
        <v>0</v>
      </c>
      <c r="I34" s="208">
        <f t="shared" si="18"/>
        <v>0</v>
      </c>
      <c r="J34" s="209">
        <f t="shared" si="19"/>
        <v>0</v>
      </c>
      <c r="K34" s="210">
        <f t="shared" si="20"/>
        <v>0</v>
      </c>
      <c r="L34" s="239">
        <v>0</v>
      </c>
      <c r="M34" s="239">
        <v>1</v>
      </c>
      <c r="N34" s="239">
        <v>1</v>
      </c>
      <c r="O34" s="239">
        <v>3</v>
      </c>
      <c r="P34" s="238">
        <v>2</v>
      </c>
      <c r="Q34" s="211">
        <f t="shared" si="21"/>
        <v>1</v>
      </c>
      <c r="R34" s="234">
        <f t="shared" si="22"/>
        <v>3</v>
      </c>
      <c r="S34" s="235">
        <f t="shared" si="23"/>
        <v>3</v>
      </c>
      <c r="T34" s="200">
        <f t="shared" si="6"/>
        <v>7</v>
      </c>
      <c r="U34" s="201">
        <v>1</v>
      </c>
      <c r="V34" s="201">
        <v>3</v>
      </c>
      <c r="W34" s="201">
        <v>3</v>
      </c>
      <c r="Y34" s="238">
        <v>0</v>
      </c>
      <c r="Z34" s="207">
        <v>0</v>
      </c>
      <c r="AA34" s="239">
        <v>0</v>
      </c>
      <c r="AB34" s="214">
        <v>0</v>
      </c>
      <c r="AC34" s="207">
        <v>0</v>
      </c>
      <c r="AD34" s="239">
        <v>1</v>
      </c>
      <c r="AE34" s="214">
        <v>0</v>
      </c>
      <c r="AF34" s="207">
        <v>1</v>
      </c>
      <c r="AG34" s="239">
        <v>0</v>
      </c>
      <c r="AH34" s="214">
        <v>0</v>
      </c>
      <c r="AI34" s="207">
        <v>1</v>
      </c>
      <c r="AJ34" s="239">
        <v>0</v>
      </c>
      <c r="AK34" s="214">
        <v>0</v>
      </c>
      <c r="AL34" s="207">
        <v>1</v>
      </c>
      <c r="AM34" s="239">
        <v>0</v>
      </c>
      <c r="AN34" s="214">
        <v>0</v>
      </c>
      <c r="AO34" s="207">
        <v>0</v>
      </c>
      <c r="AP34" s="239">
        <v>0</v>
      </c>
      <c r="AQ34" s="214">
        <v>1</v>
      </c>
      <c r="AR34" s="207">
        <v>0</v>
      </c>
      <c r="AS34" s="239">
        <v>1</v>
      </c>
      <c r="AT34" s="214">
        <v>0</v>
      </c>
      <c r="AU34" s="207">
        <v>0</v>
      </c>
      <c r="AV34" s="239">
        <v>1</v>
      </c>
      <c r="AW34" s="214">
        <v>0</v>
      </c>
      <c r="AX34" s="207">
        <v>0</v>
      </c>
      <c r="AY34" s="239">
        <v>0</v>
      </c>
      <c r="AZ34" s="214">
        <v>0</v>
      </c>
      <c r="BA34" s="207">
        <v>0</v>
      </c>
      <c r="BB34" s="239">
        <v>0</v>
      </c>
      <c r="BC34" s="214">
        <v>0</v>
      </c>
      <c r="BD34" s="207">
        <v>0</v>
      </c>
      <c r="BE34" s="239">
        <v>0</v>
      </c>
      <c r="BF34" s="214">
        <v>0</v>
      </c>
      <c r="BG34" s="207">
        <v>0</v>
      </c>
      <c r="BH34" s="239">
        <v>0</v>
      </c>
      <c r="BI34" s="203">
        <f t="shared" ref="BI34:BK37" si="26">AQ34+AT34+AW34+AZ34+BC34+BF34</f>
        <v>1</v>
      </c>
      <c r="BJ34" s="203">
        <f t="shared" si="26"/>
        <v>0</v>
      </c>
      <c r="BK34" s="203">
        <f t="shared" si="26"/>
        <v>2</v>
      </c>
      <c r="BL34" s="204"/>
    </row>
    <row r="35" spans="1:64" ht="18.75" thickBot="1">
      <c r="A35" s="205">
        <v>2</v>
      </c>
      <c r="B35" s="799"/>
      <c r="C35" s="206" t="s">
        <v>923</v>
      </c>
      <c r="D35" s="207">
        <v>0</v>
      </c>
      <c r="E35" s="207">
        <v>1</v>
      </c>
      <c r="F35" s="207">
        <v>0</v>
      </c>
      <c r="G35" s="207">
        <v>0</v>
      </c>
      <c r="H35" s="207">
        <v>0</v>
      </c>
      <c r="I35" s="208">
        <f t="shared" si="18"/>
        <v>0</v>
      </c>
      <c r="J35" s="209">
        <f t="shared" si="19"/>
        <v>0</v>
      </c>
      <c r="K35" s="210">
        <f t="shared" si="20"/>
        <v>1</v>
      </c>
      <c r="L35" s="239">
        <v>0</v>
      </c>
      <c r="M35" s="239">
        <v>5</v>
      </c>
      <c r="N35" s="239">
        <v>5</v>
      </c>
      <c r="O35" s="239">
        <v>4</v>
      </c>
      <c r="P35" s="238">
        <v>12</v>
      </c>
      <c r="Q35" s="211">
        <f t="shared" si="21"/>
        <v>5</v>
      </c>
      <c r="R35" s="234">
        <f t="shared" si="22"/>
        <v>4</v>
      </c>
      <c r="S35" s="235">
        <f t="shared" si="23"/>
        <v>17</v>
      </c>
      <c r="T35" s="200">
        <f t="shared" si="6"/>
        <v>26</v>
      </c>
      <c r="U35" s="201">
        <v>5</v>
      </c>
      <c r="V35" s="201">
        <v>4</v>
      </c>
      <c r="W35" s="201">
        <v>16</v>
      </c>
      <c r="Y35" s="214">
        <v>0</v>
      </c>
      <c r="Z35" s="207">
        <v>0</v>
      </c>
      <c r="AA35" s="239">
        <v>3</v>
      </c>
      <c r="AB35" s="214">
        <v>0</v>
      </c>
      <c r="AC35" s="207">
        <v>0</v>
      </c>
      <c r="AD35" s="239">
        <v>1</v>
      </c>
      <c r="AE35" s="214">
        <v>1</v>
      </c>
      <c r="AF35" s="207">
        <v>1</v>
      </c>
      <c r="AG35" s="239">
        <v>1</v>
      </c>
      <c r="AH35" s="214">
        <v>1</v>
      </c>
      <c r="AI35" s="207">
        <v>3</v>
      </c>
      <c r="AJ35" s="239">
        <v>4</v>
      </c>
      <c r="AK35" s="214">
        <v>1</v>
      </c>
      <c r="AL35" s="207">
        <v>0</v>
      </c>
      <c r="AM35" s="239">
        <v>2</v>
      </c>
      <c r="AN35" s="214">
        <v>1</v>
      </c>
      <c r="AO35" s="207">
        <v>0</v>
      </c>
      <c r="AP35" s="239">
        <v>2</v>
      </c>
      <c r="AQ35" s="214">
        <v>1</v>
      </c>
      <c r="AR35" s="207">
        <v>0</v>
      </c>
      <c r="AS35" s="239">
        <v>0</v>
      </c>
      <c r="AT35" s="214">
        <v>0</v>
      </c>
      <c r="AU35" s="207">
        <v>0</v>
      </c>
      <c r="AV35" s="239">
        <v>1</v>
      </c>
      <c r="AW35" s="214">
        <v>0</v>
      </c>
      <c r="AX35" s="207">
        <v>0</v>
      </c>
      <c r="AY35" s="239">
        <v>0</v>
      </c>
      <c r="AZ35" s="214">
        <v>0</v>
      </c>
      <c r="BA35" s="207">
        <v>0</v>
      </c>
      <c r="BB35" s="239">
        <v>1</v>
      </c>
      <c r="BC35" s="214">
        <v>0</v>
      </c>
      <c r="BD35" s="207">
        <v>0</v>
      </c>
      <c r="BE35" s="239">
        <v>1</v>
      </c>
      <c r="BF35" s="214">
        <v>0</v>
      </c>
      <c r="BG35" s="207">
        <v>0</v>
      </c>
      <c r="BH35" s="239">
        <v>1</v>
      </c>
      <c r="BI35" s="203">
        <f t="shared" si="26"/>
        <v>1</v>
      </c>
      <c r="BJ35" s="203">
        <f t="shared" si="26"/>
        <v>0</v>
      </c>
      <c r="BK35" s="203">
        <f t="shared" si="26"/>
        <v>4</v>
      </c>
      <c r="BL35" s="204"/>
    </row>
    <row r="36" spans="1:64" ht="18.75" thickBot="1">
      <c r="A36" s="205">
        <v>3</v>
      </c>
      <c r="B36" s="799"/>
      <c r="C36" s="206" t="s">
        <v>924</v>
      </c>
      <c r="D36" s="207">
        <v>0</v>
      </c>
      <c r="E36" s="207">
        <v>0</v>
      </c>
      <c r="F36" s="207">
        <v>0</v>
      </c>
      <c r="G36" s="207">
        <v>0</v>
      </c>
      <c r="H36" s="207">
        <v>0</v>
      </c>
      <c r="I36" s="208">
        <f t="shared" si="18"/>
        <v>0</v>
      </c>
      <c r="J36" s="209">
        <f t="shared" si="19"/>
        <v>0</v>
      </c>
      <c r="K36" s="210">
        <f t="shared" si="20"/>
        <v>0</v>
      </c>
      <c r="L36" s="239">
        <v>0</v>
      </c>
      <c r="M36" s="239">
        <v>0</v>
      </c>
      <c r="N36" s="239">
        <v>1</v>
      </c>
      <c r="O36" s="239">
        <v>9</v>
      </c>
      <c r="P36" s="238">
        <v>3</v>
      </c>
      <c r="Q36" s="211">
        <f t="shared" si="21"/>
        <v>1</v>
      </c>
      <c r="R36" s="234">
        <f t="shared" si="22"/>
        <v>9</v>
      </c>
      <c r="S36" s="235">
        <f t="shared" si="23"/>
        <v>3</v>
      </c>
      <c r="T36" s="200">
        <f t="shared" si="6"/>
        <v>13</v>
      </c>
      <c r="U36" s="201">
        <v>1</v>
      </c>
      <c r="V36" s="201">
        <v>9</v>
      </c>
      <c r="W36" s="201">
        <v>3</v>
      </c>
      <c r="Y36" s="214">
        <v>0</v>
      </c>
      <c r="Z36" s="207">
        <v>1</v>
      </c>
      <c r="AA36" s="239">
        <v>0</v>
      </c>
      <c r="AB36" s="214">
        <v>0</v>
      </c>
      <c r="AC36" s="207">
        <v>0</v>
      </c>
      <c r="AD36" s="239">
        <v>0</v>
      </c>
      <c r="AE36" s="214">
        <v>0</v>
      </c>
      <c r="AF36" s="207">
        <v>0</v>
      </c>
      <c r="AG36" s="239">
        <v>0</v>
      </c>
      <c r="AH36" s="214">
        <v>1</v>
      </c>
      <c r="AI36" s="207">
        <v>7</v>
      </c>
      <c r="AJ36" s="239">
        <v>1</v>
      </c>
      <c r="AK36" s="214">
        <v>0</v>
      </c>
      <c r="AL36" s="207">
        <v>1</v>
      </c>
      <c r="AM36" s="239">
        <v>0</v>
      </c>
      <c r="AN36" s="214">
        <v>0</v>
      </c>
      <c r="AO36" s="207">
        <v>0</v>
      </c>
      <c r="AP36" s="239">
        <v>1</v>
      </c>
      <c r="AQ36" s="214">
        <v>0</v>
      </c>
      <c r="AR36" s="207">
        <v>0</v>
      </c>
      <c r="AS36" s="239">
        <v>0</v>
      </c>
      <c r="AT36" s="214">
        <v>0</v>
      </c>
      <c r="AU36" s="207">
        <v>0</v>
      </c>
      <c r="AV36" s="239">
        <v>1</v>
      </c>
      <c r="AW36" s="214">
        <v>0</v>
      </c>
      <c r="AX36" s="207">
        <v>0</v>
      </c>
      <c r="AY36" s="239">
        <v>0</v>
      </c>
      <c r="AZ36" s="214">
        <v>0</v>
      </c>
      <c r="BA36" s="207">
        <v>0</v>
      </c>
      <c r="BB36" s="239">
        <v>0</v>
      </c>
      <c r="BC36" s="214">
        <v>0</v>
      </c>
      <c r="BD36" s="207">
        <v>0</v>
      </c>
      <c r="BE36" s="239">
        <v>0</v>
      </c>
      <c r="BF36" s="214">
        <v>0</v>
      </c>
      <c r="BG36" s="207">
        <v>0</v>
      </c>
      <c r="BH36" s="239">
        <v>0</v>
      </c>
      <c r="BI36" s="203">
        <f t="shared" si="26"/>
        <v>0</v>
      </c>
      <c r="BJ36" s="203">
        <f t="shared" si="26"/>
        <v>0</v>
      </c>
      <c r="BK36" s="203">
        <f t="shared" si="26"/>
        <v>1</v>
      </c>
      <c r="BL36" s="204"/>
    </row>
    <row r="37" spans="1:64" ht="18.75" thickBot="1">
      <c r="A37" s="205">
        <v>4</v>
      </c>
      <c r="B37" s="799"/>
      <c r="C37" s="206" t="s">
        <v>925</v>
      </c>
      <c r="D37" s="207">
        <v>0</v>
      </c>
      <c r="E37" s="207">
        <v>0</v>
      </c>
      <c r="F37" s="207">
        <v>0</v>
      </c>
      <c r="G37" s="207">
        <v>0</v>
      </c>
      <c r="H37" s="207">
        <v>0</v>
      </c>
      <c r="I37" s="208">
        <f t="shared" si="18"/>
        <v>0</v>
      </c>
      <c r="J37" s="209">
        <f t="shared" si="19"/>
        <v>0</v>
      </c>
      <c r="K37" s="210">
        <f t="shared" si="20"/>
        <v>0</v>
      </c>
      <c r="L37" s="239">
        <v>0</v>
      </c>
      <c r="M37" s="239">
        <v>2</v>
      </c>
      <c r="N37" s="239">
        <v>8</v>
      </c>
      <c r="O37" s="239">
        <v>27</v>
      </c>
      <c r="P37" s="238">
        <v>5</v>
      </c>
      <c r="Q37" s="211">
        <f t="shared" si="21"/>
        <v>8</v>
      </c>
      <c r="R37" s="234">
        <f t="shared" si="22"/>
        <v>27</v>
      </c>
      <c r="S37" s="235">
        <f t="shared" si="23"/>
        <v>7</v>
      </c>
      <c r="T37" s="200">
        <f t="shared" si="6"/>
        <v>42</v>
      </c>
      <c r="U37" s="201">
        <v>8</v>
      </c>
      <c r="V37" s="201">
        <v>27</v>
      </c>
      <c r="W37" s="201">
        <v>7</v>
      </c>
      <c r="Y37" s="214">
        <v>0</v>
      </c>
      <c r="Z37" s="207">
        <v>0</v>
      </c>
      <c r="AA37" s="239">
        <v>0</v>
      </c>
      <c r="AB37" s="214">
        <v>0</v>
      </c>
      <c r="AC37" s="207">
        <v>0</v>
      </c>
      <c r="AD37" s="239">
        <v>2</v>
      </c>
      <c r="AE37" s="214">
        <v>2</v>
      </c>
      <c r="AF37" s="207">
        <v>6</v>
      </c>
      <c r="AG37" s="239">
        <v>0</v>
      </c>
      <c r="AH37" s="214">
        <v>1</v>
      </c>
      <c r="AI37" s="207">
        <v>7</v>
      </c>
      <c r="AJ37" s="239">
        <v>0</v>
      </c>
      <c r="AK37" s="214">
        <v>0</v>
      </c>
      <c r="AL37" s="207">
        <v>8</v>
      </c>
      <c r="AM37" s="239">
        <v>5</v>
      </c>
      <c r="AN37" s="214">
        <v>0</v>
      </c>
      <c r="AO37" s="207">
        <v>0</v>
      </c>
      <c r="AP37" s="239">
        <v>0</v>
      </c>
      <c r="AQ37" s="214">
        <v>1</v>
      </c>
      <c r="AR37" s="207">
        <v>3</v>
      </c>
      <c r="AS37" s="239">
        <v>0</v>
      </c>
      <c r="AT37" s="214">
        <v>0</v>
      </c>
      <c r="AU37" s="207">
        <v>1</v>
      </c>
      <c r="AV37" s="239">
        <v>0</v>
      </c>
      <c r="AW37" s="214">
        <v>1</v>
      </c>
      <c r="AX37" s="207">
        <v>2</v>
      </c>
      <c r="AY37" s="239">
        <v>0</v>
      </c>
      <c r="AZ37" s="214">
        <v>1</v>
      </c>
      <c r="BA37" s="207">
        <v>0</v>
      </c>
      <c r="BB37" s="239">
        <v>0</v>
      </c>
      <c r="BC37" s="214">
        <v>2</v>
      </c>
      <c r="BD37" s="207">
        <v>0</v>
      </c>
      <c r="BE37" s="239">
        <v>0</v>
      </c>
      <c r="BF37" s="214">
        <v>0</v>
      </c>
      <c r="BG37" s="207">
        <v>0</v>
      </c>
      <c r="BH37" s="239">
        <v>0</v>
      </c>
      <c r="BI37" s="203">
        <f t="shared" si="26"/>
        <v>5</v>
      </c>
      <c r="BJ37" s="203">
        <f t="shared" si="26"/>
        <v>6</v>
      </c>
      <c r="BK37" s="203">
        <f t="shared" si="26"/>
        <v>0</v>
      </c>
      <c r="BL37" s="204"/>
    </row>
    <row r="38" spans="1:64" s="233" customFormat="1" ht="18.75" thickBot="1">
      <c r="A38" s="223">
        <v>7</v>
      </c>
      <c r="B38" s="799"/>
      <c r="C38" s="224" t="s">
        <v>1870</v>
      </c>
      <c r="D38" s="225">
        <f>SUM(D34:D37)</f>
        <v>0</v>
      </c>
      <c r="E38" s="225">
        <f>SUM(E34:E37)</f>
        <v>1</v>
      </c>
      <c r="F38" s="225">
        <f>SUM(F34:F37)</f>
        <v>0</v>
      </c>
      <c r="G38" s="225">
        <f>SUM(G34:G37)</f>
        <v>0</v>
      </c>
      <c r="H38" s="226">
        <f>SUM(H34:H37)</f>
        <v>0</v>
      </c>
      <c r="I38" s="227">
        <f t="shared" si="18"/>
        <v>0</v>
      </c>
      <c r="J38" s="225">
        <f t="shared" si="19"/>
        <v>0</v>
      </c>
      <c r="K38" s="228">
        <f t="shared" si="20"/>
        <v>1</v>
      </c>
      <c r="L38" s="228">
        <f>SUM(L34:L37)</f>
        <v>0</v>
      </c>
      <c r="M38" s="228">
        <f>SUM(M34:M37)</f>
        <v>8</v>
      </c>
      <c r="N38" s="228">
        <f>SUM(N34:N37)</f>
        <v>15</v>
      </c>
      <c r="O38" s="228">
        <f>SUM(O34:O37)</f>
        <v>43</v>
      </c>
      <c r="P38" s="226">
        <f>SUM(P34:P37)</f>
        <v>22</v>
      </c>
      <c r="Q38" s="227">
        <f t="shared" si="21"/>
        <v>15</v>
      </c>
      <c r="R38" s="225">
        <f t="shared" si="22"/>
        <v>43</v>
      </c>
      <c r="S38" s="228">
        <f t="shared" si="23"/>
        <v>30</v>
      </c>
      <c r="T38" s="200">
        <f t="shared" ref="T38:T57" si="27">+Q38+R38+S38</f>
        <v>88</v>
      </c>
      <c r="U38" s="201">
        <v>15</v>
      </c>
      <c r="V38" s="201">
        <v>43</v>
      </c>
      <c r="W38" s="201">
        <v>29</v>
      </c>
      <c r="X38" s="177"/>
      <c r="Y38" s="227">
        <f t="shared" ref="Y38:BF38" si="28">SUM(Y34:Y37)</f>
        <v>0</v>
      </c>
      <c r="Z38" s="225">
        <f t="shared" si="28"/>
        <v>1</v>
      </c>
      <c r="AA38" s="228">
        <f t="shared" si="28"/>
        <v>3</v>
      </c>
      <c r="AB38" s="227">
        <f t="shared" si="28"/>
        <v>0</v>
      </c>
      <c r="AC38" s="225">
        <f t="shared" si="28"/>
        <v>0</v>
      </c>
      <c r="AD38" s="228">
        <f t="shared" si="28"/>
        <v>4</v>
      </c>
      <c r="AE38" s="227">
        <f t="shared" si="28"/>
        <v>3</v>
      </c>
      <c r="AF38" s="225">
        <f t="shared" si="28"/>
        <v>8</v>
      </c>
      <c r="AG38" s="228">
        <f t="shared" si="28"/>
        <v>1</v>
      </c>
      <c r="AH38" s="227">
        <f t="shared" si="28"/>
        <v>3</v>
      </c>
      <c r="AI38" s="225">
        <f t="shared" si="28"/>
        <v>18</v>
      </c>
      <c r="AJ38" s="228">
        <f t="shared" si="28"/>
        <v>5</v>
      </c>
      <c r="AK38" s="227">
        <f t="shared" si="28"/>
        <v>1</v>
      </c>
      <c r="AL38" s="225">
        <f t="shared" si="28"/>
        <v>10</v>
      </c>
      <c r="AM38" s="228">
        <f t="shared" si="28"/>
        <v>7</v>
      </c>
      <c r="AN38" s="227">
        <f t="shared" si="28"/>
        <v>1</v>
      </c>
      <c r="AO38" s="225">
        <f t="shared" si="28"/>
        <v>0</v>
      </c>
      <c r="AP38" s="228">
        <f t="shared" si="28"/>
        <v>3</v>
      </c>
      <c r="AQ38" s="227">
        <f t="shared" si="28"/>
        <v>3</v>
      </c>
      <c r="AR38" s="225">
        <f t="shared" si="28"/>
        <v>3</v>
      </c>
      <c r="AS38" s="228">
        <f t="shared" si="28"/>
        <v>1</v>
      </c>
      <c r="AT38" s="227">
        <f t="shared" si="28"/>
        <v>0</v>
      </c>
      <c r="AU38" s="225">
        <f t="shared" si="28"/>
        <v>1</v>
      </c>
      <c r="AV38" s="228">
        <f t="shared" si="28"/>
        <v>3</v>
      </c>
      <c r="AW38" s="227">
        <f t="shared" si="28"/>
        <v>1</v>
      </c>
      <c r="AX38" s="225">
        <f t="shared" si="28"/>
        <v>2</v>
      </c>
      <c r="AY38" s="228">
        <f t="shared" si="28"/>
        <v>0</v>
      </c>
      <c r="AZ38" s="227">
        <f t="shared" si="28"/>
        <v>1</v>
      </c>
      <c r="BA38" s="225">
        <f t="shared" si="28"/>
        <v>0</v>
      </c>
      <c r="BB38" s="228">
        <f t="shared" si="28"/>
        <v>1</v>
      </c>
      <c r="BC38" s="227">
        <f t="shared" si="28"/>
        <v>2</v>
      </c>
      <c r="BD38" s="225">
        <f t="shared" si="28"/>
        <v>0</v>
      </c>
      <c r="BE38" s="228">
        <f t="shared" si="28"/>
        <v>1</v>
      </c>
      <c r="BF38" s="227">
        <f t="shared" si="28"/>
        <v>0</v>
      </c>
      <c r="BG38" s="227">
        <f>SUM(BG34:BG37)</f>
        <v>0</v>
      </c>
      <c r="BH38" s="227">
        <f>SUM(BH34:BH37)</f>
        <v>1</v>
      </c>
      <c r="BI38" s="227">
        <f>SUM(BI34:BI37)</f>
        <v>7</v>
      </c>
      <c r="BJ38" s="227">
        <f>SUM(BJ34:BJ37)</f>
        <v>6</v>
      </c>
      <c r="BK38" s="227">
        <f>SUM(BK34:BK37)</f>
        <v>7</v>
      </c>
      <c r="BL38" s="272">
        <f>SUM(BI38:BK38)</f>
        <v>20</v>
      </c>
    </row>
    <row r="39" spans="1:64" ht="18" customHeight="1" thickBot="1">
      <c r="A39" s="242">
        <v>1</v>
      </c>
      <c r="B39" s="812" t="s">
        <v>1121</v>
      </c>
      <c r="C39" s="215" t="s">
        <v>926</v>
      </c>
      <c r="D39" s="243">
        <v>0</v>
      </c>
      <c r="E39" s="243">
        <v>0</v>
      </c>
      <c r="F39" s="243">
        <v>0</v>
      </c>
      <c r="G39" s="243">
        <v>0</v>
      </c>
      <c r="H39" s="244">
        <v>0</v>
      </c>
      <c r="I39" s="245">
        <f t="shared" si="18"/>
        <v>0</v>
      </c>
      <c r="J39" s="246">
        <f t="shared" si="19"/>
        <v>0</v>
      </c>
      <c r="K39" s="247">
        <f t="shared" si="20"/>
        <v>0</v>
      </c>
      <c r="L39" s="244">
        <v>0</v>
      </c>
      <c r="M39" s="248">
        <v>3</v>
      </c>
      <c r="N39" s="248">
        <v>2</v>
      </c>
      <c r="O39" s="248">
        <v>0</v>
      </c>
      <c r="P39" s="244">
        <v>0</v>
      </c>
      <c r="Q39" s="211">
        <f t="shared" si="21"/>
        <v>2</v>
      </c>
      <c r="R39" s="234">
        <f t="shared" si="22"/>
        <v>0</v>
      </c>
      <c r="S39" s="235">
        <f t="shared" si="23"/>
        <v>3</v>
      </c>
      <c r="T39" s="200">
        <f t="shared" si="27"/>
        <v>5</v>
      </c>
      <c r="U39" s="201">
        <v>2</v>
      </c>
      <c r="V39" s="201">
        <v>0</v>
      </c>
      <c r="W39" s="201">
        <v>3</v>
      </c>
      <c r="Y39" s="202">
        <v>0</v>
      </c>
      <c r="Z39" s="243">
        <v>0</v>
      </c>
      <c r="AA39" s="248">
        <v>0</v>
      </c>
      <c r="AB39" s="202">
        <v>0</v>
      </c>
      <c r="AC39" s="243">
        <v>0</v>
      </c>
      <c r="AD39" s="248">
        <v>0</v>
      </c>
      <c r="AE39" s="202">
        <v>0</v>
      </c>
      <c r="AF39" s="243">
        <v>0</v>
      </c>
      <c r="AG39" s="248">
        <v>1</v>
      </c>
      <c r="AH39" s="202">
        <v>0</v>
      </c>
      <c r="AI39" s="243">
        <v>0</v>
      </c>
      <c r="AJ39" s="248">
        <v>0</v>
      </c>
      <c r="AK39" s="202">
        <v>1</v>
      </c>
      <c r="AL39" s="243">
        <v>0</v>
      </c>
      <c r="AM39" s="248">
        <v>0</v>
      </c>
      <c r="AN39" s="202">
        <v>0</v>
      </c>
      <c r="AO39" s="243">
        <v>0</v>
      </c>
      <c r="AP39" s="248">
        <v>0</v>
      </c>
      <c r="AQ39" s="202">
        <v>0</v>
      </c>
      <c r="AR39" s="243">
        <v>0</v>
      </c>
      <c r="AS39" s="248">
        <v>0</v>
      </c>
      <c r="AT39" s="202">
        <v>0</v>
      </c>
      <c r="AU39" s="243">
        <v>0</v>
      </c>
      <c r="AV39" s="248">
        <v>0</v>
      </c>
      <c r="AW39" s="202">
        <v>0</v>
      </c>
      <c r="AX39" s="243">
        <v>0</v>
      </c>
      <c r="AY39" s="248">
        <v>0</v>
      </c>
      <c r="AZ39" s="202">
        <v>1</v>
      </c>
      <c r="BA39" s="243">
        <v>0</v>
      </c>
      <c r="BB39" s="248">
        <v>1</v>
      </c>
      <c r="BC39" s="202">
        <v>0</v>
      </c>
      <c r="BD39" s="243">
        <v>0</v>
      </c>
      <c r="BE39" s="248">
        <v>1</v>
      </c>
      <c r="BF39" s="202">
        <v>0</v>
      </c>
      <c r="BG39" s="243">
        <v>0</v>
      </c>
      <c r="BH39" s="248">
        <v>0</v>
      </c>
      <c r="BI39" s="203">
        <f t="shared" ref="BI39:BK43" si="29">AQ39+AT39+AW39+AZ39+BC39+BF39</f>
        <v>1</v>
      </c>
      <c r="BJ39" s="203">
        <f t="shared" si="29"/>
        <v>0</v>
      </c>
      <c r="BK39" s="203">
        <f t="shared" si="29"/>
        <v>2</v>
      </c>
      <c r="BL39" s="204"/>
    </row>
    <row r="40" spans="1:64" ht="18" customHeight="1" thickBot="1">
      <c r="A40" s="190">
        <v>2</v>
      </c>
      <c r="B40" s="801"/>
      <c r="C40" s="206" t="s">
        <v>927</v>
      </c>
      <c r="D40" s="249">
        <v>0</v>
      </c>
      <c r="E40" s="192">
        <v>0</v>
      </c>
      <c r="F40" s="192">
        <v>0</v>
      </c>
      <c r="G40" s="192">
        <v>0</v>
      </c>
      <c r="H40" s="196">
        <v>0</v>
      </c>
      <c r="I40" s="193">
        <f t="shared" si="18"/>
        <v>0</v>
      </c>
      <c r="J40" s="194">
        <f t="shared" si="19"/>
        <v>0</v>
      </c>
      <c r="K40" s="195">
        <f t="shared" si="20"/>
        <v>0</v>
      </c>
      <c r="L40" s="237">
        <v>0</v>
      </c>
      <c r="M40" s="237">
        <v>1</v>
      </c>
      <c r="N40" s="237">
        <v>1</v>
      </c>
      <c r="O40" s="237">
        <v>2</v>
      </c>
      <c r="P40" s="196">
        <v>1</v>
      </c>
      <c r="Q40" s="211">
        <f t="shared" si="21"/>
        <v>1</v>
      </c>
      <c r="R40" s="234">
        <f t="shared" si="22"/>
        <v>2</v>
      </c>
      <c r="S40" s="235">
        <f t="shared" si="23"/>
        <v>2</v>
      </c>
      <c r="T40" s="200">
        <f t="shared" si="27"/>
        <v>5</v>
      </c>
      <c r="U40" s="201">
        <v>1</v>
      </c>
      <c r="V40" s="201">
        <v>2</v>
      </c>
      <c r="W40" s="201">
        <v>2</v>
      </c>
      <c r="Y40" s="236">
        <v>0</v>
      </c>
      <c r="Z40" s="192">
        <v>0</v>
      </c>
      <c r="AA40" s="237">
        <v>0</v>
      </c>
      <c r="AB40" s="236">
        <v>0</v>
      </c>
      <c r="AC40" s="192">
        <v>0</v>
      </c>
      <c r="AD40" s="237">
        <v>0</v>
      </c>
      <c r="AE40" s="236">
        <v>0</v>
      </c>
      <c r="AF40" s="192">
        <v>0</v>
      </c>
      <c r="AG40" s="237">
        <v>0</v>
      </c>
      <c r="AH40" s="236">
        <v>0</v>
      </c>
      <c r="AI40" s="192">
        <v>2</v>
      </c>
      <c r="AJ40" s="237">
        <v>0</v>
      </c>
      <c r="AK40" s="236">
        <v>0</v>
      </c>
      <c r="AL40" s="192">
        <v>0</v>
      </c>
      <c r="AM40" s="237">
        <v>0</v>
      </c>
      <c r="AN40" s="236">
        <v>0</v>
      </c>
      <c r="AO40" s="192">
        <v>0</v>
      </c>
      <c r="AP40" s="237">
        <v>1</v>
      </c>
      <c r="AQ40" s="236">
        <v>0</v>
      </c>
      <c r="AR40" s="192">
        <v>0</v>
      </c>
      <c r="AS40" s="237">
        <v>0</v>
      </c>
      <c r="AT40" s="236">
        <v>0</v>
      </c>
      <c r="AU40" s="192">
        <v>0</v>
      </c>
      <c r="AV40" s="237">
        <v>0</v>
      </c>
      <c r="AW40" s="236">
        <v>1</v>
      </c>
      <c r="AX40" s="192">
        <v>0</v>
      </c>
      <c r="AY40" s="237">
        <v>1</v>
      </c>
      <c r="AZ40" s="236">
        <v>0</v>
      </c>
      <c r="BA40" s="192">
        <v>0</v>
      </c>
      <c r="BB40" s="237">
        <v>0</v>
      </c>
      <c r="BC40" s="236">
        <v>0</v>
      </c>
      <c r="BD40" s="192">
        <v>0</v>
      </c>
      <c r="BE40" s="237">
        <v>0</v>
      </c>
      <c r="BF40" s="236">
        <v>0</v>
      </c>
      <c r="BG40" s="192">
        <v>0</v>
      </c>
      <c r="BH40" s="237">
        <v>0</v>
      </c>
      <c r="BI40" s="203">
        <f t="shared" si="29"/>
        <v>1</v>
      </c>
      <c r="BJ40" s="203">
        <f t="shared" si="29"/>
        <v>0</v>
      </c>
      <c r="BK40" s="203">
        <f t="shared" si="29"/>
        <v>1</v>
      </c>
      <c r="BL40" s="204"/>
    </row>
    <row r="41" spans="1:64" ht="18.75" thickBot="1">
      <c r="A41" s="205">
        <v>3</v>
      </c>
      <c r="B41" s="799"/>
      <c r="C41" s="206" t="s">
        <v>1634</v>
      </c>
      <c r="D41" s="250">
        <v>0</v>
      </c>
      <c r="E41" s="207">
        <v>0</v>
      </c>
      <c r="F41" s="207">
        <v>0</v>
      </c>
      <c r="G41" s="207">
        <v>0</v>
      </c>
      <c r="H41" s="238">
        <v>0</v>
      </c>
      <c r="I41" s="208">
        <f t="shared" si="18"/>
        <v>0</v>
      </c>
      <c r="J41" s="209">
        <f t="shared" si="19"/>
        <v>0</v>
      </c>
      <c r="K41" s="210">
        <f t="shared" si="20"/>
        <v>0</v>
      </c>
      <c r="L41" s="239">
        <v>1</v>
      </c>
      <c r="M41" s="239">
        <v>0</v>
      </c>
      <c r="N41" s="239">
        <v>12</v>
      </c>
      <c r="O41" s="239">
        <v>15</v>
      </c>
      <c r="P41" s="238">
        <v>2</v>
      </c>
      <c r="Q41" s="211">
        <f t="shared" si="21"/>
        <v>13</v>
      </c>
      <c r="R41" s="234">
        <f t="shared" si="22"/>
        <v>15</v>
      </c>
      <c r="S41" s="235">
        <f t="shared" si="23"/>
        <v>2</v>
      </c>
      <c r="T41" s="200">
        <f t="shared" si="27"/>
        <v>30</v>
      </c>
      <c r="U41" s="201">
        <v>13</v>
      </c>
      <c r="V41" s="201">
        <v>15</v>
      </c>
      <c r="W41" s="201">
        <v>2</v>
      </c>
      <c r="Y41" s="214">
        <v>0</v>
      </c>
      <c r="Z41" s="207">
        <v>0</v>
      </c>
      <c r="AA41" s="239">
        <v>0</v>
      </c>
      <c r="AB41" s="214">
        <v>1</v>
      </c>
      <c r="AC41" s="207">
        <v>1</v>
      </c>
      <c r="AD41" s="239">
        <v>0</v>
      </c>
      <c r="AE41" s="214">
        <v>1</v>
      </c>
      <c r="AF41" s="207">
        <v>5</v>
      </c>
      <c r="AG41" s="239">
        <v>2</v>
      </c>
      <c r="AH41" s="214">
        <v>2</v>
      </c>
      <c r="AI41" s="207">
        <v>4</v>
      </c>
      <c r="AJ41" s="239">
        <v>0</v>
      </c>
      <c r="AK41" s="214">
        <v>2</v>
      </c>
      <c r="AL41" s="207">
        <v>4</v>
      </c>
      <c r="AM41" s="239">
        <v>0</v>
      </c>
      <c r="AN41" s="214">
        <v>2</v>
      </c>
      <c r="AO41" s="207">
        <v>0</v>
      </c>
      <c r="AP41" s="239">
        <v>0</v>
      </c>
      <c r="AQ41" s="214">
        <v>1</v>
      </c>
      <c r="AR41" s="207">
        <v>1</v>
      </c>
      <c r="AS41" s="239">
        <v>0</v>
      </c>
      <c r="AT41" s="214">
        <v>0</v>
      </c>
      <c r="AU41" s="207">
        <v>0</v>
      </c>
      <c r="AV41" s="239">
        <v>0</v>
      </c>
      <c r="AW41" s="214">
        <v>0</v>
      </c>
      <c r="AX41" s="207">
        <v>0</v>
      </c>
      <c r="AY41" s="239">
        <v>0</v>
      </c>
      <c r="AZ41" s="214">
        <v>3</v>
      </c>
      <c r="BA41" s="207">
        <v>0</v>
      </c>
      <c r="BB41" s="239">
        <v>0</v>
      </c>
      <c r="BC41" s="214">
        <v>1</v>
      </c>
      <c r="BD41" s="207">
        <v>0</v>
      </c>
      <c r="BE41" s="239">
        <v>0</v>
      </c>
      <c r="BF41" s="214">
        <v>0</v>
      </c>
      <c r="BG41" s="207">
        <v>0</v>
      </c>
      <c r="BH41" s="239">
        <v>0</v>
      </c>
      <c r="BI41" s="203">
        <f t="shared" si="29"/>
        <v>5</v>
      </c>
      <c r="BJ41" s="203">
        <f t="shared" si="29"/>
        <v>1</v>
      </c>
      <c r="BK41" s="203">
        <f t="shared" si="29"/>
        <v>0</v>
      </c>
      <c r="BL41" s="204"/>
    </row>
    <row r="42" spans="1:64" ht="18.75" thickBot="1">
      <c r="A42" s="205">
        <v>4</v>
      </c>
      <c r="B42" s="799"/>
      <c r="C42" s="206" t="s">
        <v>928</v>
      </c>
      <c r="D42" s="250">
        <v>0</v>
      </c>
      <c r="E42" s="207">
        <v>0</v>
      </c>
      <c r="F42" s="207">
        <v>0</v>
      </c>
      <c r="G42" s="207">
        <v>0</v>
      </c>
      <c r="H42" s="238">
        <v>0</v>
      </c>
      <c r="I42" s="208">
        <f t="shared" si="18"/>
        <v>0</v>
      </c>
      <c r="J42" s="209">
        <f t="shared" si="19"/>
        <v>0</v>
      </c>
      <c r="K42" s="210">
        <f t="shared" si="20"/>
        <v>0</v>
      </c>
      <c r="L42" s="239">
        <v>0</v>
      </c>
      <c r="M42" s="239">
        <v>3</v>
      </c>
      <c r="N42" s="239">
        <v>2</v>
      </c>
      <c r="O42" s="239">
        <v>6</v>
      </c>
      <c r="P42" s="238">
        <v>2</v>
      </c>
      <c r="Q42" s="211">
        <f t="shared" si="21"/>
        <v>2</v>
      </c>
      <c r="R42" s="234">
        <f t="shared" si="22"/>
        <v>6</v>
      </c>
      <c r="S42" s="235">
        <f t="shared" si="23"/>
        <v>5</v>
      </c>
      <c r="T42" s="200">
        <f t="shared" si="27"/>
        <v>13</v>
      </c>
      <c r="U42" s="201">
        <v>2</v>
      </c>
      <c r="V42" s="201">
        <v>6</v>
      </c>
      <c r="W42" s="201">
        <v>5</v>
      </c>
      <c r="Y42" s="214">
        <v>0</v>
      </c>
      <c r="Z42" s="207">
        <v>1</v>
      </c>
      <c r="AA42" s="239">
        <v>2</v>
      </c>
      <c r="AB42" s="214">
        <v>0</v>
      </c>
      <c r="AC42" s="207">
        <v>0</v>
      </c>
      <c r="AD42" s="239">
        <v>0</v>
      </c>
      <c r="AE42" s="214">
        <v>0</v>
      </c>
      <c r="AF42" s="207">
        <v>1</v>
      </c>
      <c r="AG42" s="239">
        <v>0</v>
      </c>
      <c r="AH42" s="214">
        <v>1</v>
      </c>
      <c r="AI42" s="207">
        <v>2</v>
      </c>
      <c r="AJ42" s="239">
        <v>1</v>
      </c>
      <c r="AK42" s="214">
        <v>1</v>
      </c>
      <c r="AL42" s="207">
        <v>1</v>
      </c>
      <c r="AM42" s="239">
        <v>0</v>
      </c>
      <c r="AN42" s="214">
        <v>0</v>
      </c>
      <c r="AO42" s="207">
        <v>1</v>
      </c>
      <c r="AP42" s="239">
        <v>0</v>
      </c>
      <c r="AQ42" s="214">
        <v>0</v>
      </c>
      <c r="AR42" s="207">
        <v>0</v>
      </c>
      <c r="AS42" s="239">
        <v>1</v>
      </c>
      <c r="AT42" s="214">
        <v>0</v>
      </c>
      <c r="AU42" s="207">
        <v>0</v>
      </c>
      <c r="AV42" s="239">
        <v>0</v>
      </c>
      <c r="AW42" s="214">
        <v>0</v>
      </c>
      <c r="AX42" s="207">
        <v>0</v>
      </c>
      <c r="AY42" s="239">
        <v>0</v>
      </c>
      <c r="AZ42" s="214">
        <v>0</v>
      </c>
      <c r="BA42" s="207">
        <v>0</v>
      </c>
      <c r="BB42" s="239">
        <v>0</v>
      </c>
      <c r="BC42" s="214">
        <v>0</v>
      </c>
      <c r="BD42" s="207">
        <v>0</v>
      </c>
      <c r="BE42" s="239">
        <v>1</v>
      </c>
      <c r="BF42" s="214">
        <v>0</v>
      </c>
      <c r="BG42" s="207">
        <v>0</v>
      </c>
      <c r="BH42" s="239">
        <v>0</v>
      </c>
      <c r="BI42" s="203">
        <f t="shared" si="29"/>
        <v>0</v>
      </c>
      <c r="BJ42" s="203">
        <f t="shared" si="29"/>
        <v>0</v>
      </c>
      <c r="BK42" s="203">
        <f t="shared" si="29"/>
        <v>2</v>
      </c>
      <c r="BL42" s="204"/>
    </row>
    <row r="43" spans="1:64" ht="18.75" thickBot="1">
      <c r="A43" s="205">
        <v>5</v>
      </c>
      <c r="B43" s="799"/>
      <c r="C43" s="206" t="s">
        <v>929</v>
      </c>
      <c r="D43" s="250">
        <v>0</v>
      </c>
      <c r="E43" s="207">
        <v>0</v>
      </c>
      <c r="F43" s="207">
        <v>0</v>
      </c>
      <c r="G43" s="207">
        <v>0</v>
      </c>
      <c r="H43" s="238">
        <v>0</v>
      </c>
      <c r="I43" s="208">
        <f t="shared" si="18"/>
        <v>0</v>
      </c>
      <c r="J43" s="209">
        <f t="shared" si="19"/>
        <v>0</v>
      </c>
      <c r="K43" s="210">
        <f t="shared" si="20"/>
        <v>0</v>
      </c>
      <c r="L43" s="239">
        <v>0</v>
      </c>
      <c r="M43" s="239">
        <v>2</v>
      </c>
      <c r="N43" s="239">
        <v>6</v>
      </c>
      <c r="O43" s="239">
        <v>10</v>
      </c>
      <c r="P43" s="238">
        <v>0</v>
      </c>
      <c r="Q43" s="211">
        <f t="shared" si="21"/>
        <v>6</v>
      </c>
      <c r="R43" s="234">
        <f t="shared" si="22"/>
        <v>10</v>
      </c>
      <c r="S43" s="235">
        <f t="shared" si="23"/>
        <v>2</v>
      </c>
      <c r="T43" s="200">
        <f t="shared" si="27"/>
        <v>18</v>
      </c>
      <c r="U43" s="201">
        <v>6</v>
      </c>
      <c r="V43" s="201">
        <v>10</v>
      </c>
      <c r="W43" s="201">
        <v>2</v>
      </c>
      <c r="Y43" s="214">
        <v>1</v>
      </c>
      <c r="Z43" s="207">
        <v>0</v>
      </c>
      <c r="AA43" s="239">
        <v>0</v>
      </c>
      <c r="AB43" s="214">
        <v>0</v>
      </c>
      <c r="AC43" s="207">
        <v>0</v>
      </c>
      <c r="AD43" s="239">
        <v>0</v>
      </c>
      <c r="AE43" s="214">
        <v>1</v>
      </c>
      <c r="AF43" s="207">
        <v>4</v>
      </c>
      <c r="AG43" s="239">
        <v>0</v>
      </c>
      <c r="AH43" s="214">
        <v>1</v>
      </c>
      <c r="AI43" s="207">
        <v>2</v>
      </c>
      <c r="AJ43" s="239">
        <v>0</v>
      </c>
      <c r="AK43" s="214">
        <v>0</v>
      </c>
      <c r="AL43" s="207">
        <v>1</v>
      </c>
      <c r="AM43" s="239">
        <v>0</v>
      </c>
      <c r="AN43" s="214">
        <v>0</v>
      </c>
      <c r="AO43" s="207">
        <v>3</v>
      </c>
      <c r="AP43" s="239">
        <v>1</v>
      </c>
      <c r="AQ43" s="214">
        <v>0</v>
      </c>
      <c r="AR43" s="207">
        <v>0</v>
      </c>
      <c r="AS43" s="239">
        <v>0</v>
      </c>
      <c r="AT43" s="214">
        <v>2</v>
      </c>
      <c r="AU43" s="207">
        <v>0</v>
      </c>
      <c r="AV43" s="239">
        <v>0</v>
      </c>
      <c r="AW43" s="214">
        <v>0</v>
      </c>
      <c r="AX43" s="207">
        <v>0</v>
      </c>
      <c r="AY43" s="239">
        <v>0</v>
      </c>
      <c r="AZ43" s="214">
        <v>1</v>
      </c>
      <c r="BA43" s="207">
        <v>0</v>
      </c>
      <c r="BB43" s="239">
        <v>1</v>
      </c>
      <c r="BC43" s="214">
        <v>0</v>
      </c>
      <c r="BD43" s="207">
        <v>0</v>
      </c>
      <c r="BE43" s="239">
        <v>0</v>
      </c>
      <c r="BF43" s="214">
        <v>0</v>
      </c>
      <c r="BG43" s="207">
        <v>0</v>
      </c>
      <c r="BH43" s="239">
        <v>0</v>
      </c>
      <c r="BI43" s="203">
        <f t="shared" si="29"/>
        <v>3</v>
      </c>
      <c r="BJ43" s="203">
        <f t="shared" si="29"/>
        <v>0</v>
      </c>
      <c r="BK43" s="203">
        <f t="shared" si="29"/>
        <v>1</v>
      </c>
      <c r="BL43" s="204"/>
    </row>
    <row r="44" spans="1:64" s="233" customFormat="1" ht="18.75" thickBot="1">
      <c r="A44" s="223">
        <v>8</v>
      </c>
      <c r="B44" s="799"/>
      <c r="C44" s="224" t="s">
        <v>1870</v>
      </c>
      <c r="D44" s="225">
        <f>SUM(D39:D43)</f>
        <v>0</v>
      </c>
      <c r="E44" s="225">
        <f>SUM(E39:E43)</f>
        <v>0</v>
      </c>
      <c r="F44" s="225">
        <f>SUM(F39:F43)</f>
        <v>0</v>
      </c>
      <c r="G44" s="225">
        <f>SUM(G39:G43)</f>
        <v>0</v>
      </c>
      <c r="H44" s="226">
        <f>SUM(H39:H43)</f>
        <v>0</v>
      </c>
      <c r="I44" s="227">
        <f t="shared" si="18"/>
        <v>0</v>
      </c>
      <c r="J44" s="225">
        <f t="shared" si="19"/>
        <v>0</v>
      </c>
      <c r="K44" s="228">
        <f t="shared" si="20"/>
        <v>0</v>
      </c>
      <c r="L44" s="228">
        <f>SUM(L39:L43)</f>
        <v>1</v>
      </c>
      <c r="M44" s="228">
        <f>SUM(M39:M43)</f>
        <v>9</v>
      </c>
      <c r="N44" s="228">
        <f>SUM(N39:N43)</f>
        <v>23</v>
      </c>
      <c r="O44" s="228">
        <f>SUM(O39:O43)</f>
        <v>33</v>
      </c>
      <c r="P44" s="226">
        <f>SUM(P39:P43)</f>
        <v>5</v>
      </c>
      <c r="Q44" s="227">
        <f t="shared" si="21"/>
        <v>24</v>
      </c>
      <c r="R44" s="225">
        <f t="shared" si="22"/>
        <v>33</v>
      </c>
      <c r="S44" s="228">
        <f t="shared" si="23"/>
        <v>14</v>
      </c>
      <c r="T44" s="200">
        <f t="shared" si="27"/>
        <v>71</v>
      </c>
      <c r="U44" s="201">
        <v>24</v>
      </c>
      <c r="V44" s="201">
        <v>33</v>
      </c>
      <c r="W44" s="201">
        <v>14</v>
      </c>
      <c r="X44" s="177"/>
      <c r="Y44" s="227">
        <f t="shared" ref="Y44:BG44" si="30">SUM(Y39:Y43)</f>
        <v>1</v>
      </c>
      <c r="Z44" s="225">
        <f t="shared" si="30"/>
        <v>1</v>
      </c>
      <c r="AA44" s="228">
        <f t="shared" si="30"/>
        <v>2</v>
      </c>
      <c r="AB44" s="227">
        <f t="shared" si="30"/>
        <v>1</v>
      </c>
      <c r="AC44" s="225">
        <f t="shared" si="30"/>
        <v>1</v>
      </c>
      <c r="AD44" s="228">
        <f t="shared" si="30"/>
        <v>0</v>
      </c>
      <c r="AE44" s="227">
        <f t="shared" si="30"/>
        <v>2</v>
      </c>
      <c r="AF44" s="225">
        <f t="shared" si="30"/>
        <v>10</v>
      </c>
      <c r="AG44" s="228">
        <f t="shared" si="30"/>
        <v>3</v>
      </c>
      <c r="AH44" s="227">
        <f t="shared" si="30"/>
        <v>4</v>
      </c>
      <c r="AI44" s="225">
        <f t="shared" si="30"/>
        <v>10</v>
      </c>
      <c r="AJ44" s="228">
        <f t="shared" si="30"/>
        <v>1</v>
      </c>
      <c r="AK44" s="227">
        <f t="shared" si="30"/>
        <v>4</v>
      </c>
      <c r="AL44" s="225">
        <f t="shared" si="30"/>
        <v>6</v>
      </c>
      <c r="AM44" s="228">
        <f t="shared" si="30"/>
        <v>0</v>
      </c>
      <c r="AN44" s="227">
        <f t="shared" si="30"/>
        <v>2</v>
      </c>
      <c r="AO44" s="225">
        <f t="shared" si="30"/>
        <v>4</v>
      </c>
      <c r="AP44" s="228">
        <f t="shared" si="30"/>
        <v>2</v>
      </c>
      <c r="AQ44" s="227">
        <f t="shared" si="30"/>
        <v>1</v>
      </c>
      <c r="AR44" s="225">
        <f t="shared" si="30"/>
        <v>1</v>
      </c>
      <c r="AS44" s="228">
        <f t="shared" si="30"/>
        <v>1</v>
      </c>
      <c r="AT44" s="227">
        <f t="shared" si="30"/>
        <v>2</v>
      </c>
      <c r="AU44" s="225">
        <f t="shared" si="30"/>
        <v>0</v>
      </c>
      <c r="AV44" s="228">
        <f t="shared" si="30"/>
        <v>0</v>
      </c>
      <c r="AW44" s="227">
        <f t="shared" si="30"/>
        <v>1</v>
      </c>
      <c r="AX44" s="225">
        <f t="shared" si="30"/>
        <v>0</v>
      </c>
      <c r="AY44" s="228">
        <f t="shared" si="30"/>
        <v>1</v>
      </c>
      <c r="AZ44" s="227">
        <f t="shared" si="30"/>
        <v>5</v>
      </c>
      <c r="BA44" s="225">
        <f t="shared" si="30"/>
        <v>0</v>
      </c>
      <c r="BB44" s="228">
        <f t="shared" si="30"/>
        <v>2</v>
      </c>
      <c r="BC44" s="227">
        <f t="shared" si="30"/>
        <v>1</v>
      </c>
      <c r="BD44" s="225">
        <f t="shared" si="30"/>
        <v>0</v>
      </c>
      <c r="BE44" s="228">
        <f t="shared" si="30"/>
        <v>2</v>
      </c>
      <c r="BF44" s="227">
        <f t="shared" si="30"/>
        <v>0</v>
      </c>
      <c r="BG44" s="225">
        <f t="shared" si="30"/>
        <v>0</v>
      </c>
      <c r="BH44" s="225">
        <f>SUM(BH39:BH43)</f>
        <v>0</v>
      </c>
      <c r="BI44" s="225">
        <f>SUM(BI39:BI43)</f>
        <v>10</v>
      </c>
      <c r="BJ44" s="225">
        <f>SUM(BJ39:BJ43)</f>
        <v>1</v>
      </c>
      <c r="BK44" s="225">
        <f>SUM(BK39:BK43)</f>
        <v>6</v>
      </c>
      <c r="BL44" s="232">
        <f>SUM(BI44:BK44)</f>
        <v>17</v>
      </c>
    </row>
    <row r="45" spans="1:64" ht="18.75" thickBot="1">
      <c r="A45" s="205">
        <v>1</v>
      </c>
      <c r="B45" s="799" t="s">
        <v>697</v>
      </c>
      <c r="C45" s="251" t="s">
        <v>1061</v>
      </c>
      <c r="D45" s="207">
        <v>0</v>
      </c>
      <c r="E45" s="207">
        <v>0</v>
      </c>
      <c r="F45" s="207">
        <v>0</v>
      </c>
      <c r="G45" s="207">
        <v>0</v>
      </c>
      <c r="H45" s="238">
        <v>0</v>
      </c>
      <c r="I45" s="208">
        <f t="shared" si="18"/>
        <v>0</v>
      </c>
      <c r="J45" s="209">
        <f t="shared" si="19"/>
        <v>0</v>
      </c>
      <c r="K45" s="210">
        <f t="shared" si="20"/>
        <v>0</v>
      </c>
      <c r="L45" s="238">
        <v>0</v>
      </c>
      <c r="M45" s="238">
        <v>0</v>
      </c>
      <c r="N45" s="238">
        <v>3</v>
      </c>
      <c r="O45" s="238">
        <v>3</v>
      </c>
      <c r="P45" s="238">
        <v>0</v>
      </c>
      <c r="Q45" s="211">
        <f t="shared" si="21"/>
        <v>3</v>
      </c>
      <c r="R45" s="234">
        <f t="shared" si="22"/>
        <v>3</v>
      </c>
      <c r="S45" s="235">
        <f t="shared" si="23"/>
        <v>0</v>
      </c>
      <c r="T45" s="200">
        <f t="shared" si="27"/>
        <v>6</v>
      </c>
      <c r="U45" s="201">
        <v>3</v>
      </c>
      <c r="V45" s="201">
        <v>3</v>
      </c>
      <c r="W45" s="201">
        <v>0</v>
      </c>
      <c r="Y45" s="207">
        <v>0</v>
      </c>
      <c r="Z45" s="207">
        <v>0</v>
      </c>
      <c r="AA45" s="207">
        <v>0</v>
      </c>
      <c r="AB45" s="207">
        <v>0</v>
      </c>
      <c r="AC45" s="207">
        <v>0</v>
      </c>
      <c r="AD45" s="207">
        <v>0</v>
      </c>
      <c r="AE45" s="207">
        <v>0</v>
      </c>
      <c r="AF45" s="207">
        <v>0</v>
      </c>
      <c r="AG45" s="207">
        <v>0</v>
      </c>
      <c r="AH45" s="207">
        <v>1</v>
      </c>
      <c r="AI45" s="207">
        <v>2</v>
      </c>
      <c r="AJ45" s="207">
        <v>0</v>
      </c>
      <c r="AK45" s="207">
        <v>0</v>
      </c>
      <c r="AL45" s="207">
        <v>1</v>
      </c>
      <c r="AM45" s="207">
        <v>0</v>
      </c>
      <c r="AN45" s="207">
        <v>1</v>
      </c>
      <c r="AO45" s="207">
        <v>0</v>
      </c>
      <c r="AP45" s="207">
        <v>0</v>
      </c>
      <c r="AQ45" s="207">
        <v>1</v>
      </c>
      <c r="AR45" s="207">
        <v>0</v>
      </c>
      <c r="AS45" s="207">
        <v>0</v>
      </c>
      <c r="AT45" s="207">
        <v>0</v>
      </c>
      <c r="AU45" s="207">
        <v>0</v>
      </c>
      <c r="AV45" s="207">
        <v>0</v>
      </c>
      <c r="AW45" s="207">
        <v>0</v>
      </c>
      <c r="AX45" s="207">
        <v>0</v>
      </c>
      <c r="AY45" s="207">
        <v>0</v>
      </c>
      <c r="AZ45" s="207">
        <v>0</v>
      </c>
      <c r="BA45" s="207">
        <v>0</v>
      </c>
      <c r="BB45" s="207">
        <v>0</v>
      </c>
      <c r="BC45" s="207">
        <v>0</v>
      </c>
      <c r="BD45" s="207">
        <v>0</v>
      </c>
      <c r="BE45" s="207">
        <v>0</v>
      </c>
      <c r="BF45" s="207">
        <v>0</v>
      </c>
      <c r="BG45" s="207">
        <v>0</v>
      </c>
      <c r="BH45" s="207">
        <v>0</v>
      </c>
      <c r="BI45" s="203">
        <f t="shared" ref="BI45:BK46" si="31">AQ45+AT45+AW45+AZ45+BC45+BF45</f>
        <v>1</v>
      </c>
      <c r="BJ45" s="203">
        <f t="shared" si="31"/>
        <v>0</v>
      </c>
      <c r="BK45" s="203">
        <f t="shared" si="31"/>
        <v>0</v>
      </c>
      <c r="BL45" s="204"/>
    </row>
    <row r="46" spans="1:64" ht="18.75" thickBot="1">
      <c r="A46" s="205">
        <v>2</v>
      </c>
      <c r="B46" s="799"/>
      <c r="C46" s="251" t="s">
        <v>1887</v>
      </c>
      <c r="D46" s="207">
        <v>0</v>
      </c>
      <c r="E46" s="207">
        <v>0</v>
      </c>
      <c r="F46" s="207">
        <v>0</v>
      </c>
      <c r="G46" s="207">
        <v>0</v>
      </c>
      <c r="H46" s="238">
        <v>0</v>
      </c>
      <c r="I46" s="208">
        <f t="shared" si="18"/>
        <v>0</v>
      </c>
      <c r="J46" s="209">
        <f t="shared" si="19"/>
        <v>0</v>
      </c>
      <c r="K46" s="210">
        <f t="shared" si="20"/>
        <v>0</v>
      </c>
      <c r="L46" s="238">
        <v>0</v>
      </c>
      <c r="M46" s="238">
        <v>0</v>
      </c>
      <c r="N46" s="238">
        <v>1</v>
      </c>
      <c r="O46" s="238">
        <v>3</v>
      </c>
      <c r="P46" s="238">
        <v>3</v>
      </c>
      <c r="Q46" s="211">
        <f t="shared" si="21"/>
        <v>1</v>
      </c>
      <c r="R46" s="234">
        <f t="shared" si="22"/>
        <v>3</v>
      </c>
      <c r="S46" s="235">
        <f t="shared" si="23"/>
        <v>3</v>
      </c>
      <c r="T46" s="200">
        <f t="shared" si="27"/>
        <v>7</v>
      </c>
      <c r="U46" s="201">
        <v>1</v>
      </c>
      <c r="V46" s="201">
        <v>3</v>
      </c>
      <c r="W46" s="201">
        <v>3</v>
      </c>
      <c r="Y46" s="207">
        <v>0</v>
      </c>
      <c r="Z46" s="207">
        <v>0</v>
      </c>
      <c r="AA46" s="207">
        <v>0</v>
      </c>
      <c r="AB46" s="207">
        <v>0</v>
      </c>
      <c r="AC46" s="207">
        <v>0</v>
      </c>
      <c r="AD46" s="207">
        <v>0</v>
      </c>
      <c r="AE46" s="207">
        <v>0</v>
      </c>
      <c r="AF46" s="207">
        <v>0</v>
      </c>
      <c r="AG46" s="207">
        <v>3</v>
      </c>
      <c r="AH46" s="207">
        <v>0</v>
      </c>
      <c r="AI46" s="207">
        <v>2</v>
      </c>
      <c r="AJ46" s="207">
        <v>0</v>
      </c>
      <c r="AK46" s="207">
        <v>0</v>
      </c>
      <c r="AL46" s="207">
        <v>1</v>
      </c>
      <c r="AM46" s="207">
        <v>0</v>
      </c>
      <c r="AN46" s="207">
        <v>0</v>
      </c>
      <c r="AO46" s="207">
        <v>0</v>
      </c>
      <c r="AP46" s="207">
        <v>0</v>
      </c>
      <c r="AQ46" s="207">
        <v>0</v>
      </c>
      <c r="AR46" s="207">
        <v>0</v>
      </c>
      <c r="AS46" s="207">
        <v>0</v>
      </c>
      <c r="AT46" s="207">
        <v>0</v>
      </c>
      <c r="AU46" s="207">
        <v>0</v>
      </c>
      <c r="AV46" s="207">
        <v>0</v>
      </c>
      <c r="AW46" s="207">
        <v>0</v>
      </c>
      <c r="AX46" s="207">
        <v>0</v>
      </c>
      <c r="AY46" s="207">
        <v>0</v>
      </c>
      <c r="AZ46" s="207">
        <v>1</v>
      </c>
      <c r="BA46" s="207">
        <v>0</v>
      </c>
      <c r="BB46" s="207">
        <v>0</v>
      </c>
      <c r="BC46" s="207">
        <v>0</v>
      </c>
      <c r="BD46" s="207">
        <v>0</v>
      </c>
      <c r="BE46" s="207">
        <v>0</v>
      </c>
      <c r="BF46" s="207">
        <v>0</v>
      </c>
      <c r="BG46" s="207">
        <v>0</v>
      </c>
      <c r="BH46" s="207">
        <v>0</v>
      </c>
      <c r="BI46" s="203">
        <f t="shared" si="31"/>
        <v>1</v>
      </c>
      <c r="BJ46" s="203">
        <f t="shared" si="31"/>
        <v>0</v>
      </c>
      <c r="BK46" s="203">
        <f t="shared" si="31"/>
        <v>0</v>
      </c>
      <c r="BL46" s="204"/>
    </row>
    <row r="47" spans="1:64" s="233" customFormat="1" ht="18.75" thickBot="1">
      <c r="A47" s="223">
        <v>9</v>
      </c>
      <c r="B47" s="799"/>
      <c r="C47" s="224" t="s">
        <v>1870</v>
      </c>
      <c r="D47" s="225">
        <f>SUM(D45:D46)</f>
        <v>0</v>
      </c>
      <c r="E47" s="225">
        <f>SUM(E45:E46)</f>
        <v>0</v>
      </c>
      <c r="F47" s="225">
        <f>SUM(F45:F46)</f>
        <v>0</v>
      </c>
      <c r="G47" s="225">
        <f>SUM(G45:G46)</f>
        <v>0</v>
      </c>
      <c r="H47" s="226">
        <f>SUM(H45:H46)</f>
        <v>0</v>
      </c>
      <c r="I47" s="227">
        <f t="shared" si="18"/>
        <v>0</v>
      </c>
      <c r="J47" s="225">
        <f t="shared" si="19"/>
        <v>0</v>
      </c>
      <c r="K47" s="228">
        <f t="shared" si="20"/>
        <v>0</v>
      </c>
      <c r="L47" s="228">
        <f>SUM(L45:L46)</f>
        <v>0</v>
      </c>
      <c r="M47" s="228">
        <f>SUM(M45:M46)</f>
        <v>0</v>
      </c>
      <c r="N47" s="228">
        <f>SUM(N45:N46)</f>
        <v>4</v>
      </c>
      <c r="O47" s="228">
        <f>SUM(O45:O46)</f>
        <v>6</v>
      </c>
      <c r="P47" s="228">
        <f>SUM(P45:P46)</f>
        <v>3</v>
      </c>
      <c r="Q47" s="228">
        <f t="shared" si="21"/>
        <v>4</v>
      </c>
      <c r="R47" s="228">
        <f t="shared" si="22"/>
        <v>6</v>
      </c>
      <c r="S47" s="228">
        <f t="shared" si="23"/>
        <v>3</v>
      </c>
      <c r="T47" s="200">
        <f t="shared" si="27"/>
        <v>13</v>
      </c>
      <c r="U47" s="201">
        <v>4</v>
      </c>
      <c r="V47" s="201">
        <v>6</v>
      </c>
      <c r="W47" s="201">
        <v>3</v>
      </c>
      <c r="X47" s="177"/>
      <c r="Y47" s="227">
        <f t="shared" ref="Y47:BG47" si="32">SUM(Y45:Y46)</f>
        <v>0</v>
      </c>
      <c r="Z47" s="225">
        <f t="shared" si="32"/>
        <v>0</v>
      </c>
      <c r="AA47" s="228">
        <f t="shared" si="32"/>
        <v>0</v>
      </c>
      <c r="AB47" s="227">
        <f t="shared" si="32"/>
        <v>0</v>
      </c>
      <c r="AC47" s="225">
        <f t="shared" si="32"/>
        <v>0</v>
      </c>
      <c r="AD47" s="228">
        <f t="shared" si="32"/>
        <v>0</v>
      </c>
      <c r="AE47" s="227">
        <f t="shared" si="32"/>
        <v>0</v>
      </c>
      <c r="AF47" s="225">
        <f t="shared" si="32"/>
        <v>0</v>
      </c>
      <c r="AG47" s="228">
        <f t="shared" si="32"/>
        <v>3</v>
      </c>
      <c r="AH47" s="227">
        <f t="shared" si="32"/>
        <v>1</v>
      </c>
      <c r="AI47" s="225">
        <f t="shared" si="32"/>
        <v>4</v>
      </c>
      <c r="AJ47" s="228">
        <f t="shared" si="32"/>
        <v>0</v>
      </c>
      <c r="AK47" s="227">
        <f t="shared" si="32"/>
        <v>0</v>
      </c>
      <c r="AL47" s="225">
        <f t="shared" si="32"/>
        <v>2</v>
      </c>
      <c r="AM47" s="228">
        <f t="shared" si="32"/>
        <v>0</v>
      </c>
      <c r="AN47" s="227">
        <f t="shared" si="32"/>
        <v>1</v>
      </c>
      <c r="AO47" s="225">
        <f t="shared" si="32"/>
        <v>0</v>
      </c>
      <c r="AP47" s="228">
        <f t="shared" si="32"/>
        <v>0</v>
      </c>
      <c r="AQ47" s="227">
        <f t="shared" si="32"/>
        <v>1</v>
      </c>
      <c r="AR47" s="225">
        <f t="shared" si="32"/>
        <v>0</v>
      </c>
      <c r="AS47" s="228">
        <f t="shared" si="32"/>
        <v>0</v>
      </c>
      <c r="AT47" s="227">
        <f t="shared" si="32"/>
        <v>0</v>
      </c>
      <c r="AU47" s="225">
        <f t="shared" si="32"/>
        <v>0</v>
      </c>
      <c r="AV47" s="228">
        <f t="shared" si="32"/>
        <v>0</v>
      </c>
      <c r="AW47" s="227">
        <f t="shared" si="32"/>
        <v>0</v>
      </c>
      <c r="AX47" s="225">
        <f t="shared" si="32"/>
        <v>0</v>
      </c>
      <c r="AY47" s="228">
        <f t="shared" si="32"/>
        <v>0</v>
      </c>
      <c r="AZ47" s="227">
        <f t="shared" si="32"/>
        <v>1</v>
      </c>
      <c r="BA47" s="225">
        <f t="shared" si="32"/>
        <v>0</v>
      </c>
      <c r="BB47" s="228">
        <f t="shared" si="32"/>
        <v>0</v>
      </c>
      <c r="BC47" s="227">
        <f t="shared" si="32"/>
        <v>0</v>
      </c>
      <c r="BD47" s="225">
        <f t="shared" si="32"/>
        <v>0</v>
      </c>
      <c r="BE47" s="228">
        <f t="shared" si="32"/>
        <v>0</v>
      </c>
      <c r="BF47" s="227">
        <f t="shared" si="32"/>
        <v>0</v>
      </c>
      <c r="BG47" s="225">
        <f t="shared" si="32"/>
        <v>0</v>
      </c>
      <c r="BH47" s="225">
        <f>SUM(BH45:BH46)</f>
        <v>0</v>
      </c>
      <c r="BI47" s="225">
        <f>SUM(BI45:BI46)</f>
        <v>2</v>
      </c>
      <c r="BJ47" s="225">
        <f>SUM(BJ45:BJ46)</f>
        <v>0</v>
      </c>
      <c r="BK47" s="225">
        <f>SUM(BK45:BK46)</f>
        <v>0</v>
      </c>
      <c r="BL47" s="272">
        <f>SUM(BI47:BK47)</f>
        <v>2</v>
      </c>
    </row>
    <row r="48" spans="1:64" ht="18.75" thickBot="1">
      <c r="A48" s="205">
        <v>1</v>
      </c>
      <c r="B48" s="799" t="s">
        <v>1122</v>
      </c>
      <c r="C48" s="206" t="s">
        <v>1878</v>
      </c>
      <c r="D48" s="207">
        <v>0</v>
      </c>
      <c r="E48" s="207">
        <v>1</v>
      </c>
      <c r="F48" s="207">
        <v>1</v>
      </c>
      <c r="G48" s="207">
        <v>0</v>
      </c>
      <c r="H48" s="238">
        <v>2</v>
      </c>
      <c r="I48" s="208">
        <f t="shared" si="18"/>
        <v>1</v>
      </c>
      <c r="J48" s="209">
        <f t="shared" si="19"/>
        <v>0</v>
      </c>
      <c r="K48" s="210">
        <f t="shared" si="20"/>
        <v>3</v>
      </c>
      <c r="L48" s="238">
        <v>0</v>
      </c>
      <c r="M48" s="238">
        <v>4</v>
      </c>
      <c r="N48" s="238">
        <v>5</v>
      </c>
      <c r="O48" s="238">
        <v>8</v>
      </c>
      <c r="P48" s="238">
        <v>11</v>
      </c>
      <c r="Q48" s="211">
        <f t="shared" si="21"/>
        <v>5</v>
      </c>
      <c r="R48" s="234">
        <f t="shared" si="22"/>
        <v>8</v>
      </c>
      <c r="S48" s="235">
        <f t="shared" si="23"/>
        <v>15</v>
      </c>
      <c r="T48" s="200">
        <f t="shared" si="27"/>
        <v>28</v>
      </c>
      <c r="U48" s="201">
        <v>4</v>
      </c>
      <c r="V48" s="201">
        <v>8</v>
      </c>
      <c r="W48" s="201">
        <v>12</v>
      </c>
      <c r="Y48" s="214">
        <v>0</v>
      </c>
      <c r="Z48" s="207">
        <v>0</v>
      </c>
      <c r="AA48" s="239">
        <v>0</v>
      </c>
      <c r="AB48" s="214">
        <v>0</v>
      </c>
      <c r="AC48" s="207">
        <v>0</v>
      </c>
      <c r="AD48" s="239">
        <v>5</v>
      </c>
      <c r="AE48" s="214">
        <v>0</v>
      </c>
      <c r="AF48" s="207">
        <v>2</v>
      </c>
      <c r="AG48" s="239">
        <v>0</v>
      </c>
      <c r="AH48" s="214">
        <v>1</v>
      </c>
      <c r="AI48" s="207">
        <v>3</v>
      </c>
      <c r="AJ48" s="239">
        <v>2</v>
      </c>
      <c r="AK48" s="214">
        <v>1</v>
      </c>
      <c r="AL48" s="207">
        <v>3</v>
      </c>
      <c r="AM48" s="239">
        <v>1</v>
      </c>
      <c r="AN48" s="214">
        <v>1</v>
      </c>
      <c r="AO48" s="207">
        <v>0</v>
      </c>
      <c r="AP48" s="239">
        <v>1</v>
      </c>
      <c r="AQ48" s="214">
        <v>0</v>
      </c>
      <c r="AR48" s="207">
        <v>0</v>
      </c>
      <c r="AS48" s="239">
        <v>1</v>
      </c>
      <c r="AT48" s="214">
        <v>0</v>
      </c>
      <c r="AU48" s="207">
        <v>0</v>
      </c>
      <c r="AV48" s="239">
        <v>0</v>
      </c>
      <c r="AW48" s="214">
        <v>0</v>
      </c>
      <c r="AX48" s="207">
        <v>0</v>
      </c>
      <c r="AY48" s="239">
        <v>0</v>
      </c>
      <c r="AZ48" s="214">
        <v>0</v>
      </c>
      <c r="BA48" s="207">
        <v>0</v>
      </c>
      <c r="BB48" s="239">
        <v>2</v>
      </c>
      <c r="BC48" s="214">
        <v>1</v>
      </c>
      <c r="BD48" s="207">
        <v>0</v>
      </c>
      <c r="BE48" s="239">
        <v>0</v>
      </c>
      <c r="BF48" s="214">
        <v>1</v>
      </c>
      <c r="BG48" s="207">
        <v>0</v>
      </c>
      <c r="BH48" s="239">
        <v>3</v>
      </c>
      <c r="BI48" s="203">
        <f t="shared" ref="BI48:BK51" si="33">AQ48+AT48+AW48+AZ48+BC48+BF48</f>
        <v>2</v>
      </c>
      <c r="BJ48" s="203">
        <f t="shared" si="33"/>
        <v>0</v>
      </c>
      <c r="BK48" s="203">
        <f t="shared" si="33"/>
        <v>6</v>
      </c>
      <c r="BL48" s="204"/>
    </row>
    <row r="49" spans="1:97" ht="18.75" thickBot="1">
      <c r="A49" s="205">
        <v>2</v>
      </c>
      <c r="B49" s="799"/>
      <c r="C49" s="206" t="s">
        <v>1879</v>
      </c>
      <c r="D49" s="207">
        <v>0</v>
      </c>
      <c r="E49" s="207">
        <v>0</v>
      </c>
      <c r="F49" s="207">
        <v>0</v>
      </c>
      <c r="G49" s="207">
        <v>0</v>
      </c>
      <c r="H49" s="238">
        <v>0</v>
      </c>
      <c r="I49" s="208">
        <f t="shared" si="18"/>
        <v>0</v>
      </c>
      <c r="J49" s="209">
        <f t="shared" si="19"/>
        <v>0</v>
      </c>
      <c r="K49" s="210">
        <f t="shared" si="20"/>
        <v>0</v>
      </c>
      <c r="L49" s="238">
        <v>0</v>
      </c>
      <c r="M49" s="238">
        <v>1</v>
      </c>
      <c r="N49" s="238">
        <v>9</v>
      </c>
      <c r="O49" s="238">
        <v>6</v>
      </c>
      <c r="P49" s="238">
        <v>6</v>
      </c>
      <c r="Q49" s="211">
        <f t="shared" si="21"/>
        <v>9</v>
      </c>
      <c r="R49" s="234">
        <f t="shared" si="22"/>
        <v>6</v>
      </c>
      <c r="S49" s="235">
        <f t="shared" si="23"/>
        <v>7</v>
      </c>
      <c r="T49" s="200">
        <f t="shared" si="27"/>
        <v>22</v>
      </c>
      <c r="U49" s="201">
        <v>9</v>
      </c>
      <c r="V49" s="201">
        <v>6</v>
      </c>
      <c r="W49" s="201">
        <v>7</v>
      </c>
      <c r="Y49" s="214">
        <v>0</v>
      </c>
      <c r="Z49" s="207">
        <v>0</v>
      </c>
      <c r="AA49" s="239">
        <v>0</v>
      </c>
      <c r="AB49" s="214">
        <v>0</v>
      </c>
      <c r="AC49" s="207">
        <v>0</v>
      </c>
      <c r="AD49" s="239">
        <v>1</v>
      </c>
      <c r="AE49" s="214">
        <v>3</v>
      </c>
      <c r="AF49" s="207">
        <v>1</v>
      </c>
      <c r="AG49" s="239">
        <v>0</v>
      </c>
      <c r="AH49" s="214">
        <v>3</v>
      </c>
      <c r="AI49" s="207">
        <v>2</v>
      </c>
      <c r="AJ49" s="239">
        <v>4</v>
      </c>
      <c r="AK49" s="214">
        <v>0</v>
      </c>
      <c r="AL49" s="207">
        <v>2</v>
      </c>
      <c r="AM49" s="239">
        <v>0</v>
      </c>
      <c r="AN49" s="214">
        <v>1</v>
      </c>
      <c r="AO49" s="207">
        <v>0</v>
      </c>
      <c r="AP49" s="239">
        <v>0</v>
      </c>
      <c r="AQ49" s="214">
        <v>0</v>
      </c>
      <c r="AR49" s="207">
        <v>1</v>
      </c>
      <c r="AS49" s="239">
        <v>0</v>
      </c>
      <c r="AT49" s="214">
        <v>0</v>
      </c>
      <c r="AU49" s="207">
        <v>0</v>
      </c>
      <c r="AV49" s="239">
        <v>0</v>
      </c>
      <c r="AW49" s="214">
        <v>1</v>
      </c>
      <c r="AX49" s="207">
        <v>0</v>
      </c>
      <c r="AY49" s="239">
        <v>1</v>
      </c>
      <c r="AZ49" s="214">
        <v>1</v>
      </c>
      <c r="BA49" s="207">
        <v>0</v>
      </c>
      <c r="BB49" s="239">
        <v>0</v>
      </c>
      <c r="BC49" s="214">
        <v>0</v>
      </c>
      <c r="BD49" s="207">
        <v>0</v>
      </c>
      <c r="BE49" s="239">
        <v>1</v>
      </c>
      <c r="BF49" s="214">
        <v>0</v>
      </c>
      <c r="BG49" s="207">
        <v>0</v>
      </c>
      <c r="BH49" s="239">
        <v>0</v>
      </c>
      <c r="BI49" s="203">
        <f t="shared" si="33"/>
        <v>2</v>
      </c>
      <c r="BJ49" s="203">
        <f t="shared" si="33"/>
        <v>1</v>
      </c>
      <c r="BK49" s="203">
        <f t="shared" si="33"/>
        <v>2</v>
      </c>
      <c r="BL49" s="204"/>
    </row>
    <row r="50" spans="1:97" ht="18.75" thickBot="1">
      <c r="A50" s="205">
        <v>3</v>
      </c>
      <c r="B50" s="799"/>
      <c r="C50" s="206" t="s">
        <v>1880</v>
      </c>
      <c r="D50" s="207">
        <v>0</v>
      </c>
      <c r="E50" s="207">
        <v>1</v>
      </c>
      <c r="F50" s="207">
        <v>0</v>
      </c>
      <c r="G50" s="207">
        <v>0</v>
      </c>
      <c r="H50" s="238">
        <v>0</v>
      </c>
      <c r="I50" s="208">
        <f t="shared" si="18"/>
        <v>0</v>
      </c>
      <c r="J50" s="209">
        <f t="shared" si="19"/>
        <v>0</v>
      </c>
      <c r="K50" s="210">
        <f t="shared" si="20"/>
        <v>1</v>
      </c>
      <c r="L50" s="238">
        <v>1</v>
      </c>
      <c r="M50" s="238">
        <v>1</v>
      </c>
      <c r="N50" s="238">
        <v>5</v>
      </c>
      <c r="O50" s="238">
        <v>20</v>
      </c>
      <c r="P50" s="238">
        <v>0</v>
      </c>
      <c r="Q50" s="211">
        <f t="shared" si="21"/>
        <v>6</v>
      </c>
      <c r="R50" s="234">
        <f t="shared" si="22"/>
        <v>20</v>
      </c>
      <c r="S50" s="235">
        <f t="shared" si="23"/>
        <v>1</v>
      </c>
      <c r="T50" s="200">
        <f t="shared" si="27"/>
        <v>27</v>
      </c>
      <c r="U50" s="201">
        <v>6</v>
      </c>
      <c r="V50" s="201">
        <v>20</v>
      </c>
      <c r="W50" s="201">
        <v>0</v>
      </c>
      <c r="Y50" s="214">
        <v>0</v>
      </c>
      <c r="Z50" s="207">
        <v>0</v>
      </c>
      <c r="AA50" s="239">
        <v>0</v>
      </c>
      <c r="AB50" s="214">
        <v>1</v>
      </c>
      <c r="AC50" s="207">
        <v>0</v>
      </c>
      <c r="AD50" s="239">
        <v>0</v>
      </c>
      <c r="AE50" s="214">
        <v>0</v>
      </c>
      <c r="AF50" s="207">
        <v>3</v>
      </c>
      <c r="AG50" s="239">
        <v>0</v>
      </c>
      <c r="AH50" s="214">
        <v>2</v>
      </c>
      <c r="AI50" s="207">
        <v>10</v>
      </c>
      <c r="AJ50" s="239">
        <v>0</v>
      </c>
      <c r="AK50" s="214">
        <v>0</v>
      </c>
      <c r="AL50" s="207">
        <v>4</v>
      </c>
      <c r="AM50" s="239">
        <v>0</v>
      </c>
      <c r="AN50" s="214">
        <v>1</v>
      </c>
      <c r="AO50" s="207">
        <v>1</v>
      </c>
      <c r="AP50" s="239">
        <v>0</v>
      </c>
      <c r="AQ50" s="214">
        <v>1</v>
      </c>
      <c r="AR50" s="207">
        <v>0</v>
      </c>
      <c r="AS50" s="239">
        <v>0</v>
      </c>
      <c r="AT50" s="214">
        <v>0</v>
      </c>
      <c r="AU50" s="207">
        <v>0</v>
      </c>
      <c r="AV50" s="239">
        <v>0</v>
      </c>
      <c r="AW50" s="214">
        <v>0</v>
      </c>
      <c r="AX50" s="207">
        <v>1</v>
      </c>
      <c r="AY50" s="239">
        <v>0</v>
      </c>
      <c r="AZ50" s="214">
        <v>1</v>
      </c>
      <c r="BA50" s="207">
        <v>1</v>
      </c>
      <c r="BB50" s="239">
        <v>0</v>
      </c>
      <c r="BC50" s="214">
        <v>0</v>
      </c>
      <c r="BD50" s="207">
        <v>0</v>
      </c>
      <c r="BE50" s="239">
        <v>0</v>
      </c>
      <c r="BF50" s="214">
        <v>0</v>
      </c>
      <c r="BG50" s="207">
        <v>0</v>
      </c>
      <c r="BH50" s="239">
        <v>1</v>
      </c>
      <c r="BI50" s="203">
        <f t="shared" si="33"/>
        <v>2</v>
      </c>
      <c r="BJ50" s="203">
        <f t="shared" si="33"/>
        <v>2</v>
      </c>
      <c r="BK50" s="203">
        <f t="shared" si="33"/>
        <v>1</v>
      </c>
      <c r="BL50" s="204"/>
    </row>
    <row r="51" spans="1:97" ht="18.75" thickBot="1">
      <c r="A51" s="205">
        <v>4</v>
      </c>
      <c r="B51" s="799"/>
      <c r="C51" s="206" t="s">
        <v>1881</v>
      </c>
      <c r="D51" s="207">
        <v>0</v>
      </c>
      <c r="E51" s="207">
        <v>0</v>
      </c>
      <c r="F51" s="207">
        <v>1</v>
      </c>
      <c r="G51" s="207">
        <v>0</v>
      </c>
      <c r="H51" s="238">
        <v>0</v>
      </c>
      <c r="I51" s="208">
        <f t="shared" si="18"/>
        <v>1</v>
      </c>
      <c r="J51" s="209">
        <f t="shared" si="19"/>
        <v>0</v>
      </c>
      <c r="K51" s="210">
        <f t="shared" si="20"/>
        <v>0</v>
      </c>
      <c r="L51" s="238">
        <v>0</v>
      </c>
      <c r="M51" s="238">
        <v>0</v>
      </c>
      <c r="N51" s="238">
        <v>8</v>
      </c>
      <c r="O51" s="238">
        <v>15</v>
      </c>
      <c r="P51" s="238">
        <v>1</v>
      </c>
      <c r="Q51" s="211">
        <f t="shared" si="21"/>
        <v>8</v>
      </c>
      <c r="R51" s="234">
        <f t="shared" si="22"/>
        <v>15</v>
      </c>
      <c r="S51" s="235">
        <f t="shared" si="23"/>
        <v>1</v>
      </c>
      <c r="T51" s="200">
        <f t="shared" si="27"/>
        <v>24</v>
      </c>
      <c r="U51" s="201">
        <v>7</v>
      </c>
      <c r="V51" s="201">
        <v>15</v>
      </c>
      <c r="W51" s="201">
        <v>1</v>
      </c>
      <c r="Y51" s="214">
        <v>0</v>
      </c>
      <c r="Z51" s="207">
        <v>0</v>
      </c>
      <c r="AA51" s="239">
        <v>0</v>
      </c>
      <c r="AB51" s="214">
        <v>0</v>
      </c>
      <c r="AC51" s="207">
        <v>0</v>
      </c>
      <c r="AD51" s="239">
        <v>0</v>
      </c>
      <c r="AE51" s="214">
        <v>3</v>
      </c>
      <c r="AF51" s="207">
        <v>2</v>
      </c>
      <c r="AG51" s="239">
        <v>0</v>
      </c>
      <c r="AH51" s="214">
        <v>2</v>
      </c>
      <c r="AI51" s="207">
        <v>7</v>
      </c>
      <c r="AJ51" s="239">
        <v>0</v>
      </c>
      <c r="AK51" s="214">
        <v>0</v>
      </c>
      <c r="AL51" s="207">
        <v>4</v>
      </c>
      <c r="AM51" s="239">
        <v>0</v>
      </c>
      <c r="AN51" s="214">
        <v>0</v>
      </c>
      <c r="AO51" s="207">
        <v>1</v>
      </c>
      <c r="AP51" s="239">
        <v>0</v>
      </c>
      <c r="AQ51" s="214">
        <v>0</v>
      </c>
      <c r="AR51" s="207">
        <v>0</v>
      </c>
      <c r="AS51" s="239">
        <v>1</v>
      </c>
      <c r="AT51" s="214">
        <v>0</v>
      </c>
      <c r="AU51" s="207">
        <v>1</v>
      </c>
      <c r="AV51" s="239">
        <v>0</v>
      </c>
      <c r="AW51" s="214">
        <v>0</v>
      </c>
      <c r="AX51" s="207">
        <v>0</v>
      </c>
      <c r="AY51" s="239">
        <v>0</v>
      </c>
      <c r="AZ51" s="214">
        <v>1</v>
      </c>
      <c r="BA51" s="207">
        <v>0</v>
      </c>
      <c r="BB51" s="239">
        <v>0</v>
      </c>
      <c r="BC51" s="214">
        <v>1</v>
      </c>
      <c r="BD51" s="207">
        <v>0</v>
      </c>
      <c r="BE51" s="239">
        <v>0</v>
      </c>
      <c r="BF51" s="214">
        <v>1</v>
      </c>
      <c r="BG51" s="207">
        <v>0</v>
      </c>
      <c r="BH51" s="239">
        <v>0</v>
      </c>
      <c r="BI51" s="203">
        <f t="shared" si="33"/>
        <v>3</v>
      </c>
      <c r="BJ51" s="203">
        <f t="shared" si="33"/>
        <v>1</v>
      </c>
      <c r="BK51" s="203">
        <f t="shared" si="33"/>
        <v>1</v>
      </c>
      <c r="BL51" s="204"/>
    </row>
    <row r="52" spans="1:97" s="233" customFormat="1" ht="18.75" thickBot="1">
      <c r="A52" s="223">
        <v>10</v>
      </c>
      <c r="B52" s="799"/>
      <c r="C52" s="224" t="s">
        <v>1870</v>
      </c>
      <c r="D52" s="225">
        <f>SUM(D48:D51)</f>
        <v>0</v>
      </c>
      <c r="E52" s="225">
        <f>SUM(E48:E51)</f>
        <v>2</v>
      </c>
      <c r="F52" s="225">
        <f>SUM(F48:F51)</f>
        <v>2</v>
      </c>
      <c r="G52" s="225">
        <f>SUM(G48:G51)</f>
        <v>0</v>
      </c>
      <c r="H52" s="226">
        <f>SUM(H48:H51)</f>
        <v>2</v>
      </c>
      <c r="I52" s="227">
        <f t="shared" si="18"/>
        <v>2</v>
      </c>
      <c r="J52" s="225">
        <f t="shared" si="19"/>
        <v>0</v>
      </c>
      <c r="K52" s="228">
        <f t="shared" si="20"/>
        <v>4</v>
      </c>
      <c r="L52" s="228">
        <f>SUM(L48:L51)</f>
        <v>1</v>
      </c>
      <c r="M52" s="228">
        <f>SUM(M48:M51)</f>
        <v>6</v>
      </c>
      <c r="N52" s="228">
        <f>SUM(N48:N51)</f>
        <v>27</v>
      </c>
      <c r="O52" s="228">
        <f>SUM(O48:O51)</f>
        <v>49</v>
      </c>
      <c r="P52" s="228">
        <f>SUM(P48:P51)</f>
        <v>18</v>
      </c>
      <c r="Q52" s="228">
        <f t="shared" si="21"/>
        <v>28</v>
      </c>
      <c r="R52" s="228">
        <f t="shared" si="22"/>
        <v>49</v>
      </c>
      <c r="S52" s="228">
        <f t="shared" si="23"/>
        <v>24</v>
      </c>
      <c r="T52" s="200">
        <f t="shared" si="27"/>
        <v>101</v>
      </c>
      <c r="U52" s="201">
        <v>26</v>
      </c>
      <c r="V52" s="201">
        <v>49</v>
      </c>
      <c r="W52" s="201">
        <v>20</v>
      </c>
      <c r="X52" s="177"/>
      <c r="Y52" s="227">
        <f t="shared" ref="Y52:BH52" si="34">SUM(Y48:Y51)</f>
        <v>0</v>
      </c>
      <c r="Z52" s="225">
        <f t="shared" si="34"/>
        <v>0</v>
      </c>
      <c r="AA52" s="228">
        <f t="shared" si="34"/>
        <v>0</v>
      </c>
      <c r="AB52" s="227">
        <f t="shared" si="34"/>
        <v>1</v>
      </c>
      <c r="AC52" s="225">
        <f t="shared" si="34"/>
        <v>0</v>
      </c>
      <c r="AD52" s="228">
        <f t="shared" si="34"/>
        <v>6</v>
      </c>
      <c r="AE52" s="227">
        <f t="shared" si="34"/>
        <v>6</v>
      </c>
      <c r="AF52" s="225">
        <f t="shared" si="34"/>
        <v>8</v>
      </c>
      <c r="AG52" s="228">
        <f t="shared" si="34"/>
        <v>0</v>
      </c>
      <c r="AH52" s="227">
        <f t="shared" si="34"/>
        <v>8</v>
      </c>
      <c r="AI52" s="225">
        <f t="shared" si="34"/>
        <v>22</v>
      </c>
      <c r="AJ52" s="228">
        <f t="shared" si="34"/>
        <v>6</v>
      </c>
      <c r="AK52" s="227">
        <f t="shared" si="34"/>
        <v>1</v>
      </c>
      <c r="AL52" s="225">
        <f t="shared" si="34"/>
        <v>13</v>
      </c>
      <c r="AM52" s="228">
        <f t="shared" si="34"/>
        <v>1</v>
      </c>
      <c r="AN52" s="227">
        <f t="shared" si="34"/>
        <v>3</v>
      </c>
      <c r="AO52" s="225">
        <f t="shared" si="34"/>
        <v>2</v>
      </c>
      <c r="AP52" s="228">
        <f t="shared" si="34"/>
        <v>1</v>
      </c>
      <c r="AQ52" s="227">
        <f t="shared" si="34"/>
        <v>1</v>
      </c>
      <c r="AR52" s="225">
        <f t="shared" si="34"/>
        <v>1</v>
      </c>
      <c r="AS52" s="228">
        <f t="shared" si="34"/>
        <v>2</v>
      </c>
      <c r="AT52" s="227">
        <f t="shared" si="34"/>
        <v>0</v>
      </c>
      <c r="AU52" s="225">
        <f t="shared" si="34"/>
        <v>1</v>
      </c>
      <c r="AV52" s="228">
        <f t="shared" si="34"/>
        <v>0</v>
      </c>
      <c r="AW52" s="227">
        <f t="shared" si="34"/>
        <v>1</v>
      </c>
      <c r="AX52" s="225">
        <f t="shared" si="34"/>
        <v>1</v>
      </c>
      <c r="AY52" s="228">
        <f t="shared" si="34"/>
        <v>1</v>
      </c>
      <c r="AZ52" s="227">
        <f t="shared" si="34"/>
        <v>3</v>
      </c>
      <c r="BA52" s="225">
        <f t="shared" si="34"/>
        <v>1</v>
      </c>
      <c r="BB52" s="228">
        <f t="shared" si="34"/>
        <v>2</v>
      </c>
      <c r="BC52" s="227">
        <f t="shared" si="34"/>
        <v>2</v>
      </c>
      <c r="BD52" s="225">
        <f t="shared" si="34"/>
        <v>0</v>
      </c>
      <c r="BE52" s="228">
        <f t="shared" si="34"/>
        <v>1</v>
      </c>
      <c r="BF52" s="227">
        <f t="shared" si="34"/>
        <v>2</v>
      </c>
      <c r="BG52" s="225">
        <f t="shared" si="34"/>
        <v>0</v>
      </c>
      <c r="BH52" s="228">
        <f t="shared" si="34"/>
        <v>4</v>
      </c>
      <c r="BI52" s="228">
        <f>SUM(BI48:BI51)</f>
        <v>9</v>
      </c>
      <c r="BJ52" s="228">
        <f>SUM(BJ48:BJ51)</f>
        <v>4</v>
      </c>
      <c r="BK52" s="228">
        <f>SUM(BK48:BK51)</f>
        <v>10</v>
      </c>
      <c r="BL52" s="272">
        <f>SUM(BI52:BK52)</f>
        <v>23</v>
      </c>
    </row>
    <row r="53" spans="1:97" ht="18.75" thickBot="1">
      <c r="A53" s="205">
        <v>1</v>
      </c>
      <c r="B53" s="799" t="s">
        <v>1123</v>
      </c>
      <c r="C53" s="252" t="s">
        <v>1892</v>
      </c>
      <c r="D53" s="207">
        <v>0</v>
      </c>
      <c r="E53" s="207">
        <v>0</v>
      </c>
      <c r="F53" s="207">
        <v>0</v>
      </c>
      <c r="G53" s="207">
        <v>0</v>
      </c>
      <c r="H53" s="238">
        <v>0</v>
      </c>
      <c r="I53" s="208">
        <f t="shared" si="18"/>
        <v>0</v>
      </c>
      <c r="J53" s="209">
        <f t="shared" si="19"/>
        <v>0</v>
      </c>
      <c r="K53" s="210">
        <f t="shared" si="20"/>
        <v>0</v>
      </c>
      <c r="L53" s="238">
        <v>0</v>
      </c>
      <c r="M53" s="238">
        <v>2</v>
      </c>
      <c r="N53" s="238">
        <v>2</v>
      </c>
      <c r="O53" s="238">
        <v>9</v>
      </c>
      <c r="P53" s="238">
        <v>3</v>
      </c>
      <c r="Q53" s="211">
        <f t="shared" si="21"/>
        <v>2</v>
      </c>
      <c r="R53" s="234">
        <f t="shared" si="22"/>
        <v>9</v>
      </c>
      <c r="S53" s="235">
        <f t="shared" si="23"/>
        <v>5</v>
      </c>
      <c r="T53" s="200">
        <f t="shared" si="27"/>
        <v>16</v>
      </c>
      <c r="U53" s="201">
        <v>2</v>
      </c>
      <c r="V53" s="201">
        <v>9</v>
      </c>
      <c r="W53" s="201">
        <v>6</v>
      </c>
      <c r="Y53" s="214">
        <v>0</v>
      </c>
      <c r="Z53" s="207">
        <v>0</v>
      </c>
      <c r="AA53" s="239">
        <v>0</v>
      </c>
      <c r="AB53" s="214">
        <v>1</v>
      </c>
      <c r="AC53" s="207">
        <v>0</v>
      </c>
      <c r="AD53" s="239">
        <v>0</v>
      </c>
      <c r="AE53" s="214">
        <v>0</v>
      </c>
      <c r="AF53" s="207">
        <v>5</v>
      </c>
      <c r="AG53" s="239">
        <v>2</v>
      </c>
      <c r="AH53" s="214">
        <v>0</v>
      </c>
      <c r="AI53" s="207">
        <v>3</v>
      </c>
      <c r="AJ53" s="239">
        <v>0</v>
      </c>
      <c r="AK53" s="214">
        <v>0</v>
      </c>
      <c r="AL53" s="207">
        <v>0</v>
      </c>
      <c r="AM53" s="239">
        <v>0</v>
      </c>
      <c r="AN53" s="214">
        <v>0</v>
      </c>
      <c r="AO53" s="207">
        <v>1</v>
      </c>
      <c r="AP53" s="239">
        <v>1</v>
      </c>
      <c r="AQ53" s="214">
        <v>0</v>
      </c>
      <c r="AR53" s="207">
        <v>0</v>
      </c>
      <c r="AS53" s="239">
        <v>0</v>
      </c>
      <c r="AT53" s="214">
        <v>1</v>
      </c>
      <c r="AU53" s="207">
        <v>0</v>
      </c>
      <c r="AV53" s="239">
        <v>2</v>
      </c>
      <c r="AW53" s="214">
        <v>0</v>
      </c>
      <c r="AX53" s="207">
        <v>0</v>
      </c>
      <c r="AY53" s="239">
        <v>0</v>
      </c>
      <c r="AZ53" s="214">
        <v>0</v>
      </c>
      <c r="BA53" s="207">
        <v>0</v>
      </c>
      <c r="BB53" s="239">
        <v>0</v>
      </c>
      <c r="BC53" s="214">
        <v>0</v>
      </c>
      <c r="BD53" s="207">
        <v>0</v>
      </c>
      <c r="BE53" s="239">
        <v>0</v>
      </c>
      <c r="BF53" s="214">
        <v>0</v>
      </c>
      <c r="BG53" s="207">
        <v>0</v>
      </c>
      <c r="BH53" s="239">
        <v>0</v>
      </c>
      <c r="BI53" s="203">
        <f t="shared" ref="BI53:BK55" si="35">AQ53+AT53+AW53+AZ53+BC53+BF53</f>
        <v>1</v>
      </c>
      <c r="BJ53" s="203">
        <f t="shared" si="35"/>
        <v>0</v>
      </c>
      <c r="BK53" s="203">
        <f t="shared" si="35"/>
        <v>2</v>
      </c>
      <c r="BL53" s="204"/>
    </row>
    <row r="54" spans="1:97" ht="18.75" thickBot="1">
      <c r="A54" s="205">
        <v>2</v>
      </c>
      <c r="B54" s="799"/>
      <c r="C54" s="252" t="s">
        <v>1893</v>
      </c>
      <c r="D54" s="207">
        <v>0</v>
      </c>
      <c r="E54" s="207">
        <v>0</v>
      </c>
      <c r="F54" s="207">
        <v>1</v>
      </c>
      <c r="G54" s="207">
        <v>0</v>
      </c>
      <c r="H54" s="238">
        <v>0</v>
      </c>
      <c r="I54" s="208">
        <f t="shared" si="18"/>
        <v>1</v>
      </c>
      <c r="J54" s="209">
        <f t="shared" si="19"/>
        <v>0</v>
      </c>
      <c r="K54" s="210">
        <f t="shared" si="20"/>
        <v>0</v>
      </c>
      <c r="L54" s="238">
        <v>0</v>
      </c>
      <c r="M54" s="238">
        <v>1</v>
      </c>
      <c r="N54" s="238">
        <v>5</v>
      </c>
      <c r="O54" s="238">
        <v>8</v>
      </c>
      <c r="P54" s="238">
        <v>4</v>
      </c>
      <c r="Q54" s="211">
        <f t="shared" si="21"/>
        <v>5</v>
      </c>
      <c r="R54" s="234">
        <f t="shared" si="22"/>
        <v>8</v>
      </c>
      <c r="S54" s="235">
        <f t="shared" si="23"/>
        <v>5</v>
      </c>
      <c r="T54" s="200">
        <f t="shared" si="27"/>
        <v>18</v>
      </c>
      <c r="U54" s="201">
        <v>3</v>
      </c>
      <c r="V54" s="201">
        <v>11</v>
      </c>
      <c r="W54" s="201">
        <v>5</v>
      </c>
      <c r="Y54" s="214">
        <v>0</v>
      </c>
      <c r="Z54" s="207">
        <v>0</v>
      </c>
      <c r="AA54" s="239">
        <v>0</v>
      </c>
      <c r="AB54" s="214">
        <v>0</v>
      </c>
      <c r="AC54" s="207">
        <v>0</v>
      </c>
      <c r="AD54" s="239">
        <v>0</v>
      </c>
      <c r="AE54" s="214">
        <v>1</v>
      </c>
      <c r="AF54" s="207">
        <v>1</v>
      </c>
      <c r="AG54" s="239">
        <v>2</v>
      </c>
      <c r="AH54" s="214">
        <v>2</v>
      </c>
      <c r="AI54" s="207">
        <v>5</v>
      </c>
      <c r="AJ54" s="239">
        <v>1</v>
      </c>
      <c r="AK54" s="214">
        <v>0</v>
      </c>
      <c r="AL54" s="207">
        <v>2</v>
      </c>
      <c r="AM54" s="239">
        <v>1</v>
      </c>
      <c r="AN54" s="214">
        <v>0</v>
      </c>
      <c r="AO54" s="207">
        <v>0</v>
      </c>
      <c r="AP54" s="239">
        <v>0</v>
      </c>
      <c r="AQ54" s="214">
        <v>0</v>
      </c>
      <c r="AR54" s="207">
        <v>0</v>
      </c>
      <c r="AS54" s="239">
        <v>0</v>
      </c>
      <c r="AT54" s="214">
        <v>0</v>
      </c>
      <c r="AU54" s="207">
        <v>0</v>
      </c>
      <c r="AV54" s="239">
        <v>0</v>
      </c>
      <c r="AW54" s="214">
        <v>1</v>
      </c>
      <c r="AX54" s="207">
        <v>0</v>
      </c>
      <c r="AY54" s="239">
        <v>1</v>
      </c>
      <c r="AZ54" s="214">
        <v>0</v>
      </c>
      <c r="BA54" s="207">
        <v>0</v>
      </c>
      <c r="BB54" s="239">
        <v>0</v>
      </c>
      <c r="BC54" s="214">
        <v>0</v>
      </c>
      <c r="BD54" s="207">
        <v>0</v>
      </c>
      <c r="BE54" s="239">
        <v>0</v>
      </c>
      <c r="BF54" s="214">
        <v>1</v>
      </c>
      <c r="BG54" s="207">
        <v>0</v>
      </c>
      <c r="BH54" s="239">
        <v>0</v>
      </c>
      <c r="BI54" s="203">
        <f t="shared" si="35"/>
        <v>2</v>
      </c>
      <c r="BJ54" s="203">
        <f t="shared" si="35"/>
        <v>0</v>
      </c>
      <c r="BK54" s="203">
        <f t="shared" si="35"/>
        <v>1</v>
      </c>
      <c r="BL54" s="204"/>
    </row>
    <row r="55" spans="1:97" ht="18.75" thickBot="1">
      <c r="A55" s="205">
        <v>3</v>
      </c>
      <c r="B55" s="799"/>
      <c r="C55" s="252" t="s">
        <v>1894</v>
      </c>
      <c r="D55" s="207">
        <v>0</v>
      </c>
      <c r="E55" s="207">
        <v>0</v>
      </c>
      <c r="F55" s="207">
        <v>0</v>
      </c>
      <c r="G55" s="207">
        <v>0</v>
      </c>
      <c r="H55" s="238">
        <v>0</v>
      </c>
      <c r="I55" s="208">
        <f t="shared" si="18"/>
        <v>0</v>
      </c>
      <c r="J55" s="209">
        <f t="shared" si="19"/>
        <v>0</v>
      </c>
      <c r="K55" s="210">
        <f t="shared" si="20"/>
        <v>0</v>
      </c>
      <c r="L55" s="238">
        <v>1</v>
      </c>
      <c r="M55" s="238">
        <v>0</v>
      </c>
      <c r="N55" s="238">
        <v>5</v>
      </c>
      <c r="O55" s="238">
        <v>6</v>
      </c>
      <c r="P55" s="238">
        <v>10</v>
      </c>
      <c r="Q55" s="211">
        <f t="shared" si="21"/>
        <v>6</v>
      </c>
      <c r="R55" s="234">
        <f t="shared" si="22"/>
        <v>6</v>
      </c>
      <c r="S55" s="235">
        <f t="shared" si="23"/>
        <v>10</v>
      </c>
      <c r="T55" s="200">
        <f t="shared" si="27"/>
        <v>22</v>
      </c>
      <c r="U55" s="201">
        <v>7</v>
      </c>
      <c r="V55" s="201">
        <v>6</v>
      </c>
      <c r="W55" s="201">
        <v>9</v>
      </c>
      <c r="Y55" s="214">
        <v>1</v>
      </c>
      <c r="Z55" s="207">
        <v>0</v>
      </c>
      <c r="AA55" s="239">
        <v>0</v>
      </c>
      <c r="AB55" s="214">
        <v>0</v>
      </c>
      <c r="AC55" s="207">
        <v>1</v>
      </c>
      <c r="AD55" s="239">
        <v>0</v>
      </c>
      <c r="AE55" s="214">
        <v>0</v>
      </c>
      <c r="AF55" s="207">
        <v>0</v>
      </c>
      <c r="AG55" s="239">
        <v>0</v>
      </c>
      <c r="AH55" s="214">
        <v>1</v>
      </c>
      <c r="AI55" s="207">
        <v>4</v>
      </c>
      <c r="AJ55" s="239">
        <v>0</v>
      </c>
      <c r="AK55" s="214">
        <v>0</v>
      </c>
      <c r="AL55" s="207">
        <v>0</v>
      </c>
      <c r="AM55" s="239">
        <v>0</v>
      </c>
      <c r="AN55" s="214">
        <v>0</v>
      </c>
      <c r="AO55" s="207">
        <v>0</v>
      </c>
      <c r="AP55" s="239">
        <v>1</v>
      </c>
      <c r="AQ55" s="214">
        <v>1</v>
      </c>
      <c r="AR55" s="207">
        <v>1</v>
      </c>
      <c r="AS55" s="239">
        <v>0</v>
      </c>
      <c r="AT55" s="214">
        <v>0</v>
      </c>
      <c r="AU55" s="207">
        <v>0</v>
      </c>
      <c r="AV55" s="239">
        <v>9</v>
      </c>
      <c r="AW55" s="214">
        <v>2</v>
      </c>
      <c r="AX55" s="207">
        <v>0</v>
      </c>
      <c r="AY55" s="239">
        <v>0</v>
      </c>
      <c r="AZ55" s="214">
        <v>1</v>
      </c>
      <c r="BA55" s="207">
        <v>0</v>
      </c>
      <c r="BB55" s="239">
        <v>0</v>
      </c>
      <c r="BC55" s="214">
        <v>0</v>
      </c>
      <c r="BD55" s="207">
        <v>0</v>
      </c>
      <c r="BE55" s="239">
        <v>0</v>
      </c>
      <c r="BF55" s="214">
        <v>0</v>
      </c>
      <c r="BG55" s="207">
        <v>0</v>
      </c>
      <c r="BH55" s="239">
        <v>0</v>
      </c>
      <c r="BI55" s="203">
        <f t="shared" si="35"/>
        <v>4</v>
      </c>
      <c r="BJ55" s="203">
        <f t="shared" si="35"/>
        <v>1</v>
      </c>
      <c r="BK55" s="203">
        <f t="shared" si="35"/>
        <v>9</v>
      </c>
      <c r="BL55" s="204"/>
    </row>
    <row r="56" spans="1:97" s="233" customFormat="1" ht="18.75" thickBot="1">
      <c r="A56" s="223">
        <v>0</v>
      </c>
      <c r="B56" s="799"/>
      <c r="C56" s="224" t="s">
        <v>1870</v>
      </c>
      <c r="D56" s="225">
        <f>SUM(D53:D55)</f>
        <v>0</v>
      </c>
      <c r="E56" s="225">
        <f>SUM(E53:E55)</f>
        <v>0</v>
      </c>
      <c r="F56" s="225">
        <f>SUM(F53:F55)</f>
        <v>1</v>
      </c>
      <c r="G56" s="225">
        <f>SUM(G53:G55)</f>
        <v>0</v>
      </c>
      <c r="H56" s="226">
        <f>SUM(H53:H55)</f>
        <v>0</v>
      </c>
      <c r="I56" s="227">
        <f t="shared" si="18"/>
        <v>1</v>
      </c>
      <c r="J56" s="225">
        <f t="shared" si="19"/>
        <v>0</v>
      </c>
      <c r="K56" s="228">
        <f t="shared" si="20"/>
        <v>0</v>
      </c>
      <c r="L56" s="228">
        <f>SUM(L53:L55)</f>
        <v>1</v>
      </c>
      <c r="M56" s="228">
        <f>SUM(M53:M55)</f>
        <v>3</v>
      </c>
      <c r="N56" s="228">
        <f>SUM(N53:N55)</f>
        <v>12</v>
      </c>
      <c r="O56" s="228">
        <f>SUM(O53:O55)</f>
        <v>23</v>
      </c>
      <c r="P56" s="226">
        <f>SUM(P53:P55)</f>
        <v>17</v>
      </c>
      <c r="Q56" s="229">
        <f t="shared" si="21"/>
        <v>13</v>
      </c>
      <c r="R56" s="228">
        <f t="shared" si="22"/>
        <v>23</v>
      </c>
      <c r="S56" s="228">
        <f t="shared" si="23"/>
        <v>20</v>
      </c>
      <c r="T56" s="200">
        <f t="shared" si="27"/>
        <v>56</v>
      </c>
      <c r="U56" s="201">
        <v>12</v>
      </c>
      <c r="V56" s="201">
        <v>26</v>
      </c>
      <c r="W56" s="201">
        <v>20</v>
      </c>
      <c r="X56" s="177"/>
      <c r="Y56" s="227">
        <f t="shared" ref="Y56:BF56" si="36">SUM(Y53:Y55)</f>
        <v>1</v>
      </c>
      <c r="Z56" s="225">
        <f t="shared" si="36"/>
        <v>0</v>
      </c>
      <c r="AA56" s="228">
        <f t="shared" si="36"/>
        <v>0</v>
      </c>
      <c r="AB56" s="227">
        <f t="shared" si="36"/>
        <v>1</v>
      </c>
      <c r="AC56" s="225">
        <f t="shared" si="36"/>
        <v>1</v>
      </c>
      <c r="AD56" s="228">
        <f t="shared" si="36"/>
        <v>0</v>
      </c>
      <c r="AE56" s="227">
        <f t="shared" si="36"/>
        <v>1</v>
      </c>
      <c r="AF56" s="225">
        <f t="shared" si="36"/>
        <v>6</v>
      </c>
      <c r="AG56" s="228">
        <f t="shared" si="36"/>
        <v>4</v>
      </c>
      <c r="AH56" s="227">
        <f t="shared" si="36"/>
        <v>3</v>
      </c>
      <c r="AI56" s="225">
        <f t="shared" si="36"/>
        <v>12</v>
      </c>
      <c r="AJ56" s="228">
        <f t="shared" si="36"/>
        <v>1</v>
      </c>
      <c r="AK56" s="227">
        <f t="shared" si="36"/>
        <v>0</v>
      </c>
      <c r="AL56" s="225">
        <f t="shared" si="36"/>
        <v>2</v>
      </c>
      <c r="AM56" s="228">
        <f t="shared" si="36"/>
        <v>1</v>
      </c>
      <c r="AN56" s="227">
        <f t="shared" si="36"/>
        <v>0</v>
      </c>
      <c r="AO56" s="225">
        <f t="shared" si="36"/>
        <v>1</v>
      </c>
      <c r="AP56" s="228">
        <f t="shared" si="36"/>
        <v>2</v>
      </c>
      <c r="AQ56" s="227">
        <f t="shared" si="36"/>
        <v>1</v>
      </c>
      <c r="AR56" s="225">
        <f t="shared" si="36"/>
        <v>1</v>
      </c>
      <c r="AS56" s="228">
        <f t="shared" si="36"/>
        <v>0</v>
      </c>
      <c r="AT56" s="227">
        <f t="shared" si="36"/>
        <v>1</v>
      </c>
      <c r="AU56" s="225">
        <f t="shared" si="36"/>
        <v>0</v>
      </c>
      <c r="AV56" s="228">
        <f t="shared" si="36"/>
        <v>11</v>
      </c>
      <c r="AW56" s="227">
        <f t="shared" si="36"/>
        <v>3</v>
      </c>
      <c r="AX56" s="225">
        <f t="shared" si="36"/>
        <v>0</v>
      </c>
      <c r="AY56" s="228">
        <f t="shared" si="36"/>
        <v>1</v>
      </c>
      <c r="AZ56" s="227">
        <f t="shared" si="36"/>
        <v>1</v>
      </c>
      <c r="BA56" s="225">
        <f t="shared" si="36"/>
        <v>0</v>
      </c>
      <c r="BB56" s="228">
        <f t="shared" si="36"/>
        <v>0</v>
      </c>
      <c r="BC56" s="227">
        <f t="shared" si="36"/>
        <v>0</v>
      </c>
      <c r="BD56" s="225">
        <f t="shared" si="36"/>
        <v>0</v>
      </c>
      <c r="BE56" s="228">
        <f t="shared" si="36"/>
        <v>0</v>
      </c>
      <c r="BF56" s="227">
        <f t="shared" si="36"/>
        <v>1</v>
      </c>
      <c r="BG56" s="227">
        <f>SUM(BG53:BG55)</f>
        <v>0</v>
      </c>
      <c r="BH56" s="227">
        <f>SUM(BH53:BH55)</f>
        <v>0</v>
      </c>
      <c r="BI56" s="227">
        <f>SUM(BI53:BI55)</f>
        <v>7</v>
      </c>
      <c r="BJ56" s="227">
        <f>SUM(BJ53:BJ55)</f>
        <v>1</v>
      </c>
      <c r="BK56" s="227">
        <f>SUM(BK53:BK55)</f>
        <v>12</v>
      </c>
      <c r="BL56" s="232">
        <f>SUM(BI56:BK56)</f>
        <v>20</v>
      </c>
    </row>
    <row r="57" spans="1:97" s="255" customFormat="1" ht="18.75" thickBot="1">
      <c r="A57" s="253"/>
      <c r="B57" s="254"/>
      <c r="C57" s="224" t="s">
        <v>392</v>
      </c>
      <c r="D57" s="225">
        <f t="shared" ref="D57:S57" si="37">D56+D52+D44+D38+D33+D28+D22+D14+D9+D47+D17</f>
        <v>0</v>
      </c>
      <c r="E57" s="225">
        <f t="shared" si="37"/>
        <v>5</v>
      </c>
      <c r="F57" s="225">
        <f t="shared" si="37"/>
        <v>18</v>
      </c>
      <c r="G57" s="225">
        <f t="shared" si="37"/>
        <v>5</v>
      </c>
      <c r="H57" s="225">
        <f t="shared" si="37"/>
        <v>10</v>
      </c>
      <c r="I57" s="225">
        <f t="shared" si="37"/>
        <v>18</v>
      </c>
      <c r="J57" s="225">
        <f t="shared" si="37"/>
        <v>5</v>
      </c>
      <c r="K57" s="225">
        <f t="shared" si="37"/>
        <v>15</v>
      </c>
      <c r="L57" s="225">
        <f t="shared" si="37"/>
        <v>5</v>
      </c>
      <c r="M57" s="225">
        <f t="shared" si="37"/>
        <v>57</v>
      </c>
      <c r="N57" s="225">
        <f t="shared" si="37"/>
        <v>197</v>
      </c>
      <c r="O57" s="225">
        <f t="shared" si="37"/>
        <v>353</v>
      </c>
      <c r="P57" s="225">
        <f t="shared" si="37"/>
        <v>159</v>
      </c>
      <c r="Q57" s="225">
        <f t="shared" si="37"/>
        <v>202</v>
      </c>
      <c r="R57" s="225">
        <f t="shared" si="37"/>
        <v>353</v>
      </c>
      <c r="S57" s="225">
        <f t="shared" si="37"/>
        <v>216</v>
      </c>
      <c r="T57" s="225">
        <f t="shared" si="27"/>
        <v>771</v>
      </c>
      <c r="U57" s="225">
        <v>184</v>
      </c>
      <c r="V57" s="225">
        <v>351</v>
      </c>
      <c r="W57" s="225">
        <v>201</v>
      </c>
      <c r="X57" s="225">
        <f t="shared" ref="X57:BC57" si="38">X56+X52+X44+X38+X33+X28+X22+X14+X9+X47+X17</f>
        <v>0</v>
      </c>
      <c r="Y57" s="225">
        <f t="shared" si="38"/>
        <v>9</v>
      </c>
      <c r="Z57" s="225">
        <f t="shared" si="38"/>
        <v>6</v>
      </c>
      <c r="AA57" s="225">
        <f t="shared" si="38"/>
        <v>12</v>
      </c>
      <c r="AB57" s="225">
        <f t="shared" si="38"/>
        <v>10</v>
      </c>
      <c r="AC57" s="225">
        <f t="shared" si="38"/>
        <v>5</v>
      </c>
      <c r="AD57" s="225">
        <f t="shared" si="38"/>
        <v>18</v>
      </c>
      <c r="AE57" s="225">
        <f t="shared" si="38"/>
        <v>30</v>
      </c>
      <c r="AF57" s="225">
        <f t="shared" si="38"/>
        <v>85</v>
      </c>
      <c r="AG57" s="225">
        <f t="shared" si="38"/>
        <v>29</v>
      </c>
      <c r="AH57" s="225">
        <f t="shared" si="38"/>
        <v>38</v>
      </c>
      <c r="AI57" s="225">
        <f t="shared" si="38"/>
        <v>142</v>
      </c>
      <c r="AJ57" s="225">
        <f t="shared" si="38"/>
        <v>33</v>
      </c>
      <c r="AK57" s="225">
        <f t="shared" si="38"/>
        <v>14</v>
      </c>
      <c r="AL57" s="225">
        <f t="shared" si="38"/>
        <v>61</v>
      </c>
      <c r="AM57" s="225">
        <f t="shared" si="38"/>
        <v>22</v>
      </c>
      <c r="AN57" s="225">
        <f t="shared" si="38"/>
        <v>18</v>
      </c>
      <c r="AO57" s="225">
        <f t="shared" si="38"/>
        <v>19</v>
      </c>
      <c r="AP57" s="225">
        <f t="shared" si="38"/>
        <v>21</v>
      </c>
      <c r="AQ57" s="225">
        <f t="shared" si="38"/>
        <v>13</v>
      </c>
      <c r="AR57" s="225">
        <f t="shared" si="38"/>
        <v>11</v>
      </c>
      <c r="AS57" s="225">
        <f t="shared" si="38"/>
        <v>20</v>
      </c>
      <c r="AT57" s="225">
        <f t="shared" si="38"/>
        <v>8</v>
      </c>
      <c r="AU57" s="225">
        <f t="shared" si="38"/>
        <v>7</v>
      </c>
      <c r="AV57" s="225">
        <f t="shared" si="38"/>
        <v>14</v>
      </c>
      <c r="AW57" s="225">
        <f t="shared" si="38"/>
        <v>9</v>
      </c>
      <c r="AX57" s="225">
        <f t="shared" si="38"/>
        <v>8</v>
      </c>
      <c r="AY57" s="225">
        <f t="shared" si="38"/>
        <v>12</v>
      </c>
      <c r="AZ57" s="225">
        <f t="shared" si="38"/>
        <v>23</v>
      </c>
      <c r="BA57" s="225">
        <f t="shared" si="38"/>
        <v>5</v>
      </c>
      <c r="BB57" s="225">
        <f t="shared" si="38"/>
        <v>12</v>
      </c>
      <c r="BC57" s="225">
        <f t="shared" si="38"/>
        <v>14</v>
      </c>
      <c r="BD57" s="225">
        <f t="shared" ref="BD57:CD57" si="39">BD56+BD52+BD44+BD38+BD33+BD28+BD22+BD14+BD9+BD47+BD17</f>
        <v>2</v>
      </c>
      <c r="BE57" s="225">
        <f t="shared" si="39"/>
        <v>9</v>
      </c>
      <c r="BF57" s="225">
        <f t="shared" si="39"/>
        <v>14</v>
      </c>
      <c r="BG57" s="225">
        <f t="shared" si="39"/>
        <v>2</v>
      </c>
      <c r="BH57" s="225">
        <f t="shared" si="39"/>
        <v>14</v>
      </c>
      <c r="BI57" s="225">
        <f t="shared" si="39"/>
        <v>81</v>
      </c>
      <c r="BJ57" s="225">
        <f t="shared" si="39"/>
        <v>35</v>
      </c>
      <c r="BK57" s="225">
        <f t="shared" si="39"/>
        <v>81</v>
      </c>
      <c r="BL57" s="232">
        <f>SUM(BI57:BK57)</f>
        <v>197</v>
      </c>
      <c r="BM57" s="225">
        <f t="shared" si="39"/>
        <v>0</v>
      </c>
      <c r="BN57" s="225">
        <f t="shared" si="39"/>
        <v>0</v>
      </c>
      <c r="BO57" s="225">
        <f t="shared" si="39"/>
        <v>0</v>
      </c>
      <c r="BP57" s="225">
        <f t="shared" si="39"/>
        <v>0</v>
      </c>
      <c r="BQ57" s="225">
        <f t="shared" si="39"/>
        <v>0</v>
      </c>
      <c r="BR57" s="225">
        <f t="shared" si="39"/>
        <v>0</v>
      </c>
      <c r="BS57" s="225">
        <f t="shared" si="39"/>
        <v>0</v>
      </c>
      <c r="BT57" s="225">
        <f t="shared" si="39"/>
        <v>0</v>
      </c>
      <c r="BU57" s="225">
        <f t="shared" si="39"/>
        <v>0</v>
      </c>
      <c r="BV57" s="225">
        <f t="shared" si="39"/>
        <v>0</v>
      </c>
      <c r="BW57" s="225">
        <f t="shared" si="39"/>
        <v>0</v>
      </c>
      <c r="BX57" s="225">
        <f t="shared" si="39"/>
        <v>0</v>
      </c>
      <c r="BY57" s="225">
        <f t="shared" si="39"/>
        <v>0</v>
      </c>
      <c r="BZ57" s="225">
        <f t="shared" si="39"/>
        <v>0</v>
      </c>
      <c r="CA57" s="225">
        <f t="shared" si="39"/>
        <v>0</v>
      </c>
      <c r="CB57" s="225">
        <f t="shared" si="39"/>
        <v>0</v>
      </c>
      <c r="CC57" s="225">
        <f t="shared" si="39"/>
        <v>0</v>
      </c>
      <c r="CD57" s="225">
        <f t="shared" si="39"/>
        <v>0</v>
      </c>
    </row>
    <row r="58" spans="1:97" ht="18.75" thickBot="1">
      <c r="D58" s="257"/>
      <c r="E58" s="257"/>
      <c r="F58" s="257"/>
      <c r="G58" s="257"/>
      <c r="H58" s="257"/>
      <c r="I58" s="257"/>
      <c r="J58" s="257"/>
      <c r="K58" s="257"/>
      <c r="L58" s="257"/>
      <c r="M58" s="257"/>
      <c r="N58" s="257"/>
      <c r="O58" s="257"/>
      <c r="P58" s="257"/>
      <c r="Q58" s="257"/>
      <c r="R58" s="257"/>
      <c r="S58" s="257"/>
      <c r="T58" s="200"/>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04"/>
      <c r="BJ58" s="204"/>
      <c r="BK58" s="204"/>
      <c r="BL58" s="204"/>
    </row>
    <row r="59" spans="1:97" ht="40.700000000000003" customHeight="1">
      <c r="A59" s="258">
        <v>1</v>
      </c>
      <c r="B59" s="803" t="s">
        <v>930</v>
      </c>
      <c r="C59" s="803"/>
      <c r="D59" s="259">
        <f t="shared" ref="D59:AI59" si="40">+D9</f>
        <v>0</v>
      </c>
      <c r="E59" s="259">
        <f t="shared" si="40"/>
        <v>0</v>
      </c>
      <c r="F59" s="259">
        <f t="shared" si="40"/>
        <v>0</v>
      </c>
      <c r="G59" s="259">
        <f t="shared" si="40"/>
        <v>0</v>
      </c>
      <c r="H59" s="259">
        <f t="shared" si="40"/>
        <v>2</v>
      </c>
      <c r="I59" s="260">
        <f t="shared" si="40"/>
        <v>0</v>
      </c>
      <c r="J59" s="260">
        <f t="shared" si="40"/>
        <v>0</v>
      </c>
      <c r="K59" s="260">
        <f t="shared" si="40"/>
        <v>2</v>
      </c>
      <c r="L59" s="259">
        <f t="shared" si="40"/>
        <v>0</v>
      </c>
      <c r="M59" s="259">
        <f t="shared" si="40"/>
        <v>3</v>
      </c>
      <c r="N59" s="259">
        <f t="shared" si="40"/>
        <v>8</v>
      </c>
      <c r="O59" s="259">
        <f t="shared" si="40"/>
        <v>15</v>
      </c>
      <c r="P59" s="259">
        <f t="shared" si="40"/>
        <v>22</v>
      </c>
      <c r="Q59" s="260">
        <f t="shared" si="40"/>
        <v>8</v>
      </c>
      <c r="R59" s="260">
        <f t="shared" si="40"/>
        <v>15</v>
      </c>
      <c r="S59" s="260">
        <f t="shared" si="40"/>
        <v>25</v>
      </c>
      <c r="T59" s="259">
        <f t="shared" si="40"/>
        <v>48</v>
      </c>
      <c r="U59" s="259">
        <f t="shared" si="40"/>
        <v>8</v>
      </c>
      <c r="V59" s="259">
        <f t="shared" si="40"/>
        <v>15</v>
      </c>
      <c r="W59" s="259">
        <f t="shared" si="40"/>
        <v>23</v>
      </c>
      <c r="X59" s="259">
        <f t="shared" si="40"/>
        <v>0</v>
      </c>
      <c r="Y59" s="259">
        <f t="shared" si="40"/>
        <v>0</v>
      </c>
      <c r="Z59" s="259">
        <f t="shared" si="40"/>
        <v>0</v>
      </c>
      <c r="AA59" s="259">
        <f t="shared" si="40"/>
        <v>2</v>
      </c>
      <c r="AB59" s="259">
        <f t="shared" si="40"/>
        <v>1</v>
      </c>
      <c r="AC59" s="259">
        <f t="shared" si="40"/>
        <v>0</v>
      </c>
      <c r="AD59" s="259">
        <f t="shared" si="40"/>
        <v>2</v>
      </c>
      <c r="AE59" s="259">
        <f t="shared" si="40"/>
        <v>1</v>
      </c>
      <c r="AF59" s="259">
        <f t="shared" si="40"/>
        <v>7</v>
      </c>
      <c r="AG59" s="259">
        <f t="shared" si="40"/>
        <v>4</v>
      </c>
      <c r="AH59" s="259">
        <f t="shared" si="40"/>
        <v>2</v>
      </c>
      <c r="AI59" s="259">
        <f t="shared" si="40"/>
        <v>5</v>
      </c>
      <c r="AJ59" s="259">
        <f t="shared" ref="AJ59:BO59" si="41">+AJ9</f>
        <v>3</v>
      </c>
      <c r="AK59" s="259">
        <f t="shared" si="41"/>
        <v>0</v>
      </c>
      <c r="AL59" s="259">
        <f t="shared" si="41"/>
        <v>0</v>
      </c>
      <c r="AM59" s="259">
        <f t="shared" si="41"/>
        <v>1</v>
      </c>
      <c r="AN59" s="259">
        <f t="shared" si="41"/>
        <v>1</v>
      </c>
      <c r="AO59" s="259">
        <f t="shared" si="41"/>
        <v>0</v>
      </c>
      <c r="AP59" s="259">
        <f t="shared" si="41"/>
        <v>3</v>
      </c>
      <c r="AQ59" s="259">
        <f t="shared" si="41"/>
        <v>0</v>
      </c>
      <c r="AR59" s="259">
        <f t="shared" si="41"/>
        <v>2</v>
      </c>
      <c r="AS59" s="259">
        <f t="shared" si="41"/>
        <v>1</v>
      </c>
      <c r="AT59" s="259">
        <f t="shared" si="41"/>
        <v>0</v>
      </c>
      <c r="AU59" s="259">
        <f t="shared" si="41"/>
        <v>0</v>
      </c>
      <c r="AV59" s="259">
        <f t="shared" si="41"/>
        <v>0</v>
      </c>
      <c r="AW59" s="259">
        <f t="shared" si="41"/>
        <v>0</v>
      </c>
      <c r="AX59" s="259">
        <f t="shared" si="41"/>
        <v>1</v>
      </c>
      <c r="AY59" s="259">
        <f t="shared" si="41"/>
        <v>3</v>
      </c>
      <c r="AZ59" s="259">
        <f t="shared" si="41"/>
        <v>3</v>
      </c>
      <c r="BA59" s="259">
        <f t="shared" si="41"/>
        <v>0</v>
      </c>
      <c r="BB59" s="259">
        <f t="shared" si="41"/>
        <v>2</v>
      </c>
      <c r="BC59" s="259">
        <f t="shared" si="41"/>
        <v>0</v>
      </c>
      <c r="BD59" s="259">
        <f t="shared" si="41"/>
        <v>0</v>
      </c>
      <c r="BE59" s="259">
        <f t="shared" si="41"/>
        <v>2</v>
      </c>
      <c r="BF59" s="259">
        <f t="shared" si="41"/>
        <v>0</v>
      </c>
      <c r="BG59" s="259">
        <f t="shared" si="41"/>
        <v>0</v>
      </c>
      <c r="BH59" s="259">
        <f t="shared" si="41"/>
        <v>2</v>
      </c>
      <c r="BI59" s="259">
        <f t="shared" si="41"/>
        <v>3</v>
      </c>
      <c r="BJ59" s="259">
        <f t="shared" si="41"/>
        <v>3</v>
      </c>
      <c r="BK59" s="259">
        <f t="shared" si="41"/>
        <v>10</v>
      </c>
      <c r="BL59" s="259">
        <f t="shared" si="41"/>
        <v>16</v>
      </c>
      <c r="BM59" s="259">
        <f t="shared" si="41"/>
        <v>0</v>
      </c>
      <c r="BN59" s="259">
        <f t="shared" si="41"/>
        <v>0</v>
      </c>
      <c r="BO59" s="259">
        <f t="shared" si="41"/>
        <v>0</v>
      </c>
      <c r="BP59" s="259">
        <f t="shared" ref="BP59:CS59" si="42">+BP9</f>
        <v>0</v>
      </c>
      <c r="BQ59" s="259">
        <f t="shared" si="42"/>
        <v>0</v>
      </c>
      <c r="BR59" s="259">
        <f t="shared" si="42"/>
        <v>0</v>
      </c>
      <c r="BS59" s="259">
        <f t="shared" si="42"/>
        <v>0</v>
      </c>
      <c r="BT59" s="259">
        <f t="shared" si="42"/>
        <v>0</v>
      </c>
      <c r="BU59" s="259">
        <f t="shared" si="42"/>
        <v>0</v>
      </c>
      <c r="BV59" s="259">
        <f t="shared" si="42"/>
        <v>0</v>
      </c>
      <c r="BW59" s="259">
        <f t="shared" si="42"/>
        <v>0</v>
      </c>
      <c r="BX59" s="259">
        <f t="shared" si="42"/>
        <v>0</v>
      </c>
      <c r="BY59" s="259">
        <f t="shared" si="42"/>
        <v>0</v>
      </c>
      <c r="BZ59" s="259">
        <f t="shared" si="42"/>
        <v>0</v>
      </c>
      <c r="CA59" s="259">
        <f t="shared" si="42"/>
        <v>0</v>
      </c>
      <c r="CB59" s="259">
        <f t="shared" si="42"/>
        <v>0</v>
      </c>
      <c r="CC59" s="259">
        <f t="shared" si="42"/>
        <v>0</v>
      </c>
      <c r="CD59" s="259">
        <f t="shared" si="42"/>
        <v>0</v>
      </c>
      <c r="CE59" s="259">
        <f t="shared" si="42"/>
        <v>0</v>
      </c>
      <c r="CF59" s="259">
        <f t="shared" si="42"/>
        <v>0</v>
      </c>
      <c r="CG59" s="259">
        <f t="shared" si="42"/>
        <v>0</v>
      </c>
      <c r="CH59" s="259">
        <f t="shared" si="42"/>
        <v>0</v>
      </c>
      <c r="CI59" s="259">
        <f t="shared" si="42"/>
        <v>0</v>
      </c>
      <c r="CJ59" s="259">
        <f t="shared" si="42"/>
        <v>0</v>
      </c>
      <c r="CK59" s="259">
        <f t="shared" si="42"/>
        <v>0</v>
      </c>
      <c r="CL59" s="259">
        <f t="shared" si="42"/>
        <v>0</v>
      </c>
      <c r="CM59" s="259">
        <f t="shared" si="42"/>
        <v>0</v>
      </c>
      <c r="CN59" s="259">
        <f t="shared" si="42"/>
        <v>0</v>
      </c>
      <c r="CO59" s="259">
        <f t="shared" si="42"/>
        <v>0</v>
      </c>
      <c r="CP59" s="259">
        <f t="shared" si="42"/>
        <v>0</v>
      </c>
      <c r="CQ59" s="259">
        <f t="shared" si="42"/>
        <v>0</v>
      </c>
      <c r="CR59" s="259">
        <f t="shared" si="42"/>
        <v>0</v>
      </c>
      <c r="CS59" s="259">
        <f t="shared" si="42"/>
        <v>0</v>
      </c>
    </row>
    <row r="60" spans="1:97" ht="40.700000000000003" customHeight="1">
      <c r="A60" s="261">
        <v>2</v>
      </c>
      <c r="B60" s="791" t="s">
        <v>1628</v>
      </c>
      <c r="C60" s="792"/>
      <c r="D60" s="262">
        <f t="shared" ref="D60:AI60" si="43">+D14</f>
        <v>0</v>
      </c>
      <c r="E60" s="262">
        <f t="shared" si="43"/>
        <v>0</v>
      </c>
      <c r="F60" s="262">
        <f t="shared" si="43"/>
        <v>0</v>
      </c>
      <c r="G60" s="262">
        <f t="shared" si="43"/>
        <v>0</v>
      </c>
      <c r="H60" s="262">
        <f t="shared" si="43"/>
        <v>1</v>
      </c>
      <c r="I60" s="263">
        <f t="shared" si="43"/>
        <v>0</v>
      </c>
      <c r="J60" s="263">
        <f t="shared" si="43"/>
        <v>0</v>
      </c>
      <c r="K60" s="263">
        <f t="shared" si="43"/>
        <v>1</v>
      </c>
      <c r="L60" s="262">
        <f t="shared" si="43"/>
        <v>2</v>
      </c>
      <c r="M60" s="262">
        <f t="shared" si="43"/>
        <v>7</v>
      </c>
      <c r="N60" s="262">
        <f t="shared" si="43"/>
        <v>23</v>
      </c>
      <c r="O60" s="262">
        <f t="shared" si="43"/>
        <v>43</v>
      </c>
      <c r="P60" s="262">
        <f t="shared" si="43"/>
        <v>16</v>
      </c>
      <c r="Q60" s="263">
        <f t="shared" si="43"/>
        <v>25</v>
      </c>
      <c r="R60" s="263">
        <f t="shared" si="43"/>
        <v>43</v>
      </c>
      <c r="S60" s="263">
        <f t="shared" si="43"/>
        <v>23</v>
      </c>
      <c r="T60" s="262">
        <f t="shared" si="43"/>
        <v>91</v>
      </c>
      <c r="U60" s="262">
        <f t="shared" si="43"/>
        <v>25</v>
      </c>
      <c r="V60" s="262">
        <f t="shared" si="43"/>
        <v>43</v>
      </c>
      <c r="W60" s="262">
        <f t="shared" si="43"/>
        <v>22</v>
      </c>
      <c r="X60" s="262">
        <f t="shared" si="43"/>
        <v>0</v>
      </c>
      <c r="Y60" s="262">
        <f t="shared" si="43"/>
        <v>4</v>
      </c>
      <c r="Z60" s="262">
        <f t="shared" si="43"/>
        <v>1</v>
      </c>
      <c r="AA60" s="262">
        <f t="shared" si="43"/>
        <v>2</v>
      </c>
      <c r="AB60" s="262">
        <f t="shared" si="43"/>
        <v>0</v>
      </c>
      <c r="AC60" s="262">
        <f t="shared" si="43"/>
        <v>1</v>
      </c>
      <c r="AD60" s="262">
        <f t="shared" si="43"/>
        <v>2</v>
      </c>
      <c r="AE60" s="262">
        <f t="shared" si="43"/>
        <v>4</v>
      </c>
      <c r="AF60" s="262">
        <f t="shared" si="43"/>
        <v>10</v>
      </c>
      <c r="AG60" s="262">
        <f t="shared" si="43"/>
        <v>3</v>
      </c>
      <c r="AH60" s="262">
        <f t="shared" si="43"/>
        <v>3</v>
      </c>
      <c r="AI60" s="262">
        <f t="shared" si="43"/>
        <v>18</v>
      </c>
      <c r="AJ60" s="262">
        <f t="shared" ref="AJ60:BO60" si="44">+AJ14</f>
        <v>3</v>
      </c>
      <c r="AK60" s="262">
        <f t="shared" si="44"/>
        <v>3</v>
      </c>
      <c r="AL60" s="262">
        <f t="shared" si="44"/>
        <v>3</v>
      </c>
      <c r="AM60" s="262">
        <f t="shared" si="44"/>
        <v>3</v>
      </c>
      <c r="AN60" s="262">
        <f t="shared" si="44"/>
        <v>3</v>
      </c>
      <c r="AO60" s="262">
        <f t="shared" si="44"/>
        <v>7</v>
      </c>
      <c r="AP60" s="262">
        <f t="shared" si="44"/>
        <v>4</v>
      </c>
      <c r="AQ60" s="262">
        <f t="shared" si="44"/>
        <v>1</v>
      </c>
      <c r="AR60" s="262">
        <f t="shared" si="44"/>
        <v>0</v>
      </c>
      <c r="AS60" s="262">
        <f t="shared" si="44"/>
        <v>4</v>
      </c>
      <c r="AT60" s="262">
        <f t="shared" si="44"/>
        <v>1</v>
      </c>
      <c r="AU60" s="262">
        <f t="shared" si="44"/>
        <v>3</v>
      </c>
      <c r="AV60" s="262">
        <f t="shared" si="44"/>
        <v>0</v>
      </c>
      <c r="AW60" s="262">
        <f t="shared" si="44"/>
        <v>1</v>
      </c>
      <c r="AX60" s="262">
        <f t="shared" si="44"/>
        <v>0</v>
      </c>
      <c r="AY60" s="262">
        <f t="shared" si="44"/>
        <v>0</v>
      </c>
      <c r="AZ60" s="262">
        <f t="shared" si="44"/>
        <v>1</v>
      </c>
      <c r="BA60" s="262">
        <f t="shared" si="44"/>
        <v>0</v>
      </c>
      <c r="BB60" s="262">
        <f t="shared" si="44"/>
        <v>1</v>
      </c>
      <c r="BC60" s="262">
        <f t="shared" si="44"/>
        <v>4</v>
      </c>
      <c r="BD60" s="262">
        <f t="shared" si="44"/>
        <v>0</v>
      </c>
      <c r="BE60" s="262">
        <f t="shared" si="44"/>
        <v>0</v>
      </c>
      <c r="BF60" s="262">
        <f t="shared" si="44"/>
        <v>0</v>
      </c>
      <c r="BG60" s="262">
        <f t="shared" si="44"/>
        <v>0</v>
      </c>
      <c r="BH60" s="262">
        <f t="shared" si="44"/>
        <v>1</v>
      </c>
      <c r="BI60" s="262">
        <f t="shared" si="44"/>
        <v>8</v>
      </c>
      <c r="BJ60" s="262">
        <f t="shared" si="44"/>
        <v>3</v>
      </c>
      <c r="BK60" s="262">
        <f t="shared" si="44"/>
        <v>6</v>
      </c>
      <c r="BL60" s="262">
        <f t="shared" si="44"/>
        <v>17</v>
      </c>
      <c r="BM60" s="262">
        <f t="shared" si="44"/>
        <v>0</v>
      </c>
      <c r="BN60" s="262">
        <f t="shared" si="44"/>
        <v>0</v>
      </c>
      <c r="BO60" s="262">
        <f t="shared" si="44"/>
        <v>0</v>
      </c>
      <c r="BP60" s="262">
        <f t="shared" ref="BP60:CS60" si="45">+BP14</f>
        <v>0</v>
      </c>
      <c r="BQ60" s="262">
        <f t="shared" si="45"/>
        <v>0</v>
      </c>
      <c r="BR60" s="262">
        <f t="shared" si="45"/>
        <v>0</v>
      </c>
      <c r="BS60" s="262">
        <f t="shared" si="45"/>
        <v>0</v>
      </c>
      <c r="BT60" s="262">
        <f t="shared" si="45"/>
        <v>0</v>
      </c>
      <c r="BU60" s="262">
        <f t="shared" si="45"/>
        <v>0</v>
      </c>
      <c r="BV60" s="262">
        <f t="shared" si="45"/>
        <v>0</v>
      </c>
      <c r="BW60" s="262">
        <f t="shared" si="45"/>
        <v>0</v>
      </c>
      <c r="BX60" s="262">
        <f t="shared" si="45"/>
        <v>0</v>
      </c>
      <c r="BY60" s="262">
        <f t="shared" si="45"/>
        <v>0</v>
      </c>
      <c r="BZ60" s="262">
        <f t="shared" si="45"/>
        <v>0</v>
      </c>
      <c r="CA60" s="262">
        <f t="shared" si="45"/>
        <v>0</v>
      </c>
      <c r="CB60" s="262">
        <f t="shared" si="45"/>
        <v>0</v>
      </c>
      <c r="CC60" s="262">
        <f t="shared" si="45"/>
        <v>0</v>
      </c>
      <c r="CD60" s="262">
        <f t="shared" si="45"/>
        <v>0</v>
      </c>
      <c r="CE60" s="262">
        <f t="shared" si="45"/>
        <v>0</v>
      </c>
      <c r="CF60" s="262">
        <f t="shared" si="45"/>
        <v>0</v>
      </c>
      <c r="CG60" s="262">
        <f t="shared" si="45"/>
        <v>0</v>
      </c>
      <c r="CH60" s="262">
        <f t="shared" si="45"/>
        <v>0</v>
      </c>
      <c r="CI60" s="262">
        <f t="shared" si="45"/>
        <v>0</v>
      </c>
      <c r="CJ60" s="262">
        <f t="shared" si="45"/>
        <v>0</v>
      </c>
      <c r="CK60" s="262">
        <f t="shared" si="45"/>
        <v>0</v>
      </c>
      <c r="CL60" s="262">
        <f t="shared" si="45"/>
        <v>0</v>
      </c>
      <c r="CM60" s="262">
        <f t="shared" si="45"/>
        <v>0</v>
      </c>
      <c r="CN60" s="262">
        <f t="shared" si="45"/>
        <v>0</v>
      </c>
      <c r="CO60" s="262">
        <f t="shared" si="45"/>
        <v>0</v>
      </c>
      <c r="CP60" s="262">
        <f t="shared" si="45"/>
        <v>0</v>
      </c>
      <c r="CQ60" s="262">
        <f t="shared" si="45"/>
        <v>0</v>
      </c>
      <c r="CR60" s="262">
        <f t="shared" si="45"/>
        <v>0</v>
      </c>
      <c r="CS60" s="262">
        <f t="shared" si="45"/>
        <v>0</v>
      </c>
    </row>
    <row r="61" spans="1:97" ht="40.700000000000003" customHeight="1">
      <c r="A61" s="261">
        <v>3</v>
      </c>
      <c r="B61" s="791" t="s">
        <v>558</v>
      </c>
      <c r="C61" s="792"/>
      <c r="D61" s="262">
        <f t="shared" ref="D61:AI61" si="46">D17</f>
        <v>0</v>
      </c>
      <c r="E61" s="262">
        <f t="shared" si="46"/>
        <v>1</v>
      </c>
      <c r="F61" s="262">
        <f t="shared" si="46"/>
        <v>3</v>
      </c>
      <c r="G61" s="262">
        <f t="shared" si="46"/>
        <v>4</v>
      </c>
      <c r="H61" s="262">
        <f t="shared" si="46"/>
        <v>1</v>
      </c>
      <c r="I61" s="263">
        <f t="shared" si="46"/>
        <v>3</v>
      </c>
      <c r="J61" s="263">
        <f t="shared" si="46"/>
        <v>4</v>
      </c>
      <c r="K61" s="263">
        <f t="shared" si="46"/>
        <v>2</v>
      </c>
      <c r="L61" s="262">
        <f t="shared" si="46"/>
        <v>0</v>
      </c>
      <c r="M61" s="262">
        <f t="shared" si="46"/>
        <v>4</v>
      </c>
      <c r="N61" s="262">
        <f t="shared" si="46"/>
        <v>13</v>
      </c>
      <c r="O61" s="262">
        <f t="shared" si="46"/>
        <v>20</v>
      </c>
      <c r="P61" s="262">
        <f t="shared" si="46"/>
        <v>5</v>
      </c>
      <c r="Q61" s="263">
        <f t="shared" si="46"/>
        <v>13</v>
      </c>
      <c r="R61" s="263">
        <f t="shared" si="46"/>
        <v>20</v>
      </c>
      <c r="S61" s="263">
        <f t="shared" si="46"/>
        <v>9</v>
      </c>
      <c r="T61" s="262">
        <f t="shared" si="46"/>
        <v>42</v>
      </c>
      <c r="U61" s="262">
        <f t="shared" si="46"/>
        <v>10</v>
      </c>
      <c r="V61" s="262">
        <f t="shared" si="46"/>
        <v>16</v>
      </c>
      <c r="W61" s="262">
        <f t="shared" si="46"/>
        <v>7</v>
      </c>
      <c r="X61" s="262">
        <f t="shared" si="46"/>
        <v>0</v>
      </c>
      <c r="Y61" s="262">
        <f t="shared" si="46"/>
        <v>1</v>
      </c>
      <c r="Z61" s="262">
        <f t="shared" si="46"/>
        <v>3</v>
      </c>
      <c r="AA61" s="262">
        <f t="shared" si="46"/>
        <v>0</v>
      </c>
      <c r="AB61" s="262">
        <f t="shared" si="46"/>
        <v>1</v>
      </c>
      <c r="AC61" s="262">
        <f t="shared" si="46"/>
        <v>0</v>
      </c>
      <c r="AD61" s="262">
        <f t="shared" si="46"/>
        <v>1</v>
      </c>
      <c r="AE61" s="262">
        <f t="shared" si="46"/>
        <v>2</v>
      </c>
      <c r="AF61" s="262">
        <f t="shared" si="46"/>
        <v>4</v>
      </c>
      <c r="AG61" s="262">
        <f t="shared" si="46"/>
        <v>0</v>
      </c>
      <c r="AH61" s="262">
        <f t="shared" si="46"/>
        <v>4</v>
      </c>
      <c r="AI61" s="262">
        <f t="shared" si="46"/>
        <v>8</v>
      </c>
      <c r="AJ61" s="262">
        <f t="shared" ref="AJ61:BO61" si="47">AJ17</f>
        <v>1</v>
      </c>
      <c r="AK61" s="262">
        <f t="shared" si="47"/>
        <v>0</v>
      </c>
      <c r="AL61" s="262">
        <f t="shared" si="47"/>
        <v>2</v>
      </c>
      <c r="AM61" s="262">
        <f t="shared" si="47"/>
        <v>0</v>
      </c>
      <c r="AN61" s="262">
        <f t="shared" si="47"/>
        <v>1</v>
      </c>
      <c r="AO61" s="262">
        <f t="shared" si="47"/>
        <v>1</v>
      </c>
      <c r="AP61" s="262">
        <f t="shared" si="47"/>
        <v>1</v>
      </c>
      <c r="AQ61" s="262">
        <f t="shared" si="47"/>
        <v>0</v>
      </c>
      <c r="AR61" s="262">
        <f t="shared" si="47"/>
        <v>0</v>
      </c>
      <c r="AS61" s="262">
        <f t="shared" si="47"/>
        <v>0</v>
      </c>
      <c r="AT61" s="262">
        <f t="shared" si="47"/>
        <v>1</v>
      </c>
      <c r="AU61" s="262">
        <f t="shared" si="47"/>
        <v>0</v>
      </c>
      <c r="AV61" s="262">
        <f t="shared" si="47"/>
        <v>0</v>
      </c>
      <c r="AW61" s="262">
        <f t="shared" si="47"/>
        <v>1</v>
      </c>
      <c r="AX61" s="262">
        <f t="shared" si="47"/>
        <v>1</v>
      </c>
      <c r="AY61" s="262">
        <f t="shared" si="47"/>
        <v>2</v>
      </c>
      <c r="AZ61" s="262">
        <f t="shared" si="47"/>
        <v>1</v>
      </c>
      <c r="BA61" s="262">
        <f t="shared" si="47"/>
        <v>0</v>
      </c>
      <c r="BB61" s="262">
        <f t="shared" si="47"/>
        <v>1</v>
      </c>
      <c r="BC61" s="262">
        <f t="shared" si="47"/>
        <v>0</v>
      </c>
      <c r="BD61" s="262">
        <f t="shared" si="47"/>
        <v>0</v>
      </c>
      <c r="BE61" s="262">
        <f t="shared" si="47"/>
        <v>2</v>
      </c>
      <c r="BF61" s="262">
        <f t="shared" si="47"/>
        <v>1</v>
      </c>
      <c r="BG61" s="262">
        <f t="shared" si="47"/>
        <v>1</v>
      </c>
      <c r="BH61" s="262">
        <f t="shared" si="47"/>
        <v>1</v>
      </c>
      <c r="BI61" s="262">
        <f t="shared" si="47"/>
        <v>4</v>
      </c>
      <c r="BJ61" s="262">
        <f t="shared" si="47"/>
        <v>2</v>
      </c>
      <c r="BK61" s="262">
        <f t="shared" si="47"/>
        <v>6</v>
      </c>
      <c r="BL61" s="262">
        <f t="shared" si="47"/>
        <v>12</v>
      </c>
      <c r="BM61" s="262">
        <f t="shared" si="47"/>
        <v>0</v>
      </c>
      <c r="BN61" s="262">
        <f t="shared" si="47"/>
        <v>0</v>
      </c>
      <c r="BO61" s="262">
        <f t="shared" si="47"/>
        <v>0</v>
      </c>
      <c r="BP61" s="262">
        <f t="shared" ref="BP61:CS61" si="48">BP17</f>
        <v>0</v>
      </c>
      <c r="BQ61" s="262">
        <f t="shared" si="48"/>
        <v>0</v>
      </c>
      <c r="BR61" s="262">
        <f t="shared" si="48"/>
        <v>0</v>
      </c>
      <c r="BS61" s="262">
        <f t="shared" si="48"/>
        <v>0</v>
      </c>
      <c r="BT61" s="262">
        <f t="shared" si="48"/>
        <v>0</v>
      </c>
      <c r="BU61" s="262">
        <f t="shared" si="48"/>
        <v>0</v>
      </c>
      <c r="BV61" s="262">
        <f t="shared" si="48"/>
        <v>0</v>
      </c>
      <c r="BW61" s="262">
        <f t="shared" si="48"/>
        <v>0</v>
      </c>
      <c r="BX61" s="262">
        <f t="shared" si="48"/>
        <v>0</v>
      </c>
      <c r="BY61" s="262">
        <f t="shared" si="48"/>
        <v>0</v>
      </c>
      <c r="BZ61" s="262">
        <f t="shared" si="48"/>
        <v>0</v>
      </c>
      <c r="CA61" s="262">
        <f t="shared" si="48"/>
        <v>0</v>
      </c>
      <c r="CB61" s="262">
        <f t="shared" si="48"/>
        <v>0</v>
      </c>
      <c r="CC61" s="262">
        <f t="shared" si="48"/>
        <v>0</v>
      </c>
      <c r="CD61" s="262">
        <f t="shared" si="48"/>
        <v>0</v>
      </c>
      <c r="CE61" s="262">
        <f t="shared" si="48"/>
        <v>0</v>
      </c>
      <c r="CF61" s="262">
        <f t="shared" si="48"/>
        <v>0</v>
      </c>
      <c r="CG61" s="262">
        <f t="shared" si="48"/>
        <v>0</v>
      </c>
      <c r="CH61" s="262">
        <f t="shared" si="48"/>
        <v>0</v>
      </c>
      <c r="CI61" s="262">
        <f t="shared" si="48"/>
        <v>0</v>
      </c>
      <c r="CJ61" s="262">
        <f t="shared" si="48"/>
        <v>0</v>
      </c>
      <c r="CK61" s="262">
        <f t="shared" si="48"/>
        <v>0</v>
      </c>
      <c r="CL61" s="262">
        <f t="shared" si="48"/>
        <v>0</v>
      </c>
      <c r="CM61" s="262">
        <f t="shared" si="48"/>
        <v>0</v>
      </c>
      <c r="CN61" s="262">
        <f t="shared" si="48"/>
        <v>0</v>
      </c>
      <c r="CO61" s="262">
        <f t="shared" si="48"/>
        <v>0</v>
      </c>
      <c r="CP61" s="262">
        <f t="shared" si="48"/>
        <v>0</v>
      </c>
      <c r="CQ61" s="262">
        <f t="shared" si="48"/>
        <v>0</v>
      </c>
      <c r="CR61" s="262">
        <f t="shared" si="48"/>
        <v>0</v>
      </c>
      <c r="CS61" s="262">
        <f t="shared" si="48"/>
        <v>0</v>
      </c>
    </row>
    <row r="62" spans="1:97" ht="40.700000000000003" customHeight="1">
      <c r="A62" s="261">
        <v>4</v>
      </c>
      <c r="B62" s="791" t="s">
        <v>1629</v>
      </c>
      <c r="C62" s="792"/>
      <c r="D62" s="240">
        <f t="shared" ref="D62:AI62" si="49">+D22</f>
        <v>0</v>
      </c>
      <c r="E62" s="240">
        <f t="shared" si="49"/>
        <v>0</v>
      </c>
      <c r="F62" s="240">
        <f t="shared" si="49"/>
        <v>4</v>
      </c>
      <c r="G62" s="240">
        <f t="shared" si="49"/>
        <v>0</v>
      </c>
      <c r="H62" s="240">
        <f t="shared" si="49"/>
        <v>3</v>
      </c>
      <c r="I62" s="264">
        <f t="shared" si="49"/>
        <v>4</v>
      </c>
      <c r="J62" s="264">
        <f t="shared" si="49"/>
        <v>0</v>
      </c>
      <c r="K62" s="264">
        <f t="shared" si="49"/>
        <v>3</v>
      </c>
      <c r="L62" s="240">
        <f t="shared" si="49"/>
        <v>0</v>
      </c>
      <c r="M62" s="240">
        <f t="shared" si="49"/>
        <v>4</v>
      </c>
      <c r="N62" s="240">
        <f t="shared" si="49"/>
        <v>24</v>
      </c>
      <c r="O62" s="240">
        <f t="shared" si="49"/>
        <v>50</v>
      </c>
      <c r="P62" s="240">
        <f t="shared" si="49"/>
        <v>9</v>
      </c>
      <c r="Q62" s="264">
        <f t="shared" si="49"/>
        <v>24</v>
      </c>
      <c r="R62" s="264">
        <f t="shared" si="49"/>
        <v>50</v>
      </c>
      <c r="S62" s="264">
        <f t="shared" si="49"/>
        <v>13</v>
      </c>
      <c r="T62" s="240">
        <f t="shared" si="49"/>
        <v>87</v>
      </c>
      <c r="U62" s="240">
        <f t="shared" si="49"/>
        <v>20</v>
      </c>
      <c r="V62" s="240">
        <f t="shared" si="49"/>
        <v>50</v>
      </c>
      <c r="W62" s="240">
        <f t="shared" si="49"/>
        <v>10</v>
      </c>
      <c r="X62" s="240">
        <f t="shared" si="49"/>
        <v>0</v>
      </c>
      <c r="Y62" s="240">
        <f t="shared" si="49"/>
        <v>0</v>
      </c>
      <c r="Z62" s="240">
        <f t="shared" si="49"/>
        <v>0</v>
      </c>
      <c r="AA62" s="240">
        <f t="shared" si="49"/>
        <v>0</v>
      </c>
      <c r="AB62" s="240">
        <f t="shared" si="49"/>
        <v>2</v>
      </c>
      <c r="AC62" s="240">
        <f t="shared" si="49"/>
        <v>0</v>
      </c>
      <c r="AD62" s="240">
        <f t="shared" si="49"/>
        <v>1</v>
      </c>
      <c r="AE62" s="240">
        <f t="shared" si="49"/>
        <v>4</v>
      </c>
      <c r="AF62" s="240">
        <f t="shared" si="49"/>
        <v>10</v>
      </c>
      <c r="AG62" s="240">
        <f t="shared" si="49"/>
        <v>1</v>
      </c>
      <c r="AH62" s="240">
        <f t="shared" si="49"/>
        <v>2</v>
      </c>
      <c r="AI62" s="240">
        <f t="shared" si="49"/>
        <v>26</v>
      </c>
      <c r="AJ62" s="240">
        <f t="shared" ref="AJ62:BO62" si="50">+AJ22</f>
        <v>5</v>
      </c>
      <c r="AK62" s="240">
        <f t="shared" si="50"/>
        <v>3</v>
      </c>
      <c r="AL62" s="240">
        <f t="shared" si="50"/>
        <v>9</v>
      </c>
      <c r="AM62" s="240">
        <f t="shared" si="50"/>
        <v>0</v>
      </c>
      <c r="AN62" s="240">
        <f t="shared" si="50"/>
        <v>4</v>
      </c>
      <c r="AO62" s="240">
        <f t="shared" si="50"/>
        <v>1</v>
      </c>
      <c r="AP62" s="240">
        <f t="shared" si="50"/>
        <v>1</v>
      </c>
      <c r="AQ62" s="240">
        <f t="shared" si="50"/>
        <v>0</v>
      </c>
      <c r="AR62" s="240">
        <f t="shared" si="50"/>
        <v>1</v>
      </c>
      <c r="AS62" s="240">
        <f t="shared" si="50"/>
        <v>1</v>
      </c>
      <c r="AT62" s="240">
        <f t="shared" si="50"/>
        <v>1</v>
      </c>
      <c r="AU62" s="240">
        <f t="shared" si="50"/>
        <v>2</v>
      </c>
      <c r="AV62" s="240">
        <f t="shared" si="50"/>
        <v>0</v>
      </c>
      <c r="AW62" s="240">
        <f t="shared" si="50"/>
        <v>1</v>
      </c>
      <c r="AX62" s="240">
        <f t="shared" si="50"/>
        <v>1</v>
      </c>
      <c r="AY62" s="240">
        <f t="shared" si="50"/>
        <v>0</v>
      </c>
      <c r="AZ62" s="240">
        <f t="shared" si="50"/>
        <v>2</v>
      </c>
      <c r="BA62" s="240">
        <f t="shared" si="50"/>
        <v>0</v>
      </c>
      <c r="BB62" s="240">
        <f t="shared" si="50"/>
        <v>1</v>
      </c>
      <c r="BC62" s="240">
        <f t="shared" si="50"/>
        <v>1</v>
      </c>
      <c r="BD62" s="240">
        <f t="shared" si="50"/>
        <v>0</v>
      </c>
      <c r="BE62" s="240">
        <f t="shared" si="50"/>
        <v>0</v>
      </c>
      <c r="BF62" s="240">
        <f t="shared" si="50"/>
        <v>4</v>
      </c>
      <c r="BG62" s="240">
        <f t="shared" si="50"/>
        <v>0</v>
      </c>
      <c r="BH62" s="240">
        <f t="shared" si="50"/>
        <v>3</v>
      </c>
      <c r="BI62" s="240">
        <f t="shared" si="50"/>
        <v>9</v>
      </c>
      <c r="BJ62" s="240">
        <f t="shared" si="50"/>
        <v>4</v>
      </c>
      <c r="BK62" s="240">
        <f t="shared" si="50"/>
        <v>5</v>
      </c>
      <c r="BL62" s="240">
        <f t="shared" si="50"/>
        <v>18</v>
      </c>
      <c r="BM62" s="240">
        <f t="shared" si="50"/>
        <v>0</v>
      </c>
      <c r="BN62" s="240">
        <f t="shared" si="50"/>
        <v>0</v>
      </c>
      <c r="BO62" s="240">
        <f t="shared" si="50"/>
        <v>0</v>
      </c>
      <c r="BP62" s="240">
        <f t="shared" ref="BP62:CS62" si="51">+BP22</f>
        <v>0</v>
      </c>
      <c r="BQ62" s="240">
        <f t="shared" si="51"/>
        <v>0</v>
      </c>
      <c r="BR62" s="240">
        <f t="shared" si="51"/>
        <v>0</v>
      </c>
      <c r="BS62" s="240">
        <f t="shared" si="51"/>
        <v>0</v>
      </c>
      <c r="BT62" s="240">
        <f t="shared" si="51"/>
        <v>0</v>
      </c>
      <c r="BU62" s="240">
        <f t="shared" si="51"/>
        <v>0</v>
      </c>
      <c r="BV62" s="240">
        <f t="shared" si="51"/>
        <v>0</v>
      </c>
      <c r="BW62" s="240">
        <f t="shared" si="51"/>
        <v>0</v>
      </c>
      <c r="BX62" s="240">
        <f t="shared" si="51"/>
        <v>0</v>
      </c>
      <c r="BY62" s="240">
        <f t="shared" si="51"/>
        <v>0</v>
      </c>
      <c r="BZ62" s="240">
        <f t="shared" si="51"/>
        <v>0</v>
      </c>
      <c r="CA62" s="240">
        <f t="shared" si="51"/>
        <v>0</v>
      </c>
      <c r="CB62" s="240">
        <f t="shared" si="51"/>
        <v>0</v>
      </c>
      <c r="CC62" s="240">
        <f t="shared" si="51"/>
        <v>0</v>
      </c>
      <c r="CD62" s="240">
        <f t="shared" si="51"/>
        <v>0</v>
      </c>
      <c r="CE62" s="240">
        <f t="shared" si="51"/>
        <v>0</v>
      </c>
      <c r="CF62" s="240">
        <f t="shared" si="51"/>
        <v>0</v>
      </c>
      <c r="CG62" s="240">
        <f t="shared" si="51"/>
        <v>0</v>
      </c>
      <c r="CH62" s="240">
        <f t="shared" si="51"/>
        <v>0</v>
      </c>
      <c r="CI62" s="240">
        <f t="shared" si="51"/>
        <v>0</v>
      </c>
      <c r="CJ62" s="240">
        <f t="shared" si="51"/>
        <v>0</v>
      </c>
      <c r="CK62" s="240">
        <f t="shared" si="51"/>
        <v>0</v>
      </c>
      <c r="CL62" s="240">
        <f t="shared" si="51"/>
        <v>0</v>
      </c>
      <c r="CM62" s="240">
        <f t="shared" si="51"/>
        <v>0</v>
      </c>
      <c r="CN62" s="240">
        <f t="shared" si="51"/>
        <v>0</v>
      </c>
      <c r="CO62" s="240">
        <f t="shared" si="51"/>
        <v>0</v>
      </c>
      <c r="CP62" s="240">
        <f t="shared" si="51"/>
        <v>0</v>
      </c>
      <c r="CQ62" s="240">
        <f t="shared" si="51"/>
        <v>0</v>
      </c>
      <c r="CR62" s="240">
        <f t="shared" si="51"/>
        <v>0</v>
      </c>
      <c r="CS62" s="240">
        <f t="shared" si="51"/>
        <v>0</v>
      </c>
    </row>
    <row r="63" spans="1:97" ht="40.700000000000003" customHeight="1">
      <c r="A63" s="261">
        <v>5</v>
      </c>
      <c r="B63" s="791" t="s">
        <v>1630</v>
      </c>
      <c r="C63" s="792"/>
      <c r="D63" s="240">
        <f t="shared" ref="D63:AI63" si="52">+D28</f>
        <v>0</v>
      </c>
      <c r="E63" s="240">
        <f t="shared" si="52"/>
        <v>1</v>
      </c>
      <c r="F63" s="240">
        <f t="shared" si="52"/>
        <v>3</v>
      </c>
      <c r="G63" s="240">
        <f t="shared" si="52"/>
        <v>1</v>
      </c>
      <c r="H63" s="240">
        <f t="shared" si="52"/>
        <v>0</v>
      </c>
      <c r="I63" s="264">
        <f t="shared" si="52"/>
        <v>3</v>
      </c>
      <c r="J63" s="264">
        <f t="shared" si="52"/>
        <v>1</v>
      </c>
      <c r="K63" s="264">
        <f t="shared" si="52"/>
        <v>1</v>
      </c>
      <c r="L63" s="240">
        <f t="shared" si="52"/>
        <v>0</v>
      </c>
      <c r="M63" s="240">
        <f t="shared" si="52"/>
        <v>4</v>
      </c>
      <c r="N63" s="240">
        <f t="shared" si="52"/>
        <v>21</v>
      </c>
      <c r="O63" s="240">
        <f t="shared" si="52"/>
        <v>49</v>
      </c>
      <c r="P63" s="240">
        <f t="shared" si="52"/>
        <v>24</v>
      </c>
      <c r="Q63" s="264">
        <f t="shared" si="52"/>
        <v>21</v>
      </c>
      <c r="R63" s="264">
        <f t="shared" si="52"/>
        <v>49</v>
      </c>
      <c r="S63" s="264">
        <f t="shared" si="52"/>
        <v>28</v>
      </c>
      <c r="T63" s="240">
        <f t="shared" si="52"/>
        <v>98</v>
      </c>
      <c r="U63" s="240">
        <f t="shared" si="52"/>
        <v>18</v>
      </c>
      <c r="V63" s="240">
        <f t="shared" si="52"/>
        <v>48</v>
      </c>
      <c r="W63" s="240">
        <f t="shared" si="52"/>
        <v>27</v>
      </c>
      <c r="X63" s="240">
        <f t="shared" si="52"/>
        <v>0</v>
      </c>
      <c r="Y63" s="240">
        <f t="shared" si="52"/>
        <v>1</v>
      </c>
      <c r="Z63" s="240">
        <f t="shared" si="52"/>
        <v>0</v>
      </c>
      <c r="AA63" s="240">
        <f t="shared" si="52"/>
        <v>0</v>
      </c>
      <c r="AB63" s="240">
        <f t="shared" si="52"/>
        <v>1</v>
      </c>
      <c r="AC63" s="240">
        <f t="shared" si="52"/>
        <v>2</v>
      </c>
      <c r="AD63" s="240">
        <f t="shared" si="52"/>
        <v>0</v>
      </c>
      <c r="AE63" s="240">
        <f t="shared" si="52"/>
        <v>3</v>
      </c>
      <c r="AF63" s="240">
        <f t="shared" si="52"/>
        <v>11</v>
      </c>
      <c r="AG63" s="240">
        <f t="shared" si="52"/>
        <v>7</v>
      </c>
      <c r="AH63" s="240">
        <f t="shared" si="52"/>
        <v>3</v>
      </c>
      <c r="AI63" s="240">
        <f t="shared" si="52"/>
        <v>15</v>
      </c>
      <c r="AJ63" s="240">
        <f t="shared" ref="AJ63:BO63" si="53">+AJ28</f>
        <v>3</v>
      </c>
      <c r="AK63" s="240">
        <f t="shared" si="53"/>
        <v>2</v>
      </c>
      <c r="AL63" s="240">
        <f t="shared" si="53"/>
        <v>10</v>
      </c>
      <c r="AM63" s="240">
        <f t="shared" si="53"/>
        <v>7</v>
      </c>
      <c r="AN63" s="240">
        <f t="shared" si="53"/>
        <v>0</v>
      </c>
      <c r="AO63" s="240">
        <f t="shared" si="53"/>
        <v>2</v>
      </c>
      <c r="AP63" s="240">
        <f t="shared" si="53"/>
        <v>3</v>
      </c>
      <c r="AQ63" s="240">
        <f t="shared" si="53"/>
        <v>3</v>
      </c>
      <c r="AR63" s="240">
        <f t="shared" si="53"/>
        <v>2</v>
      </c>
      <c r="AS63" s="240">
        <f t="shared" si="53"/>
        <v>4</v>
      </c>
      <c r="AT63" s="240">
        <f t="shared" si="53"/>
        <v>2</v>
      </c>
      <c r="AU63" s="240">
        <f t="shared" si="53"/>
        <v>0</v>
      </c>
      <c r="AV63" s="240">
        <f t="shared" si="53"/>
        <v>0</v>
      </c>
      <c r="AW63" s="240">
        <f t="shared" si="53"/>
        <v>0</v>
      </c>
      <c r="AX63" s="240">
        <f t="shared" si="53"/>
        <v>1</v>
      </c>
      <c r="AY63" s="240">
        <f t="shared" si="53"/>
        <v>1</v>
      </c>
      <c r="AZ63" s="240">
        <f t="shared" si="53"/>
        <v>1</v>
      </c>
      <c r="BA63" s="240">
        <f t="shared" si="53"/>
        <v>3</v>
      </c>
      <c r="BB63" s="240">
        <f t="shared" si="53"/>
        <v>1</v>
      </c>
      <c r="BC63" s="240">
        <f t="shared" si="53"/>
        <v>2</v>
      </c>
      <c r="BD63" s="240">
        <f t="shared" si="53"/>
        <v>2</v>
      </c>
      <c r="BE63" s="240">
        <f t="shared" si="53"/>
        <v>1</v>
      </c>
      <c r="BF63" s="240">
        <f t="shared" si="53"/>
        <v>1</v>
      </c>
      <c r="BG63" s="240">
        <f t="shared" si="53"/>
        <v>1</v>
      </c>
      <c r="BH63" s="240">
        <f t="shared" si="53"/>
        <v>1</v>
      </c>
      <c r="BI63" s="240">
        <f t="shared" si="53"/>
        <v>9</v>
      </c>
      <c r="BJ63" s="240">
        <f t="shared" si="53"/>
        <v>9</v>
      </c>
      <c r="BK63" s="240">
        <f t="shared" si="53"/>
        <v>8</v>
      </c>
      <c r="BL63" s="240">
        <f t="shared" si="53"/>
        <v>26</v>
      </c>
      <c r="BM63" s="240">
        <f t="shared" si="53"/>
        <v>0</v>
      </c>
      <c r="BN63" s="240">
        <f t="shared" si="53"/>
        <v>0</v>
      </c>
      <c r="BO63" s="240">
        <f t="shared" si="53"/>
        <v>0</v>
      </c>
      <c r="BP63" s="240">
        <f t="shared" ref="BP63:CS63" si="54">+BP28</f>
        <v>0</v>
      </c>
      <c r="BQ63" s="240">
        <f t="shared" si="54"/>
        <v>0</v>
      </c>
      <c r="BR63" s="240">
        <f t="shared" si="54"/>
        <v>0</v>
      </c>
      <c r="BS63" s="240">
        <f t="shared" si="54"/>
        <v>0</v>
      </c>
      <c r="BT63" s="240">
        <f t="shared" si="54"/>
        <v>0</v>
      </c>
      <c r="BU63" s="240">
        <f t="shared" si="54"/>
        <v>0</v>
      </c>
      <c r="BV63" s="240">
        <f t="shared" si="54"/>
        <v>0</v>
      </c>
      <c r="BW63" s="240">
        <f t="shared" si="54"/>
        <v>0</v>
      </c>
      <c r="BX63" s="240">
        <f t="shared" si="54"/>
        <v>0</v>
      </c>
      <c r="BY63" s="240">
        <f t="shared" si="54"/>
        <v>0</v>
      </c>
      <c r="BZ63" s="240">
        <f t="shared" si="54"/>
        <v>0</v>
      </c>
      <c r="CA63" s="240">
        <f t="shared" si="54"/>
        <v>0</v>
      </c>
      <c r="CB63" s="240">
        <f t="shared" si="54"/>
        <v>0</v>
      </c>
      <c r="CC63" s="240">
        <f t="shared" si="54"/>
        <v>0</v>
      </c>
      <c r="CD63" s="240">
        <f t="shared" si="54"/>
        <v>0</v>
      </c>
      <c r="CE63" s="240">
        <f t="shared" si="54"/>
        <v>0</v>
      </c>
      <c r="CF63" s="240">
        <f t="shared" si="54"/>
        <v>0</v>
      </c>
      <c r="CG63" s="240">
        <f t="shared" si="54"/>
        <v>0</v>
      </c>
      <c r="CH63" s="240">
        <f t="shared" si="54"/>
        <v>0</v>
      </c>
      <c r="CI63" s="240">
        <f t="shared" si="54"/>
        <v>0</v>
      </c>
      <c r="CJ63" s="240">
        <f t="shared" si="54"/>
        <v>0</v>
      </c>
      <c r="CK63" s="240">
        <f t="shared" si="54"/>
        <v>0</v>
      </c>
      <c r="CL63" s="240">
        <f t="shared" si="54"/>
        <v>0</v>
      </c>
      <c r="CM63" s="240">
        <f t="shared" si="54"/>
        <v>0</v>
      </c>
      <c r="CN63" s="240">
        <f t="shared" si="54"/>
        <v>0</v>
      </c>
      <c r="CO63" s="240">
        <f t="shared" si="54"/>
        <v>0</v>
      </c>
      <c r="CP63" s="240">
        <f t="shared" si="54"/>
        <v>0</v>
      </c>
      <c r="CQ63" s="240">
        <f t="shared" si="54"/>
        <v>0</v>
      </c>
      <c r="CR63" s="240">
        <f t="shared" si="54"/>
        <v>0</v>
      </c>
      <c r="CS63" s="240">
        <f t="shared" si="54"/>
        <v>0</v>
      </c>
    </row>
    <row r="64" spans="1:97" ht="40.700000000000003" customHeight="1">
      <c r="A64" s="261">
        <v>6</v>
      </c>
      <c r="B64" s="791" t="s">
        <v>283</v>
      </c>
      <c r="C64" s="792"/>
      <c r="D64" s="240">
        <f t="shared" ref="D64:AI64" si="55">+D33</f>
        <v>0</v>
      </c>
      <c r="E64" s="240">
        <f t="shared" si="55"/>
        <v>0</v>
      </c>
      <c r="F64" s="240">
        <f t="shared" si="55"/>
        <v>5</v>
      </c>
      <c r="G64" s="240">
        <f t="shared" si="55"/>
        <v>0</v>
      </c>
      <c r="H64" s="240">
        <f t="shared" si="55"/>
        <v>1</v>
      </c>
      <c r="I64" s="264">
        <f t="shared" si="55"/>
        <v>5</v>
      </c>
      <c r="J64" s="264">
        <f t="shared" si="55"/>
        <v>0</v>
      </c>
      <c r="K64" s="264">
        <f t="shared" si="55"/>
        <v>1</v>
      </c>
      <c r="L64" s="240">
        <f t="shared" si="55"/>
        <v>0</v>
      </c>
      <c r="M64" s="240">
        <f t="shared" si="55"/>
        <v>9</v>
      </c>
      <c r="N64" s="240">
        <f t="shared" si="55"/>
        <v>27</v>
      </c>
      <c r="O64" s="240">
        <f t="shared" si="55"/>
        <v>22</v>
      </c>
      <c r="P64" s="240">
        <f t="shared" si="55"/>
        <v>18</v>
      </c>
      <c r="Q64" s="264">
        <f t="shared" si="55"/>
        <v>27</v>
      </c>
      <c r="R64" s="264">
        <f t="shared" si="55"/>
        <v>22</v>
      </c>
      <c r="S64" s="264">
        <f t="shared" si="55"/>
        <v>27</v>
      </c>
      <c r="T64" s="240">
        <f t="shared" si="55"/>
        <v>76</v>
      </c>
      <c r="U64" s="240">
        <f t="shared" si="55"/>
        <v>22</v>
      </c>
      <c r="V64" s="240">
        <f t="shared" si="55"/>
        <v>22</v>
      </c>
      <c r="W64" s="240">
        <f t="shared" si="55"/>
        <v>26</v>
      </c>
      <c r="X64" s="240">
        <f t="shared" si="55"/>
        <v>0</v>
      </c>
      <c r="Y64" s="240">
        <f t="shared" si="55"/>
        <v>1</v>
      </c>
      <c r="Z64" s="240">
        <f t="shared" si="55"/>
        <v>0</v>
      </c>
      <c r="AA64" s="240">
        <f t="shared" si="55"/>
        <v>3</v>
      </c>
      <c r="AB64" s="240">
        <f t="shared" si="55"/>
        <v>2</v>
      </c>
      <c r="AC64" s="240">
        <f t="shared" si="55"/>
        <v>0</v>
      </c>
      <c r="AD64" s="240">
        <f t="shared" si="55"/>
        <v>2</v>
      </c>
      <c r="AE64" s="240">
        <f t="shared" si="55"/>
        <v>4</v>
      </c>
      <c r="AF64" s="240">
        <f t="shared" si="55"/>
        <v>11</v>
      </c>
      <c r="AG64" s="240">
        <f t="shared" si="55"/>
        <v>3</v>
      </c>
      <c r="AH64" s="240">
        <f t="shared" si="55"/>
        <v>5</v>
      </c>
      <c r="AI64" s="240">
        <f t="shared" si="55"/>
        <v>4</v>
      </c>
      <c r="AJ64" s="240">
        <f t="shared" ref="AJ64:BO64" si="56">+AJ33</f>
        <v>5</v>
      </c>
      <c r="AK64" s="240">
        <f t="shared" si="56"/>
        <v>0</v>
      </c>
      <c r="AL64" s="240">
        <f t="shared" si="56"/>
        <v>4</v>
      </c>
      <c r="AM64" s="240">
        <f t="shared" si="56"/>
        <v>2</v>
      </c>
      <c r="AN64" s="240">
        <f t="shared" si="56"/>
        <v>2</v>
      </c>
      <c r="AO64" s="240">
        <f t="shared" si="56"/>
        <v>1</v>
      </c>
      <c r="AP64" s="240">
        <f t="shared" si="56"/>
        <v>1</v>
      </c>
      <c r="AQ64" s="240">
        <f t="shared" si="56"/>
        <v>2</v>
      </c>
      <c r="AR64" s="240">
        <f t="shared" si="56"/>
        <v>0</v>
      </c>
      <c r="AS64" s="240">
        <f t="shared" si="56"/>
        <v>6</v>
      </c>
      <c r="AT64" s="240">
        <f t="shared" si="56"/>
        <v>0</v>
      </c>
      <c r="AU64" s="240">
        <f t="shared" si="56"/>
        <v>0</v>
      </c>
      <c r="AV64" s="240">
        <f t="shared" si="56"/>
        <v>0</v>
      </c>
      <c r="AW64" s="240">
        <f t="shared" si="56"/>
        <v>0</v>
      </c>
      <c r="AX64" s="240">
        <f t="shared" si="56"/>
        <v>1</v>
      </c>
      <c r="AY64" s="240">
        <f t="shared" si="56"/>
        <v>3</v>
      </c>
      <c r="AZ64" s="240">
        <f t="shared" si="56"/>
        <v>4</v>
      </c>
      <c r="BA64" s="240">
        <f t="shared" si="56"/>
        <v>1</v>
      </c>
      <c r="BB64" s="240">
        <f t="shared" si="56"/>
        <v>1</v>
      </c>
      <c r="BC64" s="240">
        <f t="shared" si="56"/>
        <v>2</v>
      </c>
      <c r="BD64" s="240">
        <f t="shared" si="56"/>
        <v>0</v>
      </c>
      <c r="BE64" s="240">
        <f t="shared" si="56"/>
        <v>0</v>
      </c>
      <c r="BF64" s="240">
        <f t="shared" si="56"/>
        <v>5</v>
      </c>
      <c r="BG64" s="240">
        <f t="shared" si="56"/>
        <v>0</v>
      </c>
      <c r="BH64" s="240">
        <f t="shared" si="56"/>
        <v>1</v>
      </c>
      <c r="BI64" s="240">
        <f t="shared" si="56"/>
        <v>13</v>
      </c>
      <c r="BJ64" s="240">
        <f t="shared" si="56"/>
        <v>2</v>
      </c>
      <c r="BK64" s="240">
        <f t="shared" si="56"/>
        <v>11</v>
      </c>
      <c r="BL64" s="240">
        <f t="shared" si="56"/>
        <v>26</v>
      </c>
      <c r="BM64" s="240">
        <f t="shared" si="56"/>
        <v>0</v>
      </c>
      <c r="BN64" s="240">
        <f t="shared" si="56"/>
        <v>0</v>
      </c>
      <c r="BO64" s="240">
        <f t="shared" si="56"/>
        <v>0</v>
      </c>
      <c r="BP64" s="240">
        <f t="shared" ref="BP64:CS64" si="57">+BP33</f>
        <v>0</v>
      </c>
      <c r="BQ64" s="240">
        <f t="shared" si="57"/>
        <v>0</v>
      </c>
      <c r="BR64" s="240">
        <f t="shared" si="57"/>
        <v>0</v>
      </c>
      <c r="BS64" s="240">
        <f t="shared" si="57"/>
        <v>0</v>
      </c>
      <c r="BT64" s="240">
        <f t="shared" si="57"/>
        <v>0</v>
      </c>
      <c r="BU64" s="240">
        <f t="shared" si="57"/>
        <v>0</v>
      </c>
      <c r="BV64" s="240">
        <f t="shared" si="57"/>
        <v>0</v>
      </c>
      <c r="BW64" s="240">
        <f t="shared" si="57"/>
        <v>0</v>
      </c>
      <c r="BX64" s="240">
        <f t="shared" si="57"/>
        <v>0</v>
      </c>
      <c r="BY64" s="240">
        <f t="shared" si="57"/>
        <v>0</v>
      </c>
      <c r="BZ64" s="240">
        <f t="shared" si="57"/>
        <v>0</v>
      </c>
      <c r="CA64" s="240">
        <f t="shared" si="57"/>
        <v>0</v>
      </c>
      <c r="CB64" s="240">
        <f t="shared" si="57"/>
        <v>0</v>
      </c>
      <c r="CC64" s="240">
        <f t="shared" si="57"/>
        <v>0</v>
      </c>
      <c r="CD64" s="240">
        <f t="shared" si="57"/>
        <v>0</v>
      </c>
      <c r="CE64" s="240">
        <f t="shared" si="57"/>
        <v>0</v>
      </c>
      <c r="CF64" s="240">
        <f t="shared" si="57"/>
        <v>0</v>
      </c>
      <c r="CG64" s="240">
        <f t="shared" si="57"/>
        <v>0</v>
      </c>
      <c r="CH64" s="240">
        <f t="shared" si="57"/>
        <v>0</v>
      </c>
      <c r="CI64" s="240">
        <f t="shared" si="57"/>
        <v>0</v>
      </c>
      <c r="CJ64" s="240">
        <f t="shared" si="57"/>
        <v>0</v>
      </c>
      <c r="CK64" s="240">
        <f t="shared" si="57"/>
        <v>0</v>
      </c>
      <c r="CL64" s="240">
        <f t="shared" si="57"/>
        <v>0</v>
      </c>
      <c r="CM64" s="240">
        <f t="shared" si="57"/>
        <v>0</v>
      </c>
      <c r="CN64" s="240">
        <f t="shared" si="57"/>
        <v>0</v>
      </c>
      <c r="CO64" s="240">
        <f t="shared" si="57"/>
        <v>0</v>
      </c>
      <c r="CP64" s="240">
        <f t="shared" si="57"/>
        <v>0</v>
      </c>
      <c r="CQ64" s="240">
        <f t="shared" si="57"/>
        <v>0</v>
      </c>
      <c r="CR64" s="240">
        <f t="shared" si="57"/>
        <v>0</v>
      </c>
      <c r="CS64" s="240">
        <f t="shared" si="57"/>
        <v>0</v>
      </c>
    </row>
    <row r="65" spans="1:97" ht="40.700000000000003" customHeight="1">
      <c r="A65" s="261">
        <v>7</v>
      </c>
      <c r="B65" s="791" t="s">
        <v>1633</v>
      </c>
      <c r="C65" s="792"/>
      <c r="D65" s="240">
        <f t="shared" ref="D65:AI65" si="58">+D38</f>
        <v>0</v>
      </c>
      <c r="E65" s="240">
        <f t="shared" si="58"/>
        <v>1</v>
      </c>
      <c r="F65" s="240">
        <f t="shared" si="58"/>
        <v>0</v>
      </c>
      <c r="G65" s="240">
        <f t="shared" si="58"/>
        <v>0</v>
      </c>
      <c r="H65" s="240">
        <f t="shared" si="58"/>
        <v>0</v>
      </c>
      <c r="I65" s="264">
        <f t="shared" si="58"/>
        <v>0</v>
      </c>
      <c r="J65" s="264">
        <f t="shared" si="58"/>
        <v>0</v>
      </c>
      <c r="K65" s="264">
        <f t="shared" si="58"/>
        <v>1</v>
      </c>
      <c r="L65" s="240">
        <f t="shared" si="58"/>
        <v>0</v>
      </c>
      <c r="M65" s="240">
        <f t="shared" si="58"/>
        <v>8</v>
      </c>
      <c r="N65" s="240">
        <f t="shared" si="58"/>
        <v>15</v>
      </c>
      <c r="O65" s="240">
        <f t="shared" si="58"/>
        <v>43</v>
      </c>
      <c r="P65" s="240">
        <f t="shared" si="58"/>
        <v>22</v>
      </c>
      <c r="Q65" s="264">
        <f t="shared" si="58"/>
        <v>15</v>
      </c>
      <c r="R65" s="264">
        <f t="shared" si="58"/>
        <v>43</v>
      </c>
      <c r="S65" s="264">
        <f t="shared" si="58"/>
        <v>30</v>
      </c>
      <c r="T65" s="240">
        <f t="shared" si="58"/>
        <v>88</v>
      </c>
      <c r="U65" s="240">
        <f t="shared" si="58"/>
        <v>15</v>
      </c>
      <c r="V65" s="240">
        <f t="shared" si="58"/>
        <v>43</v>
      </c>
      <c r="W65" s="240">
        <f t="shared" si="58"/>
        <v>29</v>
      </c>
      <c r="X65" s="240">
        <f t="shared" si="58"/>
        <v>0</v>
      </c>
      <c r="Y65" s="240">
        <f t="shared" si="58"/>
        <v>0</v>
      </c>
      <c r="Z65" s="240">
        <f t="shared" si="58"/>
        <v>1</v>
      </c>
      <c r="AA65" s="240">
        <f t="shared" si="58"/>
        <v>3</v>
      </c>
      <c r="AB65" s="240">
        <f t="shared" si="58"/>
        <v>0</v>
      </c>
      <c r="AC65" s="240">
        <f t="shared" si="58"/>
        <v>0</v>
      </c>
      <c r="AD65" s="240">
        <f t="shared" si="58"/>
        <v>4</v>
      </c>
      <c r="AE65" s="240">
        <f t="shared" si="58"/>
        <v>3</v>
      </c>
      <c r="AF65" s="240">
        <f t="shared" si="58"/>
        <v>8</v>
      </c>
      <c r="AG65" s="240">
        <f t="shared" si="58"/>
        <v>1</v>
      </c>
      <c r="AH65" s="240">
        <f t="shared" si="58"/>
        <v>3</v>
      </c>
      <c r="AI65" s="240">
        <f t="shared" si="58"/>
        <v>18</v>
      </c>
      <c r="AJ65" s="240">
        <f t="shared" ref="AJ65:BO65" si="59">+AJ38</f>
        <v>5</v>
      </c>
      <c r="AK65" s="240">
        <f t="shared" si="59"/>
        <v>1</v>
      </c>
      <c r="AL65" s="240">
        <f t="shared" si="59"/>
        <v>10</v>
      </c>
      <c r="AM65" s="240">
        <f t="shared" si="59"/>
        <v>7</v>
      </c>
      <c r="AN65" s="240">
        <f t="shared" si="59"/>
        <v>1</v>
      </c>
      <c r="AO65" s="240">
        <f t="shared" si="59"/>
        <v>0</v>
      </c>
      <c r="AP65" s="240">
        <f t="shared" si="59"/>
        <v>3</v>
      </c>
      <c r="AQ65" s="240">
        <f t="shared" si="59"/>
        <v>3</v>
      </c>
      <c r="AR65" s="240">
        <f t="shared" si="59"/>
        <v>3</v>
      </c>
      <c r="AS65" s="240">
        <f t="shared" si="59"/>
        <v>1</v>
      </c>
      <c r="AT65" s="240">
        <f t="shared" si="59"/>
        <v>0</v>
      </c>
      <c r="AU65" s="240">
        <f t="shared" si="59"/>
        <v>1</v>
      </c>
      <c r="AV65" s="240">
        <f t="shared" si="59"/>
        <v>3</v>
      </c>
      <c r="AW65" s="240">
        <f t="shared" si="59"/>
        <v>1</v>
      </c>
      <c r="AX65" s="240">
        <f t="shared" si="59"/>
        <v>2</v>
      </c>
      <c r="AY65" s="240">
        <f t="shared" si="59"/>
        <v>0</v>
      </c>
      <c r="AZ65" s="240">
        <f t="shared" si="59"/>
        <v>1</v>
      </c>
      <c r="BA65" s="240">
        <f t="shared" si="59"/>
        <v>0</v>
      </c>
      <c r="BB65" s="240">
        <f t="shared" si="59"/>
        <v>1</v>
      </c>
      <c r="BC65" s="240">
        <f t="shared" si="59"/>
        <v>2</v>
      </c>
      <c r="BD65" s="240">
        <f t="shared" si="59"/>
        <v>0</v>
      </c>
      <c r="BE65" s="240">
        <f t="shared" si="59"/>
        <v>1</v>
      </c>
      <c r="BF65" s="240">
        <f t="shared" si="59"/>
        <v>0</v>
      </c>
      <c r="BG65" s="240">
        <f t="shared" si="59"/>
        <v>0</v>
      </c>
      <c r="BH65" s="240">
        <f t="shared" si="59"/>
        <v>1</v>
      </c>
      <c r="BI65" s="240">
        <f t="shared" si="59"/>
        <v>7</v>
      </c>
      <c r="BJ65" s="240">
        <f t="shared" si="59"/>
        <v>6</v>
      </c>
      <c r="BK65" s="240">
        <f t="shared" si="59"/>
        <v>7</v>
      </c>
      <c r="BL65" s="240">
        <f t="shared" si="59"/>
        <v>20</v>
      </c>
      <c r="BM65" s="240">
        <f t="shared" si="59"/>
        <v>0</v>
      </c>
      <c r="BN65" s="240">
        <f t="shared" si="59"/>
        <v>0</v>
      </c>
      <c r="BO65" s="240">
        <f t="shared" si="59"/>
        <v>0</v>
      </c>
      <c r="BP65" s="240">
        <f t="shared" ref="BP65:CS65" si="60">+BP38</f>
        <v>0</v>
      </c>
      <c r="BQ65" s="240">
        <f t="shared" si="60"/>
        <v>0</v>
      </c>
      <c r="BR65" s="240">
        <f t="shared" si="60"/>
        <v>0</v>
      </c>
      <c r="BS65" s="240">
        <f t="shared" si="60"/>
        <v>0</v>
      </c>
      <c r="BT65" s="240">
        <f t="shared" si="60"/>
        <v>0</v>
      </c>
      <c r="BU65" s="240">
        <f t="shared" si="60"/>
        <v>0</v>
      </c>
      <c r="BV65" s="240">
        <f t="shared" si="60"/>
        <v>0</v>
      </c>
      <c r="BW65" s="240">
        <f t="shared" si="60"/>
        <v>0</v>
      </c>
      <c r="BX65" s="240">
        <f t="shared" si="60"/>
        <v>0</v>
      </c>
      <c r="BY65" s="240">
        <f t="shared" si="60"/>
        <v>0</v>
      </c>
      <c r="BZ65" s="240">
        <f t="shared" si="60"/>
        <v>0</v>
      </c>
      <c r="CA65" s="240">
        <f t="shared" si="60"/>
        <v>0</v>
      </c>
      <c r="CB65" s="240">
        <f t="shared" si="60"/>
        <v>0</v>
      </c>
      <c r="CC65" s="240">
        <f t="shared" si="60"/>
        <v>0</v>
      </c>
      <c r="CD65" s="240">
        <f t="shared" si="60"/>
        <v>0</v>
      </c>
      <c r="CE65" s="240">
        <f t="shared" si="60"/>
        <v>0</v>
      </c>
      <c r="CF65" s="240">
        <f t="shared" si="60"/>
        <v>0</v>
      </c>
      <c r="CG65" s="240">
        <f t="shared" si="60"/>
        <v>0</v>
      </c>
      <c r="CH65" s="240">
        <f t="shared" si="60"/>
        <v>0</v>
      </c>
      <c r="CI65" s="240">
        <f t="shared" si="60"/>
        <v>0</v>
      </c>
      <c r="CJ65" s="240">
        <f t="shared" si="60"/>
        <v>0</v>
      </c>
      <c r="CK65" s="240">
        <f t="shared" si="60"/>
        <v>0</v>
      </c>
      <c r="CL65" s="240">
        <f t="shared" si="60"/>
        <v>0</v>
      </c>
      <c r="CM65" s="240">
        <f t="shared" si="60"/>
        <v>0</v>
      </c>
      <c r="CN65" s="240">
        <f t="shared" si="60"/>
        <v>0</v>
      </c>
      <c r="CO65" s="240">
        <f t="shared" si="60"/>
        <v>0</v>
      </c>
      <c r="CP65" s="240">
        <f t="shared" si="60"/>
        <v>0</v>
      </c>
      <c r="CQ65" s="240">
        <f t="shared" si="60"/>
        <v>0</v>
      </c>
      <c r="CR65" s="240">
        <f t="shared" si="60"/>
        <v>0</v>
      </c>
      <c r="CS65" s="240">
        <f t="shared" si="60"/>
        <v>0</v>
      </c>
    </row>
    <row r="66" spans="1:97" ht="40.700000000000003" customHeight="1">
      <c r="A66" s="261">
        <v>8</v>
      </c>
      <c r="B66" s="791" t="s">
        <v>1634</v>
      </c>
      <c r="C66" s="792"/>
      <c r="D66" s="240">
        <f t="shared" ref="D66:AI66" si="61">D44</f>
        <v>0</v>
      </c>
      <c r="E66" s="240">
        <f t="shared" si="61"/>
        <v>0</v>
      </c>
      <c r="F66" s="240">
        <f t="shared" si="61"/>
        <v>0</v>
      </c>
      <c r="G66" s="240">
        <f t="shared" si="61"/>
        <v>0</v>
      </c>
      <c r="H66" s="240">
        <f t="shared" si="61"/>
        <v>0</v>
      </c>
      <c r="I66" s="264">
        <f t="shared" si="61"/>
        <v>0</v>
      </c>
      <c r="J66" s="264">
        <f t="shared" si="61"/>
        <v>0</v>
      </c>
      <c r="K66" s="264">
        <f t="shared" si="61"/>
        <v>0</v>
      </c>
      <c r="L66" s="240">
        <f t="shared" si="61"/>
        <v>1</v>
      </c>
      <c r="M66" s="240">
        <f t="shared" si="61"/>
        <v>9</v>
      </c>
      <c r="N66" s="240">
        <f t="shared" si="61"/>
        <v>23</v>
      </c>
      <c r="O66" s="240">
        <f t="shared" si="61"/>
        <v>33</v>
      </c>
      <c r="P66" s="240">
        <f t="shared" si="61"/>
        <v>5</v>
      </c>
      <c r="Q66" s="264">
        <f t="shared" si="61"/>
        <v>24</v>
      </c>
      <c r="R66" s="264">
        <f t="shared" si="61"/>
        <v>33</v>
      </c>
      <c r="S66" s="264">
        <f t="shared" si="61"/>
        <v>14</v>
      </c>
      <c r="T66" s="240">
        <f t="shared" si="61"/>
        <v>71</v>
      </c>
      <c r="U66" s="240">
        <f t="shared" si="61"/>
        <v>24</v>
      </c>
      <c r="V66" s="240">
        <f t="shared" si="61"/>
        <v>33</v>
      </c>
      <c r="W66" s="240">
        <f t="shared" si="61"/>
        <v>14</v>
      </c>
      <c r="X66" s="240">
        <f t="shared" si="61"/>
        <v>0</v>
      </c>
      <c r="Y66" s="240">
        <f t="shared" si="61"/>
        <v>1</v>
      </c>
      <c r="Z66" s="240">
        <f t="shared" si="61"/>
        <v>1</v>
      </c>
      <c r="AA66" s="240">
        <f t="shared" si="61"/>
        <v>2</v>
      </c>
      <c r="AB66" s="240">
        <f t="shared" si="61"/>
        <v>1</v>
      </c>
      <c r="AC66" s="240">
        <f t="shared" si="61"/>
        <v>1</v>
      </c>
      <c r="AD66" s="240">
        <f t="shared" si="61"/>
        <v>0</v>
      </c>
      <c r="AE66" s="240">
        <f t="shared" si="61"/>
        <v>2</v>
      </c>
      <c r="AF66" s="240">
        <f t="shared" si="61"/>
        <v>10</v>
      </c>
      <c r="AG66" s="240">
        <f t="shared" si="61"/>
        <v>3</v>
      </c>
      <c r="AH66" s="240">
        <f t="shared" si="61"/>
        <v>4</v>
      </c>
      <c r="AI66" s="240">
        <f t="shared" si="61"/>
        <v>10</v>
      </c>
      <c r="AJ66" s="240">
        <f t="shared" ref="AJ66:BO66" si="62">AJ44</f>
        <v>1</v>
      </c>
      <c r="AK66" s="240">
        <f t="shared" si="62"/>
        <v>4</v>
      </c>
      <c r="AL66" s="240">
        <f t="shared" si="62"/>
        <v>6</v>
      </c>
      <c r="AM66" s="240">
        <f t="shared" si="62"/>
        <v>0</v>
      </c>
      <c r="AN66" s="240">
        <f t="shared" si="62"/>
        <v>2</v>
      </c>
      <c r="AO66" s="240">
        <f t="shared" si="62"/>
        <v>4</v>
      </c>
      <c r="AP66" s="240">
        <f t="shared" si="62"/>
        <v>2</v>
      </c>
      <c r="AQ66" s="240">
        <f t="shared" si="62"/>
        <v>1</v>
      </c>
      <c r="AR66" s="240">
        <f t="shared" si="62"/>
        <v>1</v>
      </c>
      <c r="AS66" s="240">
        <f t="shared" si="62"/>
        <v>1</v>
      </c>
      <c r="AT66" s="240">
        <f t="shared" si="62"/>
        <v>2</v>
      </c>
      <c r="AU66" s="240">
        <f t="shared" si="62"/>
        <v>0</v>
      </c>
      <c r="AV66" s="240">
        <f t="shared" si="62"/>
        <v>0</v>
      </c>
      <c r="AW66" s="240">
        <f t="shared" si="62"/>
        <v>1</v>
      </c>
      <c r="AX66" s="240">
        <f t="shared" si="62"/>
        <v>0</v>
      </c>
      <c r="AY66" s="240">
        <f t="shared" si="62"/>
        <v>1</v>
      </c>
      <c r="AZ66" s="240">
        <f t="shared" si="62"/>
        <v>5</v>
      </c>
      <c r="BA66" s="240">
        <f t="shared" si="62"/>
        <v>0</v>
      </c>
      <c r="BB66" s="240">
        <f t="shared" si="62"/>
        <v>2</v>
      </c>
      <c r="BC66" s="240">
        <f t="shared" si="62"/>
        <v>1</v>
      </c>
      <c r="BD66" s="240">
        <f t="shared" si="62"/>
        <v>0</v>
      </c>
      <c r="BE66" s="240">
        <f t="shared" si="62"/>
        <v>2</v>
      </c>
      <c r="BF66" s="240">
        <f t="shared" si="62"/>
        <v>0</v>
      </c>
      <c r="BG66" s="240">
        <f t="shared" si="62"/>
        <v>0</v>
      </c>
      <c r="BH66" s="240">
        <f t="shared" si="62"/>
        <v>0</v>
      </c>
      <c r="BI66" s="240">
        <f t="shared" si="62"/>
        <v>10</v>
      </c>
      <c r="BJ66" s="240">
        <f t="shared" si="62"/>
        <v>1</v>
      </c>
      <c r="BK66" s="240">
        <f t="shared" si="62"/>
        <v>6</v>
      </c>
      <c r="BL66" s="240">
        <f t="shared" si="62"/>
        <v>17</v>
      </c>
      <c r="BM66" s="240">
        <f t="shared" si="62"/>
        <v>0</v>
      </c>
      <c r="BN66" s="240">
        <f t="shared" si="62"/>
        <v>0</v>
      </c>
      <c r="BO66" s="240">
        <f t="shared" si="62"/>
        <v>0</v>
      </c>
      <c r="BP66" s="240">
        <f t="shared" ref="BP66:CS66" si="63">BP44</f>
        <v>0</v>
      </c>
      <c r="BQ66" s="240">
        <f t="shared" si="63"/>
        <v>0</v>
      </c>
      <c r="BR66" s="240">
        <f t="shared" si="63"/>
        <v>0</v>
      </c>
      <c r="BS66" s="240">
        <f t="shared" si="63"/>
        <v>0</v>
      </c>
      <c r="BT66" s="240">
        <f t="shared" si="63"/>
        <v>0</v>
      </c>
      <c r="BU66" s="240">
        <f t="shared" si="63"/>
        <v>0</v>
      </c>
      <c r="BV66" s="240">
        <f t="shared" si="63"/>
        <v>0</v>
      </c>
      <c r="BW66" s="240">
        <f t="shared" si="63"/>
        <v>0</v>
      </c>
      <c r="BX66" s="240">
        <f t="shared" si="63"/>
        <v>0</v>
      </c>
      <c r="BY66" s="240">
        <f t="shared" si="63"/>
        <v>0</v>
      </c>
      <c r="BZ66" s="240">
        <f t="shared" si="63"/>
        <v>0</v>
      </c>
      <c r="CA66" s="240">
        <f t="shared" si="63"/>
        <v>0</v>
      </c>
      <c r="CB66" s="240">
        <f t="shared" si="63"/>
        <v>0</v>
      </c>
      <c r="CC66" s="240">
        <f t="shared" si="63"/>
        <v>0</v>
      </c>
      <c r="CD66" s="240">
        <f t="shared" si="63"/>
        <v>0</v>
      </c>
      <c r="CE66" s="240">
        <f t="shared" si="63"/>
        <v>0</v>
      </c>
      <c r="CF66" s="240">
        <f t="shared" si="63"/>
        <v>0</v>
      </c>
      <c r="CG66" s="240">
        <f t="shared" si="63"/>
        <v>0</v>
      </c>
      <c r="CH66" s="240">
        <f t="shared" si="63"/>
        <v>0</v>
      </c>
      <c r="CI66" s="240">
        <f t="shared" si="63"/>
        <v>0</v>
      </c>
      <c r="CJ66" s="240">
        <f t="shared" si="63"/>
        <v>0</v>
      </c>
      <c r="CK66" s="240">
        <f t="shared" si="63"/>
        <v>0</v>
      </c>
      <c r="CL66" s="240">
        <f t="shared" si="63"/>
        <v>0</v>
      </c>
      <c r="CM66" s="240">
        <f t="shared" si="63"/>
        <v>0</v>
      </c>
      <c r="CN66" s="240">
        <f t="shared" si="63"/>
        <v>0</v>
      </c>
      <c r="CO66" s="240">
        <f t="shared" si="63"/>
        <v>0</v>
      </c>
      <c r="CP66" s="240">
        <f t="shared" si="63"/>
        <v>0</v>
      </c>
      <c r="CQ66" s="240">
        <f t="shared" si="63"/>
        <v>0</v>
      </c>
      <c r="CR66" s="240">
        <f t="shared" si="63"/>
        <v>0</v>
      </c>
      <c r="CS66" s="240">
        <f t="shared" si="63"/>
        <v>0</v>
      </c>
    </row>
    <row r="67" spans="1:97" ht="40.700000000000003" customHeight="1">
      <c r="A67" s="261">
        <v>9</v>
      </c>
      <c r="B67" s="791" t="s">
        <v>1067</v>
      </c>
      <c r="C67" s="792"/>
      <c r="D67" s="240">
        <f t="shared" ref="D67:AI67" si="64">D47</f>
        <v>0</v>
      </c>
      <c r="E67" s="240">
        <f t="shared" si="64"/>
        <v>0</v>
      </c>
      <c r="F67" s="240">
        <f t="shared" si="64"/>
        <v>0</v>
      </c>
      <c r="G67" s="240">
        <f t="shared" si="64"/>
        <v>0</v>
      </c>
      <c r="H67" s="240">
        <f t="shared" si="64"/>
        <v>0</v>
      </c>
      <c r="I67" s="264">
        <f t="shared" si="64"/>
        <v>0</v>
      </c>
      <c r="J67" s="264">
        <f t="shared" si="64"/>
        <v>0</v>
      </c>
      <c r="K67" s="264">
        <f t="shared" si="64"/>
        <v>0</v>
      </c>
      <c r="L67" s="240">
        <f t="shared" si="64"/>
        <v>0</v>
      </c>
      <c r="M67" s="240">
        <f t="shared" si="64"/>
        <v>0</v>
      </c>
      <c r="N67" s="240">
        <f t="shared" si="64"/>
        <v>4</v>
      </c>
      <c r="O67" s="240">
        <f t="shared" si="64"/>
        <v>6</v>
      </c>
      <c r="P67" s="240">
        <f t="shared" si="64"/>
        <v>3</v>
      </c>
      <c r="Q67" s="264">
        <f t="shared" si="64"/>
        <v>4</v>
      </c>
      <c r="R67" s="264">
        <f t="shared" si="64"/>
        <v>6</v>
      </c>
      <c r="S67" s="264">
        <f t="shared" si="64"/>
        <v>3</v>
      </c>
      <c r="T67" s="240">
        <f t="shared" si="64"/>
        <v>13</v>
      </c>
      <c r="U67" s="240">
        <f t="shared" si="64"/>
        <v>4</v>
      </c>
      <c r="V67" s="240">
        <f t="shared" si="64"/>
        <v>6</v>
      </c>
      <c r="W67" s="240">
        <f t="shared" si="64"/>
        <v>3</v>
      </c>
      <c r="X67" s="240">
        <f t="shared" si="64"/>
        <v>0</v>
      </c>
      <c r="Y67" s="240">
        <f t="shared" si="64"/>
        <v>0</v>
      </c>
      <c r="Z67" s="240">
        <f t="shared" si="64"/>
        <v>0</v>
      </c>
      <c r="AA67" s="240">
        <f t="shared" si="64"/>
        <v>0</v>
      </c>
      <c r="AB67" s="240">
        <f t="shared" si="64"/>
        <v>0</v>
      </c>
      <c r="AC67" s="240">
        <f t="shared" si="64"/>
        <v>0</v>
      </c>
      <c r="AD67" s="240">
        <f t="shared" si="64"/>
        <v>0</v>
      </c>
      <c r="AE67" s="240">
        <f t="shared" si="64"/>
        <v>0</v>
      </c>
      <c r="AF67" s="240">
        <f t="shared" si="64"/>
        <v>0</v>
      </c>
      <c r="AG67" s="240">
        <f t="shared" si="64"/>
        <v>3</v>
      </c>
      <c r="AH67" s="240">
        <f t="shared" si="64"/>
        <v>1</v>
      </c>
      <c r="AI67" s="240">
        <f t="shared" si="64"/>
        <v>4</v>
      </c>
      <c r="AJ67" s="240">
        <f t="shared" ref="AJ67:BO67" si="65">AJ47</f>
        <v>0</v>
      </c>
      <c r="AK67" s="240">
        <f t="shared" si="65"/>
        <v>0</v>
      </c>
      <c r="AL67" s="240">
        <f t="shared" si="65"/>
        <v>2</v>
      </c>
      <c r="AM67" s="240">
        <f t="shared" si="65"/>
        <v>0</v>
      </c>
      <c r="AN67" s="240">
        <f t="shared" si="65"/>
        <v>1</v>
      </c>
      <c r="AO67" s="240">
        <f t="shared" si="65"/>
        <v>0</v>
      </c>
      <c r="AP67" s="240">
        <f t="shared" si="65"/>
        <v>0</v>
      </c>
      <c r="AQ67" s="240">
        <f t="shared" si="65"/>
        <v>1</v>
      </c>
      <c r="AR67" s="240">
        <f t="shared" si="65"/>
        <v>0</v>
      </c>
      <c r="AS67" s="240">
        <f t="shared" si="65"/>
        <v>0</v>
      </c>
      <c r="AT67" s="240">
        <f t="shared" si="65"/>
        <v>0</v>
      </c>
      <c r="AU67" s="240">
        <f t="shared" si="65"/>
        <v>0</v>
      </c>
      <c r="AV67" s="240">
        <f t="shared" si="65"/>
        <v>0</v>
      </c>
      <c r="AW67" s="240">
        <f t="shared" si="65"/>
        <v>0</v>
      </c>
      <c r="AX67" s="240">
        <f t="shared" si="65"/>
        <v>0</v>
      </c>
      <c r="AY67" s="240">
        <f t="shared" si="65"/>
        <v>0</v>
      </c>
      <c r="AZ67" s="240">
        <f t="shared" si="65"/>
        <v>1</v>
      </c>
      <c r="BA67" s="240">
        <f t="shared" si="65"/>
        <v>0</v>
      </c>
      <c r="BB67" s="240">
        <f t="shared" si="65"/>
        <v>0</v>
      </c>
      <c r="BC67" s="240">
        <f t="shared" si="65"/>
        <v>0</v>
      </c>
      <c r="BD67" s="240">
        <f t="shared" si="65"/>
        <v>0</v>
      </c>
      <c r="BE67" s="240">
        <f t="shared" si="65"/>
        <v>0</v>
      </c>
      <c r="BF67" s="240">
        <f t="shared" si="65"/>
        <v>0</v>
      </c>
      <c r="BG67" s="240">
        <f t="shared" si="65"/>
        <v>0</v>
      </c>
      <c r="BH67" s="240">
        <f t="shared" si="65"/>
        <v>0</v>
      </c>
      <c r="BI67" s="240">
        <f t="shared" si="65"/>
        <v>2</v>
      </c>
      <c r="BJ67" s="240">
        <f t="shared" si="65"/>
        <v>0</v>
      </c>
      <c r="BK67" s="240">
        <f t="shared" si="65"/>
        <v>0</v>
      </c>
      <c r="BL67" s="240">
        <f t="shared" si="65"/>
        <v>2</v>
      </c>
      <c r="BM67" s="240">
        <f t="shared" si="65"/>
        <v>0</v>
      </c>
      <c r="BN67" s="240">
        <f t="shared" si="65"/>
        <v>0</v>
      </c>
      <c r="BO67" s="240">
        <f t="shared" si="65"/>
        <v>0</v>
      </c>
      <c r="BP67" s="240">
        <f t="shared" ref="BP67:CS67" si="66">BP47</f>
        <v>0</v>
      </c>
      <c r="BQ67" s="240">
        <f t="shared" si="66"/>
        <v>0</v>
      </c>
      <c r="BR67" s="240">
        <f t="shared" si="66"/>
        <v>0</v>
      </c>
      <c r="BS67" s="240">
        <f t="shared" si="66"/>
        <v>0</v>
      </c>
      <c r="BT67" s="240">
        <f t="shared" si="66"/>
        <v>0</v>
      </c>
      <c r="BU67" s="240">
        <f t="shared" si="66"/>
        <v>0</v>
      </c>
      <c r="BV67" s="240">
        <f t="shared" si="66"/>
        <v>0</v>
      </c>
      <c r="BW67" s="240">
        <f t="shared" si="66"/>
        <v>0</v>
      </c>
      <c r="BX67" s="240">
        <f t="shared" si="66"/>
        <v>0</v>
      </c>
      <c r="BY67" s="240">
        <f t="shared" si="66"/>
        <v>0</v>
      </c>
      <c r="BZ67" s="240">
        <f t="shared" si="66"/>
        <v>0</v>
      </c>
      <c r="CA67" s="240">
        <f t="shared" si="66"/>
        <v>0</v>
      </c>
      <c r="CB67" s="240">
        <f t="shared" si="66"/>
        <v>0</v>
      </c>
      <c r="CC67" s="240">
        <f t="shared" si="66"/>
        <v>0</v>
      </c>
      <c r="CD67" s="240">
        <f t="shared" si="66"/>
        <v>0</v>
      </c>
      <c r="CE67" s="240">
        <f t="shared" si="66"/>
        <v>0</v>
      </c>
      <c r="CF67" s="240">
        <f t="shared" si="66"/>
        <v>0</v>
      </c>
      <c r="CG67" s="240">
        <f t="shared" si="66"/>
        <v>0</v>
      </c>
      <c r="CH67" s="240">
        <f t="shared" si="66"/>
        <v>0</v>
      </c>
      <c r="CI67" s="240">
        <f t="shared" si="66"/>
        <v>0</v>
      </c>
      <c r="CJ67" s="240">
        <f t="shared" si="66"/>
        <v>0</v>
      </c>
      <c r="CK67" s="240">
        <f t="shared" si="66"/>
        <v>0</v>
      </c>
      <c r="CL67" s="240">
        <f t="shared" si="66"/>
        <v>0</v>
      </c>
      <c r="CM67" s="240">
        <f t="shared" si="66"/>
        <v>0</v>
      </c>
      <c r="CN67" s="240">
        <f t="shared" si="66"/>
        <v>0</v>
      </c>
      <c r="CO67" s="240">
        <f t="shared" si="66"/>
        <v>0</v>
      </c>
      <c r="CP67" s="240">
        <f t="shared" si="66"/>
        <v>0</v>
      </c>
      <c r="CQ67" s="240">
        <f t="shared" si="66"/>
        <v>0</v>
      </c>
      <c r="CR67" s="240">
        <f t="shared" si="66"/>
        <v>0</v>
      </c>
      <c r="CS67" s="240">
        <f t="shared" si="66"/>
        <v>0</v>
      </c>
    </row>
    <row r="68" spans="1:97" ht="40.700000000000003" customHeight="1">
      <c r="A68" s="261">
        <v>10</v>
      </c>
      <c r="B68" s="791" t="s">
        <v>1631</v>
      </c>
      <c r="C68" s="792"/>
      <c r="D68" s="240">
        <f t="shared" ref="D68:AI68" si="67">+D52</f>
        <v>0</v>
      </c>
      <c r="E68" s="240">
        <f t="shared" si="67"/>
        <v>2</v>
      </c>
      <c r="F68" s="240">
        <f t="shared" si="67"/>
        <v>2</v>
      </c>
      <c r="G68" s="240">
        <f t="shared" si="67"/>
        <v>0</v>
      </c>
      <c r="H68" s="240">
        <f t="shared" si="67"/>
        <v>2</v>
      </c>
      <c r="I68" s="264">
        <f t="shared" si="67"/>
        <v>2</v>
      </c>
      <c r="J68" s="264">
        <f t="shared" si="67"/>
        <v>0</v>
      </c>
      <c r="K68" s="264">
        <f t="shared" si="67"/>
        <v>4</v>
      </c>
      <c r="L68" s="240">
        <f t="shared" si="67"/>
        <v>1</v>
      </c>
      <c r="M68" s="240">
        <f t="shared" si="67"/>
        <v>6</v>
      </c>
      <c r="N68" s="240">
        <f t="shared" si="67"/>
        <v>27</v>
      </c>
      <c r="O68" s="240">
        <f t="shared" si="67"/>
        <v>49</v>
      </c>
      <c r="P68" s="240">
        <f t="shared" si="67"/>
        <v>18</v>
      </c>
      <c r="Q68" s="264">
        <f t="shared" si="67"/>
        <v>28</v>
      </c>
      <c r="R68" s="264">
        <f t="shared" si="67"/>
        <v>49</v>
      </c>
      <c r="S68" s="264">
        <f t="shared" si="67"/>
        <v>24</v>
      </c>
      <c r="T68" s="240">
        <f t="shared" si="67"/>
        <v>101</v>
      </c>
      <c r="U68" s="240">
        <f t="shared" si="67"/>
        <v>26</v>
      </c>
      <c r="V68" s="240">
        <f t="shared" si="67"/>
        <v>49</v>
      </c>
      <c r="W68" s="240">
        <f t="shared" si="67"/>
        <v>20</v>
      </c>
      <c r="X68" s="240">
        <f t="shared" si="67"/>
        <v>0</v>
      </c>
      <c r="Y68" s="240">
        <f t="shared" si="67"/>
        <v>0</v>
      </c>
      <c r="Z68" s="240">
        <f t="shared" si="67"/>
        <v>0</v>
      </c>
      <c r="AA68" s="240">
        <f t="shared" si="67"/>
        <v>0</v>
      </c>
      <c r="AB68" s="240">
        <f t="shared" si="67"/>
        <v>1</v>
      </c>
      <c r="AC68" s="240">
        <f t="shared" si="67"/>
        <v>0</v>
      </c>
      <c r="AD68" s="240">
        <f t="shared" si="67"/>
        <v>6</v>
      </c>
      <c r="AE68" s="240">
        <f t="shared" si="67"/>
        <v>6</v>
      </c>
      <c r="AF68" s="240">
        <f t="shared" si="67"/>
        <v>8</v>
      </c>
      <c r="AG68" s="240">
        <f t="shared" si="67"/>
        <v>0</v>
      </c>
      <c r="AH68" s="240">
        <f t="shared" si="67"/>
        <v>8</v>
      </c>
      <c r="AI68" s="240">
        <f t="shared" si="67"/>
        <v>22</v>
      </c>
      <c r="AJ68" s="240">
        <f t="shared" ref="AJ68:BO68" si="68">+AJ52</f>
        <v>6</v>
      </c>
      <c r="AK68" s="240">
        <f t="shared" si="68"/>
        <v>1</v>
      </c>
      <c r="AL68" s="240">
        <f t="shared" si="68"/>
        <v>13</v>
      </c>
      <c r="AM68" s="240">
        <f t="shared" si="68"/>
        <v>1</v>
      </c>
      <c r="AN68" s="240">
        <f t="shared" si="68"/>
        <v>3</v>
      </c>
      <c r="AO68" s="240">
        <f t="shared" si="68"/>
        <v>2</v>
      </c>
      <c r="AP68" s="240">
        <f t="shared" si="68"/>
        <v>1</v>
      </c>
      <c r="AQ68" s="240">
        <f t="shared" si="68"/>
        <v>1</v>
      </c>
      <c r="AR68" s="240">
        <f t="shared" si="68"/>
        <v>1</v>
      </c>
      <c r="AS68" s="240">
        <f t="shared" si="68"/>
        <v>2</v>
      </c>
      <c r="AT68" s="240">
        <f t="shared" si="68"/>
        <v>0</v>
      </c>
      <c r="AU68" s="240">
        <f t="shared" si="68"/>
        <v>1</v>
      </c>
      <c r="AV68" s="240">
        <f t="shared" si="68"/>
        <v>0</v>
      </c>
      <c r="AW68" s="240">
        <f t="shared" si="68"/>
        <v>1</v>
      </c>
      <c r="AX68" s="240">
        <f t="shared" si="68"/>
        <v>1</v>
      </c>
      <c r="AY68" s="240">
        <f t="shared" si="68"/>
        <v>1</v>
      </c>
      <c r="AZ68" s="240">
        <f t="shared" si="68"/>
        <v>3</v>
      </c>
      <c r="BA68" s="240">
        <f t="shared" si="68"/>
        <v>1</v>
      </c>
      <c r="BB68" s="240">
        <f t="shared" si="68"/>
        <v>2</v>
      </c>
      <c r="BC68" s="240">
        <f t="shared" si="68"/>
        <v>2</v>
      </c>
      <c r="BD68" s="240">
        <f t="shared" si="68"/>
        <v>0</v>
      </c>
      <c r="BE68" s="240">
        <f t="shared" si="68"/>
        <v>1</v>
      </c>
      <c r="BF68" s="240">
        <f t="shared" si="68"/>
        <v>2</v>
      </c>
      <c r="BG68" s="240">
        <f t="shared" si="68"/>
        <v>0</v>
      </c>
      <c r="BH68" s="240">
        <f t="shared" si="68"/>
        <v>4</v>
      </c>
      <c r="BI68" s="240">
        <f t="shared" si="68"/>
        <v>9</v>
      </c>
      <c r="BJ68" s="240">
        <f t="shared" si="68"/>
        <v>4</v>
      </c>
      <c r="BK68" s="240">
        <f t="shared" si="68"/>
        <v>10</v>
      </c>
      <c r="BL68" s="240">
        <f t="shared" si="68"/>
        <v>23</v>
      </c>
      <c r="BM68" s="240">
        <f t="shared" si="68"/>
        <v>0</v>
      </c>
      <c r="BN68" s="240">
        <f t="shared" si="68"/>
        <v>0</v>
      </c>
      <c r="BO68" s="240">
        <f t="shared" si="68"/>
        <v>0</v>
      </c>
      <c r="BP68" s="240">
        <f t="shared" ref="BP68:CS68" si="69">+BP52</f>
        <v>0</v>
      </c>
      <c r="BQ68" s="240">
        <f t="shared" si="69"/>
        <v>0</v>
      </c>
      <c r="BR68" s="240">
        <f t="shared" si="69"/>
        <v>0</v>
      </c>
      <c r="BS68" s="240">
        <f t="shared" si="69"/>
        <v>0</v>
      </c>
      <c r="BT68" s="240">
        <f t="shared" si="69"/>
        <v>0</v>
      </c>
      <c r="BU68" s="240">
        <f t="shared" si="69"/>
        <v>0</v>
      </c>
      <c r="BV68" s="240">
        <f t="shared" si="69"/>
        <v>0</v>
      </c>
      <c r="BW68" s="240">
        <f t="shared" si="69"/>
        <v>0</v>
      </c>
      <c r="BX68" s="240">
        <f t="shared" si="69"/>
        <v>0</v>
      </c>
      <c r="BY68" s="240">
        <f t="shared" si="69"/>
        <v>0</v>
      </c>
      <c r="BZ68" s="240">
        <f t="shared" si="69"/>
        <v>0</v>
      </c>
      <c r="CA68" s="240">
        <f t="shared" si="69"/>
        <v>0</v>
      </c>
      <c r="CB68" s="240">
        <f t="shared" si="69"/>
        <v>0</v>
      </c>
      <c r="CC68" s="240">
        <f t="shared" si="69"/>
        <v>0</v>
      </c>
      <c r="CD68" s="240">
        <f t="shared" si="69"/>
        <v>0</v>
      </c>
      <c r="CE68" s="240">
        <f t="shared" si="69"/>
        <v>0</v>
      </c>
      <c r="CF68" s="240">
        <f t="shared" si="69"/>
        <v>0</v>
      </c>
      <c r="CG68" s="240">
        <f t="shared" si="69"/>
        <v>0</v>
      </c>
      <c r="CH68" s="240">
        <f t="shared" si="69"/>
        <v>0</v>
      </c>
      <c r="CI68" s="240">
        <f t="shared" si="69"/>
        <v>0</v>
      </c>
      <c r="CJ68" s="240">
        <f t="shared" si="69"/>
        <v>0</v>
      </c>
      <c r="CK68" s="240">
        <f t="shared" si="69"/>
        <v>0</v>
      </c>
      <c r="CL68" s="240">
        <f t="shared" si="69"/>
        <v>0</v>
      </c>
      <c r="CM68" s="240">
        <f t="shared" si="69"/>
        <v>0</v>
      </c>
      <c r="CN68" s="240">
        <f t="shared" si="69"/>
        <v>0</v>
      </c>
      <c r="CO68" s="240">
        <f t="shared" si="69"/>
        <v>0</v>
      </c>
      <c r="CP68" s="240">
        <f t="shared" si="69"/>
        <v>0</v>
      </c>
      <c r="CQ68" s="240">
        <f t="shared" si="69"/>
        <v>0</v>
      </c>
      <c r="CR68" s="240">
        <f t="shared" si="69"/>
        <v>0</v>
      </c>
      <c r="CS68" s="240">
        <f t="shared" si="69"/>
        <v>0</v>
      </c>
    </row>
    <row r="69" spans="1:97" ht="40.700000000000003" customHeight="1" thickBot="1">
      <c r="A69" s="265">
        <v>11</v>
      </c>
      <c r="B69" s="804" t="s">
        <v>1632</v>
      </c>
      <c r="C69" s="805"/>
      <c r="D69" s="266">
        <f t="shared" ref="D69:AI69" si="70">+D56</f>
        <v>0</v>
      </c>
      <c r="E69" s="266">
        <f t="shared" si="70"/>
        <v>0</v>
      </c>
      <c r="F69" s="266">
        <f t="shared" si="70"/>
        <v>1</v>
      </c>
      <c r="G69" s="266">
        <f t="shared" si="70"/>
        <v>0</v>
      </c>
      <c r="H69" s="266">
        <f t="shared" si="70"/>
        <v>0</v>
      </c>
      <c r="I69" s="267">
        <f t="shared" si="70"/>
        <v>1</v>
      </c>
      <c r="J69" s="267">
        <f t="shared" si="70"/>
        <v>0</v>
      </c>
      <c r="K69" s="267">
        <f t="shared" si="70"/>
        <v>0</v>
      </c>
      <c r="L69" s="266">
        <f t="shared" si="70"/>
        <v>1</v>
      </c>
      <c r="M69" s="266">
        <f t="shared" si="70"/>
        <v>3</v>
      </c>
      <c r="N69" s="266">
        <f t="shared" si="70"/>
        <v>12</v>
      </c>
      <c r="O69" s="266">
        <f t="shared" si="70"/>
        <v>23</v>
      </c>
      <c r="P69" s="266">
        <f t="shared" si="70"/>
        <v>17</v>
      </c>
      <c r="Q69" s="267">
        <f t="shared" si="70"/>
        <v>13</v>
      </c>
      <c r="R69" s="267">
        <f t="shared" si="70"/>
        <v>23</v>
      </c>
      <c r="S69" s="267">
        <f t="shared" si="70"/>
        <v>20</v>
      </c>
      <c r="T69" s="266">
        <f t="shared" si="70"/>
        <v>56</v>
      </c>
      <c r="U69" s="266">
        <f t="shared" si="70"/>
        <v>12</v>
      </c>
      <c r="V69" s="266">
        <f t="shared" si="70"/>
        <v>26</v>
      </c>
      <c r="W69" s="266">
        <f t="shared" si="70"/>
        <v>20</v>
      </c>
      <c r="X69" s="266">
        <f t="shared" si="70"/>
        <v>0</v>
      </c>
      <c r="Y69" s="266">
        <f t="shared" si="70"/>
        <v>1</v>
      </c>
      <c r="Z69" s="266">
        <f t="shared" si="70"/>
        <v>0</v>
      </c>
      <c r="AA69" s="266">
        <f t="shared" si="70"/>
        <v>0</v>
      </c>
      <c r="AB69" s="266">
        <f t="shared" si="70"/>
        <v>1</v>
      </c>
      <c r="AC69" s="266">
        <f t="shared" si="70"/>
        <v>1</v>
      </c>
      <c r="AD69" s="266">
        <f t="shared" si="70"/>
        <v>0</v>
      </c>
      <c r="AE69" s="266">
        <f t="shared" si="70"/>
        <v>1</v>
      </c>
      <c r="AF69" s="266">
        <f t="shared" si="70"/>
        <v>6</v>
      </c>
      <c r="AG69" s="266">
        <f t="shared" si="70"/>
        <v>4</v>
      </c>
      <c r="AH69" s="266">
        <f t="shared" si="70"/>
        <v>3</v>
      </c>
      <c r="AI69" s="266">
        <f t="shared" si="70"/>
        <v>12</v>
      </c>
      <c r="AJ69" s="266">
        <f t="shared" ref="AJ69:BO69" si="71">+AJ56</f>
        <v>1</v>
      </c>
      <c r="AK69" s="266">
        <f t="shared" si="71"/>
        <v>0</v>
      </c>
      <c r="AL69" s="266">
        <f t="shared" si="71"/>
        <v>2</v>
      </c>
      <c r="AM69" s="266">
        <f t="shared" si="71"/>
        <v>1</v>
      </c>
      <c r="AN69" s="266">
        <f t="shared" si="71"/>
        <v>0</v>
      </c>
      <c r="AO69" s="266">
        <f t="shared" si="71"/>
        <v>1</v>
      </c>
      <c r="AP69" s="266">
        <f t="shared" si="71"/>
        <v>2</v>
      </c>
      <c r="AQ69" s="266">
        <f t="shared" si="71"/>
        <v>1</v>
      </c>
      <c r="AR69" s="266">
        <f t="shared" si="71"/>
        <v>1</v>
      </c>
      <c r="AS69" s="266">
        <f t="shared" si="71"/>
        <v>0</v>
      </c>
      <c r="AT69" s="266">
        <f t="shared" si="71"/>
        <v>1</v>
      </c>
      <c r="AU69" s="266">
        <f t="shared" si="71"/>
        <v>0</v>
      </c>
      <c r="AV69" s="266">
        <f t="shared" si="71"/>
        <v>11</v>
      </c>
      <c r="AW69" s="266">
        <f t="shared" si="71"/>
        <v>3</v>
      </c>
      <c r="AX69" s="266">
        <f t="shared" si="71"/>
        <v>0</v>
      </c>
      <c r="AY69" s="266">
        <f t="shared" si="71"/>
        <v>1</v>
      </c>
      <c r="AZ69" s="266">
        <f t="shared" si="71"/>
        <v>1</v>
      </c>
      <c r="BA69" s="266">
        <f t="shared" si="71"/>
        <v>0</v>
      </c>
      <c r="BB69" s="266">
        <f t="shared" si="71"/>
        <v>0</v>
      </c>
      <c r="BC69" s="266">
        <f t="shared" si="71"/>
        <v>0</v>
      </c>
      <c r="BD69" s="266">
        <f t="shared" si="71"/>
        <v>0</v>
      </c>
      <c r="BE69" s="266">
        <f t="shared" si="71"/>
        <v>0</v>
      </c>
      <c r="BF69" s="266">
        <f t="shared" si="71"/>
        <v>1</v>
      </c>
      <c r="BG69" s="266">
        <f t="shared" si="71"/>
        <v>0</v>
      </c>
      <c r="BH69" s="266">
        <f t="shared" si="71"/>
        <v>0</v>
      </c>
      <c r="BI69" s="266">
        <f t="shared" si="71"/>
        <v>7</v>
      </c>
      <c r="BJ69" s="266">
        <f t="shared" si="71"/>
        <v>1</v>
      </c>
      <c r="BK69" s="266">
        <f t="shared" si="71"/>
        <v>12</v>
      </c>
      <c r="BL69" s="266">
        <f t="shared" si="71"/>
        <v>20</v>
      </c>
      <c r="BM69" s="266">
        <f t="shared" si="71"/>
        <v>0</v>
      </c>
      <c r="BN69" s="266">
        <f t="shared" si="71"/>
        <v>0</v>
      </c>
      <c r="BO69" s="266">
        <f t="shared" si="71"/>
        <v>0</v>
      </c>
      <c r="BP69" s="266">
        <f t="shared" ref="BP69:CS69" si="72">+BP56</f>
        <v>0</v>
      </c>
      <c r="BQ69" s="266">
        <f t="shared" si="72"/>
        <v>0</v>
      </c>
      <c r="BR69" s="266">
        <f t="shared" si="72"/>
        <v>0</v>
      </c>
      <c r="BS69" s="266">
        <f t="shared" si="72"/>
        <v>0</v>
      </c>
      <c r="BT69" s="266">
        <f t="shared" si="72"/>
        <v>0</v>
      </c>
      <c r="BU69" s="266">
        <f t="shared" si="72"/>
        <v>0</v>
      </c>
      <c r="BV69" s="266">
        <f t="shared" si="72"/>
        <v>0</v>
      </c>
      <c r="BW69" s="266">
        <f t="shared" si="72"/>
        <v>0</v>
      </c>
      <c r="BX69" s="266">
        <f t="shared" si="72"/>
        <v>0</v>
      </c>
      <c r="BY69" s="266">
        <f t="shared" si="72"/>
        <v>0</v>
      </c>
      <c r="BZ69" s="266">
        <f t="shared" si="72"/>
        <v>0</v>
      </c>
      <c r="CA69" s="266">
        <f t="shared" si="72"/>
        <v>0</v>
      </c>
      <c r="CB69" s="266">
        <f t="shared" si="72"/>
        <v>0</v>
      </c>
      <c r="CC69" s="266">
        <f t="shared" si="72"/>
        <v>0</v>
      </c>
      <c r="CD69" s="266">
        <f t="shared" si="72"/>
        <v>0</v>
      </c>
      <c r="CE69" s="266">
        <f t="shared" si="72"/>
        <v>0</v>
      </c>
      <c r="CF69" s="266">
        <f t="shared" si="72"/>
        <v>0</v>
      </c>
      <c r="CG69" s="266">
        <f t="shared" si="72"/>
        <v>0</v>
      </c>
      <c r="CH69" s="266">
        <f t="shared" si="72"/>
        <v>0</v>
      </c>
      <c r="CI69" s="266">
        <f t="shared" si="72"/>
        <v>0</v>
      </c>
      <c r="CJ69" s="266">
        <f t="shared" si="72"/>
        <v>0</v>
      </c>
      <c r="CK69" s="266">
        <f t="shared" si="72"/>
        <v>0</v>
      </c>
      <c r="CL69" s="266">
        <f t="shared" si="72"/>
        <v>0</v>
      </c>
      <c r="CM69" s="266">
        <f t="shared" si="72"/>
        <v>0</v>
      </c>
      <c r="CN69" s="266">
        <f t="shared" si="72"/>
        <v>0</v>
      </c>
      <c r="CO69" s="266">
        <f t="shared" si="72"/>
        <v>0</v>
      </c>
      <c r="CP69" s="266">
        <f t="shared" si="72"/>
        <v>0</v>
      </c>
      <c r="CQ69" s="266">
        <f t="shared" si="72"/>
        <v>0</v>
      </c>
      <c r="CR69" s="266">
        <f t="shared" si="72"/>
        <v>0</v>
      </c>
      <c r="CS69" s="266">
        <f t="shared" si="72"/>
        <v>0</v>
      </c>
    </row>
    <row r="70" spans="1:97" ht="40.700000000000003" customHeight="1" thickBot="1">
      <c r="A70" s="268"/>
      <c r="B70" s="800" t="s">
        <v>1882</v>
      </c>
      <c r="C70" s="800"/>
      <c r="D70" s="269">
        <f t="shared" ref="D70:AI70" si="73">SUM(D59:D69)</f>
        <v>0</v>
      </c>
      <c r="E70" s="269">
        <f t="shared" si="73"/>
        <v>5</v>
      </c>
      <c r="F70" s="269">
        <f t="shared" si="73"/>
        <v>18</v>
      </c>
      <c r="G70" s="269">
        <f t="shared" si="73"/>
        <v>5</v>
      </c>
      <c r="H70" s="269">
        <f t="shared" si="73"/>
        <v>10</v>
      </c>
      <c r="I70" s="269">
        <f t="shared" si="73"/>
        <v>18</v>
      </c>
      <c r="J70" s="269">
        <f t="shared" si="73"/>
        <v>5</v>
      </c>
      <c r="K70" s="269">
        <f t="shared" si="73"/>
        <v>15</v>
      </c>
      <c r="L70" s="269">
        <f t="shared" si="73"/>
        <v>5</v>
      </c>
      <c r="M70" s="269">
        <f t="shared" si="73"/>
        <v>57</v>
      </c>
      <c r="N70" s="269">
        <f t="shared" si="73"/>
        <v>197</v>
      </c>
      <c r="O70" s="269">
        <f t="shared" si="73"/>
        <v>353</v>
      </c>
      <c r="P70" s="269">
        <f t="shared" si="73"/>
        <v>159</v>
      </c>
      <c r="Q70" s="269">
        <f t="shared" si="73"/>
        <v>202</v>
      </c>
      <c r="R70" s="269">
        <f t="shared" si="73"/>
        <v>353</v>
      </c>
      <c r="S70" s="269">
        <f t="shared" si="73"/>
        <v>216</v>
      </c>
      <c r="T70" s="269">
        <f t="shared" si="73"/>
        <v>771</v>
      </c>
      <c r="U70" s="269">
        <f t="shared" si="73"/>
        <v>184</v>
      </c>
      <c r="V70" s="269">
        <f t="shared" si="73"/>
        <v>351</v>
      </c>
      <c r="W70" s="269">
        <f t="shared" si="73"/>
        <v>201</v>
      </c>
      <c r="X70" s="269">
        <f t="shared" si="73"/>
        <v>0</v>
      </c>
      <c r="Y70" s="269">
        <f t="shared" si="73"/>
        <v>9</v>
      </c>
      <c r="Z70" s="269">
        <f t="shared" si="73"/>
        <v>6</v>
      </c>
      <c r="AA70" s="269">
        <f t="shared" si="73"/>
        <v>12</v>
      </c>
      <c r="AB70" s="269">
        <f t="shared" si="73"/>
        <v>10</v>
      </c>
      <c r="AC70" s="269">
        <f t="shared" si="73"/>
        <v>5</v>
      </c>
      <c r="AD70" s="269">
        <f t="shared" si="73"/>
        <v>18</v>
      </c>
      <c r="AE70" s="269">
        <f t="shared" si="73"/>
        <v>30</v>
      </c>
      <c r="AF70" s="269">
        <f t="shared" si="73"/>
        <v>85</v>
      </c>
      <c r="AG70" s="269">
        <f t="shared" si="73"/>
        <v>29</v>
      </c>
      <c r="AH70" s="269">
        <f t="shared" si="73"/>
        <v>38</v>
      </c>
      <c r="AI70" s="269">
        <f t="shared" si="73"/>
        <v>142</v>
      </c>
      <c r="AJ70" s="269">
        <f t="shared" ref="AJ70:BO70" si="74">SUM(AJ59:AJ69)</f>
        <v>33</v>
      </c>
      <c r="AK70" s="269">
        <f t="shared" si="74"/>
        <v>14</v>
      </c>
      <c r="AL70" s="269">
        <f t="shared" si="74"/>
        <v>61</v>
      </c>
      <c r="AM70" s="269">
        <f t="shared" si="74"/>
        <v>22</v>
      </c>
      <c r="AN70" s="269">
        <f t="shared" si="74"/>
        <v>18</v>
      </c>
      <c r="AO70" s="269">
        <f t="shared" si="74"/>
        <v>19</v>
      </c>
      <c r="AP70" s="269">
        <f t="shared" si="74"/>
        <v>21</v>
      </c>
      <c r="AQ70" s="269">
        <f t="shared" si="74"/>
        <v>13</v>
      </c>
      <c r="AR70" s="269">
        <f t="shared" si="74"/>
        <v>11</v>
      </c>
      <c r="AS70" s="269">
        <f t="shared" si="74"/>
        <v>20</v>
      </c>
      <c r="AT70" s="269">
        <f t="shared" si="74"/>
        <v>8</v>
      </c>
      <c r="AU70" s="269">
        <f t="shared" si="74"/>
        <v>7</v>
      </c>
      <c r="AV70" s="269">
        <f t="shared" si="74"/>
        <v>14</v>
      </c>
      <c r="AW70" s="269">
        <f t="shared" si="74"/>
        <v>9</v>
      </c>
      <c r="AX70" s="269">
        <f t="shared" si="74"/>
        <v>8</v>
      </c>
      <c r="AY70" s="269">
        <f t="shared" si="74"/>
        <v>12</v>
      </c>
      <c r="AZ70" s="269">
        <f t="shared" si="74"/>
        <v>23</v>
      </c>
      <c r="BA70" s="269">
        <f t="shared" si="74"/>
        <v>5</v>
      </c>
      <c r="BB70" s="269">
        <f t="shared" si="74"/>
        <v>12</v>
      </c>
      <c r="BC70" s="269">
        <f t="shared" si="74"/>
        <v>14</v>
      </c>
      <c r="BD70" s="269">
        <f t="shared" si="74"/>
        <v>2</v>
      </c>
      <c r="BE70" s="269">
        <f t="shared" si="74"/>
        <v>9</v>
      </c>
      <c r="BF70" s="269">
        <f t="shared" si="74"/>
        <v>14</v>
      </c>
      <c r="BG70" s="269">
        <f t="shared" si="74"/>
        <v>2</v>
      </c>
      <c r="BH70" s="269">
        <f t="shared" si="74"/>
        <v>14</v>
      </c>
      <c r="BI70" s="269">
        <f t="shared" si="74"/>
        <v>81</v>
      </c>
      <c r="BJ70" s="269">
        <f t="shared" si="74"/>
        <v>35</v>
      </c>
      <c r="BK70" s="269">
        <f t="shared" si="74"/>
        <v>81</v>
      </c>
      <c r="BL70" s="269">
        <f t="shared" si="74"/>
        <v>197</v>
      </c>
      <c r="BM70" s="269">
        <f t="shared" si="74"/>
        <v>0</v>
      </c>
      <c r="BN70" s="269">
        <f t="shared" si="74"/>
        <v>0</v>
      </c>
      <c r="BO70" s="269">
        <f t="shared" si="74"/>
        <v>0</v>
      </c>
      <c r="BP70" s="269">
        <f t="shared" ref="BP70:CS70" si="75">SUM(BP59:BP69)</f>
        <v>0</v>
      </c>
      <c r="BQ70" s="269">
        <f t="shared" si="75"/>
        <v>0</v>
      </c>
      <c r="BR70" s="269">
        <f t="shared" si="75"/>
        <v>0</v>
      </c>
      <c r="BS70" s="269">
        <f t="shared" si="75"/>
        <v>0</v>
      </c>
      <c r="BT70" s="269">
        <f t="shared" si="75"/>
        <v>0</v>
      </c>
      <c r="BU70" s="269">
        <f t="shared" si="75"/>
        <v>0</v>
      </c>
      <c r="BV70" s="269">
        <f t="shared" si="75"/>
        <v>0</v>
      </c>
      <c r="BW70" s="269">
        <f t="shared" si="75"/>
        <v>0</v>
      </c>
      <c r="BX70" s="269">
        <f t="shared" si="75"/>
        <v>0</v>
      </c>
      <c r="BY70" s="269">
        <f t="shared" si="75"/>
        <v>0</v>
      </c>
      <c r="BZ70" s="269">
        <f t="shared" si="75"/>
        <v>0</v>
      </c>
      <c r="CA70" s="269">
        <f t="shared" si="75"/>
        <v>0</v>
      </c>
      <c r="CB70" s="269">
        <f t="shared" si="75"/>
        <v>0</v>
      </c>
      <c r="CC70" s="269">
        <f t="shared" si="75"/>
        <v>0</v>
      </c>
      <c r="CD70" s="269">
        <f t="shared" si="75"/>
        <v>0</v>
      </c>
      <c r="CE70" s="269">
        <f t="shared" si="75"/>
        <v>0</v>
      </c>
      <c r="CF70" s="269">
        <f t="shared" si="75"/>
        <v>0</v>
      </c>
      <c r="CG70" s="269">
        <f t="shared" si="75"/>
        <v>0</v>
      </c>
      <c r="CH70" s="269">
        <f t="shared" si="75"/>
        <v>0</v>
      </c>
      <c r="CI70" s="269">
        <f t="shared" si="75"/>
        <v>0</v>
      </c>
      <c r="CJ70" s="269">
        <f t="shared" si="75"/>
        <v>0</v>
      </c>
      <c r="CK70" s="269">
        <f t="shared" si="75"/>
        <v>0</v>
      </c>
      <c r="CL70" s="269">
        <f t="shared" si="75"/>
        <v>0</v>
      </c>
      <c r="CM70" s="269">
        <f t="shared" si="75"/>
        <v>0</v>
      </c>
      <c r="CN70" s="269">
        <f t="shared" si="75"/>
        <v>0</v>
      </c>
      <c r="CO70" s="269">
        <f t="shared" si="75"/>
        <v>0</v>
      </c>
      <c r="CP70" s="269">
        <f t="shared" si="75"/>
        <v>0</v>
      </c>
      <c r="CQ70" s="269">
        <f t="shared" si="75"/>
        <v>0</v>
      </c>
      <c r="CR70" s="269">
        <f t="shared" si="75"/>
        <v>0</v>
      </c>
      <c r="CS70" s="269">
        <f t="shared" si="75"/>
        <v>0</v>
      </c>
    </row>
    <row r="71" spans="1:97" ht="18">
      <c r="D71" s="257"/>
      <c r="E71" s="257"/>
      <c r="F71" s="257"/>
      <c r="G71" s="257"/>
      <c r="H71" s="257"/>
      <c r="I71" s="257"/>
      <c r="J71" s="257"/>
      <c r="K71" s="257"/>
      <c r="L71" s="257"/>
      <c r="M71" s="257"/>
      <c r="N71" s="257"/>
      <c r="O71" s="257"/>
      <c r="P71" s="257"/>
      <c r="Q71" s="257"/>
      <c r="R71" s="257"/>
      <c r="S71" s="257"/>
      <c r="U71" s="200"/>
      <c r="V71" s="200"/>
      <c r="W71" s="200"/>
      <c r="X71" s="200"/>
      <c r="Y71" s="200"/>
      <c r="Z71" s="200"/>
      <c r="AA71" s="200"/>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0"/>
      <c r="AY71" s="200"/>
      <c r="AZ71" s="200"/>
      <c r="BA71" s="200"/>
      <c r="BB71" s="200"/>
      <c r="BC71" s="200"/>
      <c r="BD71" s="200"/>
      <c r="BE71" s="200"/>
      <c r="BF71" s="200"/>
      <c r="BG71" s="200"/>
      <c r="BH71" s="200"/>
      <c r="BI71" s="200"/>
      <c r="BJ71" s="200"/>
      <c r="BK71" s="200"/>
      <c r="BL71" s="200"/>
    </row>
    <row r="72" spans="1:97" ht="18">
      <c r="D72" s="257"/>
      <c r="E72" s="257"/>
      <c r="F72" s="257"/>
      <c r="G72" s="257"/>
      <c r="H72" s="257"/>
      <c r="I72" s="257"/>
      <c r="J72" s="257"/>
      <c r="K72" s="257"/>
      <c r="L72" s="257"/>
      <c r="M72" s="257"/>
      <c r="N72" s="257"/>
      <c r="O72" s="257"/>
      <c r="P72" s="257"/>
      <c r="Q72" s="257"/>
      <c r="R72" s="257"/>
      <c r="S72" s="257"/>
      <c r="U72" s="200"/>
      <c r="V72" s="200"/>
      <c r="W72" s="200"/>
      <c r="X72" s="200"/>
      <c r="Y72" s="200"/>
      <c r="Z72" s="200"/>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row>
    <row r="73" spans="1:97" ht="18">
      <c r="D73" s="204"/>
      <c r="E73" s="204"/>
      <c r="F73" s="204"/>
      <c r="G73" s="204"/>
      <c r="H73" s="204"/>
      <c r="I73" s="204"/>
      <c r="J73" s="204"/>
      <c r="K73" s="204"/>
      <c r="L73" s="204"/>
      <c r="M73" s="204"/>
      <c r="N73" s="204"/>
      <c r="O73" s="204"/>
      <c r="P73" s="204"/>
      <c r="Q73" s="204"/>
      <c r="R73" s="204"/>
      <c r="S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row>
    <row r="74" spans="1:97" ht="18">
      <c r="D74" s="204"/>
      <c r="E74" s="204"/>
      <c r="F74" s="204"/>
      <c r="G74" s="204"/>
      <c r="H74" s="204"/>
      <c r="I74" s="204"/>
      <c r="J74" s="204"/>
      <c r="K74" s="204"/>
      <c r="L74" s="204"/>
      <c r="M74" s="204"/>
      <c r="N74" s="204"/>
      <c r="O74" s="204"/>
      <c r="P74" s="204"/>
      <c r="Q74" s="204"/>
      <c r="R74" s="204"/>
      <c r="S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c r="BH74" s="204"/>
      <c r="BI74" s="204"/>
      <c r="BJ74" s="204"/>
      <c r="BK74" s="204"/>
      <c r="BL74" s="204"/>
    </row>
    <row r="75" spans="1:97" ht="18">
      <c r="D75" s="204"/>
      <c r="E75" s="204"/>
      <c r="F75" s="204"/>
      <c r="G75" s="204"/>
      <c r="H75" s="204"/>
      <c r="I75" s="204"/>
      <c r="J75" s="204"/>
      <c r="K75" s="204"/>
      <c r="L75" s="204"/>
      <c r="M75" s="204"/>
      <c r="N75" s="204"/>
      <c r="O75" s="204"/>
      <c r="P75" s="204"/>
      <c r="Q75" s="204"/>
      <c r="R75" s="204"/>
      <c r="S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row>
    <row r="76" spans="1:97" ht="18">
      <c r="D76" s="204"/>
      <c r="E76" s="204"/>
      <c r="F76" s="204"/>
      <c r="G76" s="204"/>
      <c r="H76" s="204"/>
      <c r="I76" s="204"/>
      <c r="J76" s="204"/>
      <c r="K76" s="204"/>
      <c r="L76" s="204"/>
      <c r="M76" s="204"/>
      <c r="N76" s="204"/>
      <c r="O76" s="204"/>
      <c r="P76" s="204"/>
      <c r="Q76" s="204"/>
      <c r="R76" s="204"/>
      <c r="S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c r="BD76" s="204"/>
      <c r="BE76" s="204"/>
      <c r="BF76" s="204"/>
      <c r="BG76" s="204"/>
      <c r="BH76" s="204"/>
      <c r="BI76" s="204"/>
      <c r="BJ76" s="204"/>
      <c r="BK76" s="204"/>
      <c r="BL76" s="204"/>
    </row>
    <row r="77" spans="1:97" ht="18">
      <c r="D77" s="204"/>
      <c r="E77" s="204"/>
      <c r="F77" s="204"/>
      <c r="G77" s="204"/>
      <c r="H77" s="204"/>
      <c r="I77" s="204"/>
      <c r="J77" s="204"/>
      <c r="K77" s="204"/>
      <c r="L77" s="204"/>
      <c r="M77" s="204"/>
      <c r="N77" s="204"/>
      <c r="O77" s="204"/>
      <c r="P77" s="204"/>
      <c r="Q77" s="204"/>
      <c r="R77" s="204"/>
      <c r="S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c r="BD77" s="204"/>
      <c r="BE77" s="204"/>
      <c r="BF77" s="204"/>
      <c r="BG77" s="204"/>
      <c r="BH77" s="204"/>
      <c r="BI77" s="204"/>
      <c r="BJ77" s="204"/>
      <c r="BK77" s="204"/>
      <c r="BL77" s="204"/>
    </row>
    <row r="78" spans="1:97" ht="18">
      <c r="D78" s="204"/>
      <c r="E78" s="204"/>
      <c r="F78" s="204"/>
      <c r="G78" s="204"/>
      <c r="H78" s="204"/>
      <c r="I78" s="204"/>
      <c r="J78" s="204"/>
      <c r="K78" s="204"/>
      <c r="L78" s="204"/>
      <c r="M78" s="204"/>
      <c r="N78" s="204"/>
      <c r="O78" s="204"/>
      <c r="P78" s="204"/>
      <c r="Q78" s="204"/>
      <c r="R78" s="204"/>
      <c r="S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204"/>
      <c r="BD78" s="204"/>
      <c r="BE78" s="204"/>
      <c r="BF78" s="204"/>
      <c r="BG78" s="204"/>
      <c r="BH78" s="204"/>
      <c r="BI78" s="204"/>
      <c r="BJ78" s="204"/>
      <c r="BK78" s="204"/>
      <c r="BL78" s="204"/>
    </row>
    <row r="79" spans="1:97" ht="18">
      <c r="D79" s="204"/>
      <c r="E79" s="204"/>
      <c r="F79" s="204"/>
      <c r="G79" s="204"/>
      <c r="H79" s="204"/>
      <c r="I79" s="204"/>
      <c r="J79" s="204"/>
      <c r="K79" s="204"/>
      <c r="L79" s="204"/>
      <c r="M79" s="204"/>
      <c r="N79" s="204"/>
      <c r="O79" s="204"/>
      <c r="P79" s="204"/>
      <c r="Q79" s="204"/>
      <c r="R79" s="204"/>
      <c r="S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4"/>
      <c r="BC79" s="204"/>
      <c r="BD79" s="204"/>
      <c r="BE79" s="204"/>
      <c r="BF79" s="204"/>
      <c r="BG79" s="204"/>
      <c r="BH79" s="204"/>
      <c r="BI79" s="204"/>
      <c r="BJ79" s="204"/>
      <c r="BK79" s="204"/>
      <c r="BL79" s="204"/>
    </row>
    <row r="80" spans="1:97" ht="18">
      <c r="D80" s="204"/>
      <c r="E80" s="204"/>
      <c r="F80" s="204"/>
      <c r="G80" s="204"/>
      <c r="H80" s="204"/>
      <c r="I80" s="204"/>
      <c r="J80" s="204"/>
      <c r="K80" s="204"/>
      <c r="L80" s="204"/>
      <c r="M80" s="204"/>
      <c r="N80" s="204"/>
      <c r="O80" s="204"/>
      <c r="P80" s="204"/>
      <c r="Q80" s="204"/>
      <c r="R80" s="204"/>
      <c r="S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204"/>
      <c r="BD80" s="204"/>
      <c r="BE80" s="204"/>
      <c r="BF80" s="204"/>
      <c r="BG80" s="204"/>
      <c r="BH80" s="204"/>
      <c r="BI80" s="204"/>
      <c r="BJ80" s="204"/>
      <c r="BK80" s="204"/>
      <c r="BL80" s="204"/>
    </row>
    <row r="81" spans="4:64" ht="18">
      <c r="D81" s="204"/>
      <c r="E81" s="204"/>
      <c r="F81" s="204"/>
      <c r="G81" s="204"/>
      <c r="H81" s="204"/>
      <c r="I81" s="204"/>
      <c r="J81" s="204"/>
      <c r="K81" s="204"/>
      <c r="L81" s="204"/>
      <c r="M81" s="204"/>
      <c r="N81" s="204"/>
      <c r="O81" s="204"/>
      <c r="P81" s="204"/>
      <c r="Q81" s="204"/>
      <c r="R81" s="204"/>
      <c r="S81" s="204"/>
      <c r="Y81" s="204"/>
      <c r="Z81" s="204"/>
      <c r="AA81" s="204"/>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04"/>
      <c r="AY81" s="204"/>
      <c r="AZ81" s="204"/>
      <c r="BA81" s="204"/>
      <c r="BB81" s="204"/>
      <c r="BC81" s="204"/>
      <c r="BD81" s="204"/>
      <c r="BE81" s="204"/>
      <c r="BF81" s="204"/>
      <c r="BG81" s="204"/>
      <c r="BH81" s="204"/>
      <c r="BI81" s="204"/>
      <c r="BJ81" s="204"/>
      <c r="BK81" s="204"/>
      <c r="BL81" s="204"/>
    </row>
    <row r="82" spans="4:64" ht="18">
      <c r="D82" s="204"/>
      <c r="E82" s="204"/>
      <c r="F82" s="204"/>
      <c r="G82" s="204"/>
      <c r="H82" s="204"/>
      <c r="I82" s="204"/>
      <c r="J82" s="204"/>
      <c r="K82" s="204"/>
      <c r="L82" s="204"/>
      <c r="M82" s="204"/>
      <c r="N82" s="204"/>
      <c r="O82" s="204"/>
      <c r="P82" s="204"/>
      <c r="Q82" s="204"/>
      <c r="R82" s="204"/>
      <c r="S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4"/>
      <c r="BC82" s="204"/>
      <c r="BD82" s="204"/>
      <c r="BE82" s="204"/>
      <c r="BF82" s="204"/>
      <c r="BG82" s="204"/>
      <c r="BH82" s="204"/>
      <c r="BI82" s="204"/>
      <c r="BJ82" s="204"/>
      <c r="BK82" s="204"/>
      <c r="BL82" s="204"/>
    </row>
    <row r="83" spans="4:64" ht="18">
      <c r="D83" s="204"/>
      <c r="E83" s="204"/>
      <c r="F83" s="204"/>
      <c r="G83" s="204"/>
      <c r="H83" s="204"/>
      <c r="I83" s="204"/>
      <c r="J83" s="204"/>
      <c r="K83" s="204"/>
      <c r="L83" s="204"/>
      <c r="M83" s="204"/>
      <c r="N83" s="204"/>
      <c r="O83" s="204"/>
      <c r="P83" s="204"/>
      <c r="Q83" s="204"/>
      <c r="R83" s="204"/>
      <c r="S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4"/>
      <c r="BC83" s="204"/>
      <c r="BD83" s="204"/>
      <c r="BE83" s="204"/>
      <c r="BF83" s="204"/>
      <c r="BG83" s="204"/>
      <c r="BH83" s="204"/>
      <c r="BI83" s="204"/>
      <c r="BJ83" s="204"/>
      <c r="BK83" s="204"/>
      <c r="BL83" s="204"/>
    </row>
    <row r="84" spans="4:64" ht="18">
      <c r="D84" s="204"/>
      <c r="E84" s="204"/>
      <c r="F84" s="204"/>
      <c r="G84" s="204"/>
      <c r="H84" s="204"/>
      <c r="I84" s="204"/>
      <c r="J84" s="204"/>
      <c r="K84" s="204"/>
      <c r="L84" s="204"/>
      <c r="M84" s="204"/>
      <c r="N84" s="204"/>
      <c r="O84" s="204"/>
      <c r="P84" s="204"/>
      <c r="Q84" s="204"/>
      <c r="R84" s="204"/>
      <c r="S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4"/>
      <c r="BC84" s="204"/>
      <c r="BD84" s="204"/>
      <c r="BE84" s="204"/>
      <c r="BF84" s="204"/>
      <c r="BG84" s="204"/>
      <c r="BH84" s="204"/>
      <c r="BI84" s="204"/>
      <c r="BJ84" s="204"/>
      <c r="BK84" s="204"/>
      <c r="BL84" s="204"/>
    </row>
    <row r="85" spans="4:64" ht="18">
      <c r="D85" s="204"/>
      <c r="E85" s="204"/>
      <c r="F85" s="204"/>
      <c r="G85" s="204"/>
      <c r="H85" s="204"/>
      <c r="I85" s="204"/>
      <c r="J85" s="204"/>
      <c r="K85" s="204"/>
      <c r="L85" s="204"/>
      <c r="M85" s="204"/>
      <c r="N85" s="204"/>
      <c r="O85" s="204"/>
      <c r="P85" s="204"/>
      <c r="Q85" s="204"/>
      <c r="R85" s="204"/>
      <c r="S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c r="AX85" s="204"/>
      <c r="AY85" s="204"/>
      <c r="AZ85" s="204"/>
      <c r="BA85" s="204"/>
      <c r="BB85" s="204"/>
      <c r="BC85" s="204"/>
      <c r="BD85" s="204"/>
      <c r="BE85" s="204"/>
      <c r="BF85" s="204"/>
      <c r="BG85" s="204"/>
      <c r="BH85" s="204"/>
      <c r="BI85" s="204"/>
      <c r="BJ85" s="204"/>
      <c r="BK85" s="204"/>
      <c r="BL85" s="204"/>
    </row>
    <row r="86" spans="4:64" ht="18">
      <c r="D86" s="204"/>
      <c r="E86" s="204"/>
      <c r="F86" s="204"/>
      <c r="G86" s="204"/>
      <c r="H86" s="204"/>
      <c r="I86" s="204"/>
      <c r="J86" s="204"/>
      <c r="K86" s="204"/>
      <c r="L86" s="204"/>
      <c r="M86" s="204"/>
      <c r="N86" s="204"/>
      <c r="O86" s="204"/>
      <c r="P86" s="204"/>
      <c r="Q86" s="204"/>
      <c r="R86" s="204"/>
      <c r="S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c r="AX86" s="204"/>
      <c r="AY86" s="204"/>
      <c r="AZ86" s="204"/>
      <c r="BA86" s="204"/>
      <c r="BB86" s="204"/>
      <c r="BC86" s="204"/>
      <c r="BD86" s="204"/>
      <c r="BE86" s="204"/>
      <c r="BF86" s="204"/>
      <c r="BG86" s="204"/>
      <c r="BH86" s="204"/>
      <c r="BI86" s="204"/>
      <c r="BJ86" s="204"/>
      <c r="BK86" s="204"/>
      <c r="BL86" s="204"/>
    </row>
    <row r="87" spans="4:64" ht="18">
      <c r="D87" s="204"/>
      <c r="E87" s="204"/>
      <c r="F87" s="204"/>
      <c r="G87" s="204"/>
      <c r="H87" s="204"/>
      <c r="I87" s="204"/>
      <c r="J87" s="204"/>
      <c r="K87" s="204"/>
      <c r="L87" s="204"/>
      <c r="M87" s="204"/>
      <c r="N87" s="204"/>
      <c r="O87" s="204"/>
      <c r="P87" s="204"/>
      <c r="Q87" s="204"/>
      <c r="R87" s="204"/>
      <c r="S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c r="AX87" s="204"/>
      <c r="AY87" s="204"/>
      <c r="AZ87" s="204"/>
      <c r="BA87" s="204"/>
      <c r="BB87" s="204"/>
      <c r="BC87" s="204"/>
      <c r="BD87" s="204"/>
      <c r="BE87" s="204"/>
      <c r="BF87" s="204"/>
      <c r="BG87" s="204"/>
      <c r="BH87" s="204"/>
      <c r="BI87" s="204"/>
      <c r="BJ87" s="204"/>
      <c r="BK87" s="204"/>
      <c r="BL87" s="204"/>
    </row>
    <row r="88" spans="4:64" ht="18">
      <c r="D88" s="204"/>
      <c r="E88" s="204"/>
      <c r="F88" s="204"/>
      <c r="G88" s="204"/>
      <c r="H88" s="204"/>
      <c r="I88" s="204"/>
      <c r="J88" s="204"/>
      <c r="K88" s="204"/>
      <c r="L88" s="204"/>
      <c r="M88" s="204"/>
      <c r="N88" s="204"/>
      <c r="O88" s="204"/>
      <c r="P88" s="204"/>
      <c r="Q88" s="204"/>
      <c r="R88" s="204"/>
      <c r="S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c r="AX88" s="204"/>
      <c r="AY88" s="204"/>
      <c r="AZ88" s="204"/>
      <c r="BA88" s="204"/>
      <c r="BB88" s="204"/>
      <c r="BC88" s="204"/>
      <c r="BD88" s="204"/>
      <c r="BE88" s="204"/>
      <c r="BF88" s="204"/>
      <c r="BG88" s="204"/>
      <c r="BH88" s="204"/>
      <c r="BI88" s="204"/>
      <c r="BJ88" s="204"/>
      <c r="BK88" s="204"/>
      <c r="BL88" s="204"/>
    </row>
    <row r="89" spans="4:64" ht="18">
      <c r="D89" s="204"/>
      <c r="E89" s="204"/>
      <c r="F89" s="204"/>
      <c r="G89" s="204"/>
      <c r="H89" s="204"/>
      <c r="I89" s="204"/>
      <c r="J89" s="204"/>
      <c r="K89" s="204"/>
      <c r="L89" s="204"/>
      <c r="M89" s="204"/>
      <c r="N89" s="204"/>
      <c r="O89" s="204"/>
      <c r="P89" s="204"/>
      <c r="Q89" s="204"/>
      <c r="R89" s="204"/>
      <c r="S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204"/>
      <c r="AZ89" s="204"/>
      <c r="BA89" s="204"/>
      <c r="BB89" s="204"/>
      <c r="BC89" s="204"/>
      <c r="BD89" s="204"/>
      <c r="BE89" s="204"/>
      <c r="BF89" s="204"/>
      <c r="BG89" s="204"/>
      <c r="BH89" s="204"/>
      <c r="BI89" s="204"/>
      <c r="BJ89" s="204"/>
      <c r="BK89" s="204"/>
      <c r="BL89" s="204"/>
    </row>
    <row r="90" spans="4:64" ht="18">
      <c r="D90" s="204"/>
      <c r="E90" s="204"/>
      <c r="F90" s="204"/>
      <c r="G90" s="204"/>
      <c r="H90" s="204"/>
      <c r="I90" s="204"/>
      <c r="J90" s="204"/>
      <c r="K90" s="204"/>
      <c r="L90" s="204"/>
      <c r="M90" s="204"/>
      <c r="N90" s="204"/>
      <c r="O90" s="204"/>
      <c r="P90" s="204"/>
      <c r="Q90" s="204"/>
      <c r="R90" s="204"/>
      <c r="S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c r="AX90" s="204"/>
      <c r="AY90" s="204"/>
      <c r="AZ90" s="204"/>
      <c r="BA90" s="204"/>
      <c r="BB90" s="204"/>
      <c r="BC90" s="204"/>
      <c r="BD90" s="204"/>
      <c r="BE90" s="204"/>
      <c r="BF90" s="204"/>
      <c r="BG90" s="204"/>
      <c r="BH90" s="204"/>
      <c r="BI90" s="204"/>
      <c r="BJ90" s="204"/>
      <c r="BK90" s="204"/>
      <c r="BL90" s="204"/>
    </row>
    <row r="91" spans="4:64" ht="18">
      <c r="D91" s="204"/>
      <c r="E91" s="204"/>
      <c r="F91" s="204"/>
      <c r="G91" s="204"/>
      <c r="H91" s="204"/>
      <c r="I91" s="204"/>
      <c r="J91" s="204"/>
      <c r="K91" s="204"/>
      <c r="L91" s="204"/>
      <c r="M91" s="204"/>
      <c r="N91" s="204"/>
      <c r="O91" s="204"/>
      <c r="P91" s="204"/>
      <c r="Q91" s="204"/>
      <c r="R91" s="204"/>
      <c r="S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c r="BD91" s="204"/>
      <c r="BE91" s="204"/>
      <c r="BF91" s="204"/>
      <c r="BG91" s="204"/>
      <c r="BH91" s="204"/>
      <c r="BI91" s="204"/>
      <c r="BJ91" s="204"/>
      <c r="BK91" s="204"/>
      <c r="BL91" s="204"/>
    </row>
    <row r="92" spans="4:64" ht="18">
      <c r="D92" s="204"/>
      <c r="E92" s="204"/>
      <c r="F92" s="204"/>
      <c r="G92" s="204"/>
      <c r="H92" s="204"/>
      <c r="I92" s="204"/>
      <c r="J92" s="204"/>
      <c r="K92" s="204"/>
      <c r="L92" s="204"/>
      <c r="M92" s="204"/>
      <c r="N92" s="204"/>
      <c r="O92" s="204"/>
      <c r="P92" s="204"/>
      <c r="Q92" s="204"/>
      <c r="R92" s="204"/>
      <c r="S92" s="204"/>
      <c r="Y92" s="204"/>
      <c r="Z92" s="204"/>
      <c r="AA92" s="204"/>
      <c r="AB92" s="204"/>
      <c r="AC92" s="204"/>
      <c r="AD92" s="204"/>
      <c r="AE92" s="204"/>
      <c r="AF92" s="204"/>
      <c r="AG92" s="204"/>
      <c r="AH92" s="204"/>
      <c r="AI92" s="204"/>
      <c r="AJ92" s="204"/>
      <c r="AK92" s="204"/>
      <c r="AL92" s="204"/>
      <c r="AM92" s="204"/>
      <c r="AN92" s="204"/>
      <c r="AO92" s="204"/>
      <c r="AP92" s="204"/>
      <c r="AQ92" s="204"/>
      <c r="AR92" s="204"/>
      <c r="AS92" s="204"/>
      <c r="AT92" s="204"/>
      <c r="AU92" s="204"/>
      <c r="AV92" s="204"/>
      <c r="AW92" s="204"/>
      <c r="AX92" s="204"/>
      <c r="AY92" s="204"/>
      <c r="AZ92" s="204"/>
      <c r="BA92" s="204"/>
      <c r="BB92" s="204"/>
      <c r="BC92" s="204"/>
      <c r="BD92" s="204"/>
      <c r="BE92" s="204"/>
      <c r="BF92" s="204"/>
      <c r="BG92" s="204"/>
      <c r="BH92" s="204"/>
      <c r="BI92" s="204"/>
      <c r="BJ92" s="204"/>
      <c r="BK92" s="204"/>
      <c r="BL92" s="204"/>
    </row>
    <row r="93" spans="4:64" ht="18">
      <c r="D93" s="204"/>
      <c r="E93" s="204"/>
      <c r="F93" s="204"/>
      <c r="G93" s="204"/>
      <c r="H93" s="204"/>
      <c r="I93" s="204"/>
      <c r="J93" s="204"/>
      <c r="K93" s="204"/>
      <c r="L93" s="204"/>
      <c r="M93" s="204"/>
      <c r="N93" s="204"/>
      <c r="O93" s="204"/>
      <c r="P93" s="204"/>
      <c r="Q93" s="204"/>
      <c r="R93" s="204"/>
      <c r="S93" s="204"/>
      <c r="Y93" s="204"/>
      <c r="Z93" s="204"/>
      <c r="AA93" s="204"/>
      <c r="AB93" s="204"/>
      <c r="AC93" s="204"/>
      <c r="AD93" s="204"/>
      <c r="AE93" s="204"/>
      <c r="AF93" s="204"/>
      <c r="AG93" s="204"/>
      <c r="AH93" s="204"/>
      <c r="AI93" s="204"/>
      <c r="AJ93" s="204"/>
      <c r="AK93" s="204"/>
      <c r="AL93" s="204"/>
      <c r="AM93" s="204"/>
      <c r="AN93" s="204"/>
      <c r="AO93" s="204"/>
      <c r="AP93" s="204"/>
      <c r="AQ93" s="204"/>
      <c r="AR93" s="204"/>
      <c r="AS93" s="204"/>
      <c r="AT93" s="204"/>
      <c r="AU93" s="204"/>
      <c r="AV93" s="204"/>
      <c r="AW93" s="204"/>
      <c r="AX93" s="204"/>
      <c r="AY93" s="204"/>
      <c r="AZ93" s="204"/>
      <c r="BA93" s="204"/>
      <c r="BB93" s="204"/>
      <c r="BC93" s="204"/>
      <c r="BD93" s="204"/>
      <c r="BE93" s="204"/>
      <c r="BF93" s="204"/>
      <c r="BG93" s="204"/>
      <c r="BH93" s="204"/>
      <c r="BI93" s="204"/>
      <c r="BJ93" s="204"/>
      <c r="BK93" s="204"/>
      <c r="BL93" s="204"/>
    </row>
    <row r="94" spans="4:64" ht="18">
      <c r="D94" s="204"/>
      <c r="E94" s="204"/>
      <c r="F94" s="204"/>
      <c r="G94" s="204"/>
      <c r="H94" s="204"/>
      <c r="I94" s="204"/>
      <c r="J94" s="204"/>
      <c r="K94" s="204"/>
      <c r="L94" s="204"/>
      <c r="M94" s="204"/>
      <c r="N94" s="204"/>
      <c r="O94" s="204"/>
      <c r="P94" s="204"/>
      <c r="Q94" s="204"/>
      <c r="R94" s="204"/>
      <c r="S94" s="204"/>
      <c r="Y94" s="204"/>
      <c r="Z94" s="204"/>
      <c r="AA94" s="204"/>
      <c r="AB94" s="204"/>
      <c r="AC94" s="204"/>
      <c r="AD94" s="204"/>
      <c r="AE94" s="204"/>
      <c r="AF94" s="204"/>
      <c r="AG94" s="204"/>
      <c r="AH94" s="204"/>
      <c r="AI94" s="204"/>
      <c r="AJ94" s="204"/>
      <c r="AK94" s="204"/>
      <c r="AL94" s="204"/>
      <c r="AM94" s="204"/>
      <c r="AN94" s="204"/>
      <c r="AO94" s="204"/>
      <c r="AP94" s="204"/>
      <c r="AQ94" s="204"/>
      <c r="AR94" s="204"/>
      <c r="AS94" s="204"/>
      <c r="AT94" s="204"/>
      <c r="AU94" s="204"/>
      <c r="AV94" s="204"/>
      <c r="AW94" s="204"/>
      <c r="AX94" s="204"/>
      <c r="AY94" s="204"/>
      <c r="AZ94" s="204"/>
      <c r="BA94" s="204"/>
      <c r="BB94" s="204"/>
      <c r="BC94" s="204"/>
      <c r="BD94" s="204"/>
      <c r="BE94" s="204"/>
      <c r="BF94" s="204"/>
      <c r="BG94" s="204"/>
      <c r="BH94" s="204"/>
      <c r="BI94" s="204"/>
      <c r="BJ94" s="204"/>
      <c r="BK94" s="204"/>
      <c r="BL94" s="204"/>
    </row>
    <row r="95" spans="4:64" ht="18">
      <c r="D95" s="204"/>
      <c r="E95" s="204"/>
      <c r="F95" s="204"/>
      <c r="G95" s="204"/>
      <c r="H95" s="204"/>
      <c r="I95" s="204"/>
      <c r="J95" s="204"/>
      <c r="K95" s="204"/>
      <c r="L95" s="204"/>
      <c r="M95" s="204"/>
      <c r="N95" s="204"/>
      <c r="O95" s="204"/>
      <c r="P95" s="204"/>
      <c r="Q95" s="204"/>
      <c r="R95" s="204"/>
      <c r="S95" s="204"/>
      <c r="Y95" s="204"/>
      <c r="Z95" s="204"/>
      <c r="AA95" s="204"/>
      <c r="AB95" s="204"/>
      <c r="AC95" s="204"/>
      <c r="AD95" s="204"/>
      <c r="AE95" s="204"/>
      <c r="AF95" s="204"/>
      <c r="AG95" s="204"/>
      <c r="AH95" s="204"/>
      <c r="AI95" s="204"/>
      <c r="AJ95" s="204"/>
      <c r="AK95" s="204"/>
      <c r="AL95" s="204"/>
      <c r="AM95" s="204"/>
      <c r="AN95" s="204"/>
      <c r="AO95" s="204"/>
      <c r="AP95" s="204"/>
      <c r="AQ95" s="204"/>
      <c r="AR95" s="204"/>
      <c r="AS95" s="204"/>
      <c r="AT95" s="204"/>
      <c r="AU95" s="204"/>
      <c r="AV95" s="204"/>
      <c r="AW95" s="204"/>
      <c r="AX95" s="204"/>
      <c r="AY95" s="204"/>
      <c r="AZ95" s="204"/>
      <c r="BA95" s="204"/>
      <c r="BB95" s="204"/>
      <c r="BC95" s="204"/>
      <c r="BD95" s="204"/>
      <c r="BE95" s="204"/>
      <c r="BF95" s="204"/>
      <c r="BG95" s="204"/>
      <c r="BH95" s="204"/>
      <c r="BI95" s="204"/>
      <c r="BJ95" s="204"/>
      <c r="BK95" s="204"/>
      <c r="BL95" s="204"/>
    </row>
    <row r="96" spans="4:64" ht="18">
      <c r="D96" s="204"/>
      <c r="E96" s="204"/>
      <c r="F96" s="204"/>
      <c r="G96" s="204"/>
      <c r="H96" s="204"/>
      <c r="I96" s="204"/>
      <c r="J96" s="204"/>
      <c r="K96" s="204"/>
      <c r="L96" s="204"/>
      <c r="M96" s="204"/>
      <c r="N96" s="204"/>
      <c r="O96" s="204"/>
      <c r="P96" s="204"/>
      <c r="Q96" s="204"/>
      <c r="R96" s="204"/>
      <c r="S96" s="204"/>
      <c r="Y96" s="204"/>
      <c r="Z96" s="204"/>
      <c r="AA96" s="204"/>
      <c r="AB96" s="204"/>
      <c r="AC96" s="204"/>
      <c r="AD96" s="204"/>
      <c r="AE96" s="204"/>
      <c r="AF96" s="204"/>
      <c r="AG96" s="204"/>
      <c r="AH96" s="204"/>
      <c r="AI96" s="204"/>
      <c r="AJ96" s="204"/>
      <c r="AK96" s="204"/>
      <c r="AL96" s="204"/>
      <c r="AM96" s="204"/>
      <c r="AN96" s="204"/>
      <c r="AO96" s="204"/>
      <c r="AP96" s="204"/>
      <c r="AQ96" s="204"/>
      <c r="AR96" s="204"/>
      <c r="AS96" s="204"/>
      <c r="AT96" s="204"/>
      <c r="AU96" s="204"/>
      <c r="AV96" s="204"/>
      <c r="AW96" s="204"/>
      <c r="AX96" s="204"/>
      <c r="AY96" s="204"/>
      <c r="AZ96" s="204"/>
      <c r="BA96" s="204"/>
      <c r="BB96" s="204"/>
      <c r="BC96" s="204"/>
      <c r="BD96" s="204"/>
      <c r="BE96" s="204"/>
      <c r="BF96" s="204"/>
      <c r="BG96" s="204"/>
      <c r="BH96" s="204"/>
      <c r="BI96" s="204"/>
      <c r="BJ96" s="204"/>
      <c r="BK96" s="204"/>
      <c r="BL96" s="204"/>
    </row>
    <row r="97" spans="4:64" ht="18">
      <c r="D97" s="204"/>
      <c r="E97" s="204"/>
      <c r="F97" s="204"/>
      <c r="G97" s="204"/>
      <c r="H97" s="204"/>
      <c r="I97" s="204"/>
      <c r="J97" s="204"/>
      <c r="K97" s="204"/>
      <c r="L97" s="204"/>
      <c r="M97" s="204"/>
      <c r="N97" s="204"/>
      <c r="O97" s="204"/>
      <c r="P97" s="204"/>
      <c r="Q97" s="204"/>
      <c r="R97" s="204"/>
      <c r="S97" s="204"/>
      <c r="Y97" s="204"/>
      <c r="Z97" s="204"/>
      <c r="AA97" s="204"/>
      <c r="AB97" s="204"/>
      <c r="AC97" s="204"/>
      <c r="AD97" s="204"/>
      <c r="AE97" s="204"/>
      <c r="AF97" s="204"/>
      <c r="AG97" s="204"/>
      <c r="AH97" s="204"/>
      <c r="AI97" s="204"/>
      <c r="AJ97" s="204"/>
      <c r="AK97" s="204"/>
      <c r="AL97" s="204"/>
      <c r="AM97" s="204"/>
      <c r="AN97" s="204"/>
      <c r="AO97" s="204"/>
      <c r="AP97" s="204"/>
      <c r="AQ97" s="204"/>
      <c r="AR97" s="204"/>
      <c r="AS97" s="204"/>
      <c r="AT97" s="204"/>
      <c r="AU97" s="204"/>
      <c r="AV97" s="204"/>
      <c r="AW97" s="204"/>
      <c r="AX97" s="204"/>
      <c r="AY97" s="204"/>
      <c r="AZ97" s="204"/>
      <c r="BA97" s="204"/>
      <c r="BB97" s="204"/>
      <c r="BC97" s="204"/>
      <c r="BD97" s="204"/>
      <c r="BE97" s="204"/>
      <c r="BF97" s="204"/>
      <c r="BG97" s="204"/>
      <c r="BH97" s="204"/>
      <c r="BI97" s="204"/>
      <c r="BJ97" s="204"/>
      <c r="BK97" s="204"/>
      <c r="BL97" s="204"/>
    </row>
    <row r="98" spans="4:64" ht="18">
      <c r="D98" s="204"/>
      <c r="E98" s="204"/>
      <c r="F98" s="204"/>
      <c r="G98" s="204"/>
      <c r="H98" s="204"/>
      <c r="I98" s="204"/>
      <c r="J98" s="204"/>
      <c r="K98" s="204"/>
      <c r="L98" s="204"/>
      <c r="M98" s="204"/>
      <c r="N98" s="204"/>
      <c r="O98" s="204"/>
      <c r="P98" s="204"/>
      <c r="Q98" s="204"/>
      <c r="R98" s="204"/>
      <c r="S98" s="204"/>
      <c r="Y98" s="204"/>
      <c r="Z98" s="204"/>
      <c r="AA98" s="204"/>
      <c r="AB98" s="204"/>
      <c r="AC98" s="204"/>
      <c r="AD98" s="204"/>
      <c r="AE98" s="204"/>
      <c r="AF98" s="204"/>
      <c r="AG98" s="204"/>
      <c r="AH98" s="204"/>
      <c r="AI98" s="204"/>
      <c r="AJ98" s="204"/>
      <c r="AK98" s="204"/>
      <c r="AL98" s="204"/>
      <c r="AM98" s="204"/>
      <c r="AN98" s="204"/>
      <c r="AO98" s="204"/>
      <c r="AP98" s="204"/>
      <c r="AQ98" s="204"/>
      <c r="AR98" s="204"/>
      <c r="AS98" s="204"/>
      <c r="AT98" s="204"/>
      <c r="AU98" s="204"/>
      <c r="AV98" s="204"/>
      <c r="AW98" s="204"/>
      <c r="AX98" s="204"/>
      <c r="AY98" s="204"/>
      <c r="AZ98" s="204"/>
      <c r="BA98" s="204"/>
      <c r="BB98" s="204"/>
      <c r="BC98" s="204"/>
      <c r="BD98" s="204"/>
      <c r="BE98" s="204"/>
      <c r="BF98" s="204"/>
      <c r="BG98" s="204"/>
      <c r="BH98" s="204"/>
      <c r="BI98" s="204"/>
      <c r="BJ98" s="204"/>
      <c r="BK98" s="204"/>
      <c r="BL98" s="204"/>
    </row>
    <row r="99" spans="4:64" ht="18">
      <c r="D99" s="204"/>
      <c r="E99" s="204"/>
      <c r="F99" s="204"/>
      <c r="G99" s="204"/>
      <c r="H99" s="204"/>
      <c r="I99" s="204"/>
      <c r="J99" s="204"/>
      <c r="K99" s="204"/>
      <c r="L99" s="204"/>
      <c r="M99" s="204"/>
      <c r="N99" s="204"/>
      <c r="O99" s="204"/>
      <c r="P99" s="204"/>
      <c r="Q99" s="204"/>
      <c r="R99" s="204"/>
      <c r="S99" s="204"/>
      <c r="Y99" s="204"/>
      <c r="Z99" s="204"/>
      <c r="AA99" s="204"/>
      <c r="AB99" s="204"/>
      <c r="AC99" s="204"/>
      <c r="AD99" s="204"/>
      <c r="AE99" s="204"/>
      <c r="AF99" s="204"/>
      <c r="AG99" s="204"/>
      <c r="AH99" s="204"/>
      <c r="AI99" s="204"/>
      <c r="AJ99" s="204"/>
      <c r="AK99" s="204"/>
      <c r="AL99" s="204"/>
      <c r="AM99" s="204"/>
      <c r="AN99" s="204"/>
      <c r="AO99" s="204"/>
      <c r="AP99" s="204"/>
      <c r="AQ99" s="204"/>
      <c r="AR99" s="204"/>
      <c r="AS99" s="204"/>
      <c r="AT99" s="204"/>
      <c r="AU99" s="204"/>
      <c r="AV99" s="204"/>
      <c r="AW99" s="204"/>
      <c r="AX99" s="204"/>
      <c r="AY99" s="204"/>
      <c r="AZ99" s="204"/>
      <c r="BA99" s="204"/>
      <c r="BB99" s="204"/>
      <c r="BC99" s="204"/>
      <c r="BD99" s="204"/>
      <c r="BE99" s="204"/>
      <c r="BF99" s="204"/>
      <c r="BG99" s="204"/>
      <c r="BH99" s="204"/>
      <c r="BI99" s="204"/>
      <c r="BJ99" s="204"/>
      <c r="BK99" s="204"/>
      <c r="BL99" s="204"/>
    </row>
    <row r="100" spans="4:64" ht="18">
      <c r="D100" s="204"/>
      <c r="E100" s="204"/>
      <c r="F100" s="204"/>
      <c r="G100" s="204"/>
      <c r="H100" s="204"/>
      <c r="I100" s="204"/>
      <c r="J100" s="204"/>
      <c r="K100" s="204"/>
      <c r="L100" s="204"/>
      <c r="M100" s="204"/>
      <c r="N100" s="204"/>
      <c r="O100" s="204"/>
      <c r="P100" s="204"/>
      <c r="Q100" s="204"/>
      <c r="R100" s="204"/>
      <c r="S100" s="204"/>
      <c r="Y100" s="204"/>
      <c r="Z100" s="204"/>
      <c r="AA100" s="204"/>
      <c r="AB100" s="204"/>
      <c r="AC100" s="204"/>
      <c r="AD100" s="204"/>
      <c r="AE100" s="204"/>
      <c r="AF100" s="204"/>
      <c r="AG100" s="204"/>
      <c r="AH100" s="204"/>
      <c r="AI100" s="204"/>
      <c r="AJ100" s="204"/>
      <c r="AK100" s="204"/>
      <c r="AL100" s="204"/>
      <c r="AM100" s="204"/>
      <c r="AN100" s="204"/>
      <c r="AO100" s="204"/>
      <c r="AP100" s="204"/>
      <c r="AQ100" s="204"/>
      <c r="AR100" s="204"/>
      <c r="AS100" s="204"/>
      <c r="AT100" s="204"/>
      <c r="AU100" s="204"/>
      <c r="AV100" s="204"/>
      <c r="AW100" s="204"/>
      <c r="AX100" s="204"/>
      <c r="AY100" s="204"/>
      <c r="AZ100" s="204"/>
      <c r="BA100" s="204"/>
      <c r="BB100" s="204"/>
      <c r="BC100" s="204"/>
      <c r="BD100" s="204"/>
      <c r="BE100" s="204"/>
      <c r="BF100" s="204"/>
      <c r="BG100" s="204"/>
      <c r="BH100" s="204"/>
      <c r="BI100" s="204"/>
      <c r="BJ100" s="204"/>
      <c r="BK100" s="204"/>
      <c r="BL100" s="204"/>
    </row>
    <row r="101" spans="4:64" ht="18">
      <c r="D101" s="204"/>
      <c r="E101" s="204"/>
      <c r="F101" s="204"/>
      <c r="G101" s="204"/>
      <c r="H101" s="204"/>
      <c r="I101" s="204"/>
      <c r="J101" s="204"/>
      <c r="K101" s="204"/>
      <c r="L101" s="204"/>
      <c r="M101" s="204"/>
      <c r="N101" s="204"/>
      <c r="O101" s="204"/>
      <c r="P101" s="204"/>
      <c r="Q101" s="204"/>
      <c r="R101" s="204"/>
      <c r="S101" s="204"/>
      <c r="Y101" s="204"/>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c r="AU101" s="204"/>
      <c r="AV101" s="204"/>
      <c r="AW101" s="204"/>
      <c r="AX101" s="204"/>
      <c r="AY101" s="204"/>
      <c r="AZ101" s="204"/>
      <c r="BA101" s="204"/>
      <c r="BB101" s="204"/>
      <c r="BC101" s="204"/>
      <c r="BD101" s="204"/>
      <c r="BE101" s="204"/>
      <c r="BF101" s="204"/>
      <c r="BG101" s="204"/>
      <c r="BH101" s="204"/>
      <c r="BI101" s="204"/>
      <c r="BJ101" s="204"/>
      <c r="BK101" s="204"/>
      <c r="BL101" s="204"/>
    </row>
    <row r="102" spans="4:64" ht="18">
      <c r="D102" s="204"/>
      <c r="E102" s="204"/>
      <c r="F102" s="204"/>
      <c r="G102" s="204"/>
      <c r="H102" s="204"/>
      <c r="I102" s="204"/>
      <c r="J102" s="204"/>
      <c r="K102" s="204"/>
      <c r="L102" s="204"/>
      <c r="M102" s="204"/>
      <c r="N102" s="204"/>
      <c r="O102" s="204"/>
      <c r="P102" s="204"/>
      <c r="Q102" s="204"/>
      <c r="R102" s="204"/>
      <c r="S102" s="204"/>
      <c r="Y102" s="204"/>
      <c r="Z102" s="204"/>
      <c r="AA102" s="204"/>
      <c r="AB102" s="204"/>
      <c r="AC102" s="204"/>
      <c r="AD102" s="204"/>
      <c r="AE102" s="204"/>
      <c r="AF102" s="204"/>
      <c r="AG102" s="204"/>
      <c r="AH102" s="204"/>
      <c r="AI102" s="204"/>
      <c r="AJ102" s="204"/>
      <c r="AK102" s="204"/>
      <c r="AL102" s="204"/>
      <c r="AM102" s="204"/>
      <c r="AN102" s="204"/>
      <c r="AO102" s="204"/>
      <c r="AP102" s="204"/>
      <c r="AQ102" s="204"/>
      <c r="AR102" s="204"/>
      <c r="AS102" s="204"/>
      <c r="AT102" s="204"/>
      <c r="AU102" s="204"/>
      <c r="AV102" s="204"/>
      <c r="AW102" s="204"/>
      <c r="AX102" s="204"/>
      <c r="AY102" s="204"/>
      <c r="AZ102" s="204"/>
      <c r="BA102" s="204"/>
      <c r="BB102" s="204"/>
      <c r="BC102" s="204"/>
      <c r="BD102" s="204"/>
      <c r="BE102" s="204"/>
      <c r="BF102" s="204"/>
      <c r="BG102" s="204"/>
      <c r="BH102" s="204"/>
      <c r="BI102" s="204"/>
      <c r="BJ102" s="204"/>
      <c r="BK102" s="204"/>
      <c r="BL102" s="204"/>
    </row>
    <row r="103" spans="4:64" ht="18">
      <c r="D103" s="204"/>
      <c r="E103" s="204"/>
      <c r="F103" s="204"/>
      <c r="G103" s="204"/>
      <c r="H103" s="204"/>
      <c r="I103" s="204"/>
      <c r="J103" s="204"/>
      <c r="K103" s="204"/>
      <c r="L103" s="204"/>
      <c r="M103" s="204"/>
      <c r="N103" s="204"/>
      <c r="O103" s="204"/>
      <c r="P103" s="204"/>
      <c r="Q103" s="204"/>
      <c r="R103" s="204"/>
      <c r="S103" s="204"/>
      <c r="Y103" s="204"/>
      <c r="Z103" s="204"/>
      <c r="AA103" s="204"/>
      <c r="AB103" s="204"/>
      <c r="AC103" s="204"/>
      <c r="AD103" s="204"/>
      <c r="AE103" s="204"/>
      <c r="AF103" s="204"/>
      <c r="AG103" s="204"/>
      <c r="AH103" s="204"/>
      <c r="AI103" s="204"/>
      <c r="AJ103" s="204"/>
      <c r="AK103" s="204"/>
      <c r="AL103" s="204"/>
      <c r="AM103" s="204"/>
      <c r="AN103" s="204"/>
      <c r="AO103" s="204"/>
      <c r="AP103" s="204"/>
      <c r="AQ103" s="204"/>
      <c r="AR103" s="204"/>
      <c r="AS103" s="204"/>
      <c r="AT103" s="204"/>
      <c r="AU103" s="204"/>
      <c r="AV103" s="204"/>
      <c r="AW103" s="204"/>
      <c r="AX103" s="204"/>
      <c r="AY103" s="204"/>
      <c r="AZ103" s="204"/>
      <c r="BA103" s="204"/>
      <c r="BB103" s="204"/>
      <c r="BC103" s="204"/>
      <c r="BD103" s="204"/>
      <c r="BE103" s="204"/>
      <c r="BF103" s="204"/>
      <c r="BG103" s="204"/>
      <c r="BH103" s="204"/>
      <c r="BI103" s="204"/>
      <c r="BJ103" s="204"/>
      <c r="BK103" s="204"/>
      <c r="BL103" s="204"/>
    </row>
    <row r="104" spans="4:64" ht="18">
      <c r="D104" s="204"/>
      <c r="E104" s="204"/>
      <c r="F104" s="204"/>
      <c r="G104" s="204"/>
      <c r="H104" s="204"/>
      <c r="I104" s="204"/>
      <c r="J104" s="204"/>
      <c r="K104" s="204"/>
      <c r="L104" s="204"/>
      <c r="M104" s="204"/>
      <c r="N104" s="204"/>
      <c r="O104" s="204"/>
      <c r="P104" s="204"/>
      <c r="Q104" s="204"/>
      <c r="R104" s="204"/>
      <c r="S104" s="204"/>
      <c r="Y104" s="204"/>
      <c r="Z104" s="204"/>
      <c r="AA104" s="204"/>
      <c r="AB104" s="204"/>
      <c r="AC104" s="204"/>
      <c r="AD104" s="204"/>
      <c r="AE104" s="204"/>
      <c r="AF104" s="204"/>
      <c r="AG104" s="204"/>
      <c r="AH104" s="204"/>
      <c r="AI104" s="204"/>
      <c r="AJ104" s="204"/>
      <c r="AK104" s="204"/>
      <c r="AL104" s="204"/>
      <c r="AM104" s="204"/>
      <c r="AN104" s="204"/>
      <c r="AO104" s="204"/>
      <c r="AP104" s="204"/>
      <c r="AQ104" s="204"/>
      <c r="AR104" s="204"/>
      <c r="AS104" s="204"/>
      <c r="AT104" s="204"/>
      <c r="AU104" s="204"/>
      <c r="AV104" s="204"/>
      <c r="AW104" s="204"/>
      <c r="AX104" s="204"/>
      <c r="AY104" s="204"/>
      <c r="AZ104" s="204"/>
      <c r="BA104" s="204"/>
      <c r="BB104" s="204"/>
      <c r="BC104" s="204"/>
      <c r="BD104" s="204"/>
      <c r="BE104" s="204"/>
      <c r="BF104" s="204"/>
      <c r="BG104" s="204"/>
      <c r="BH104" s="204"/>
      <c r="BI104" s="204"/>
      <c r="BJ104" s="204"/>
      <c r="BK104" s="204"/>
      <c r="BL104" s="204"/>
    </row>
    <row r="105" spans="4:64" ht="18">
      <c r="D105" s="204"/>
      <c r="E105" s="204"/>
      <c r="F105" s="204"/>
      <c r="G105" s="204"/>
      <c r="H105" s="204"/>
      <c r="I105" s="204"/>
      <c r="J105" s="204"/>
      <c r="K105" s="204"/>
      <c r="L105" s="204"/>
      <c r="M105" s="204"/>
      <c r="N105" s="204"/>
      <c r="O105" s="204"/>
      <c r="P105" s="204"/>
      <c r="Q105" s="204"/>
      <c r="R105" s="204"/>
      <c r="S105" s="204"/>
      <c r="Y105" s="204"/>
      <c r="Z105" s="204"/>
      <c r="AA105" s="204"/>
      <c r="AB105" s="204"/>
      <c r="AC105" s="204"/>
      <c r="AD105" s="204"/>
      <c r="AE105" s="204"/>
      <c r="AF105" s="204"/>
      <c r="AG105" s="204"/>
      <c r="AH105" s="204"/>
      <c r="AI105" s="204"/>
      <c r="AJ105" s="204"/>
      <c r="AK105" s="204"/>
      <c r="AL105" s="204"/>
      <c r="AM105" s="204"/>
      <c r="AN105" s="204"/>
      <c r="AO105" s="204"/>
      <c r="AP105" s="204"/>
      <c r="AQ105" s="204"/>
      <c r="AR105" s="204"/>
      <c r="AS105" s="204"/>
      <c r="AT105" s="204"/>
      <c r="AU105" s="204"/>
      <c r="AV105" s="204"/>
      <c r="AW105" s="204"/>
      <c r="AX105" s="204"/>
      <c r="AY105" s="204"/>
      <c r="AZ105" s="204"/>
      <c r="BA105" s="204"/>
      <c r="BB105" s="204"/>
      <c r="BC105" s="204"/>
      <c r="BD105" s="204"/>
      <c r="BE105" s="204"/>
      <c r="BF105" s="204"/>
      <c r="BG105" s="204"/>
      <c r="BH105" s="204"/>
      <c r="BI105" s="204"/>
      <c r="BJ105" s="204"/>
      <c r="BK105" s="204"/>
      <c r="BL105" s="204"/>
    </row>
    <row r="106" spans="4:64" ht="18">
      <c r="D106" s="204"/>
      <c r="E106" s="204"/>
      <c r="F106" s="204"/>
      <c r="G106" s="204"/>
      <c r="H106" s="204"/>
      <c r="I106" s="204"/>
      <c r="J106" s="204"/>
      <c r="K106" s="204"/>
      <c r="L106" s="204"/>
      <c r="M106" s="204"/>
      <c r="N106" s="204"/>
      <c r="O106" s="204"/>
      <c r="P106" s="204"/>
      <c r="Q106" s="204"/>
      <c r="R106" s="204"/>
      <c r="S106" s="204"/>
      <c r="Y106" s="204"/>
      <c r="Z106" s="204"/>
      <c r="AA106" s="204"/>
      <c r="AB106" s="204"/>
      <c r="AC106" s="204"/>
      <c r="AD106" s="204"/>
      <c r="AE106" s="204"/>
      <c r="AF106" s="204"/>
      <c r="AG106" s="204"/>
      <c r="AH106" s="204"/>
      <c r="AI106" s="204"/>
      <c r="AJ106" s="204"/>
      <c r="AK106" s="204"/>
      <c r="AL106" s="204"/>
      <c r="AM106" s="204"/>
      <c r="AN106" s="204"/>
      <c r="AO106" s="204"/>
      <c r="AP106" s="204"/>
      <c r="AQ106" s="204"/>
      <c r="AR106" s="204"/>
      <c r="AS106" s="204"/>
      <c r="AT106" s="204"/>
      <c r="AU106" s="204"/>
      <c r="AV106" s="204"/>
      <c r="AW106" s="204"/>
      <c r="AX106" s="204"/>
      <c r="AY106" s="204"/>
      <c r="AZ106" s="204"/>
      <c r="BA106" s="204"/>
      <c r="BB106" s="204"/>
      <c r="BC106" s="204"/>
      <c r="BD106" s="204"/>
      <c r="BE106" s="204"/>
      <c r="BF106" s="204"/>
      <c r="BG106" s="204"/>
      <c r="BH106" s="204"/>
      <c r="BI106" s="204"/>
      <c r="BJ106" s="204"/>
      <c r="BK106" s="204"/>
      <c r="BL106" s="204"/>
    </row>
    <row r="107" spans="4:64" ht="18">
      <c r="D107" s="204"/>
      <c r="E107" s="204"/>
      <c r="F107" s="204"/>
      <c r="G107" s="204"/>
      <c r="H107" s="204"/>
      <c r="I107" s="204"/>
      <c r="J107" s="204"/>
      <c r="K107" s="204"/>
      <c r="L107" s="204"/>
      <c r="M107" s="204"/>
      <c r="N107" s="204"/>
      <c r="O107" s="204"/>
      <c r="P107" s="204"/>
      <c r="Q107" s="204"/>
      <c r="R107" s="204"/>
      <c r="S107" s="204"/>
      <c r="Y107" s="204"/>
      <c r="Z107" s="204"/>
      <c r="AA107" s="204"/>
      <c r="AB107" s="204"/>
      <c r="AC107" s="204"/>
      <c r="AD107" s="204"/>
      <c r="AE107" s="204"/>
      <c r="AF107" s="204"/>
      <c r="AG107" s="204"/>
      <c r="AH107" s="204"/>
      <c r="AI107" s="204"/>
      <c r="AJ107" s="204"/>
      <c r="AK107" s="204"/>
      <c r="AL107" s="204"/>
      <c r="AM107" s="204"/>
      <c r="AN107" s="204"/>
      <c r="AO107" s="204"/>
      <c r="AP107" s="204"/>
      <c r="AQ107" s="204"/>
      <c r="AR107" s="204"/>
      <c r="AS107" s="204"/>
      <c r="AT107" s="204"/>
      <c r="AU107" s="204"/>
      <c r="AV107" s="204"/>
      <c r="AW107" s="204"/>
      <c r="AX107" s="204"/>
      <c r="AY107" s="204"/>
      <c r="AZ107" s="204"/>
      <c r="BA107" s="204"/>
      <c r="BB107" s="204"/>
      <c r="BC107" s="204"/>
      <c r="BD107" s="204"/>
      <c r="BE107" s="204"/>
      <c r="BF107" s="204"/>
      <c r="BG107" s="204"/>
      <c r="BH107" s="204"/>
      <c r="BI107" s="204"/>
      <c r="BJ107" s="204"/>
      <c r="BK107" s="204"/>
      <c r="BL107" s="204"/>
    </row>
    <row r="108" spans="4:64" ht="18">
      <c r="D108" s="204"/>
      <c r="E108" s="204"/>
      <c r="F108" s="204"/>
      <c r="G108" s="204"/>
      <c r="H108" s="204"/>
      <c r="I108" s="204"/>
      <c r="J108" s="204"/>
      <c r="K108" s="204"/>
      <c r="L108" s="204"/>
      <c r="M108" s="204"/>
      <c r="N108" s="204"/>
      <c r="O108" s="204"/>
      <c r="P108" s="204"/>
      <c r="Q108" s="204"/>
      <c r="R108" s="204"/>
      <c r="S108" s="204"/>
      <c r="Y108" s="204"/>
      <c r="Z108" s="204"/>
      <c r="AA108" s="204"/>
      <c r="AB108" s="204"/>
      <c r="AC108" s="204"/>
      <c r="AD108" s="204"/>
      <c r="AE108" s="204"/>
      <c r="AF108" s="204"/>
      <c r="AG108" s="204"/>
      <c r="AH108" s="204"/>
      <c r="AI108" s="204"/>
      <c r="AJ108" s="204"/>
      <c r="AK108" s="204"/>
      <c r="AL108" s="204"/>
      <c r="AM108" s="204"/>
      <c r="AN108" s="204"/>
      <c r="AO108" s="204"/>
      <c r="AP108" s="204"/>
      <c r="AQ108" s="204"/>
      <c r="AR108" s="204"/>
      <c r="AS108" s="204"/>
      <c r="AT108" s="204"/>
      <c r="AU108" s="204"/>
      <c r="AV108" s="204"/>
      <c r="AW108" s="204"/>
      <c r="AX108" s="204"/>
      <c r="AY108" s="204"/>
      <c r="AZ108" s="204"/>
      <c r="BA108" s="204"/>
      <c r="BB108" s="204"/>
      <c r="BC108" s="204"/>
      <c r="BD108" s="204"/>
      <c r="BE108" s="204"/>
      <c r="BF108" s="204"/>
      <c r="BG108" s="204"/>
      <c r="BH108" s="204"/>
      <c r="BI108" s="204"/>
      <c r="BJ108" s="204"/>
      <c r="BK108" s="204"/>
      <c r="BL108" s="204"/>
    </row>
    <row r="109" spans="4:64" ht="18">
      <c r="D109" s="204"/>
      <c r="E109" s="204"/>
      <c r="F109" s="204"/>
      <c r="G109" s="204"/>
      <c r="H109" s="204"/>
      <c r="I109" s="204"/>
      <c r="J109" s="204"/>
      <c r="K109" s="204"/>
      <c r="L109" s="204"/>
      <c r="M109" s="204"/>
      <c r="N109" s="204"/>
      <c r="O109" s="204"/>
      <c r="P109" s="204"/>
      <c r="Q109" s="204"/>
      <c r="R109" s="204"/>
      <c r="S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c r="AX109" s="204"/>
      <c r="AY109" s="204"/>
      <c r="AZ109" s="204"/>
      <c r="BA109" s="204"/>
      <c r="BB109" s="204"/>
      <c r="BC109" s="204"/>
      <c r="BD109" s="204"/>
      <c r="BE109" s="204"/>
      <c r="BF109" s="204"/>
      <c r="BG109" s="204"/>
      <c r="BH109" s="204"/>
      <c r="BI109" s="204"/>
      <c r="BJ109" s="204"/>
      <c r="BK109" s="204"/>
      <c r="BL109" s="204"/>
    </row>
    <row r="110" spans="4:64" ht="18">
      <c r="D110" s="204"/>
      <c r="E110" s="204"/>
      <c r="F110" s="204"/>
      <c r="G110" s="204"/>
      <c r="H110" s="204"/>
      <c r="I110" s="204"/>
      <c r="J110" s="204"/>
      <c r="K110" s="204"/>
      <c r="L110" s="204"/>
      <c r="M110" s="204"/>
      <c r="N110" s="204"/>
      <c r="O110" s="204"/>
      <c r="P110" s="204"/>
      <c r="Q110" s="204"/>
      <c r="R110" s="204"/>
      <c r="S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c r="AX110" s="204"/>
      <c r="AY110" s="204"/>
      <c r="AZ110" s="204"/>
      <c r="BA110" s="204"/>
      <c r="BB110" s="204"/>
      <c r="BC110" s="204"/>
      <c r="BD110" s="204"/>
      <c r="BE110" s="204"/>
      <c r="BF110" s="204"/>
      <c r="BG110" s="204"/>
      <c r="BH110" s="204"/>
      <c r="BI110" s="204"/>
      <c r="BJ110" s="204"/>
      <c r="BK110" s="204"/>
      <c r="BL110" s="204"/>
    </row>
    <row r="111" spans="4:64" ht="18">
      <c r="D111" s="204"/>
      <c r="E111" s="204"/>
      <c r="F111" s="204"/>
      <c r="G111" s="204"/>
      <c r="H111" s="204"/>
      <c r="I111" s="204"/>
      <c r="J111" s="204"/>
      <c r="K111" s="204"/>
      <c r="L111" s="204"/>
      <c r="M111" s="204"/>
      <c r="N111" s="204"/>
      <c r="O111" s="204"/>
      <c r="P111" s="204"/>
      <c r="Q111" s="204"/>
      <c r="R111" s="204"/>
      <c r="S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204"/>
      <c r="BJ111" s="204"/>
      <c r="BK111" s="204"/>
      <c r="BL111" s="204"/>
    </row>
    <row r="112" spans="4:64" ht="18">
      <c r="D112" s="204"/>
      <c r="E112" s="204"/>
      <c r="F112" s="204"/>
      <c r="G112" s="204"/>
      <c r="H112" s="204"/>
      <c r="I112" s="204"/>
      <c r="J112" s="204"/>
      <c r="K112" s="204"/>
      <c r="L112" s="204"/>
      <c r="M112" s="204"/>
      <c r="N112" s="204"/>
      <c r="O112" s="204"/>
      <c r="P112" s="204"/>
      <c r="Q112" s="204"/>
      <c r="R112" s="204"/>
      <c r="S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row>
    <row r="113" spans="4:64" ht="18">
      <c r="D113" s="204"/>
      <c r="E113" s="204"/>
      <c r="F113" s="204"/>
      <c r="G113" s="204"/>
      <c r="H113" s="204"/>
      <c r="I113" s="204"/>
      <c r="J113" s="204"/>
      <c r="K113" s="204"/>
      <c r="L113" s="204"/>
      <c r="M113" s="204"/>
      <c r="N113" s="204"/>
      <c r="O113" s="204"/>
      <c r="P113" s="204"/>
      <c r="Q113" s="204"/>
      <c r="R113" s="204"/>
      <c r="S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c r="AX113" s="204"/>
      <c r="AY113" s="204"/>
      <c r="AZ113" s="204"/>
      <c r="BA113" s="204"/>
      <c r="BB113" s="204"/>
      <c r="BC113" s="204"/>
      <c r="BD113" s="204"/>
      <c r="BE113" s="204"/>
      <c r="BF113" s="204"/>
      <c r="BG113" s="204"/>
      <c r="BH113" s="204"/>
      <c r="BI113" s="204"/>
      <c r="BJ113" s="204"/>
      <c r="BK113" s="204"/>
      <c r="BL113" s="204"/>
    </row>
    <row r="114" spans="4:64" ht="18">
      <c r="D114" s="204"/>
      <c r="E114" s="204"/>
      <c r="F114" s="204"/>
      <c r="G114" s="204"/>
      <c r="H114" s="204"/>
      <c r="I114" s="204"/>
      <c r="J114" s="204"/>
      <c r="K114" s="204"/>
      <c r="L114" s="204"/>
      <c r="M114" s="204"/>
      <c r="N114" s="204"/>
      <c r="O114" s="204"/>
      <c r="P114" s="204"/>
      <c r="Q114" s="204"/>
      <c r="R114" s="204"/>
      <c r="S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204"/>
      <c r="BA114" s="204"/>
      <c r="BB114" s="204"/>
      <c r="BC114" s="204"/>
      <c r="BD114" s="204"/>
      <c r="BE114" s="204"/>
      <c r="BF114" s="204"/>
      <c r="BG114" s="204"/>
      <c r="BH114" s="204"/>
      <c r="BI114" s="204"/>
      <c r="BJ114" s="204"/>
      <c r="BK114" s="204"/>
      <c r="BL114" s="204"/>
    </row>
    <row r="115" spans="4:64" ht="18">
      <c r="D115" s="204"/>
      <c r="E115" s="204"/>
      <c r="F115" s="204"/>
      <c r="G115" s="204"/>
      <c r="H115" s="204"/>
      <c r="I115" s="204"/>
      <c r="J115" s="204"/>
      <c r="K115" s="204"/>
      <c r="L115" s="204"/>
      <c r="M115" s="204"/>
      <c r="N115" s="204"/>
      <c r="O115" s="204"/>
      <c r="P115" s="204"/>
      <c r="Q115" s="204"/>
      <c r="R115" s="204"/>
      <c r="S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4"/>
      <c r="BF115" s="204"/>
      <c r="BG115" s="204"/>
      <c r="BH115" s="204"/>
      <c r="BI115" s="204"/>
      <c r="BJ115" s="204"/>
      <c r="BK115" s="204"/>
      <c r="BL115" s="204"/>
    </row>
    <row r="116" spans="4:64" ht="18">
      <c r="D116" s="204"/>
      <c r="E116" s="204"/>
      <c r="F116" s="204"/>
      <c r="G116" s="204"/>
      <c r="H116" s="204"/>
      <c r="I116" s="204"/>
      <c r="J116" s="204"/>
      <c r="K116" s="204"/>
      <c r="L116" s="204"/>
      <c r="M116" s="204"/>
      <c r="N116" s="204"/>
      <c r="O116" s="204"/>
      <c r="P116" s="204"/>
      <c r="Q116" s="204"/>
      <c r="R116" s="204"/>
      <c r="S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4"/>
      <c r="BB116" s="204"/>
      <c r="BC116" s="204"/>
      <c r="BD116" s="204"/>
      <c r="BE116" s="204"/>
      <c r="BF116" s="204"/>
      <c r="BG116" s="204"/>
      <c r="BH116" s="204"/>
      <c r="BI116" s="204"/>
      <c r="BJ116" s="204"/>
      <c r="BK116" s="204"/>
      <c r="BL116" s="204"/>
    </row>
    <row r="117" spans="4:64" ht="18">
      <c r="D117" s="204"/>
      <c r="E117" s="204"/>
      <c r="F117" s="204"/>
      <c r="G117" s="204"/>
      <c r="H117" s="204"/>
      <c r="I117" s="204"/>
      <c r="J117" s="204"/>
      <c r="K117" s="204"/>
      <c r="L117" s="204"/>
      <c r="M117" s="204"/>
      <c r="N117" s="204"/>
      <c r="O117" s="204"/>
      <c r="P117" s="204"/>
      <c r="Q117" s="204"/>
      <c r="R117" s="204"/>
      <c r="S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c r="AX117" s="204"/>
      <c r="AY117" s="204"/>
      <c r="AZ117" s="204"/>
      <c r="BA117" s="204"/>
      <c r="BB117" s="204"/>
      <c r="BC117" s="204"/>
      <c r="BD117" s="204"/>
      <c r="BE117" s="204"/>
      <c r="BF117" s="204"/>
      <c r="BG117" s="204"/>
      <c r="BH117" s="204"/>
      <c r="BI117" s="204"/>
      <c r="BJ117" s="204"/>
      <c r="BK117" s="204"/>
      <c r="BL117" s="204"/>
    </row>
    <row r="118" spans="4:64" ht="18">
      <c r="D118" s="204"/>
      <c r="E118" s="204"/>
      <c r="F118" s="204"/>
      <c r="G118" s="204"/>
      <c r="H118" s="204"/>
      <c r="I118" s="204"/>
      <c r="J118" s="204"/>
      <c r="K118" s="204"/>
      <c r="L118" s="204"/>
      <c r="M118" s="204"/>
      <c r="N118" s="204"/>
      <c r="O118" s="204"/>
      <c r="P118" s="204"/>
      <c r="Q118" s="204"/>
      <c r="R118" s="204"/>
      <c r="S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204"/>
      <c r="BD118" s="204"/>
      <c r="BE118" s="204"/>
      <c r="BF118" s="204"/>
      <c r="BG118" s="204"/>
      <c r="BH118" s="204"/>
      <c r="BI118" s="204"/>
      <c r="BJ118" s="204"/>
      <c r="BK118" s="204"/>
      <c r="BL118" s="204"/>
    </row>
    <row r="119" spans="4:64" ht="18">
      <c r="D119" s="204"/>
      <c r="E119" s="204"/>
      <c r="F119" s="204"/>
      <c r="G119" s="204"/>
      <c r="H119" s="204"/>
      <c r="I119" s="204"/>
      <c r="J119" s="204"/>
      <c r="K119" s="204"/>
      <c r="L119" s="204"/>
      <c r="M119" s="204"/>
      <c r="N119" s="204"/>
      <c r="O119" s="204"/>
      <c r="P119" s="204"/>
      <c r="Q119" s="204"/>
      <c r="R119" s="204"/>
      <c r="S119" s="204"/>
      <c r="Y119" s="204"/>
      <c r="Z119" s="204"/>
      <c r="AA119" s="204"/>
      <c r="AB119" s="204"/>
      <c r="AC119" s="204"/>
      <c r="AD119" s="204"/>
      <c r="AE119" s="204"/>
      <c r="AF119" s="204"/>
      <c r="AG119" s="204"/>
      <c r="AH119" s="204"/>
      <c r="AI119" s="204"/>
      <c r="AJ119" s="204"/>
      <c r="AK119" s="204"/>
      <c r="AL119" s="204"/>
      <c r="AM119" s="204"/>
      <c r="AN119" s="204"/>
      <c r="AO119" s="204"/>
      <c r="AP119" s="204"/>
      <c r="AQ119" s="204"/>
      <c r="AR119" s="204"/>
      <c r="AS119" s="204"/>
      <c r="AT119" s="204"/>
      <c r="AU119" s="204"/>
      <c r="AV119" s="204"/>
      <c r="AW119" s="204"/>
      <c r="AX119" s="204"/>
      <c r="AY119" s="204"/>
      <c r="AZ119" s="204"/>
      <c r="BA119" s="204"/>
      <c r="BB119" s="204"/>
      <c r="BC119" s="204"/>
      <c r="BD119" s="204"/>
      <c r="BE119" s="204"/>
      <c r="BF119" s="204"/>
      <c r="BG119" s="204"/>
      <c r="BH119" s="204"/>
      <c r="BI119" s="204"/>
      <c r="BJ119" s="204"/>
      <c r="BK119" s="204"/>
      <c r="BL119" s="204"/>
    </row>
    <row r="120" spans="4:64" ht="18">
      <c r="D120" s="204"/>
      <c r="E120" s="204"/>
      <c r="F120" s="204"/>
      <c r="G120" s="204"/>
      <c r="H120" s="204"/>
      <c r="I120" s="204"/>
      <c r="J120" s="204"/>
      <c r="K120" s="204"/>
      <c r="L120" s="204"/>
      <c r="M120" s="204"/>
      <c r="N120" s="204"/>
      <c r="O120" s="204"/>
      <c r="P120" s="204"/>
      <c r="Q120" s="204"/>
      <c r="R120" s="204"/>
      <c r="S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c r="BA120" s="204"/>
      <c r="BB120" s="204"/>
      <c r="BC120" s="204"/>
      <c r="BD120" s="204"/>
      <c r="BE120" s="204"/>
      <c r="BF120" s="204"/>
      <c r="BG120" s="204"/>
      <c r="BH120" s="204"/>
      <c r="BI120" s="204"/>
      <c r="BJ120" s="204"/>
      <c r="BK120" s="204"/>
      <c r="BL120" s="204"/>
    </row>
    <row r="121" spans="4:64" ht="18">
      <c r="D121" s="204"/>
      <c r="E121" s="204"/>
      <c r="F121" s="204"/>
      <c r="G121" s="204"/>
      <c r="H121" s="204"/>
      <c r="I121" s="204"/>
      <c r="J121" s="204"/>
      <c r="K121" s="204"/>
      <c r="L121" s="204"/>
      <c r="M121" s="204"/>
      <c r="N121" s="204"/>
      <c r="O121" s="204"/>
      <c r="P121" s="204"/>
      <c r="Q121" s="204"/>
      <c r="R121" s="204"/>
      <c r="S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4"/>
      <c r="AX121" s="204"/>
      <c r="AY121" s="204"/>
      <c r="AZ121" s="204"/>
      <c r="BA121" s="204"/>
      <c r="BB121" s="204"/>
      <c r="BC121" s="204"/>
      <c r="BD121" s="204"/>
      <c r="BE121" s="204"/>
      <c r="BF121" s="204"/>
      <c r="BG121" s="204"/>
      <c r="BH121" s="204"/>
      <c r="BI121" s="204"/>
      <c r="BJ121" s="204"/>
      <c r="BK121" s="204"/>
      <c r="BL121" s="204"/>
    </row>
    <row r="122" spans="4:64" ht="18">
      <c r="D122" s="204"/>
      <c r="E122" s="204"/>
      <c r="F122" s="204"/>
      <c r="G122" s="204"/>
      <c r="H122" s="204"/>
      <c r="I122" s="204"/>
      <c r="J122" s="204"/>
      <c r="K122" s="204"/>
      <c r="L122" s="204"/>
      <c r="M122" s="204"/>
      <c r="N122" s="204"/>
      <c r="O122" s="204"/>
      <c r="P122" s="204"/>
      <c r="Q122" s="204"/>
      <c r="R122" s="204"/>
      <c r="S122" s="204"/>
      <c r="Y122" s="204"/>
      <c r="Z122" s="204"/>
      <c r="AA122" s="204"/>
      <c r="AB122" s="204"/>
      <c r="AC122" s="204"/>
      <c r="AD122" s="204"/>
      <c r="AE122" s="204"/>
      <c r="AF122" s="204"/>
      <c r="AG122" s="204"/>
      <c r="AH122" s="204"/>
      <c r="AI122" s="204"/>
      <c r="AJ122" s="204"/>
      <c r="AK122" s="204"/>
      <c r="AL122" s="204"/>
      <c r="AM122" s="204"/>
      <c r="AN122" s="204"/>
      <c r="AO122" s="204"/>
      <c r="AP122" s="204"/>
      <c r="AQ122" s="204"/>
      <c r="AR122" s="204"/>
      <c r="AS122" s="204"/>
      <c r="AT122" s="204"/>
      <c r="AU122" s="204"/>
      <c r="AV122" s="204"/>
      <c r="AW122" s="204"/>
      <c r="AX122" s="204"/>
      <c r="AY122" s="204"/>
      <c r="AZ122" s="204"/>
      <c r="BA122" s="204"/>
      <c r="BB122" s="204"/>
      <c r="BC122" s="204"/>
      <c r="BD122" s="204"/>
      <c r="BE122" s="204"/>
      <c r="BF122" s="204"/>
      <c r="BG122" s="204"/>
      <c r="BH122" s="204"/>
      <c r="BI122" s="204"/>
      <c r="BJ122" s="204"/>
      <c r="BK122" s="204"/>
      <c r="BL122" s="204"/>
    </row>
    <row r="123" spans="4:64" ht="18">
      <c r="D123" s="204"/>
      <c r="E123" s="204"/>
      <c r="F123" s="204"/>
      <c r="G123" s="204"/>
      <c r="H123" s="204"/>
      <c r="I123" s="204"/>
      <c r="J123" s="204"/>
      <c r="K123" s="204"/>
      <c r="L123" s="204"/>
      <c r="M123" s="204"/>
      <c r="N123" s="204"/>
      <c r="O123" s="204"/>
      <c r="P123" s="204"/>
      <c r="Q123" s="204"/>
      <c r="R123" s="204"/>
      <c r="S123" s="204"/>
      <c r="Y123" s="204"/>
      <c r="Z123" s="204"/>
      <c r="AA123" s="204"/>
      <c r="AB123" s="204"/>
      <c r="AC123" s="204"/>
      <c r="AD123" s="204"/>
      <c r="AE123" s="204"/>
      <c r="AF123" s="204"/>
      <c r="AG123" s="204"/>
      <c r="AH123" s="204"/>
      <c r="AI123" s="204"/>
      <c r="AJ123" s="204"/>
      <c r="AK123" s="204"/>
      <c r="AL123" s="204"/>
      <c r="AM123" s="204"/>
      <c r="AN123" s="204"/>
      <c r="AO123" s="204"/>
      <c r="AP123" s="204"/>
      <c r="AQ123" s="204"/>
      <c r="AR123" s="204"/>
      <c r="AS123" s="204"/>
      <c r="AT123" s="204"/>
      <c r="AU123" s="204"/>
      <c r="AV123" s="204"/>
      <c r="AW123" s="204"/>
      <c r="AX123" s="204"/>
      <c r="AY123" s="204"/>
      <c r="AZ123" s="204"/>
      <c r="BA123" s="204"/>
      <c r="BB123" s="204"/>
      <c r="BC123" s="204"/>
      <c r="BD123" s="204"/>
      <c r="BE123" s="204"/>
      <c r="BF123" s="204"/>
      <c r="BG123" s="204"/>
      <c r="BH123" s="204"/>
      <c r="BI123" s="204"/>
      <c r="BJ123" s="204"/>
      <c r="BK123" s="204"/>
      <c r="BL123" s="204"/>
    </row>
    <row r="124" spans="4:64" ht="18">
      <c r="D124" s="204"/>
      <c r="E124" s="204"/>
      <c r="F124" s="204"/>
      <c r="G124" s="204"/>
      <c r="H124" s="204"/>
      <c r="I124" s="204"/>
      <c r="J124" s="204"/>
      <c r="K124" s="204"/>
      <c r="L124" s="204"/>
      <c r="M124" s="204"/>
      <c r="N124" s="204"/>
      <c r="O124" s="204"/>
      <c r="P124" s="204"/>
      <c r="Q124" s="204"/>
      <c r="R124" s="204"/>
      <c r="S124" s="204"/>
      <c r="Y124" s="204"/>
      <c r="Z124" s="204"/>
      <c r="AA124" s="204"/>
      <c r="AB124" s="204"/>
      <c r="AC124" s="204"/>
      <c r="AD124" s="204"/>
      <c r="AE124" s="204"/>
      <c r="AF124" s="204"/>
      <c r="AG124" s="204"/>
      <c r="AH124" s="204"/>
      <c r="AI124" s="204"/>
      <c r="AJ124" s="204"/>
      <c r="AK124" s="204"/>
      <c r="AL124" s="204"/>
      <c r="AM124" s="204"/>
      <c r="AN124" s="204"/>
      <c r="AO124" s="204"/>
      <c r="AP124" s="204"/>
      <c r="AQ124" s="204"/>
      <c r="AR124" s="204"/>
      <c r="AS124" s="204"/>
      <c r="AT124" s="204"/>
      <c r="AU124" s="204"/>
      <c r="AV124" s="204"/>
      <c r="AW124" s="204"/>
      <c r="AX124" s="204"/>
      <c r="AY124" s="204"/>
      <c r="AZ124" s="204"/>
      <c r="BA124" s="204"/>
      <c r="BB124" s="204"/>
      <c r="BC124" s="204"/>
      <c r="BD124" s="204"/>
      <c r="BE124" s="204"/>
      <c r="BF124" s="204"/>
      <c r="BG124" s="204"/>
      <c r="BH124" s="204"/>
      <c r="BI124" s="204"/>
      <c r="BJ124" s="204"/>
      <c r="BK124" s="204"/>
      <c r="BL124" s="204"/>
    </row>
    <row r="125" spans="4:64" ht="18">
      <c r="D125" s="204"/>
      <c r="E125" s="204"/>
      <c r="F125" s="204"/>
      <c r="G125" s="204"/>
      <c r="H125" s="204"/>
      <c r="I125" s="204"/>
      <c r="J125" s="204"/>
      <c r="K125" s="204"/>
      <c r="L125" s="204"/>
      <c r="M125" s="204"/>
      <c r="N125" s="204"/>
      <c r="O125" s="204"/>
      <c r="P125" s="204"/>
      <c r="Q125" s="204"/>
      <c r="R125" s="204"/>
      <c r="S125" s="204"/>
      <c r="Y125" s="204"/>
      <c r="Z125" s="204"/>
      <c r="AA125" s="204"/>
      <c r="AB125" s="204"/>
      <c r="AC125" s="204"/>
      <c r="AD125" s="204"/>
      <c r="AE125" s="204"/>
      <c r="AF125" s="204"/>
      <c r="AG125" s="204"/>
      <c r="AH125" s="204"/>
      <c r="AI125" s="204"/>
      <c r="AJ125" s="204"/>
      <c r="AK125" s="204"/>
      <c r="AL125" s="204"/>
      <c r="AM125" s="204"/>
      <c r="AN125" s="204"/>
      <c r="AO125" s="204"/>
      <c r="AP125" s="204"/>
      <c r="AQ125" s="204"/>
      <c r="AR125" s="204"/>
      <c r="AS125" s="204"/>
      <c r="AT125" s="204"/>
      <c r="AU125" s="204"/>
      <c r="AV125" s="204"/>
      <c r="AW125" s="204"/>
      <c r="AX125" s="204"/>
      <c r="AY125" s="204"/>
      <c r="AZ125" s="204"/>
      <c r="BA125" s="204"/>
      <c r="BB125" s="204"/>
      <c r="BC125" s="204"/>
      <c r="BD125" s="204"/>
      <c r="BE125" s="204"/>
      <c r="BF125" s="204"/>
      <c r="BG125" s="204"/>
      <c r="BH125" s="204"/>
      <c r="BI125" s="204"/>
      <c r="BJ125" s="204"/>
      <c r="BK125" s="204"/>
      <c r="BL125" s="204"/>
    </row>
    <row r="126" spans="4:64" ht="18">
      <c r="D126" s="204"/>
      <c r="E126" s="204"/>
      <c r="F126" s="204"/>
      <c r="G126" s="204"/>
      <c r="H126" s="204"/>
      <c r="I126" s="204"/>
      <c r="J126" s="204"/>
      <c r="K126" s="204"/>
      <c r="L126" s="204"/>
      <c r="M126" s="204"/>
      <c r="N126" s="204"/>
      <c r="O126" s="204"/>
      <c r="P126" s="204"/>
      <c r="Q126" s="204"/>
      <c r="R126" s="204"/>
      <c r="S126" s="204"/>
      <c r="Y126" s="204"/>
      <c r="Z126" s="204"/>
      <c r="AA126" s="204"/>
      <c r="AB126" s="204"/>
      <c r="AC126" s="204"/>
      <c r="AD126" s="204"/>
      <c r="AE126" s="204"/>
      <c r="AF126" s="204"/>
      <c r="AG126" s="204"/>
      <c r="AH126" s="204"/>
      <c r="AI126" s="204"/>
      <c r="AJ126" s="204"/>
      <c r="AK126" s="204"/>
      <c r="AL126" s="204"/>
      <c r="AM126" s="204"/>
      <c r="AN126" s="204"/>
      <c r="AO126" s="204"/>
      <c r="AP126" s="204"/>
      <c r="AQ126" s="204"/>
      <c r="AR126" s="204"/>
      <c r="AS126" s="204"/>
      <c r="AT126" s="204"/>
      <c r="AU126" s="204"/>
      <c r="AV126" s="204"/>
      <c r="AW126" s="204"/>
      <c r="AX126" s="204"/>
      <c r="AY126" s="204"/>
      <c r="AZ126" s="204"/>
      <c r="BA126" s="204"/>
      <c r="BB126" s="204"/>
      <c r="BC126" s="204"/>
      <c r="BD126" s="204"/>
      <c r="BE126" s="204"/>
      <c r="BF126" s="204"/>
      <c r="BG126" s="204"/>
      <c r="BH126" s="204"/>
      <c r="BI126" s="204"/>
      <c r="BJ126" s="204"/>
      <c r="BK126" s="204"/>
      <c r="BL126" s="204"/>
    </row>
    <row r="127" spans="4:64" ht="18">
      <c r="D127" s="204"/>
      <c r="E127" s="204"/>
      <c r="F127" s="204"/>
      <c r="G127" s="204"/>
      <c r="H127" s="204"/>
      <c r="I127" s="204"/>
      <c r="J127" s="204"/>
      <c r="K127" s="204"/>
      <c r="L127" s="204"/>
      <c r="M127" s="204"/>
      <c r="N127" s="204"/>
      <c r="O127" s="204"/>
      <c r="P127" s="204"/>
      <c r="Q127" s="204"/>
      <c r="R127" s="204"/>
      <c r="S127" s="204"/>
      <c r="Y127" s="204"/>
      <c r="Z127" s="204"/>
      <c r="AA127" s="204"/>
      <c r="AB127" s="204"/>
      <c r="AC127" s="204"/>
      <c r="AD127" s="204"/>
      <c r="AE127" s="204"/>
      <c r="AF127" s="204"/>
      <c r="AG127" s="204"/>
      <c r="AH127" s="204"/>
      <c r="AI127" s="204"/>
      <c r="AJ127" s="204"/>
      <c r="AK127" s="204"/>
      <c r="AL127" s="204"/>
      <c r="AM127" s="204"/>
      <c r="AN127" s="204"/>
      <c r="AO127" s="204"/>
      <c r="AP127" s="204"/>
      <c r="AQ127" s="204"/>
      <c r="AR127" s="204"/>
      <c r="AS127" s="204"/>
      <c r="AT127" s="204"/>
      <c r="AU127" s="204"/>
      <c r="AV127" s="204"/>
      <c r="AW127" s="204"/>
      <c r="AX127" s="204"/>
      <c r="AY127" s="204"/>
      <c r="AZ127" s="204"/>
      <c r="BA127" s="204"/>
      <c r="BB127" s="204"/>
      <c r="BC127" s="204"/>
      <c r="BD127" s="204"/>
      <c r="BE127" s="204"/>
      <c r="BF127" s="204"/>
      <c r="BG127" s="204"/>
      <c r="BH127" s="204"/>
      <c r="BI127" s="204"/>
      <c r="BJ127" s="204"/>
      <c r="BK127" s="204"/>
      <c r="BL127" s="204"/>
    </row>
    <row r="128" spans="4:64" ht="18">
      <c r="D128" s="204"/>
      <c r="E128" s="204"/>
      <c r="F128" s="204"/>
      <c r="G128" s="204"/>
      <c r="H128" s="204"/>
      <c r="I128" s="204"/>
      <c r="J128" s="204"/>
      <c r="K128" s="204"/>
      <c r="L128" s="204"/>
      <c r="M128" s="204"/>
      <c r="N128" s="204"/>
      <c r="O128" s="204"/>
      <c r="P128" s="204"/>
      <c r="Q128" s="204"/>
      <c r="R128" s="204"/>
      <c r="S128" s="204"/>
      <c r="Y128" s="204"/>
      <c r="Z128" s="204"/>
      <c r="AA128" s="204"/>
      <c r="AB128" s="204"/>
      <c r="AC128" s="204"/>
      <c r="AD128" s="204"/>
      <c r="AE128" s="204"/>
      <c r="AF128" s="204"/>
      <c r="AG128" s="204"/>
      <c r="AH128" s="204"/>
      <c r="AI128" s="204"/>
      <c r="AJ128" s="204"/>
      <c r="AK128" s="204"/>
      <c r="AL128" s="204"/>
      <c r="AM128" s="204"/>
      <c r="AN128" s="204"/>
      <c r="AO128" s="204"/>
      <c r="AP128" s="204"/>
      <c r="AQ128" s="204"/>
      <c r="AR128" s="204"/>
      <c r="AS128" s="204"/>
      <c r="AT128" s="204"/>
      <c r="AU128" s="204"/>
      <c r="AV128" s="204"/>
      <c r="AW128" s="204"/>
      <c r="AX128" s="204"/>
      <c r="AY128" s="204"/>
      <c r="AZ128" s="204"/>
      <c r="BA128" s="204"/>
      <c r="BB128" s="204"/>
      <c r="BC128" s="204"/>
      <c r="BD128" s="204"/>
      <c r="BE128" s="204"/>
      <c r="BF128" s="204"/>
      <c r="BG128" s="204"/>
      <c r="BH128" s="204"/>
      <c r="BI128" s="204"/>
      <c r="BJ128" s="204"/>
      <c r="BK128" s="204"/>
      <c r="BL128" s="204"/>
    </row>
    <row r="129" spans="4:64" ht="18">
      <c r="D129" s="204"/>
      <c r="E129" s="204"/>
      <c r="F129" s="204"/>
      <c r="G129" s="204"/>
      <c r="H129" s="204"/>
      <c r="I129" s="204"/>
      <c r="J129" s="204"/>
      <c r="K129" s="204"/>
      <c r="L129" s="204"/>
      <c r="M129" s="204"/>
      <c r="N129" s="204"/>
      <c r="O129" s="204"/>
      <c r="P129" s="204"/>
      <c r="Q129" s="204"/>
      <c r="R129" s="204"/>
      <c r="S129" s="204"/>
      <c r="Y129" s="204"/>
      <c r="Z129" s="204"/>
      <c r="AA129" s="204"/>
      <c r="AB129" s="204"/>
      <c r="AC129" s="204"/>
      <c r="AD129" s="204"/>
      <c r="AE129" s="204"/>
      <c r="AF129" s="204"/>
      <c r="AG129" s="204"/>
      <c r="AH129" s="204"/>
      <c r="AI129" s="204"/>
      <c r="AJ129" s="204"/>
      <c r="AK129" s="204"/>
      <c r="AL129" s="204"/>
      <c r="AM129" s="204"/>
      <c r="AN129" s="204"/>
      <c r="AO129" s="204"/>
      <c r="AP129" s="204"/>
      <c r="AQ129" s="204"/>
      <c r="AR129" s="204"/>
      <c r="AS129" s="204"/>
      <c r="AT129" s="204"/>
      <c r="AU129" s="204"/>
      <c r="AV129" s="204"/>
      <c r="AW129" s="204"/>
      <c r="AX129" s="204"/>
      <c r="AY129" s="204"/>
      <c r="AZ129" s="204"/>
      <c r="BA129" s="204"/>
      <c r="BB129" s="204"/>
      <c r="BC129" s="204"/>
      <c r="BD129" s="204"/>
      <c r="BE129" s="204"/>
      <c r="BF129" s="204"/>
      <c r="BG129" s="204"/>
      <c r="BH129" s="204"/>
      <c r="BI129" s="204"/>
      <c r="BJ129" s="204"/>
      <c r="BK129" s="204"/>
      <c r="BL129" s="204"/>
    </row>
    <row r="130" spans="4:64" ht="18">
      <c r="D130" s="204"/>
      <c r="E130" s="204"/>
      <c r="F130" s="204"/>
      <c r="G130" s="204"/>
      <c r="H130" s="204"/>
      <c r="I130" s="204"/>
      <c r="J130" s="204"/>
      <c r="K130" s="204"/>
      <c r="L130" s="204"/>
      <c r="M130" s="204"/>
      <c r="N130" s="204"/>
      <c r="O130" s="204"/>
      <c r="P130" s="204"/>
      <c r="Q130" s="204"/>
      <c r="R130" s="204"/>
      <c r="S130" s="204"/>
      <c r="Y130" s="204"/>
      <c r="Z130" s="204"/>
      <c r="AA130" s="204"/>
      <c r="AB130" s="204"/>
      <c r="AC130" s="204"/>
      <c r="AD130" s="204"/>
      <c r="AE130" s="204"/>
      <c r="AF130" s="204"/>
      <c r="AG130" s="204"/>
      <c r="AH130" s="204"/>
      <c r="AI130" s="204"/>
      <c r="AJ130" s="204"/>
      <c r="AK130" s="204"/>
      <c r="AL130" s="204"/>
      <c r="AM130" s="204"/>
      <c r="AN130" s="204"/>
      <c r="AO130" s="204"/>
      <c r="AP130" s="204"/>
      <c r="AQ130" s="204"/>
      <c r="AR130" s="204"/>
      <c r="AS130" s="204"/>
      <c r="AT130" s="204"/>
      <c r="AU130" s="204"/>
      <c r="AV130" s="204"/>
      <c r="AW130" s="204"/>
      <c r="AX130" s="204"/>
      <c r="AY130" s="204"/>
      <c r="AZ130" s="204"/>
      <c r="BA130" s="204"/>
      <c r="BB130" s="204"/>
      <c r="BC130" s="204"/>
      <c r="BD130" s="204"/>
      <c r="BE130" s="204"/>
      <c r="BF130" s="204"/>
      <c r="BG130" s="204"/>
      <c r="BH130" s="204"/>
      <c r="BI130" s="204"/>
      <c r="BJ130" s="204"/>
      <c r="BK130" s="204"/>
      <c r="BL130" s="204"/>
    </row>
    <row r="131" spans="4:64" ht="18">
      <c r="D131" s="204"/>
      <c r="E131" s="204"/>
      <c r="F131" s="204"/>
      <c r="G131" s="204"/>
      <c r="H131" s="204"/>
      <c r="I131" s="204"/>
      <c r="J131" s="204"/>
      <c r="K131" s="204"/>
      <c r="L131" s="204"/>
      <c r="M131" s="204"/>
      <c r="N131" s="204"/>
      <c r="O131" s="204"/>
      <c r="P131" s="204"/>
      <c r="Q131" s="204"/>
      <c r="R131" s="204"/>
      <c r="S131" s="204"/>
      <c r="Y131" s="204"/>
      <c r="Z131" s="204"/>
      <c r="AA131" s="204"/>
      <c r="AB131" s="204"/>
      <c r="AC131" s="204"/>
      <c r="AD131" s="204"/>
      <c r="AE131" s="204"/>
      <c r="AF131" s="204"/>
      <c r="AG131" s="204"/>
      <c r="AH131" s="204"/>
      <c r="AI131" s="204"/>
      <c r="AJ131" s="204"/>
      <c r="AK131" s="204"/>
      <c r="AL131" s="204"/>
      <c r="AM131" s="204"/>
      <c r="AN131" s="204"/>
      <c r="AO131" s="204"/>
      <c r="AP131" s="204"/>
      <c r="AQ131" s="204"/>
      <c r="AR131" s="204"/>
      <c r="AS131" s="204"/>
      <c r="AT131" s="204"/>
      <c r="AU131" s="204"/>
      <c r="AV131" s="204"/>
      <c r="AW131" s="204"/>
      <c r="AX131" s="204"/>
      <c r="AY131" s="204"/>
      <c r="AZ131" s="204"/>
      <c r="BA131" s="204"/>
      <c r="BB131" s="204"/>
      <c r="BC131" s="204"/>
      <c r="BD131" s="204"/>
      <c r="BE131" s="204"/>
      <c r="BF131" s="204"/>
      <c r="BG131" s="204"/>
      <c r="BH131" s="204"/>
      <c r="BI131" s="204"/>
      <c r="BJ131" s="204"/>
      <c r="BK131" s="204"/>
      <c r="BL131" s="204"/>
    </row>
    <row r="132" spans="4:64" ht="18">
      <c r="D132" s="204"/>
      <c r="E132" s="204"/>
      <c r="F132" s="204"/>
      <c r="G132" s="204"/>
      <c r="H132" s="204"/>
      <c r="I132" s="204"/>
      <c r="J132" s="204"/>
      <c r="K132" s="204"/>
      <c r="L132" s="204"/>
      <c r="M132" s="204"/>
      <c r="N132" s="204"/>
      <c r="O132" s="204"/>
      <c r="P132" s="204"/>
      <c r="Q132" s="204"/>
      <c r="R132" s="204"/>
      <c r="S132" s="204"/>
      <c r="Y132" s="204"/>
      <c r="Z132" s="204"/>
      <c r="AA132" s="204"/>
      <c r="AB132" s="204"/>
      <c r="AC132" s="204"/>
      <c r="AD132" s="204"/>
      <c r="AE132" s="204"/>
      <c r="AF132" s="204"/>
      <c r="AG132" s="204"/>
      <c r="AH132" s="204"/>
      <c r="AI132" s="204"/>
      <c r="AJ132" s="204"/>
      <c r="AK132" s="204"/>
      <c r="AL132" s="204"/>
      <c r="AM132" s="204"/>
      <c r="AN132" s="204"/>
      <c r="AO132" s="204"/>
      <c r="AP132" s="204"/>
      <c r="AQ132" s="204"/>
      <c r="AR132" s="204"/>
      <c r="AS132" s="204"/>
      <c r="AT132" s="204"/>
      <c r="AU132" s="204"/>
      <c r="AV132" s="204"/>
      <c r="AW132" s="204"/>
      <c r="AX132" s="204"/>
      <c r="AY132" s="204"/>
      <c r="AZ132" s="204"/>
      <c r="BA132" s="204"/>
      <c r="BB132" s="204"/>
      <c r="BC132" s="204"/>
      <c r="BD132" s="204"/>
      <c r="BE132" s="204"/>
      <c r="BF132" s="204"/>
      <c r="BG132" s="204"/>
      <c r="BH132" s="204"/>
      <c r="BI132" s="204"/>
      <c r="BJ132" s="204"/>
      <c r="BK132" s="204"/>
      <c r="BL132" s="204"/>
    </row>
    <row r="133" spans="4:64" ht="18">
      <c r="D133" s="204"/>
      <c r="E133" s="204"/>
      <c r="F133" s="204"/>
      <c r="G133" s="204"/>
      <c r="H133" s="204"/>
      <c r="I133" s="204"/>
      <c r="J133" s="204"/>
      <c r="K133" s="204"/>
      <c r="L133" s="204"/>
      <c r="M133" s="204"/>
      <c r="N133" s="204"/>
      <c r="O133" s="204"/>
      <c r="P133" s="204"/>
      <c r="Q133" s="204"/>
      <c r="R133" s="204"/>
      <c r="S133" s="204"/>
      <c r="Y133" s="204"/>
      <c r="Z133" s="204"/>
      <c r="AA133" s="204"/>
      <c r="AB133" s="204"/>
      <c r="AC133" s="204"/>
      <c r="AD133" s="204"/>
      <c r="AE133" s="204"/>
      <c r="AF133" s="204"/>
      <c r="AG133" s="204"/>
      <c r="AH133" s="204"/>
      <c r="AI133" s="204"/>
      <c r="AJ133" s="204"/>
      <c r="AK133" s="204"/>
      <c r="AL133" s="204"/>
      <c r="AM133" s="204"/>
      <c r="AN133" s="204"/>
      <c r="AO133" s="204"/>
      <c r="AP133" s="204"/>
      <c r="AQ133" s="204"/>
      <c r="AR133" s="204"/>
      <c r="AS133" s="204"/>
      <c r="AT133" s="204"/>
      <c r="AU133" s="204"/>
      <c r="AV133" s="204"/>
      <c r="AW133" s="204"/>
      <c r="AX133" s="204"/>
      <c r="AY133" s="204"/>
      <c r="AZ133" s="204"/>
      <c r="BA133" s="204"/>
      <c r="BB133" s="204"/>
      <c r="BC133" s="204"/>
      <c r="BD133" s="204"/>
      <c r="BE133" s="204"/>
      <c r="BF133" s="204"/>
      <c r="BG133" s="204"/>
      <c r="BH133" s="204"/>
      <c r="BI133" s="204"/>
      <c r="BJ133" s="204"/>
      <c r="BK133" s="204"/>
      <c r="BL133" s="204"/>
    </row>
    <row r="134" spans="4:64" ht="18">
      <c r="D134" s="204"/>
      <c r="E134" s="204"/>
      <c r="F134" s="204"/>
      <c r="G134" s="204"/>
      <c r="H134" s="204"/>
      <c r="I134" s="204"/>
      <c r="J134" s="204"/>
      <c r="K134" s="204"/>
      <c r="L134" s="204"/>
      <c r="M134" s="204"/>
      <c r="N134" s="204"/>
      <c r="O134" s="204"/>
      <c r="P134" s="204"/>
      <c r="Q134" s="204"/>
      <c r="R134" s="204"/>
      <c r="S134" s="204"/>
      <c r="Y134" s="204"/>
      <c r="Z134" s="204"/>
      <c r="AA134" s="204"/>
      <c r="AB134" s="204"/>
      <c r="AC134" s="204"/>
      <c r="AD134" s="204"/>
      <c r="AE134" s="204"/>
      <c r="AF134" s="204"/>
      <c r="AG134" s="204"/>
      <c r="AH134" s="204"/>
      <c r="AI134" s="204"/>
      <c r="AJ134" s="204"/>
      <c r="AK134" s="204"/>
      <c r="AL134" s="204"/>
      <c r="AM134" s="204"/>
      <c r="AN134" s="204"/>
      <c r="AO134" s="204"/>
      <c r="AP134" s="204"/>
      <c r="AQ134" s="204"/>
      <c r="AR134" s="204"/>
      <c r="AS134" s="204"/>
      <c r="AT134" s="204"/>
      <c r="AU134" s="204"/>
      <c r="AV134" s="204"/>
      <c r="AW134" s="204"/>
      <c r="AX134" s="204"/>
      <c r="AY134" s="204"/>
      <c r="AZ134" s="204"/>
      <c r="BA134" s="204"/>
      <c r="BB134" s="204"/>
      <c r="BC134" s="204"/>
      <c r="BD134" s="204"/>
      <c r="BE134" s="204"/>
      <c r="BF134" s="204"/>
      <c r="BG134" s="204"/>
      <c r="BH134" s="204"/>
      <c r="BI134" s="204"/>
      <c r="BJ134" s="204"/>
      <c r="BK134" s="204"/>
      <c r="BL134" s="204"/>
    </row>
    <row r="135" spans="4:64" ht="18">
      <c r="D135" s="204"/>
      <c r="E135" s="204"/>
      <c r="F135" s="204"/>
      <c r="G135" s="204"/>
      <c r="H135" s="204"/>
      <c r="I135" s="204"/>
      <c r="J135" s="204"/>
      <c r="K135" s="204"/>
      <c r="L135" s="204"/>
      <c r="M135" s="204"/>
      <c r="N135" s="204"/>
      <c r="O135" s="204"/>
      <c r="P135" s="204"/>
      <c r="Q135" s="204"/>
      <c r="R135" s="204"/>
      <c r="S135" s="204"/>
      <c r="Y135" s="204"/>
      <c r="Z135" s="204"/>
      <c r="AA135" s="204"/>
      <c r="AB135" s="204"/>
      <c r="AC135" s="204"/>
      <c r="AD135" s="204"/>
      <c r="AE135" s="204"/>
      <c r="AF135" s="204"/>
      <c r="AG135" s="204"/>
      <c r="AH135" s="204"/>
      <c r="AI135" s="204"/>
      <c r="AJ135" s="204"/>
      <c r="AK135" s="204"/>
      <c r="AL135" s="204"/>
      <c r="AM135" s="204"/>
      <c r="AN135" s="204"/>
      <c r="AO135" s="204"/>
      <c r="AP135" s="204"/>
      <c r="AQ135" s="204"/>
      <c r="AR135" s="204"/>
      <c r="AS135" s="204"/>
      <c r="AT135" s="204"/>
      <c r="AU135" s="204"/>
      <c r="AV135" s="204"/>
      <c r="AW135" s="204"/>
      <c r="AX135" s="204"/>
      <c r="AY135" s="204"/>
      <c r="AZ135" s="204"/>
      <c r="BA135" s="204"/>
      <c r="BB135" s="204"/>
      <c r="BC135" s="204"/>
      <c r="BD135" s="204"/>
      <c r="BE135" s="204"/>
      <c r="BF135" s="204"/>
      <c r="BG135" s="204"/>
      <c r="BH135" s="204"/>
      <c r="BI135" s="204"/>
      <c r="BJ135" s="204"/>
      <c r="BK135" s="204"/>
      <c r="BL135" s="204"/>
    </row>
    <row r="136" spans="4:64" ht="18">
      <c r="D136" s="204"/>
      <c r="E136" s="204"/>
      <c r="F136" s="204"/>
      <c r="G136" s="204"/>
      <c r="H136" s="204"/>
      <c r="I136" s="204"/>
      <c r="J136" s="204"/>
      <c r="K136" s="204"/>
      <c r="L136" s="204"/>
      <c r="M136" s="204"/>
      <c r="N136" s="204"/>
      <c r="O136" s="204"/>
      <c r="P136" s="204"/>
      <c r="Q136" s="204"/>
      <c r="R136" s="204"/>
      <c r="S136" s="204"/>
      <c r="Y136" s="204"/>
      <c r="Z136" s="204"/>
      <c r="AA136" s="204"/>
      <c r="AB136" s="204"/>
      <c r="AC136" s="204"/>
      <c r="AD136" s="204"/>
      <c r="AE136" s="204"/>
      <c r="AF136" s="204"/>
      <c r="AG136" s="204"/>
      <c r="AH136" s="204"/>
      <c r="AI136" s="204"/>
      <c r="AJ136" s="204"/>
      <c r="AK136" s="204"/>
      <c r="AL136" s="204"/>
      <c r="AM136" s="204"/>
      <c r="AN136" s="204"/>
      <c r="AO136" s="204"/>
      <c r="AP136" s="204"/>
      <c r="AQ136" s="204"/>
      <c r="AR136" s="204"/>
      <c r="AS136" s="204"/>
      <c r="AT136" s="204"/>
      <c r="AU136" s="204"/>
      <c r="AV136" s="204"/>
      <c r="AW136" s="204"/>
      <c r="AX136" s="204"/>
      <c r="AY136" s="204"/>
      <c r="AZ136" s="204"/>
      <c r="BA136" s="204"/>
      <c r="BB136" s="204"/>
      <c r="BC136" s="204"/>
      <c r="BD136" s="204"/>
      <c r="BE136" s="204"/>
      <c r="BF136" s="204"/>
      <c r="BG136" s="204"/>
      <c r="BH136" s="204"/>
      <c r="BI136" s="204"/>
      <c r="BJ136" s="204"/>
      <c r="BK136" s="204"/>
      <c r="BL136" s="204"/>
    </row>
    <row r="137" spans="4:64" ht="18">
      <c r="D137" s="204"/>
      <c r="E137" s="204"/>
      <c r="F137" s="204"/>
      <c r="G137" s="204"/>
      <c r="H137" s="204"/>
      <c r="I137" s="204"/>
      <c r="J137" s="204"/>
      <c r="K137" s="204"/>
      <c r="L137" s="204"/>
      <c r="M137" s="204"/>
      <c r="N137" s="204"/>
      <c r="O137" s="204"/>
      <c r="P137" s="204"/>
      <c r="Q137" s="204"/>
      <c r="R137" s="204"/>
      <c r="S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c r="AX137" s="204"/>
      <c r="AY137" s="204"/>
      <c r="AZ137" s="204"/>
      <c r="BA137" s="204"/>
      <c r="BB137" s="204"/>
      <c r="BC137" s="204"/>
      <c r="BD137" s="204"/>
      <c r="BE137" s="204"/>
      <c r="BF137" s="204"/>
      <c r="BG137" s="204"/>
      <c r="BH137" s="204"/>
      <c r="BI137" s="204"/>
      <c r="BJ137" s="204"/>
      <c r="BK137" s="204"/>
      <c r="BL137" s="204"/>
    </row>
    <row r="138" spans="4:64" ht="18">
      <c r="D138" s="204"/>
      <c r="E138" s="204"/>
      <c r="F138" s="204"/>
      <c r="G138" s="204"/>
      <c r="H138" s="204"/>
      <c r="I138" s="204"/>
      <c r="J138" s="204"/>
      <c r="K138" s="204"/>
      <c r="L138" s="204"/>
      <c r="M138" s="204"/>
      <c r="N138" s="204"/>
      <c r="O138" s="204"/>
      <c r="P138" s="204"/>
      <c r="Q138" s="204"/>
      <c r="R138" s="204"/>
      <c r="S138" s="204"/>
      <c r="Y138" s="204"/>
      <c r="Z138" s="204"/>
      <c r="AA138" s="204"/>
      <c r="AB138" s="204"/>
      <c r="AC138" s="204"/>
      <c r="AD138" s="204"/>
      <c r="AE138" s="204"/>
      <c r="AF138" s="204"/>
      <c r="AG138" s="204"/>
      <c r="AH138" s="204"/>
      <c r="AI138" s="204"/>
      <c r="AJ138" s="204"/>
      <c r="AK138" s="204"/>
      <c r="AL138" s="204"/>
      <c r="AM138" s="204"/>
      <c r="AN138" s="204"/>
      <c r="AO138" s="204"/>
      <c r="AP138" s="204"/>
      <c r="AQ138" s="204"/>
      <c r="AR138" s="204"/>
      <c r="AS138" s="204"/>
      <c r="AT138" s="204"/>
      <c r="AU138" s="204"/>
      <c r="AV138" s="204"/>
      <c r="AW138" s="204"/>
      <c r="AX138" s="204"/>
      <c r="AY138" s="204"/>
      <c r="AZ138" s="204"/>
      <c r="BA138" s="204"/>
      <c r="BB138" s="204"/>
      <c r="BC138" s="204"/>
      <c r="BD138" s="204"/>
      <c r="BE138" s="204"/>
      <c r="BF138" s="204"/>
      <c r="BG138" s="204"/>
      <c r="BH138" s="204"/>
      <c r="BI138" s="204"/>
      <c r="BJ138" s="204"/>
      <c r="BK138" s="204"/>
      <c r="BL138" s="204"/>
    </row>
    <row r="139" spans="4:64" ht="18">
      <c r="D139" s="204"/>
      <c r="E139" s="204"/>
      <c r="F139" s="204"/>
      <c r="G139" s="204"/>
      <c r="H139" s="204"/>
      <c r="I139" s="204"/>
      <c r="J139" s="204"/>
      <c r="K139" s="204"/>
      <c r="L139" s="204"/>
      <c r="M139" s="204"/>
      <c r="N139" s="204"/>
      <c r="O139" s="204"/>
      <c r="P139" s="204"/>
      <c r="Q139" s="204"/>
      <c r="R139" s="204"/>
      <c r="S139" s="204"/>
      <c r="Y139" s="204"/>
      <c r="Z139" s="204"/>
      <c r="AA139" s="204"/>
      <c r="AB139" s="204"/>
      <c r="AC139" s="204"/>
      <c r="AD139" s="204"/>
      <c r="AE139" s="204"/>
      <c r="AF139" s="204"/>
      <c r="AG139" s="204"/>
      <c r="AH139" s="204"/>
      <c r="AI139" s="204"/>
      <c r="AJ139" s="204"/>
      <c r="AK139" s="204"/>
      <c r="AL139" s="204"/>
      <c r="AM139" s="204"/>
      <c r="AN139" s="204"/>
      <c r="AO139" s="204"/>
      <c r="AP139" s="204"/>
      <c r="AQ139" s="204"/>
      <c r="AR139" s="204"/>
      <c r="AS139" s="204"/>
      <c r="AT139" s="204"/>
      <c r="AU139" s="204"/>
      <c r="AV139" s="204"/>
      <c r="AW139" s="204"/>
      <c r="AX139" s="204"/>
      <c r="AY139" s="204"/>
      <c r="AZ139" s="204"/>
      <c r="BA139" s="204"/>
      <c r="BB139" s="204"/>
      <c r="BC139" s="204"/>
      <c r="BD139" s="204"/>
      <c r="BE139" s="204"/>
      <c r="BF139" s="204"/>
      <c r="BG139" s="204"/>
      <c r="BH139" s="204"/>
      <c r="BI139" s="204"/>
      <c r="BJ139" s="204"/>
      <c r="BK139" s="204"/>
      <c r="BL139" s="204"/>
    </row>
    <row r="140" spans="4:64" ht="18">
      <c r="D140" s="204"/>
      <c r="E140" s="204"/>
      <c r="F140" s="204"/>
      <c r="G140" s="204"/>
      <c r="H140" s="204"/>
      <c r="I140" s="204"/>
      <c r="J140" s="204"/>
      <c r="K140" s="204"/>
      <c r="L140" s="204"/>
      <c r="M140" s="204"/>
      <c r="N140" s="204"/>
      <c r="O140" s="204"/>
      <c r="P140" s="204"/>
      <c r="Q140" s="204"/>
      <c r="R140" s="204"/>
      <c r="S140" s="204"/>
      <c r="Y140" s="204"/>
      <c r="Z140" s="204"/>
      <c r="AA140" s="204"/>
      <c r="AB140" s="204"/>
      <c r="AC140" s="204"/>
      <c r="AD140" s="204"/>
      <c r="AE140" s="204"/>
      <c r="AF140" s="204"/>
      <c r="AG140" s="204"/>
      <c r="AH140" s="204"/>
      <c r="AI140" s="204"/>
      <c r="AJ140" s="204"/>
      <c r="AK140" s="204"/>
      <c r="AL140" s="204"/>
      <c r="AM140" s="204"/>
      <c r="AN140" s="204"/>
      <c r="AO140" s="204"/>
      <c r="AP140" s="204"/>
      <c r="AQ140" s="204"/>
      <c r="AR140" s="204"/>
      <c r="AS140" s="204"/>
      <c r="AT140" s="204"/>
      <c r="AU140" s="204"/>
      <c r="AV140" s="204"/>
      <c r="AW140" s="204"/>
      <c r="AX140" s="204"/>
      <c r="AY140" s="204"/>
      <c r="AZ140" s="204"/>
      <c r="BA140" s="204"/>
      <c r="BB140" s="204"/>
      <c r="BC140" s="204"/>
      <c r="BD140" s="204"/>
      <c r="BE140" s="204"/>
      <c r="BF140" s="204"/>
      <c r="BG140" s="204"/>
      <c r="BH140" s="204"/>
      <c r="BI140" s="204"/>
      <c r="BJ140" s="204"/>
      <c r="BK140" s="204"/>
      <c r="BL140" s="204"/>
    </row>
    <row r="141" spans="4:64" ht="18">
      <c r="D141" s="204"/>
      <c r="E141" s="204"/>
      <c r="F141" s="204"/>
      <c r="G141" s="204"/>
      <c r="H141" s="204"/>
      <c r="I141" s="204"/>
      <c r="J141" s="204"/>
      <c r="K141" s="204"/>
      <c r="L141" s="204"/>
      <c r="M141" s="204"/>
      <c r="N141" s="204"/>
      <c r="O141" s="204"/>
      <c r="P141" s="204"/>
      <c r="Q141" s="204"/>
      <c r="R141" s="204"/>
      <c r="S141" s="204"/>
      <c r="Y141" s="204"/>
      <c r="Z141" s="204"/>
      <c r="AA141" s="204"/>
      <c r="AB141" s="204"/>
      <c r="AC141" s="204"/>
      <c r="AD141" s="204"/>
      <c r="AE141" s="204"/>
      <c r="AF141" s="204"/>
      <c r="AG141" s="204"/>
      <c r="AH141" s="204"/>
      <c r="AI141" s="204"/>
      <c r="AJ141" s="204"/>
      <c r="AK141" s="204"/>
      <c r="AL141" s="204"/>
      <c r="AM141" s="204"/>
      <c r="AN141" s="204"/>
      <c r="AO141" s="204"/>
      <c r="AP141" s="204"/>
      <c r="AQ141" s="204"/>
      <c r="AR141" s="204"/>
      <c r="AS141" s="204"/>
      <c r="AT141" s="204"/>
      <c r="AU141" s="204"/>
      <c r="AV141" s="204"/>
      <c r="AW141" s="204"/>
      <c r="AX141" s="204"/>
      <c r="AY141" s="204"/>
      <c r="AZ141" s="204"/>
      <c r="BA141" s="204"/>
      <c r="BB141" s="204"/>
      <c r="BC141" s="204"/>
      <c r="BD141" s="204"/>
      <c r="BE141" s="204"/>
      <c r="BF141" s="204"/>
      <c r="BG141" s="204"/>
      <c r="BH141" s="204"/>
      <c r="BI141" s="204"/>
      <c r="BJ141" s="204"/>
      <c r="BK141" s="204"/>
      <c r="BL141" s="204"/>
    </row>
    <row r="142" spans="4:64" ht="18">
      <c r="D142" s="204"/>
      <c r="E142" s="204"/>
      <c r="F142" s="204"/>
      <c r="G142" s="204"/>
      <c r="H142" s="204"/>
      <c r="I142" s="204"/>
      <c r="J142" s="204"/>
      <c r="K142" s="204"/>
      <c r="L142" s="204"/>
      <c r="M142" s="204"/>
      <c r="N142" s="204"/>
      <c r="O142" s="204"/>
      <c r="P142" s="204"/>
      <c r="Q142" s="204"/>
      <c r="R142" s="204"/>
      <c r="S142" s="204"/>
      <c r="Y142" s="204"/>
      <c r="Z142" s="204"/>
      <c r="AA142" s="204"/>
      <c r="AB142" s="204"/>
      <c r="AC142" s="204"/>
      <c r="AD142" s="204"/>
      <c r="AE142" s="204"/>
      <c r="AF142" s="204"/>
      <c r="AG142" s="204"/>
      <c r="AH142" s="204"/>
      <c r="AI142" s="204"/>
      <c r="AJ142" s="204"/>
      <c r="AK142" s="204"/>
      <c r="AL142" s="204"/>
      <c r="AM142" s="204"/>
      <c r="AN142" s="204"/>
      <c r="AO142" s="204"/>
      <c r="AP142" s="204"/>
      <c r="AQ142" s="204"/>
      <c r="AR142" s="204"/>
      <c r="AS142" s="204"/>
      <c r="AT142" s="204"/>
      <c r="AU142" s="204"/>
      <c r="AV142" s="204"/>
      <c r="AW142" s="204"/>
      <c r="AX142" s="204"/>
      <c r="AY142" s="204"/>
      <c r="AZ142" s="204"/>
      <c r="BA142" s="204"/>
      <c r="BB142" s="204"/>
      <c r="BC142" s="204"/>
      <c r="BD142" s="204"/>
      <c r="BE142" s="204"/>
      <c r="BF142" s="204"/>
      <c r="BG142" s="204"/>
      <c r="BH142" s="204"/>
      <c r="BI142" s="204"/>
      <c r="BJ142" s="204"/>
      <c r="BK142" s="204"/>
      <c r="BL142" s="204"/>
    </row>
    <row r="143" spans="4:64" ht="18">
      <c r="D143" s="204"/>
      <c r="E143" s="204"/>
      <c r="F143" s="204"/>
      <c r="G143" s="204"/>
      <c r="H143" s="204"/>
      <c r="I143" s="204"/>
      <c r="J143" s="204"/>
      <c r="K143" s="204"/>
      <c r="L143" s="204"/>
      <c r="M143" s="204"/>
      <c r="N143" s="204"/>
      <c r="O143" s="204"/>
      <c r="P143" s="204"/>
      <c r="Q143" s="204"/>
      <c r="R143" s="204"/>
      <c r="S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c r="AX143" s="204"/>
      <c r="AY143" s="204"/>
      <c r="AZ143" s="204"/>
      <c r="BA143" s="204"/>
      <c r="BB143" s="204"/>
      <c r="BC143" s="204"/>
      <c r="BD143" s="204"/>
      <c r="BE143" s="204"/>
      <c r="BF143" s="204"/>
      <c r="BG143" s="204"/>
      <c r="BH143" s="204"/>
      <c r="BI143" s="204"/>
      <c r="BJ143" s="204"/>
      <c r="BK143" s="204"/>
      <c r="BL143" s="204"/>
    </row>
    <row r="144" spans="4:64" ht="18">
      <c r="D144" s="204"/>
      <c r="E144" s="204"/>
      <c r="F144" s="204"/>
      <c r="G144" s="204"/>
      <c r="H144" s="204"/>
      <c r="I144" s="204"/>
      <c r="J144" s="204"/>
      <c r="K144" s="204"/>
      <c r="L144" s="204"/>
      <c r="M144" s="204"/>
      <c r="N144" s="204"/>
      <c r="O144" s="204"/>
      <c r="P144" s="204"/>
      <c r="Q144" s="204"/>
      <c r="R144" s="204"/>
      <c r="S144" s="204"/>
      <c r="Y144" s="204"/>
      <c r="Z144" s="204"/>
      <c r="AA144" s="204"/>
      <c r="AB144" s="204"/>
      <c r="AC144" s="204"/>
      <c r="AD144" s="204"/>
      <c r="AE144" s="204"/>
      <c r="AF144" s="204"/>
      <c r="AG144" s="204"/>
      <c r="AH144" s="204"/>
      <c r="AI144" s="204"/>
      <c r="AJ144" s="204"/>
      <c r="AK144" s="204"/>
      <c r="AL144" s="204"/>
      <c r="AM144" s="204"/>
      <c r="AN144" s="204"/>
      <c r="AO144" s="204"/>
      <c r="AP144" s="204"/>
      <c r="AQ144" s="204"/>
      <c r="AR144" s="204"/>
      <c r="AS144" s="204"/>
      <c r="AT144" s="204"/>
      <c r="AU144" s="204"/>
      <c r="AV144" s="204"/>
      <c r="AW144" s="204"/>
      <c r="AX144" s="204"/>
      <c r="AY144" s="204"/>
      <c r="AZ144" s="204"/>
      <c r="BA144" s="204"/>
      <c r="BB144" s="204"/>
      <c r="BC144" s="204"/>
      <c r="BD144" s="204"/>
      <c r="BE144" s="204"/>
      <c r="BF144" s="204"/>
      <c r="BG144" s="204"/>
      <c r="BH144" s="204"/>
      <c r="BI144" s="204"/>
      <c r="BJ144" s="204"/>
      <c r="BK144" s="204"/>
      <c r="BL144" s="204"/>
    </row>
    <row r="145" spans="4:64" ht="18">
      <c r="D145" s="204"/>
      <c r="E145" s="204"/>
      <c r="F145" s="204"/>
      <c r="G145" s="204"/>
      <c r="H145" s="204"/>
      <c r="I145" s="204"/>
      <c r="J145" s="204"/>
      <c r="K145" s="204"/>
      <c r="L145" s="204"/>
      <c r="M145" s="204"/>
      <c r="N145" s="204"/>
      <c r="O145" s="204"/>
      <c r="P145" s="204"/>
      <c r="Q145" s="204"/>
      <c r="R145" s="204"/>
      <c r="S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c r="AX145" s="204"/>
      <c r="AY145" s="204"/>
      <c r="AZ145" s="204"/>
      <c r="BA145" s="204"/>
      <c r="BB145" s="204"/>
      <c r="BC145" s="204"/>
      <c r="BD145" s="204"/>
      <c r="BE145" s="204"/>
      <c r="BF145" s="204"/>
      <c r="BG145" s="204"/>
      <c r="BH145" s="204"/>
      <c r="BI145" s="204"/>
      <c r="BJ145" s="204"/>
      <c r="BK145" s="204"/>
      <c r="BL145" s="204"/>
    </row>
    <row r="146" spans="4:64" ht="18">
      <c r="D146" s="204"/>
      <c r="E146" s="204"/>
      <c r="F146" s="204"/>
      <c r="G146" s="204"/>
      <c r="H146" s="204"/>
      <c r="I146" s="204"/>
      <c r="J146" s="204"/>
      <c r="K146" s="204"/>
      <c r="L146" s="204"/>
      <c r="M146" s="204"/>
      <c r="N146" s="204"/>
      <c r="O146" s="204"/>
      <c r="P146" s="204"/>
      <c r="Q146" s="204"/>
      <c r="R146" s="204"/>
      <c r="S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c r="AU146" s="204"/>
      <c r="AV146" s="204"/>
      <c r="AW146" s="204"/>
      <c r="AX146" s="204"/>
      <c r="AY146" s="204"/>
      <c r="AZ146" s="204"/>
      <c r="BA146" s="204"/>
      <c r="BB146" s="204"/>
      <c r="BC146" s="204"/>
      <c r="BD146" s="204"/>
      <c r="BE146" s="204"/>
      <c r="BF146" s="204"/>
      <c r="BG146" s="204"/>
      <c r="BH146" s="204"/>
      <c r="BI146" s="204"/>
      <c r="BJ146" s="204"/>
      <c r="BK146" s="204"/>
      <c r="BL146" s="204"/>
    </row>
    <row r="147" spans="4:64" ht="18">
      <c r="D147" s="204"/>
      <c r="E147" s="204"/>
      <c r="F147" s="204"/>
      <c r="G147" s="204"/>
      <c r="H147" s="204"/>
      <c r="I147" s="204"/>
      <c r="J147" s="204"/>
      <c r="K147" s="204"/>
      <c r="L147" s="204"/>
      <c r="M147" s="204"/>
      <c r="N147" s="204"/>
      <c r="O147" s="204"/>
      <c r="P147" s="204"/>
      <c r="Q147" s="204"/>
      <c r="R147" s="204"/>
      <c r="S147" s="204"/>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204"/>
      <c r="AV147" s="204"/>
      <c r="AW147" s="204"/>
      <c r="AX147" s="204"/>
      <c r="AY147" s="204"/>
      <c r="AZ147" s="204"/>
      <c r="BA147" s="204"/>
      <c r="BB147" s="204"/>
      <c r="BC147" s="204"/>
      <c r="BD147" s="204"/>
      <c r="BE147" s="204"/>
      <c r="BF147" s="204"/>
      <c r="BG147" s="204"/>
      <c r="BH147" s="204"/>
      <c r="BI147" s="204"/>
      <c r="BJ147" s="204"/>
      <c r="BK147" s="204"/>
      <c r="BL147" s="204"/>
    </row>
    <row r="148" spans="4:64" ht="18">
      <c r="D148" s="204"/>
      <c r="E148" s="204"/>
      <c r="F148" s="204"/>
      <c r="G148" s="204"/>
      <c r="H148" s="204"/>
      <c r="I148" s="204"/>
      <c r="J148" s="204"/>
      <c r="K148" s="204"/>
      <c r="L148" s="204"/>
      <c r="M148" s="204"/>
      <c r="N148" s="204"/>
      <c r="O148" s="204"/>
      <c r="P148" s="204"/>
      <c r="Q148" s="204"/>
      <c r="R148" s="204"/>
      <c r="S148" s="204"/>
      <c r="Y148" s="204"/>
      <c r="Z148" s="204"/>
      <c r="AA148" s="204"/>
      <c r="AB148" s="204"/>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c r="AX148" s="204"/>
      <c r="AY148" s="204"/>
      <c r="AZ148" s="204"/>
      <c r="BA148" s="204"/>
      <c r="BB148" s="204"/>
      <c r="BC148" s="204"/>
      <c r="BD148" s="204"/>
      <c r="BE148" s="204"/>
      <c r="BF148" s="204"/>
      <c r="BG148" s="204"/>
      <c r="BH148" s="204"/>
      <c r="BI148" s="204"/>
      <c r="BJ148" s="204"/>
      <c r="BK148" s="204"/>
      <c r="BL148" s="204"/>
    </row>
    <row r="149" spans="4:64" ht="18">
      <c r="D149" s="204"/>
      <c r="E149" s="204"/>
      <c r="F149" s="204"/>
      <c r="G149" s="204"/>
      <c r="H149" s="204"/>
      <c r="I149" s="204"/>
      <c r="J149" s="204"/>
      <c r="K149" s="204"/>
      <c r="L149" s="204"/>
      <c r="M149" s="204"/>
      <c r="N149" s="204"/>
      <c r="O149" s="204"/>
      <c r="P149" s="204"/>
      <c r="Q149" s="204"/>
      <c r="R149" s="204"/>
      <c r="S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04"/>
      <c r="AY149" s="204"/>
      <c r="AZ149" s="204"/>
      <c r="BA149" s="204"/>
      <c r="BB149" s="204"/>
      <c r="BC149" s="204"/>
      <c r="BD149" s="204"/>
      <c r="BE149" s="204"/>
      <c r="BF149" s="204"/>
      <c r="BG149" s="204"/>
      <c r="BH149" s="204"/>
      <c r="BI149" s="204"/>
      <c r="BJ149" s="204"/>
      <c r="BK149" s="204"/>
      <c r="BL149" s="204"/>
    </row>
  </sheetData>
  <mergeCells count="60">
    <mergeCell ref="B34:B38"/>
    <mergeCell ref="B39:B44"/>
    <mergeCell ref="Y3:AA3"/>
    <mergeCell ref="AK4:AM4"/>
    <mergeCell ref="Y4:AA4"/>
    <mergeCell ref="AB3:AD3"/>
    <mergeCell ref="AE3:AG3"/>
    <mergeCell ref="AT3:AV3"/>
    <mergeCell ref="AQ3:AS3"/>
    <mergeCell ref="AQ4:AS4"/>
    <mergeCell ref="AN3:AP3"/>
    <mergeCell ref="AH3:AJ3"/>
    <mergeCell ref="AK3:AM3"/>
    <mergeCell ref="BI3:BK3"/>
    <mergeCell ref="AW3:AY3"/>
    <mergeCell ref="AZ3:BB3"/>
    <mergeCell ref="BC3:BE3"/>
    <mergeCell ref="BF3:BH3"/>
    <mergeCell ref="B70:C70"/>
    <mergeCell ref="B6:B9"/>
    <mergeCell ref="B10:B14"/>
    <mergeCell ref="B53:B56"/>
    <mergeCell ref="B59:C59"/>
    <mergeCell ref="B60:C60"/>
    <mergeCell ref="B18:B22"/>
    <mergeCell ref="B23:B28"/>
    <mergeCell ref="B45:B47"/>
    <mergeCell ref="B61:C61"/>
    <mergeCell ref="B69:C69"/>
    <mergeCell ref="B66:C66"/>
    <mergeCell ref="B63:C63"/>
    <mergeCell ref="B68:C68"/>
    <mergeCell ref="B64:C64"/>
    <mergeCell ref="B65:C65"/>
    <mergeCell ref="B67:C67"/>
    <mergeCell ref="I4:K4"/>
    <mergeCell ref="BI4:BK4"/>
    <mergeCell ref="AW4:AY4"/>
    <mergeCell ref="AZ4:BB4"/>
    <mergeCell ref="BC4:BE4"/>
    <mergeCell ref="BF4:BH4"/>
    <mergeCell ref="AT4:AV4"/>
    <mergeCell ref="AB4:AD4"/>
    <mergeCell ref="AE4:AG4"/>
    <mergeCell ref="AH4:AJ4"/>
    <mergeCell ref="B15:B17"/>
    <mergeCell ref="B62:C62"/>
    <mergeCell ref="B29:B33"/>
    <mergeCell ref="B48:B52"/>
    <mergeCell ref="AN4:AP4"/>
    <mergeCell ref="A2:J2"/>
    <mergeCell ref="U5:W5"/>
    <mergeCell ref="A1:S1"/>
    <mergeCell ref="U3:W3"/>
    <mergeCell ref="K2:S2"/>
    <mergeCell ref="C3:C5"/>
    <mergeCell ref="A3:A5"/>
    <mergeCell ref="B3:B5"/>
    <mergeCell ref="D3:K3"/>
    <mergeCell ref="L3:S3"/>
  </mergeCells>
  <phoneticPr fontId="0" type="noConversion"/>
  <conditionalFormatting sqref="S53:S55 S34:S46 S29:S32 S6:S8 S10:S13 S15:S16 S48:S51 S18:S27">
    <cfRule type="cellIs" dxfId="4" priority="1" stopIfTrue="1" operator="notEqual">
      <formula>BK6</formula>
    </cfRule>
    <cfRule type="cellIs" dxfId="3" priority="2" stopIfTrue="1" operator="notEqual">
      <formula>W6+K6</formula>
    </cfRule>
  </conditionalFormatting>
  <conditionalFormatting sqref="Q53:R55 Q34:R46 Q29:R32 Q6:R8 Q10:R13 Q15:R16 Q48:R51 Q18:R27">
    <cfRule type="cellIs" dxfId="2" priority="3" stopIfTrue="1" operator="notEqual">
      <formula>BI6</formula>
    </cfRule>
    <cfRule type="cellIs" dxfId="1" priority="4" stopIfTrue="1" operator="notEqual">
      <formula>U6+I6</formula>
    </cfRule>
  </conditionalFormatting>
  <conditionalFormatting sqref="U6:W56">
    <cfRule type="cellIs" dxfId="0" priority="5" stopIfTrue="1" operator="notEqual">
      <formula>BH6</formula>
    </cfRule>
  </conditionalFormatting>
  <printOptions horizontalCentered="1" verticalCentered="1"/>
  <pageMargins left="0.24" right="0" top="0" bottom="0.39" header="0" footer="0.2"/>
  <pageSetup paperSize="9" scale="77" orientation="landscape" r:id="rId1"/>
  <headerFooter alignWithMargins="0">
    <oddFooter>&amp;L&amp;A&amp;C&amp;Z&amp;F</oddFooter>
  </headerFooter>
  <rowBreaks count="2" manualBreakCount="2">
    <brk id="33" max="18" man="1"/>
    <brk id="58"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38"/>
  <sheetViews>
    <sheetView workbookViewId="0"/>
  </sheetViews>
  <sheetFormatPr defaultRowHeight="12.75"/>
  <cols>
    <col min="1" max="1" width="10.42578125" bestFit="1" customWidth="1"/>
    <col min="2" max="7" width="8.140625" customWidth="1"/>
    <col min="8" max="8" width="7.5703125" bestFit="1" customWidth="1"/>
    <col min="9" max="9" width="8" bestFit="1" customWidth="1"/>
    <col min="11" max="13" width="5.140625" customWidth="1"/>
  </cols>
  <sheetData>
    <row r="1" spans="1:10" ht="15.75">
      <c r="A1" s="170"/>
      <c r="B1" s="171" t="s">
        <v>1141</v>
      </c>
      <c r="C1" s="172"/>
    </row>
    <row r="2" spans="1:10" ht="15.75">
      <c r="A2" s="176" t="s">
        <v>1142</v>
      </c>
      <c r="B2" s="173"/>
    </row>
    <row r="4" spans="1:10" ht="15">
      <c r="A4" s="168" t="s">
        <v>224</v>
      </c>
      <c r="B4" s="168" t="s">
        <v>782</v>
      </c>
      <c r="C4" s="168" t="s">
        <v>781</v>
      </c>
      <c r="D4" s="168" t="s">
        <v>780</v>
      </c>
      <c r="E4" s="168" t="s">
        <v>225</v>
      </c>
      <c r="F4" s="168" t="s">
        <v>783</v>
      </c>
      <c r="G4" s="174" t="s">
        <v>1291</v>
      </c>
      <c r="H4" s="174" t="s">
        <v>1292</v>
      </c>
      <c r="I4" s="174" t="s">
        <v>1293</v>
      </c>
      <c r="J4" s="169" t="s">
        <v>1294</v>
      </c>
    </row>
    <row r="5" spans="1:10" ht="15">
      <c r="A5" s="168" t="s">
        <v>1115</v>
      </c>
      <c r="B5" s="168"/>
      <c r="C5" s="168"/>
      <c r="D5" s="168"/>
      <c r="E5" s="168"/>
      <c r="F5" s="168"/>
      <c r="G5" s="1">
        <f>SUM(B5:F5)</f>
        <v>0</v>
      </c>
      <c r="H5" s="1" t="e">
        <f>DCOUNTA(#REF!,"Circle",A4:A5)</f>
        <v>#REF!</v>
      </c>
      <c r="I5" s="1" t="e">
        <f>G5-H5</f>
        <v>#REF!</v>
      </c>
    </row>
    <row r="6" spans="1:10" ht="15">
      <c r="A6" s="168" t="s">
        <v>224</v>
      </c>
      <c r="B6" s="168"/>
      <c r="C6" s="168"/>
      <c r="D6" s="168"/>
      <c r="E6" s="168"/>
      <c r="F6" s="168"/>
      <c r="G6" s="1">
        <f t="shared" ref="G6:G25" si="0">SUM(B6:F6)</f>
        <v>0</v>
      </c>
      <c r="H6" s="1"/>
      <c r="I6" s="1">
        <f t="shared" ref="I6:I25" si="1">G6-H6</f>
        <v>0</v>
      </c>
    </row>
    <row r="7" spans="1:10">
      <c r="A7" s="175" t="s">
        <v>1116</v>
      </c>
      <c r="B7" s="175"/>
      <c r="C7" s="175"/>
      <c r="D7" s="175"/>
      <c r="E7" s="175"/>
      <c r="F7" s="175"/>
      <c r="G7" s="1">
        <f t="shared" si="0"/>
        <v>0</v>
      </c>
      <c r="H7" s="1" t="e">
        <f>DCOUNTA(#REF!,"Circle",A6:A7)</f>
        <v>#REF!</v>
      </c>
      <c r="I7" s="1" t="e">
        <f t="shared" si="1"/>
        <v>#REF!</v>
      </c>
    </row>
    <row r="8" spans="1:10" ht="15">
      <c r="A8" s="168" t="s">
        <v>224</v>
      </c>
      <c r="B8" s="175"/>
      <c r="C8" s="175"/>
      <c r="D8" s="175"/>
      <c r="E8" s="175"/>
      <c r="F8" s="175"/>
      <c r="G8" s="1">
        <f t="shared" si="0"/>
        <v>0</v>
      </c>
      <c r="H8" s="1" t="e">
        <f>DCOUNTA(#REF!,"Circle",A7:A8)</f>
        <v>#REF!</v>
      </c>
      <c r="I8" s="1" t="e">
        <f t="shared" si="1"/>
        <v>#REF!</v>
      </c>
    </row>
    <row r="9" spans="1:10">
      <c r="A9" s="175" t="s">
        <v>696</v>
      </c>
      <c r="B9" s="175"/>
      <c r="C9" s="175"/>
      <c r="D9" s="175"/>
      <c r="E9" s="175"/>
      <c r="F9" s="175"/>
      <c r="G9" s="1">
        <f t="shared" si="0"/>
        <v>0</v>
      </c>
      <c r="H9" s="1" t="e">
        <f>DCOUNTA(#REF!,"Circle",A8:A9)</f>
        <v>#REF!</v>
      </c>
      <c r="I9" s="1" t="e">
        <f t="shared" si="1"/>
        <v>#REF!</v>
      </c>
    </row>
    <row r="10" spans="1:10" ht="15">
      <c r="A10" s="168" t="s">
        <v>224</v>
      </c>
      <c r="B10" s="175"/>
      <c r="C10" s="175"/>
      <c r="D10" s="175"/>
      <c r="E10" s="175"/>
      <c r="F10" s="175"/>
      <c r="G10" s="1">
        <f t="shared" si="0"/>
        <v>0</v>
      </c>
      <c r="H10" s="1"/>
      <c r="I10" s="1">
        <f t="shared" si="1"/>
        <v>0</v>
      </c>
    </row>
    <row r="11" spans="1:10">
      <c r="A11" s="175" t="s">
        <v>1117</v>
      </c>
      <c r="B11" s="175"/>
      <c r="C11" s="175"/>
      <c r="D11" s="175"/>
      <c r="E11" s="175"/>
      <c r="F11" s="175"/>
      <c r="G11" s="1">
        <f t="shared" si="0"/>
        <v>0</v>
      </c>
      <c r="H11" s="1" t="e">
        <f>DCOUNTA(#REF!,"Circle",A10:A11)</f>
        <v>#REF!</v>
      </c>
      <c r="I11" s="1" t="e">
        <f t="shared" si="1"/>
        <v>#REF!</v>
      </c>
    </row>
    <row r="12" spans="1:10" ht="15">
      <c r="A12" s="168" t="s">
        <v>224</v>
      </c>
      <c r="B12" s="175"/>
      <c r="C12" s="175"/>
      <c r="D12" s="175"/>
      <c r="E12" s="175"/>
      <c r="F12" s="175"/>
      <c r="G12" s="1">
        <f t="shared" si="0"/>
        <v>0</v>
      </c>
      <c r="H12" s="1"/>
      <c r="I12" s="1">
        <f t="shared" si="1"/>
        <v>0</v>
      </c>
    </row>
    <row r="13" spans="1:10">
      <c r="A13" s="175" t="s">
        <v>1118</v>
      </c>
      <c r="B13" s="175"/>
      <c r="C13" s="175"/>
      <c r="D13" s="175"/>
      <c r="E13" s="175"/>
      <c r="F13" s="175"/>
      <c r="G13" s="1">
        <f t="shared" si="0"/>
        <v>0</v>
      </c>
      <c r="H13" s="1" t="e">
        <f>DCOUNTA(#REF!,"Circle",A12:A13)</f>
        <v>#REF!</v>
      </c>
      <c r="I13" s="1" t="e">
        <f t="shared" si="1"/>
        <v>#REF!</v>
      </c>
    </row>
    <row r="14" spans="1:10" ht="15">
      <c r="A14" s="168" t="s">
        <v>224</v>
      </c>
      <c r="B14" s="175"/>
      <c r="C14" s="175"/>
      <c r="D14" s="175"/>
      <c r="E14" s="175"/>
      <c r="F14" s="175"/>
      <c r="G14" s="1">
        <f t="shared" si="0"/>
        <v>0</v>
      </c>
      <c r="H14" s="1" t="e">
        <f>DCOUNTA(#REF!,"Circle",A17:A19)</f>
        <v>#REF!</v>
      </c>
      <c r="I14" s="1" t="e">
        <f t="shared" si="1"/>
        <v>#REF!</v>
      </c>
    </row>
    <row r="15" spans="1:10">
      <c r="A15" s="175" t="s">
        <v>1119</v>
      </c>
      <c r="B15" s="175"/>
      <c r="C15" s="175"/>
      <c r="D15" s="175"/>
      <c r="E15" s="175"/>
      <c r="F15" s="175"/>
      <c r="G15" s="1">
        <f t="shared" si="0"/>
        <v>0</v>
      </c>
      <c r="H15" s="1" t="e">
        <f>DCOUNTA(#REF!,"Circle",A14:A15)</f>
        <v>#REF!</v>
      </c>
      <c r="I15" s="1" t="e">
        <f t="shared" si="1"/>
        <v>#REF!</v>
      </c>
    </row>
    <row r="16" spans="1:10" ht="15">
      <c r="A16" s="168" t="s">
        <v>224</v>
      </c>
      <c r="B16" s="175"/>
      <c r="C16" s="175"/>
      <c r="D16" s="175"/>
      <c r="E16" s="175"/>
      <c r="F16" s="175"/>
      <c r="G16" s="1">
        <f t="shared" si="0"/>
        <v>0</v>
      </c>
      <c r="H16" s="1" t="e">
        <f>DCOUNTA(#REF!,"Circle",A23:A25)</f>
        <v>#REF!</v>
      </c>
      <c r="I16" s="1" t="e">
        <f t="shared" si="1"/>
        <v>#REF!</v>
      </c>
    </row>
    <row r="17" spans="1:9">
      <c r="A17" s="175" t="s">
        <v>1120</v>
      </c>
      <c r="B17" s="175"/>
      <c r="C17" s="175"/>
      <c r="D17" s="175"/>
      <c r="E17" s="175"/>
      <c r="F17" s="175"/>
      <c r="G17" s="1">
        <f t="shared" si="0"/>
        <v>0</v>
      </c>
      <c r="H17" s="1" t="e">
        <f>DCOUNTA(#REF!,"Circle",A16:A17)</f>
        <v>#REF!</v>
      </c>
      <c r="I17" s="1" t="e">
        <f t="shared" si="1"/>
        <v>#REF!</v>
      </c>
    </row>
    <row r="18" spans="1:9" ht="15">
      <c r="A18" s="168" t="s">
        <v>224</v>
      </c>
      <c r="B18" s="175"/>
      <c r="C18" s="175"/>
      <c r="D18" s="175"/>
      <c r="E18" s="175"/>
      <c r="F18" s="175"/>
      <c r="G18" s="1">
        <f t="shared" si="0"/>
        <v>0</v>
      </c>
      <c r="H18" s="1"/>
      <c r="I18" s="1">
        <f t="shared" si="1"/>
        <v>0</v>
      </c>
    </row>
    <row r="19" spans="1:9">
      <c r="A19" s="175" t="s">
        <v>1121</v>
      </c>
      <c r="B19" s="175"/>
      <c r="C19" s="175"/>
      <c r="D19" s="175"/>
      <c r="E19" s="175"/>
      <c r="F19" s="175"/>
      <c r="G19" s="1">
        <f t="shared" si="0"/>
        <v>0</v>
      </c>
      <c r="H19" s="1" t="e">
        <f>DCOUNTA(#REF!,"Circle",A18:A19)</f>
        <v>#REF!</v>
      </c>
      <c r="I19" s="1" t="e">
        <f t="shared" si="1"/>
        <v>#REF!</v>
      </c>
    </row>
    <row r="20" spans="1:9">
      <c r="A20" s="175" t="s">
        <v>224</v>
      </c>
      <c r="B20" s="175"/>
      <c r="C20" s="175"/>
      <c r="D20" s="175"/>
      <c r="E20" s="175"/>
      <c r="F20" s="175"/>
      <c r="G20" s="1">
        <f t="shared" si="0"/>
        <v>0</v>
      </c>
      <c r="H20" s="1" t="e">
        <f>DCOUNTA(#REF!,"Circle",A19:A20)</f>
        <v>#REF!</v>
      </c>
      <c r="I20" s="1" t="e">
        <f t="shared" si="1"/>
        <v>#REF!</v>
      </c>
    </row>
    <row r="21" spans="1:9">
      <c r="A21" s="175" t="s">
        <v>697</v>
      </c>
      <c r="B21" s="175"/>
      <c r="C21" s="175"/>
      <c r="D21" s="175"/>
      <c r="E21" s="175"/>
      <c r="F21" s="175"/>
      <c r="G21" s="1">
        <f t="shared" si="0"/>
        <v>0</v>
      </c>
      <c r="H21" s="1" t="e">
        <f>DCOUNTA(#REF!,"Circle",A20:A21)</f>
        <v>#REF!</v>
      </c>
      <c r="I21" s="1" t="e">
        <f t="shared" si="1"/>
        <v>#REF!</v>
      </c>
    </row>
    <row r="22" spans="1:9" ht="15">
      <c r="A22" s="168" t="s">
        <v>224</v>
      </c>
      <c r="B22" s="175"/>
      <c r="C22" s="175"/>
      <c r="D22" s="175"/>
      <c r="E22" s="175"/>
      <c r="F22" s="175"/>
      <c r="G22" s="1">
        <f t="shared" si="0"/>
        <v>0</v>
      </c>
      <c r="H22" s="1" t="e">
        <f>DCOUNTA(#REF!,"Circle",A21:A22)</f>
        <v>#REF!</v>
      </c>
      <c r="I22" s="1" t="e">
        <f t="shared" si="1"/>
        <v>#REF!</v>
      </c>
    </row>
    <row r="23" spans="1:9">
      <c r="A23" s="175" t="s">
        <v>1122</v>
      </c>
      <c r="B23" s="175"/>
      <c r="C23" s="175"/>
      <c r="D23" s="175"/>
      <c r="E23" s="175"/>
      <c r="F23" s="175"/>
      <c r="G23" s="1">
        <f t="shared" si="0"/>
        <v>0</v>
      </c>
      <c r="H23" s="1" t="e">
        <f>DCOUNTA(#REF!,"Circle",A22:A23)</f>
        <v>#REF!</v>
      </c>
      <c r="I23" s="1" t="e">
        <f t="shared" si="1"/>
        <v>#REF!</v>
      </c>
    </row>
    <row r="24" spans="1:9" ht="15">
      <c r="A24" s="168" t="s">
        <v>224</v>
      </c>
      <c r="B24" s="175"/>
      <c r="C24" s="175"/>
      <c r="D24" s="175"/>
      <c r="E24" s="175"/>
      <c r="F24" s="175"/>
      <c r="G24" s="1">
        <f t="shared" si="0"/>
        <v>0</v>
      </c>
      <c r="H24" s="1"/>
      <c r="I24" s="1">
        <f t="shared" si="1"/>
        <v>0</v>
      </c>
    </row>
    <row r="25" spans="1:9">
      <c r="A25" s="175" t="s">
        <v>1123</v>
      </c>
      <c r="B25" s="175"/>
      <c r="C25" s="175"/>
      <c r="D25" s="175"/>
      <c r="E25" s="175"/>
      <c r="F25" s="175"/>
      <c r="G25" s="1">
        <f t="shared" si="0"/>
        <v>0</v>
      </c>
      <c r="H25" s="1" t="e">
        <f>DCOUNTA(#REF!,"Circle",A24:A25)</f>
        <v>#REF!</v>
      </c>
      <c r="I25" s="1" t="e">
        <f t="shared" si="1"/>
        <v>#REF!</v>
      </c>
    </row>
    <row r="26" spans="1:9" ht="25.5">
      <c r="A26" s="175" t="s">
        <v>226</v>
      </c>
      <c r="B26" s="175">
        <f>SUM(B5:B25)</f>
        <v>0</v>
      </c>
      <c r="C26" s="175">
        <f>SUM(C5:C25)</f>
        <v>0</v>
      </c>
      <c r="D26" s="175">
        <f>SUM(D5:D25)</f>
        <v>0</v>
      </c>
      <c r="E26" s="175">
        <f>SUM(E5:E25)</f>
        <v>0</v>
      </c>
      <c r="F26" s="175">
        <f>SUM(F5:F25)</f>
        <v>0</v>
      </c>
      <c r="G26" s="1">
        <f>SUM(B26:F26)</f>
        <v>0</v>
      </c>
      <c r="H26" s="1"/>
      <c r="I26" s="1"/>
    </row>
    <row r="30" spans="1:9">
      <c r="A30" t="s">
        <v>796</v>
      </c>
      <c r="B30">
        <v>0</v>
      </c>
      <c r="C30">
        <v>0</v>
      </c>
      <c r="D30">
        <v>2</v>
      </c>
      <c r="E30">
        <v>1</v>
      </c>
      <c r="F30">
        <v>6</v>
      </c>
    </row>
    <row r="31" spans="1:9">
      <c r="A31" t="s">
        <v>233</v>
      </c>
      <c r="B31">
        <v>1</v>
      </c>
      <c r="C31">
        <v>5</v>
      </c>
      <c r="D31">
        <v>6</v>
      </c>
      <c r="E31">
        <v>8</v>
      </c>
      <c r="F31">
        <v>4</v>
      </c>
    </row>
    <row r="32" spans="1:9">
      <c r="A32" t="s">
        <v>232</v>
      </c>
      <c r="B32">
        <v>1</v>
      </c>
      <c r="C32">
        <v>0</v>
      </c>
      <c r="D32">
        <v>5</v>
      </c>
      <c r="E32">
        <v>1</v>
      </c>
      <c r="F32">
        <v>0</v>
      </c>
    </row>
    <row r="33" spans="1:6">
      <c r="A33" t="s">
        <v>230</v>
      </c>
      <c r="B33">
        <v>0</v>
      </c>
      <c r="C33">
        <v>2</v>
      </c>
      <c r="D33">
        <v>6</v>
      </c>
      <c r="E33">
        <v>7</v>
      </c>
      <c r="F33">
        <v>1</v>
      </c>
    </row>
    <row r="34" spans="1:6">
      <c r="A34" t="s">
        <v>228</v>
      </c>
      <c r="B34">
        <v>1</v>
      </c>
      <c r="C34">
        <v>2</v>
      </c>
      <c r="D34">
        <v>4</v>
      </c>
      <c r="E34">
        <v>15</v>
      </c>
      <c r="F34">
        <v>8</v>
      </c>
    </row>
    <row r="35" spans="1:6">
      <c r="A35" t="s">
        <v>231</v>
      </c>
      <c r="B35">
        <v>0</v>
      </c>
      <c r="C35">
        <v>4</v>
      </c>
      <c r="D35">
        <v>4</v>
      </c>
      <c r="E35">
        <v>11</v>
      </c>
      <c r="F35">
        <v>11</v>
      </c>
    </row>
    <row r="36" spans="1:6">
      <c r="A36" t="s">
        <v>229</v>
      </c>
      <c r="B36">
        <v>0</v>
      </c>
      <c r="C36">
        <v>6</v>
      </c>
      <c r="D36">
        <v>5</v>
      </c>
      <c r="E36">
        <v>7</v>
      </c>
      <c r="F36">
        <v>3</v>
      </c>
    </row>
    <row r="37" spans="1:6">
      <c r="A37" t="s">
        <v>227</v>
      </c>
      <c r="B37">
        <v>0</v>
      </c>
      <c r="C37">
        <v>5</v>
      </c>
      <c r="D37">
        <v>4</v>
      </c>
      <c r="E37">
        <v>6</v>
      </c>
      <c r="F37">
        <v>5</v>
      </c>
    </row>
    <row r="38" spans="1:6">
      <c r="A38" t="s">
        <v>234</v>
      </c>
      <c r="B38">
        <v>0</v>
      </c>
      <c r="C38">
        <v>0</v>
      </c>
      <c r="D38">
        <v>9</v>
      </c>
      <c r="E38">
        <v>4</v>
      </c>
      <c r="F38">
        <v>1</v>
      </c>
    </row>
  </sheetData>
  <phoneticPr fontId="22" type="noConversion"/>
  <printOptions horizontalCentered="1" verticalCentered="1"/>
  <pageMargins left="0.22" right="0.25" top="0.46" bottom="0.48" header="0.27" footer="0.26"/>
  <pageSetup paperSize="9" scale="75" orientation="portrait" r:id="rId1"/>
  <headerFooter alignWithMargins="0">
    <oddFooter>&amp;L&amp;Z&amp;F&amp;R&amp;A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P843"/>
  <sheetViews>
    <sheetView workbookViewId="0">
      <selection sqref="A1:N1"/>
    </sheetView>
  </sheetViews>
  <sheetFormatPr defaultColWidth="9.85546875" defaultRowHeight="12.75"/>
  <cols>
    <col min="1" max="1" width="4.140625" style="3" bestFit="1" customWidth="1"/>
    <col min="2" max="2" width="7" style="152" bestFit="1" customWidth="1"/>
    <col min="3" max="3" width="13.42578125" style="153" bestFit="1" customWidth="1"/>
    <col min="4" max="4" width="14.42578125" style="153" bestFit="1" customWidth="1"/>
    <col min="5" max="5" width="37.42578125" style="2" bestFit="1" customWidth="1"/>
    <col min="6" max="6" width="23.5703125" style="154" bestFit="1" customWidth="1"/>
    <col min="7" max="7" width="3.42578125" style="2" bestFit="1" customWidth="1"/>
    <col min="8" max="8" width="4.42578125" style="2" bestFit="1" customWidth="1"/>
    <col min="9" max="9" width="4" style="2" bestFit="1" customWidth="1"/>
    <col min="10" max="10" width="4.42578125" style="2" bestFit="1" customWidth="1"/>
    <col min="11" max="11" width="4" style="2" bestFit="1" customWidth="1"/>
    <col min="12" max="12" width="37.85546875" style="153" customWidth="1"/>
    <col min="13" max="13" width="15.85546875" style="151" customWidth="1"/>
    <col min="14" max="14" width="33.42578125" style="2" customWidth="1"/>
    <col min="15" max="15" width="6.5703125" style="2" bestFit="1" customWidth="1"/>
    <col min="16" max="16384" width="9.85546875" style="2"/>
  </cols>
  <sheetData>
    <row r="1" spans="1:14">
      <c r="A1" s="813" t="s">
        <v>531</v>
      </c>
      <c r="B1" s="813"/>
      <c r="C1" s="813"/>
      <c r="D1" s="813"/>
      <c r="E1" s="813"/>
      <c r="F1" s="813"/>
      <c r="G1" s="813"/>
      <c r="H1" s="813"/>
      <c r="I1" s="813"/>
      <c r="J1" s="813"/>
      <c r="K1" s="813"/>
      <c r="L1" s="813"/>
      <c r="M1" s="813"/>
      <c r="N1" s="813"/>
    </row>
    <row r="2" spans="1:14" ht="13.5" thickBot="1">
      <c r="A2" s="816" t="s">
        <v>532</v>
      </c>
      <c r="B2" s="816"/>
      <c r="C2" s="816"/>
      <c r="D2" s="816"/>
      <c r="E2" s="816"/>
      <c r="F2" s="816"/>
      <c r="G2" s="816"/>
      <c r="H2" s="816"/>
      <c r="I2" s="816"/>
      <c r="J2" s="816"/>
      <c r="K2" s="816"/>
      <c r="L2" s="816"/>
      <c r="M2" s="816">
        <v>39508</v>
      </c>
      <c r="N2" s="816"/>
    </row>
    <row r="3" spans="1:14" s="3" customFormat="1">
      <c r="A3" s="814" t="s">
        <v>533</v>
      </c>
      <c r="B3" s="816" t="s">
        <v>529</v>
      </c>
      <c r="C3" s="816" t="s">
        <v>530</v>
      </c>
      <c r="D3" s="816" t="s">
        <v>534</v>
      </c>
      <c r="E3" s="816" t="s">
        <v>535</v>
      </c>
      <c r="F3" s="816" t="s">
        <v>536</v>
      </c>
      <c r="G3" s="818" t="s">
        <v>537</v>
      </c>
      <c r="H3" s="818"/>
      <c r="I3" s="818"/>
      <c r="J3" s="818"/>
      <c r="K3" s="818"/>
      <c r="L3" s="818" t="s">
        <v>1627</v>
      </c>
      <c r="M3" s="818" t="s">
        <v>538</v>
      </c>
      <c r="N3" s="816" t="s">
        <v>539</v>
      </c>
    </row>
    <row r="4" spans="1:14" s="3" customFormat="1">
      <c r="A4" s="815"/>
      <c r="B4" s="816">
        <v>1</v>
      </c>
      <c r="C4" s="816">
        <v>3</v>
      </c>
      <c r="D4" s="816"/>
      <c r="E4" s="816"/>
      <c r="F4" s="816"/>
      <c r="G4" s="819" t="s">
        <v>540</v>
      </c>
      <c r="H4" s="819"/>
      <c r="I4" s="819" t="s">
        <v>1064</v>
      </c>
      <c r="J4" s="819"/>
      <c r="K4" s="819" t="s">
        <v>1013</v>
      </c>
      <c r="L4" s="819"/>
      <c r="M4" s="819"/>
      <c r="N4" s="816"/>
    </row>
    <row r="5" spans="1:14" s="3" customFormat="1" ht="25.5">
      <c r="A5" s="816"/>
      <c r="B5" s="816">
        <v>1</v>
      </c>
      <c r="C5" s="816">
        <v>3</v>
      </c>
      <c r="D5" s="816"/>
      <c r="E5" s="816"/>
      <c r="F5" s="816"/>
      <c r="G5" s="5" t="s">
        <v>1011</v>
      </c>
      <c r="H5" s="5" t="s">
        <v>1012</v>
      </c>
      <c r="I5" s="5" t="s">
        <v>1011</v>
      </c>
      <c r="J5" s="5" t="s">
        <v>1012</v>
      </c>
      <c r="K5" s="820"/>
      <c r="L5" s="820"/>
      <c r="M5" s="820"/>
      <c r="N5" s="816"/>
    </row>
    <row r="6" spans="1:14" s="3" customFormat="1" ht="38.25">
      <c r="A6" s="6">
        <v>1</v>
      </c>
      <c r="B6" s="7" t="s">
        <v>1115</v>
      </c>
      <c r="C6" s="8" t="s">
        <v>86</v>
      </c>
      <c r="D6" s="8" t="s">
        <v>87</v>
      </c>
      <c r="E6" s="8" t="s">
        <v>88</v>
      </c>
      <c r="F6" s="9" t="s">
        <v>89</v>
      </c>
      <c r="G6" s="6"/>
      <c r="H6" s="6">
        <v>1</v>
      </c>
      <c r="I6" s="6"/>
      <c r="J6" s="6"/>
      <c r="K6" s="6"/>
      <c r="L6" s="10" t="s">
        <v>1392</v>
      </c>
      <c r="M6" s="6" t="s">
        <v>393</v>
      </c>
      <c r="N6" s="11" t="s">
        <v>393</v>
      </c>
    </row>
    <row r="7" spans="1:14" ht="25.5">
      <c r="A7" s="6">
        <v>2</v>
      </c>
      <c r="B7" s="7" t="s">
        <v>1115</v>
      </c>
      <c r="C7" s="8" t="s">
        <v>1393</v>
      </c>
      <c r="D7" s="8" t="s">
        <v>1394</v>
      </c>
      <c r="E7" s="8" t="s">
        <v>1395</v>
      </c>
      <c r="F7" s="9" t="s">
        <v>1396</v>
      </c>
      <c r="G7" s="6"/>
      <c r="H7" s="6">
        <v>1</v>
      </c>
      <c r="I7" s="6"/>
      <c r="J7" s="6"/>
      <c r="K7" s="6"/>
      <c r="L7" s="10" t="s">
        <v>1397</v>
      </c>
      <c r="M7" s="6" t="s">
        <v>393</v>
      </c>
      <c r="N7" s="11" t="s">
        <v>1398</v>
      </c>
    </row>
    <row r="8" spans="1:14">
      <c r="A8" s="6">
        <v>3</v>
      </c>
      <c r="B8" s="7" t="s">
        <v>1115</v>
      </c>
      <c r="C8" s="8" t="s">
        <v>86</v>
      </c>
      <c r="D8" s="8" t="s">
        <v>87</v>
      </c>
      <c r="E8" s="8" t="s">
        <v>1399</v>
      </c>
      <c r="F8" s="9" t="s">
        <v>1400</v>
      </c>
      <c r="G8" s="6"/>
      <c r="H8" s="6"/>
      <c r="I8" s="6"/>
      <c r="J8" s="6"/>
      <c r="K8" s="6">
        <v>1</v>
      </c>
      <c r="L8" s="10" t="s">
        <v>394</v>
      </c>
      <c r="M8" s="6" t="s">
        <v>393</v>
      </c>
      <c r="N8" s="11" t="s">
        <v>393</v>
      </c>
    </row>
    <row r="9" spans="1:14" ht="25.5">
      <c r="A9" s="6">
        <v>4</v>
      </c>
      <c r="B9" s="7" t="s">
        <v>1115</v>
      </c>
      <c r="C9" s="8" t="s">
        <v>1393</v>
      </c>
      <c r="D9" s="8" t="s">
        <v>1394</v>
      </c>
      <c r="E9" s="8" t="s">
        <v>1401</v>
      </c>
      <c r="F9" s="9" t="s">
        <v>1402</v>
      </c>
      <c r="G9" s="6"/>
      <c r="H9" s="6"/>
      <c r="I9" s="6">
        <v>1</v>
      </c>
      <c r="J9" s="6"/>
      <c r="K9" s="6"/>
      <c r="L9" s="10" t="s">
        <v>1403</v>
      </c>
      <c r="M9" s="6" t="s">
        <v>393</v>
      </c>
      <c r="N9" s="11" t="s">
        <v>393</v>
      </c>
    </row>
    <row r="10" spans="1:14" ht="38.25">
      <c r="A10" s="6">
        <v>5</v>
      </c>
      <c r="B10" s="7" t="s">
        <v>1115</v>
      </c>
      <c r="C10" s="8" t="s">
        <v>1404</v>
      </c>
      <c r="D10" s="8" t="s">
        <v>1405</v>
      </c>
      <c r="E10" s="8" t="s">
        <v>1406</v>
      </c>
      <c r="F10" s="9" t="s">
        <v>1407</v>
      </c>
      <c r="G10" s="6"/>
      <c r="H10" s="6"/>
      <c r="I10" s="6">
        <v>1</v>
      </c>
      <c r="J10" s="6"/>
      <c r="K10" s="6"/>
      <c r="L10" s="10" t="s">
        <v>611</v>
      </c>
      <c r="M10" s="6" t="s">
        <v>393</v>
      </c>
      <c r="N10" s="11" t="s">
        <v>393</v>
      </c>
    </row>
    <row r="11" spans="1:14" ht="25.5">
      <c r="A11" s="6">
        <v>6</v>
      </c>
      <c r="B11" s="7" t="s">
        <v>1115</v>
      </c>
      <c r="C11" s="8" t="s">
        <v>1404</v>
      </c>
      <c r="D11" s="8" t="s">
        <v>612</v>
      </c>
      <c r="E11" s="8" t="s">
        <v>613</v>
      </c>
      <c r="F11" s="9" t="s">
        <v>614</v>
      </c>
      <c r="G11" s="6"/>
      <c r="H11" s="6"/>
      <c r="I11" s="6">
        <v>1</v>
      </c>
      <c r="J11" s="6"/>
      <c r="K11" s="6"/>
      <c r="L11" s="10" t="s">
        <v>966</v>
      </c>
      <c r="M11" s="6" t="s">
        <v>393</v>
      </c>
      <c r="N11" s="11" t="s">
        <v>393</v>
      </c>
    </row>
    <row r="12" spans="1:14" ht="25.5">
      <c r="A12" s="6">
        <v>7</v>
      </c>
      <c r="B12" s="7" t="s">
        <v>1115</v>
      </c>
      <c r="C12" s="8" t="s">
        <v>1404</v>
      </c>
      <c r="D12" s="8" t="s">
        <v>967</v>
      </c>
      <c r="E12" s="8" t="s">
        <v>968</v>
      </c>
      <c r="F12" s="9" t="s">
        <v>614</v>
      </c>
      <c r="G12" s="6"/>
      <c r="H12" s="6"/>
      <c r="I12" s="6"/>
      <c r="J12" s="6">
        <v>1</v>
      </c>
      <c r="K12" s="6"/>
      <c r="L12" s="10" t="s">
        <v>969</v>
      </c>
      <c r="M12" s="6" t="s">
        <v>393</v>
      </c>
      <c r="N12" s="11" t="s">
        <v>393</v>
      </c>
    </row>
    <row r="13" spans="1:14" ht="25.5">
      <c r="A13" s="6">
        <v>8</v>
      </c>
      <c r="B13" s="7" t="s">
        <v>1115</v>
      </c>
      <c r="C13" s="8" t="s">
        <v>86</v>
      </c>
      <c r="D13" s="8" t="s">
        <v>970</v>
      </c>
      <c r="E13" s="8" t="s">
        <v>971</v>
      </c>
      <c r="F13" s="9" t="s">
        <v>972</v>
      </c>
      <c r="G13" s="6"/>
      <c r="H13" s="6"/>
      <c r="I13" s="6">
        <v>1</v>
      </c>
      <c r="J13" s="6"/>
      <c r="K13" s="6">
        <v>1</v>
      </c>
      <c r="L13" s="10" t="s">
        <v>973</v>
      </c>
      <c r="M13" s="6" t="s">
        <v>393</v>
      </c>
      <c r="N13" s="11" t="s">
        <v>393</v>
      </c>
    </row>
    <row r="14" spans="1:14" ht="38.25">
      <c r="A14" s="6">
        <v>9</v>
      </c>
      <c r="B14" s="7" t="s">
        <v>1115</v>
      </c>
      <c r="C14" s="8" t="s">
        <v>86</v>
      </c>
      <c r="D14" s="8" t="s">
        <v>974</v>
      </c>
      <c r="E14" s="8" t="s">
        <v>975</v>
      </c>
      <c r="F14" s="9" t="s">
        <v>976</v>
      </c>
      <c r="G14" s="6"/>
      <c r="H14" s="6"/>
      <c r="I14" s="6">
        <v>1</v>
      </c>
      <c r="J14" s="6"/>
      <c r="K14" s="6"/>
      <c r="L14" s="10" t="s">
        <v>1453</v>
      </c>
      <c r="M14" s="6" t="s">
        <v>393</v>
      </c>
      <c r="N14" s="11" t="s">
        <v>393</v>
      </c>
    </row>
    <row r="15" spans="1:14">
      <c r="A15" s="6">
        <v>10</v>
      </c>
      <c r="B15" s="7" t="s">
        <v>1115</v>
      </c>
      <c r="C15" s="8" t="s">
        <v>86</v>
      </c>
      <c r="D15" s="8" t="s">
        <v>970</v>
      </c>
      <c r="E15" s="8" t="s">
        <v>1454</v>
      </c>
      <c r="F15" s="9" t="s">
        <v>1455</v>
      </c>
      <c r="G15" s="6"/>
      <c r="H15" s="6"/>
      <c r="I15" s="6"/>
      <c r="J15" s="6"/>
      <c r="K15" s="6">
        <v>1</v>
      </c>
      <c r="L15" s="10" t="s">
        <v>394</v>
      </c>
      <c r="M15" s="6" t="s">
        <v>393</v>
      </c>
      <c r="N15" s="11" t="s">
        <v>393</v>
      </c>
    </row>
    <row r="16" spans="1:14">
      <c r="A16" s="6">
        <v>11</v>
      </c>
      <c r="B16" s="7" t="s">
        <v>1115</v>
      </c>
      <c r="C16" s="8" t="s">
        <v>86</v>
      </c>
      <c r="D16" s="8" t="s">
        <v>1456</v>
      </c>
      <c r="E16" s="8" t="s">
        <v>1399</v>
      </c>
      <c r="F16" s="9" t="s">
        <v>1457</v>
      </c>
      <c r="G16" s="6"/>
      <c r="H16" s="6"/>
      <c r="I16" s="6"/>
      <c r="J16" s="6"/>
      <c r="K16" s="6">
        <v>1</v>
      </c>
      <c r="L16" s="10" t="s">
        <v>394</v>
      </c>
      <c r="M16" s="6" t="s">
        <v>393</v>
      </c>
      <c r="N16" s="11" t="s">
        <v>393</v>
      </c>
    </row>
    <row r="17" spans="1:14">
      <c r="A17" s="6">
        <v>12</v>
      </c>
      <c r="B17" s="7" t="s">
        <v>1115</v>
      </c>
      <c r="C17" s="8" t="s">
        <v>86</v>
      </c>
      <c r="D17" s="8" t="s">
        <v>87</v>
      </c>
      <c r="E17" s="8" t="s">
        <v>1454</v>
      </c>
      <c r="F17" s="9" t="s">
        <v>976</v>
      </c>
      <c r="G17" s="6"/>
      <c r="H17" s="6"/>
      <c r="I17" s="6"/>
      <c r="J17" s="6"/>
      <c r="K17" s="6">
        <v>1</v>
      </c>
      <c r="L17" s="10" t="s">
        <v>394</v>
      </c>
      <c r="M17" s="6" t="s">
        <v>393</v>
      </c>
      <c r="N17" s="11" t="s">
        <v>393</v>
      </c>
    </row>
    <row r="18" spans="1:14">
      <c r="A18" s="6">
        <v>13</v>
      </c>
      <c r="B18" s="7" t="s">
        <v>1115</v>
      </c>
      <c r="C18" s="8" t="s">
        <v>86</v>
      </c>
      <c r="D18" s="8" t="s">
        <v>970</v>
      </c>
      <c r="E18" s="8" t="s">
        <v>1454</v>
      </c>
      <c r="F18" s="9" t="s">
        <v>1458</v>
      </c>
      <c r="G18" s="6"/>
      <c r="H18" s="6"/>
      <c r="I18" s="6"/>
      <c r="J18" s="6"/>
      <c r="K18" s="6">
        <v>1</v>
      </c>
      <c r="L18" s="10" t="s">
        <v>394</v>
      </c>
      <c r="M18" s="6" t="s">
        <v>393</v>
      </c>
      <c r="N18" s="11" t="s">
        <v>393</v>
      </c>
    </row>
    <row r="19" spans="1:14" ht="25.5">
      <c r="A19" s="6">
        <v>14</v>
      </c>
      <c r="B19" s="7" t="s">
        <v>1115</v>
      </c>
      <c r="C19" s="8" t="s">
        <v>86</v>
      </c>
      <c r="D19" s="12" t="s">
        <v>1459</v>
      </c>
      <c r="E19" s="13" t="s">
        <v>1460</v>
      </c>
      <c r="F19" s="14" t="s">
        <v>1461</v>
      </c>
      <c r="G19" s="15"/>
      <c r="H19" s="15">
        <v>1</v>
      </c>
      <c r="I19" s="15"/>
      <c r="J19" s="15"/>
      <c r="K19" s="15"/>
      <c r="L19" s="10" t="s">
        <v>1462</v>
      </c>
      <c r="M19" s="6" t="s">
        <v>1463</v>
      </c>
      <c r="N19" s="11" t="s">
        <v>1463</v>
      </c>
    </row>
    <row r="20" spans="1:14">
      <c r="A20" s="6">
        <v>15</v>
      </c>
      <c r="B20" s="7" t="s">
        <v>1115</v>
      </c>
      <c r="C20" s="8" t="s">
        <v>86</v>
      </c>
      <c r="D20" s="12" t="s">
        <v>1459</v>
      </c>
      <c r="E20" s="13" t="s">
        <v>1464</v>
      </c>
      <c r="F20" s="14" t="s">
        <v>1465</v>
      </c>
      <c r="G20" s="16"/>
      <c r="H20" s="16"/>
      <c r="I20" s="16"/>
      <c r="J20" s="16"/>
      <c r="K20" s="16">
        <v>1</v>
      </c>
      <c r="L20" s="10" t="s">
        <v>394</v>
      </c>
      <c r="M20" s="11" t="s">
        <v>393</v>
      </c>
      <c r="N20" s="11" t="s">
        <v>393</v>
      </c>
    </row>
    <row r="21" spans="1:14" ht="38.25">
      <c r="A21" s="6">
        <v>16</v>
      </c>
      <c r="B21" s="7" t="s">
        <v>1115</v>
      </c>
      <c r="C21" s="8" t="s">
        <v>86</v>
      </c>
      <c r="D21" s="13" t="s">
        <v>1459</v>
      </c>
      <c r="E21" s="13" t="s">
        <v>1466</v>
      </c>
      <c r="F21" s="14" t="s">
        <v>1465</v>
      </c>
      <c r="G21" s="17"/>
      <c r="H21" s="17"/>
      <c r="I21" s="17"/>
      <c r="J21" s="17"/>
      <c r="K21" s="17">
        <v>1</v>
      </c>
      <c r="L21" s="11" t="s">
        <v>1467</v>
      </c>
      <c r="M21" s="11" t="s">
        <v>393</v>
      </c>
      <c r="N21" s="11" t="s">
        <v>393</v>
      </c>
    </row>
    <row r="22" spans="1:14">
      <c r="A22" s="6">
        <v>17</v>
      </c>
      <c r="B22" s="7" t="s">
        <v>1115</v>
      </c>
      <c r="C22" s="8" t="s">
        <v>86</v>
      </c>
      <c r="D22" s="12" t="s">
        <v>87</v>
      </c>
      <c r="E22" s="13" t="s">
        <v>1468</v>
      </c>
      <c r="F22" s="14" t="s">
        <v>1469</v>
      </c>
      <c r="G22" s="15"/>
      <c r="H22" s="15"/>
      <c r="I22" s="15"/>
      <c r="J22" s="15"/>
      <c r="K22" s="15">
        <v>1</v>
      </c>
      <c r="L22" s="10" t="s">
        <v>1470</v>
      </c>
      <c r="M22" s="6" t="s">
        <v>393</v>
      </c>
      <c r="N22" s="11" t="s">
        <v>1471</v>
      </c>
    </row>
    <row r="23" spans="1:14">
      <c r="A23" s="6">
        <v>18</v>
      </c>
      <c r="B23" s="7" t="s">
        <v>1115</v>
      </c>
      <c r="C23" s="8" t="s">
        <v>86</v>
      </c>
      <c r="D23" s="12" t="s">
        <v>87</v>
      </c>
      <c r="E23" s="13" t="s">
        <v>1472</v>
      </c>
      <c r="F23" s="14" t="s">
        <v>1473</v>
      </c>
      <c r="G23" s="15"/>
      <c r="H23" s="15"/>
      <c r="I23" s="15"/>
      <c r="J23" s="15"/>
      <c r="K23" s="15">
        <v>1</v>
      </c>
      <c r="L23" s="10" t="s">
        <v>1828</v>
      </c>
      <c r="M23" s="6" t="s">
        <v>393</v>
      </c>
      <c r="N23" s="11" t="s">
        <v>1829</v>
      </c>
    </row>
    <row r="24" spans="1:14" ht="25.5">
      <c r="A24" s="6">
        <v>19</v>
      </c>
      <c r="B24" s="7" t="s">
        <v>1115</v>
      </c>
      <c r="C24" s="8" t="s">
        <v>86</v>
      </c>
      <c r="D24" s="12" t="s">
        <v>87</v>
      </c>
      <c r="E24" s="13" t="s">
        <v>1830</v>
      </c>
      <c r="F24" s="14" t="s">
        <v>1831</v>
      </c>
      <c r="G24" s="15"/>
      <c r="H24" s="15"/>
      <c r="I24" s="15">
        <v>1</v>
      </c>
      <c r="J24" s="15"/>
      <c r="K24" s="15"/>
      <c r="L24" s="11" t="s">
        <v>1832</v>
      </c>
      <c r="M24" s="6" t="s">
        <v>393</v>
      </c>
      <c r="N24" s="11" t="s">
        <v>393</v>
      </c>
    </row>
    <row r="25" spans="1:14" ht="25.5">
      <c r="A25" s="6">
        <v>20</v>
      </c>
      <c r="B25" s="7" t="s">
        <v>1115</v>
      </c>
      <c r="C25" s="18" t="s">
        <v>1404</v>
      </c>
      <c r="D25" s="18" t="s">
        <v>1833</v>
      </c>
      <c r="E25" s="18" t="s">
        <v>1834</v>
      </c>
      <c r="F25" s="19" t="s">
        <v>1835</v>
      </c>
      <c r="G25" s="20"/>
      <c r="H25" s="20"/>
      <c r="I25" s="21">
        <v>1</v>
      </c>
      <c r="J25" s="20"/>
      <c r="K25" s="20"/>
      <c r="L25" s="20" t="s">
        <v>1836</v>
      </c>
      <c r="M25" s="20" t="s">
        <v>393</v>
      </c>
      <c r="N25" s="11" t="s">
        <v>393</v>
      </c>
    </row>
    <row r="26" spans="1:14" ht="25.5">
      <c r="A26" s="6">
        <v>21</v>
      </c>
      <c r="B26" s="7" t="s">
        <v>1115</v>
      </c>
      <c r="C26" s="18" t="s">
        <v>1404</v>
      </c>
      <c r="D26" s="18" t="s">
        <v>1837</v>
      </c>
      <c r="E26" s="18" t="s">
        <v>1838</v>
      </c>
      <c r="F26" s="19" t="s">
        <v>1839</v>
      </c>
      <c r="G26" s="20"/>
      <c r="H26" s="20"/>
      <c r="I26" s="21">
        <v>1</v>
      </c>
      <c r="J26" s="20"/>
      <c r="K26" s="20"/>
      <c r="L26" s="20" t="s">
        <v>1919</v>
      </c>
      <c r="M26" s="20" t="s">
        <v>393</v>
      </c>
      <c r="N26" s="11" t="s">
        <v>393</v>
      </c>
    </row>
    <row r="27" spans="1:14">
      <c r="A27" s="6">
        <v>22</v>
      </c>
      <c r="B27" s="7" t="s">
        <v>1115</v>
      </c>
      <c r="C27" s="18" t="s">
        <v>86</v>
      </c>
      <c r="D27" s="18" t="s">
        <v>87</v>
      </c>
      <c r="E27" s="18" t="s">
        <v>1920</v>
      </c>
      <c r="F27" s="22" t="s">
        <v>1921</v>
      </c>
      <c r="G27" s="20"/>
      <c r="H27" s="20"/>
      <c r="I27" s="21"/>
      <c r="J27" s="20"/>
      <c r="K27" s="20">
        <v>1</v>
      </c>
      <c r="L27" s="20" t="s">
        <v>394</v>
      </c>
      <c r="M27" s="20" t="s">
        <v>393</v>
      </c>
      <c r="N27" s="11" t="s">
        <v>393</v>
      </c>
    </row>
    <row r="28" spans="1:14" ht="25.5">
      <c r="A28" s="6">
        <v>23</v>
      </c>
      <c r="B28" s="7" t="s">
        <v>1115</v>
      </c>
      <c r="C28" s="18" t="s">
        <v>86</v>
      </c>
      <c r="D28" s="18" t="s">
        <v>87</v>
      </c>
      <c r="E28" s="18" t="s">
        <v>1922</v>
      </c>
      <c r="F28" s="19" t="s">
        <v>1923</v>
      </c>
      <c r="G28" s="20"/>
      <c r="H28" s="20"/>
      <c r="I28" s="21">
        <v>1</v>
      </c>
      <c r="J28" s="20"/>
      <c r="K28" s="20"/>
      <c r="L28" s="20" t="s">
        <v>1924</v>
      </c>
      <c r="M28" s="20" t="s">
        <v>393</v>
      </c>
      <c r="N28" s="11" t="s">
        <v>393</v>
      </c>
    </row>
    <row r="29" spans="1:14">
      <c r="A29" s="6">
        <v>24</v>
      </c>
      <c r="B29" s="7" t="s">
        <v>1115</v>
      </c>
      <c r="C29" s="18"/>
      <c r="D29" s="18"/>
      <c r="E29" s="18" t="s">
        <v>1925</v>
      </c>
      <c r="F29" s="22" t="s">
        <v>1926</v>
      </c>
      <c r="G29" s="20"/>
      <c r="H29" s="20"/>
      <c r="I29" s="21"/>
      <c r="J29" s="20">
        <v>1</v>
      </c>
      <c r="K29" s="20"/>
      <c r="L29" s="23" t="s">
        <v>1926</v>
      </c>
      <c r="M29" s="20" t="s">
        <v>393</v>
      </c>
      <c r="N29" s="11" t="s">
        <v>393</v>
      </c>
    </row>
    <row r="30" spans="1:14" ht="38.25">
      <c r="A30" s="6">
        <v>25</v>
      </c>
      <c r="B30" s="7" t="s">
        <v>1115</v>
      </c>
      <c r="C30" s="20" t="s">
        <v>86</v>
      </c>
      <c r="D30" s="20" t="s">
        <v>87</v>
      </c>
      <c r="E30" s="18" t="s">
        <v>1927</v>
      </c>
      <c r="F30" s="19" t="s">
        <v>1928</v>
      </c>
      <c r="G30" s="24"/>
      <c r="H30" s="24"/>
      <c r="I30" s="25"/>
      <c r="J30" s="24"/>
      <c r="K30" s="24">
        <v>1</v>
      </c>
      <c r="L30" s="26" t="s">
        <v>1929</v>
      </c>
      <c r="M30" s="20" t="s">
        <v>393</v>
      </c>
      <c r="N30" s="20" t="s">
        <v>393</v>
      </c>
    </row>
    <row r="31" spans="1:14" ht="38.25">
      <c r="A31" s="6">
        <v>26</v>
      </c>
      <c r="B31" s="7" t="s">
        <v>1115</v>
      </c>
      <c r="C31" s="20" t="s">
        <v>86</v>
      </c>
      <c r="D31" s="20" t="s">
        <v>1930</v>
      </c>
      <c r="E31" s="18" t="s">
        <v>1927</v>
      </c>
      <c r="F31" s="19" t="s">
        <v>1928</v>
      </c>
      <c r="G31" s="24"/>
      <c r="H31" s="24"/>
      <c r="I31" s="25"/>
      <c r="J31" s="24"/>
      <c r="K31" s="24">
        <v>1</v>
      </c>
      <c r="L31" s="26" t="s">
        <v>1929</v>
      </c>
      <c r="M31" s="20" t="s">
        <v>393</v>
      </c>
      <c r="N31" s="20" t="s">
        <v>393</v>
      </c>
    </row>
    <row r="32" spans="1:14" ht="76.5">
      <c r="A32" s="6">
        <v>27</v>
      </c>
      <c r="B32" s="7" t="s">
        <v>1115</v>
      </c>
      <c r="C32" s="20" t="s">
        <v>86</v>
      </c>
      <c r="D32" s="20" t="s">
        <v>1930</v>
      </c>
      <c r="E32" s="26" t="s">
        <v>1931</v>
      </c>
      <c r="F32" s="19" t="s">
        <v>1928</v>
      </c>
      <c r="G32" s="24"/>
      <c r="H32" s="24"/>
      <c r="I32" s="25"/>
      <c r="J32" s="24">
        <v>1</v>
      </c>
      <c r="K32" s="24"/>
      <c r="L32" s="26" t="s">
        <v>1932</v>
      </c>
      <c r="M32" s="20" t="s">
        <v>393</v>
      </c>
      <c r="N32" s="20" t="s">
        <v>393</v>
      </c>
    </row>
    <row r="33" spans="1:14" ht="38.25">
      <c r="A33" s="6">
        <v>28</v>
      </c>
      <c r="B33" s="7" t="s">
        <v>1115</v>
      </c>
      <c r="C33" s="20" t="s">
        <v>1393</v>
      </c>
      <c r="D33" s="20" t="s">
        <v>1933</v>
      </c>
      <c r="E33" s="18" t="s">
        <v>1927</v>
      </c>
      <c r="F33" s="19" t="s">
        <v>1934</v>
      </c>
      <c r="G33" s="24"/>
      <c r="H33" s="24"/>
      <c r="I33" s="25"/>
      <c r="J33" s="24"/>
      <c r="K33" s="24">
        <v>1</v>
      </c>
      <c r="L33" s="26" t="s">
        <v>1929</v>
      </c>
      <c r="M33" s="20" t="s">
        <v>393</v>
      </c>
      <c r="N33" s="20" t="s">
        <v>393</v>
      </c>
    </row>
    <row r="34" spans="1:14" ht="63.75">
      <c r="A34" s="6">
        <v>29</v>
      </c>
      <c r="B34" s="7" t="s">
        <v>1115</v>
      </c>
      <c r="C34" s="20" t="s">
        <v>1404</v>
      </c>
      <c r="D34" s="20" t="s">
        <v>1935</v>
      </c>
      <c r="E34" s="18" t="s">
        <v>1936</v>
      </c>
      <c r="F34" s="19" t="s">
        <v>397</v>
      </c>
      <c r="G34" s="24"/>
      <c r="H34" s="24"/>
      <c r="I34" s="25">
        <v>1</v>
      </c>
      <c r="J34" s="24"/>
      <c r="K34" s="24"/>
      <c r="L34" s="26" t="s">
        <v>550</v>
      </c>
      <c r="M34" s="20" t="s">
        <v>393</v>
      </c>
      <c r="N34" s="20" t="s">
        <v>393</v>
      </c>
    </row>
    <row r="35" spans="1:14" ht="63.75">
      <c r="A35" s="6">
        <v>30</v>
      </c>
      <c r="B35" s="7" t="s">
        <v>1115</v>
      </c>
      <c r="C35" s="20" t="s">
        <v>1404</v>
      </c>
      <c r="D35" s="20" t="s">
        <v>1935</v>
      </c>
      <c r="E35" s="18" t="s">
        <v>551</v>
      </c>
      <c r="F35" s="19" t="s">
        <v>552</v>
      </c>
      <c r="G35" s="24"/>
      <c r="H35" s="24">
        <v>1</v>
      </c>
      <c r="I35" s="25"/>
      <c r="J35" s="24"/>
      <c r="K35" s="24"/>
      <c r="L35" s="26" t="s">
        <v>1130</v>
      </c>
      <c r="M35" s="20" t="s">
        <v>553</v>
      </c>
      <c r="N35" s="20" t="s">
        <v>393</v>
      </c>
    </row>
    <row r="36" spans="1:14" ht="38.25">
      <c r="A36" s="21">
        <v>31</v>
      </c>
      <c r="B36" s="7" t="s">
        <v>1115</v>
      </c>
      <c r="C36" s="20" t="s">
        <v>1404</v>
      </c>
      <c r="D36" s="20" t="s">
        <v>1935</v>
      </c>
      <c r="E36" s="18" t="s">
        <v>1131</v>
      </c>
      <c r="F36" s="19" t="s">
        <v>1132</v>
      </c>
      <c r="G36" s="24"/>
      <c r="H36" s="24"/>
      <c r="I36" s="25">
        <v>1</v>
      </c>
      <c r="J36" s="24"/>
      <c r="K36" s="24"/>
      <c r="L36" s="26" t="s">
        <v>1133</v>
      </c>
      <c r="M36" s="20" t="s">
        <v>393</v>
      </c>
      <c r="N36" s="20" t="s">
        <v>393</v>
      </c>
    </row>
    <row r="37" spans="1:14" ht="38.25">
      <c r="A37" s="21">
        <v>32</v>
      </c>
      <c r="B37" s="7" t="s">
        <v>1115</v>
      </c>
      <c r="C37" s="20" t="s">
        <v>86</v>
      </c>
      <c r="D37" s="20" t="s">
        <v>1933</v>
      </c>
      <c r="E37" s="18" t="s">
        <v>336</v>
      </c>
      <c r="F37" s="19" t="s">
        <v>554</v>
      </c>
      <c r="G37" s="24"/>
      <c r="H37" s="24"/>
      <c r="I37" s="25">
        <v>1</v>
      </c>
      <c r="J37" s="24"/>
      <c r="K37" s="24"/>
      <c r="L37" s="26" t="s">
        <v>1134</v>
      </c>
      <c r="M37" s="20" t="s">
        <v>393</v>
      </c>
      <c r="N37" s="20" t="s">
        <v>393</v>
      </c>
    </row>
    <row r="38" spans="1:14" ht="38.25">
      <c r="A38" s="21">
        <v>32</v>
      </c>
      <c r="B38" s="7" t="s">
        <v>1115</v>
      </c>
      <c r="C38" s="20" t="s">
        <v>86</v>
      </c>
      <c r="D38" s="20" t="s">
        <v>1933</v>
      </c>
      <c r="E38" s="18" t="s">
        <v>337</v>
      </c>
      <c r="F38" s="19" t="s">
        <v>554</v>
      </c>
      <c r="G38" s="24"/>
      <c r="H38" s="24"/>
      <c r="I38" s="25">
        <v>1</v>
      </c>
      <c r="J38" s="24"/>
      <c r="K38" s="24"/>
      <c r="L38" s="26" t="s">
        <v>1134</v>
      </c>
      <c r="M38" s="20" t="s">
        <v>393</v>
      </c>
      <c r="N38" s="20" t="s">
        <v>393</v>
      </c>
    </row>
    <row r="39" spans="1:14" ht="38.25">
      <c r="A39" s="27">
        <v>33</v>
      </c>
      <c r="B39" s="7" t="s">
        <v>1115</v>
      </c>
      <c r="C39" s="28" t="s">
        <v>1404</v>
      </c>
      <c r="D39" s="28" t="s">
        <v>1935</v>
      </c>
      <c r="E39" s="29" t="s">
        <v>338</v>
      </c>
      <c r="F39" s="30" t="s">
        <v>555</v>
      </c>
      <c r="G39" s="31"/>
      <c r="H39" s="31"/>
      <c r="I39" s="32"/>
      <c r="J39" s="31">
        <v>1</v>
      </c>
      <c r="K39" s="31"/>
      <c r="L39" s="33" t="s">
        <v>1135</v>
      </c>
      <c r="M39" s="28" t="s">
        <v>393</v>
      </c>
      <c r="N39" s="28" t="s">
        <v>393</v>
      </c>
    </row>
    <row r="40" spans="1:14" ht="38.25">
      <c r="A40" s="27">
        <v>33</v>
      </c>
      <c r="B40" s="7" t="s">
        <v>1115</v>
      </c>
      <c r="C40" s="28" t="s">
        <v>1404</v>
      </c>
      <c r="D40" s="28" t="s">
        <v>1935</v>
      </c>
      <c r="E40" s="29" t="s">
        <v>339</v>
      </c>
      <c r="F40" s="30" t="s">
        <v>555</v>
      </c>
      <c r="G40" s="31"/>
      <c r="H40" s="31"/>
      <c r="I40" s="32"/>
      <c r="J40" s="31">
        <v>1</v>
      </c>
      <c r="K40" s="31"/>
      <c r="L40" s="33" t="s">
        <v>1135</v>
      </c>
      <c r="M40" s="28" t="s">
        <v>393</v>
      </c>
      <c r="N40" s="28" t="s">
        <v>393</v>
      </c>
    </row>
    <row r="41" spans="1:14" ht="64.5" thickBot="1">
      <c r="A41" s="34">
        <v>34</v>
      </c>
      <c r="B41" s="7" t="s">
        <v>1115</v>
      </c>
      <c r="C41" s="34" t="s">
        <v>1393</v>
      </c>
      <c r="D41" s="34" t="s">
        <v>556</v>
      </c>
      <c r="E41" s="34" t="s">
        <v>1136</v>
      </c>
      <c r="F41" s="34" t="s">
        <v>557</v>
      </c>
      <c r="G41" s="34"/>
      <c r="H41" s="34"/>
      <c r="I41" s="34">
        <v>1</v>
      </c>
      <c r="J41" s="34"/>
      <c r="K41" s="34"/>
      <c r="L41" s="34" t="s">
        <v>825</v>
      </c>
      <c r="M41" s="34" t="s">
        <v>393</v>
      </c>
      <c r="N41" s="34" t="s">
        <v>393</v>
      </c>
    </row>
    <row r="42" spans="1:14" s="44" customFormat="1" ht="24">
      <c r="A42" s="35">
        <v>1</v>
      </c>
      <c r="B42" s="36" t="s">
        <v>1116</v>
      </c>
      <c r="C42" s="37" t="s">
        <v>558</v>
      </c>
      <c r="D42" s="38" t="s">
        <v>559</v>
      </c>
      <c r="E42" s="39" t="s">
        <v>942</v>
      </c>
      <c r="F42" s="40" t="s">
        <v>943</v>
      </c>
      <c r="G42" s="41">
        <v>1</v>
      </c>
      <c r="H42" s="41">
        <v>0</v>
      </c>
      <c r="I42" s="41">
        <v>0</v>
      </c>
      <c r="J42" s="41">
        <v>0</v>
      </c>
      <c r="K42" s="41">
        <v>0</v>
      </c>
      <c r="L42" s="42" t="s">
        <v>944</v>
      </c>
      <c r="M42" s="42"/>
      <c r="N42" s="43"/>
    </row>
    <row r="43" spans="1:14" s="44" customFormat="1" ht="24.75" thickBot="1">
      <c r="A43" s="45">
        <v>2</v>
      </c>
      <c r="B43" s="46" t="s">
        <v>1116</v>
      </c>
      <c r="C43" s="47" t="s">
        <v>558</v>
      </c>
      <c r="D43" s="48" t="s">
        <v>945</v>
      </c>
      <c r="E43" s="49" t="s">
        <v>946</v>
      </c>
      <c r="F43" s="50" t="s">
        <v>947</v>
      </c>
      <c r="G43" s="51">
        <v>0</v>
      </c>
      <c r="H43" s="51">
        <v>1</v>
      </c>
      <c r="I43" s="51">
        <v>0</v>
      </c>
      <c r="J43" s="51">
        <v>0</v>
      </c>
      <c r="K43" s="51">
        <v>0</v>
      </c>
      <c r="L43" s="52" t="s">
        <v>948</v>
      </c>
      <c r="M43" s="52"/>
      <c r="N43" s="53"/>
    </row>
    <row r="44" spans="1:14" s="44" customFormat="1" ht="12">
      <c r="A44" s="35">
        <v>3</v>
      </c>
      <c r="B44" s="46" t="s">
        <v>1116</v>
      </c>
      <c r="C44" s="47" t="s">
        <v>558</v>
      </c>
      <c r="D44" s="48" t="s">
        <v>949</v>
      </c>
      <c r="E44" s="49" t="s">
        <v>950</v>
      </c>
      <c r="F44" s="54">
        <v>39087</v>
      </c>
      <c r="G44" s="55">
        <v>0</v>
      </c>
      <c r="H44" s="55">
        <v>0</v>
      </c>
      <c r="I44" s="55">
        <v>0</v>
      </c>
      <c r="J44" s="55">
        <v>1</v>
      </c>
      <c r="K44" s="55">
        <v>0</v>
      </c>
      <c r="L44" s="52" t="s">
        <v>951</v>
      </c>
      <c r="M44" s="52"/>
      <c r="N44" s="53"/>
    </row>
    <row r="45" spans="1:14" s="44" customFormat="1" ht="36.75" thickBot="1">
      <c r="A45" s="45">
        <v>4</v>
      </c>
      <c r="B45" s="46" t="s">
        <v>1116</v>
      </c>
      <c r="C45" s="47" t="s">
        <v>558</v>
      </c>
      <c r="D45" s="48" t="s">
        <v>945</v>
      </c>
      <c r="E45" s="49" t="s">
        <v>952</v>
      </c>
      <c r="F45" s="50" t="s">
        <v>953</v>
      </c>
      <c r="G45" s="51">
        <v>0</v>
      </c>
      <c r="H45" s="51">
        <v>1</v>
      </c>
      <c r="I45" s="51">
        <v>0</v>
      </c>
      <c r="J45" s="51">
        <v>0</v>
      </c>
      <c r="K45" s="51">
        <v>0</v>
      </c>
      <c r="L45" s="52" t="s">
        <v>954</v>
      </c>
      <c r="M45" s="56"/>
      <c r="N45" s="53"/>
    </row>
    <row r="46" spans="1:14" s="44" customFormat="1" ht="12">
      <c r="A46" s="35">
        <v>5</v>
      </c>
      <c r="B46" s="46" t="s">
        <v>1116</v>
      </c>
      <c r="C46" s="47" t="s">
        <v>558</v>
      </c>
      <c r="D46" s="48" t="s">
        <v>955</v>
      </c>
      <c r="E46" s="49" t="s">
        <v>956</v>
      </c>
      <c r="F46" s="54">
        <v>39088</v>
      </c>
      <c r="G46" s="51">
        <v>0</v>
      </c>
      <c r="H46" s="51">
        <v>0</v>
      </c>
      <c r="I46" s="51">
        <v>1</v>
      </c>
      <c r="J46" s="51">
        <v>0</v>
      </c>
      <c r="K46" s="51">
        <v>0</v>
      </c>
      <c r="L46" s="52" t="s">
        <v>428</v>
      </c>
      <c r="M46" s="52"/>
      <c r="N46" s="53"/>
    </row>
    <row r="47" spans="1:14" s="44" customFormat="1" thickBot="1">
      <c r="A47" s="45">
        <v>6</v>
      </c>
      <c r="B47" s="46" t="s">
        <v>1116</v>
      </c>
      <c r="C47" s="47" t="s">
        <v>558</v>
      </c>
      <c r="D47" s="48" t="s">
        <v>559</v>
      </c>
      <c r="E47" s="49" t="s">
        <v>429</v>
      </c>
      <c r="F47" s="54">
        <v>39147</v>
      </c>
      <c r="G47" s="51">
        <v>0</v>
      </c>
      <c r="H47" s="51">
        <v>0</v>
      </c>
      <c r="I47" s="51">
        <v>0</v>
      </c>
      <c r="J47" s="51">
        <v>0</v>
      </c>
      <c r="K47" s="51">
        <v>1</v>
      </c>
      <c r="L47" s="52" t="s">
        <v>430</v>
      </c>
      <c r="M47" s="52"/>
      <c r="N47" s="53"/>
    </row>
    <row r="48" spans="1:14" s="44" customFormat="1" ht="24">
      <c r="A48" s="35">
        <v>7</v>
      </c>
      <c r="B48" s="46" t="s">
        <v>1116</v>
      </c>
      <c r="C48" s="47" t="s">
        <v>558</v>
      </c>
      <c r="D48" s="48" t="s">
        <v>955</v>
      </c>
      <c r="E48" s="49" t="s">
        <v>429</v>
      </c>
      <c r="F48" s="54">
        <v>39208</v>
      </c>
      <c r="G48" s="51">
        <v>0</v>
      </c>
      <c r="H48" s="51">
        <v>0</v>
      </c>
      <c r="I48" s="51">
        <v>0</v>
      </c>
      <c r="J48" s="51">
        <v>0</v>
      </c>
      <c r="K48" s="51">
        <v>1</v>
      </c>
      <c r="L48" s="52" t="s">
        <v>431</v>
      </c>
      <c r="M48" s="52"/>
      <c r="N48" s="53"/>
    </row>
    <row r="49" spans="1:14" s="44" customFormat="1" thickBot="1">
      <c r="A49" s="45">
        <v>8</v>
      </c>
      <c r="B49" s="46" t="s">
        <v>1116</v>
      </c>
      <c r="C49" s="47" t="s">
        <v>558</v>
      </c>
      <c r="D49" s="48" t="s">
        <v>945</v>
      </c>
      <c r="E49" s="49" t="s">
        <v>1454</v>
      </c>
      <c r="F49" s="54">
        <v>39208</v>
      </c>
      <c r="G49" s="55">
        <v>0</v>
      </c>
      <c r="H49" s="51">
        <v>0</v>
      </c>
      <c r="I49" s="55">
        <v>0</v>
      </c>
      <c r="J49" s="55">
        <v>0</v>
      </c>
      <c r="K49" s="55">
        <v>1</v>
      </c>
      <c r="L49" s="52" t="s">
        <v>432</v>
      </c>
      <c r="M49" s="52"/>
      <c r="N49" s="53"/>
    </row>
    <row r="50" spans="1:14" s="44" customFormat="1" ht="12">
      <c r="A50" s="35">
        <v>9</v>
      </c>
      <c r="B50" s="46" t="s">
        <v>1116</v>
      </c>
      <c r="C50" s="47" t="s">
        <v>558</v>
      </c>
      <c r="D50" s="48" t="s">
        <v>955</v>
      </c>
      <c r="E50" s="49" t="s">
        <v>433</v>
      </c>
      <c r="F50" s="54">
        <v>39269</v>
      </c>
      <c r="G50" s="57">
        <v>0</v>
      </c>
      <c r="H50" s="57">
        <v>0</v>
      </c>
      <c r="I50" s="57">
        <v>1</v>
      </c>
      <c r="J50" s="57">
        <v>0</v>
      </c>
      <c r="K50" s="57">
        <v>0</v>
      </c>
      <c r="L50" s="52" t="s">
        <v>428</v>
      </c>
      <c r="M50" s="58"/>
      <c r="N50" s="53"/>
    </row>
    <row r="51" spans="1:14" s="44" customFormat="1" thickBot="1">
      <c r="A51" s="45">
        <v>10</v>
      </c>
      <c r="B51" s="46" t="s">
        <v>1116</v>
      </c>
      <c r="C51" s="47" t="s">
        <v>558</v>
      </c>
      <c r="D51" s="48" t="s">
        <v>949</v>
      </c>
      <c r="E51" s="49" t="s">
        <v>434</v>
      </c>
      <c r="F51" s="54">
        <v>39269</v>
      </c>
      <c r="G51" s="57">
        <v>0</v>
      </c>
      <c r="H51" s="57">
        <v>0</v>
      </c>
      <c r="I51" s="57">
        <v>0</v>
      </c>
      <c r="J51" s="57">
        <v>0</v>
      </c>
      <c r="K51" s="57">
        <v>1</v>
      </c>
      <c r="L51" s="52" t="s">
        <v>951</v>
      </c>
      <c r="M51" s="58"/>
      <c r="N51" s="53"/>
    </row>
    <row r="52" spans="1:14" s="44" customFormat="1" ht="24">
      <c r="A52" s="35">
        <v>11</v>
      </c>
      <c r="B52" s="46" t="s">
        <v>1116</v>
      </c>
      <c r="C52" s="47" t="s">
        <v>558</v>
      </c>
      <c r="D52" s="48" t="s">
        <v>955</v>
      </c>
      <c r="E52" s="49" t="s">
        <v>435</v>
      </c>
      <c r="F52" s="50" t="s">
        <v>436</v>
      </c>
      <c r="G52" s="57">
        <v>0</v>
      </c>
      <c r="H52" s="57">
        <v>0</v>
      </c>
      <c r="I52" s="57">
        <v>1</v>
      </c>
      <c r="J52" s="57">
        <v>0</v>
      </c>
      <c r="K52" s="57">
        <v>0</v>
      </c>
      <c r="L52" s="52" t="s">
        <v>497</v>
      </c>
      <c r="M52" s="58"/>
      <c r="N52" s="53"/>
    </row>
    <row r="53" spans="1:14" s="44" customFormat="1" thickBot="1">
      <c r="A53" s="45">
        <v>12</v>
      </c>
      <c r="B53" s="46" t="s">
        <v>1116</v>
      </c>
      <c r="C53" s="47" t="s">
        <v>558</v>
      </c>
      <c r="D53" s="48" t="s">
        <v>949</v>
      </c>
      <c r="E53" s="49" t="s">
        <v>498</v>
      </c>
      <c r="F53" s="50" t="s">
        <v>499</v>
      </c>
      <c r="G53" s="57">
        <v>0</v>
      </c>
      <c r="H53" s="57">
        <v>0</v>
      </c>
      <c r="I53" s="57">
        <v>1</v>
      </c>
      <c r="J53" s="57">
        <v>0</v>
      </c>
      <c r="K53" s="57">
        <v>0</v>
      </c>
      <c r="L53" s="52" t="s">
        <v>428</v>
      </c>
      <c r="M53" s="58"/>
      <c r="N53" s="53"/>
    </row>
    <row r="54" spans="1:14" s="44" customFormat="1" ht="24">
      <c r="A54" s="35">
        <v>13</v>
      </c>
      <c r="B54" s="46" t="s">
        <v>1116</v>
      </c>
      <c r="C54" s="47" t="s">
        <v>558</v>
      </c>
      <c r="D54" s="48" t="s">
        <v>949</v>
      </c>
      <c r="E54" s="49" t="s">
        <v>500</v>
      </c>
      <c r="F54" s="50" t="s">
        <v>499</v>
      </c>
      <c r="G54" s="57">
        <v>0</v>
      </c>
      <c r="H54" s="57">
        <v>0</v>
      </c>
      <c r="I54" s="57">
        <v>0</v>
      </c>
      <c r="J54" s="57">
        <v>0</v>
      </c>
      <c r="K54" s="57">
        <v>1</v>
      </c>
      <c r="L54" s="52" t="s">
        <v>149</v>
      </c>
      <c r="M54" s="58"/>
      <c r="N54" s="53"/>
    </row>
    <row r="55" spans="1:14" s="44" customFormat="1" ht="24.75" thickBot="1">
      <c r="A55" s="45">
        <v>14</v>
      </c>
      <c r="B55" s="46" t="s">
        <v>1116</v>
      </c>
      <c r="C55" s="47" t="s">
        <v>558</v>
      </c>
      <c r="D55" s="48" t="s">
        <v>150</v>
      </c>
      <c r="E55" s="49" t="s">
        <v>151</v>
      </c>
      <c r="F55" s="54">
        <v>39301</v>
      </c>
      <c r="G55" s="57">
        <v>0</v>
      </c>
      <c r="H55" s="57">
        <v>1</v>
      </c>
      <c r="I55" s="57">
        <v>0</v>
      </c>
      <c r="J55" s="57">
        <v>0</v>
      </c>
      <c r="K55" s="57">
        <v>0</v>
      </c>
      <c r="L55" s="52" t="s">
        <v>0</v>
      </c>
      <c r="M55" s="58"/>
      <c r="N55" s="53"/>
    </row>
    <row r="56" spans="1:14" s="44" customFormat="1" ht="12">
      <c r="A56" s="35">
        <v>15</v>
      </c>
      <c r="B56" s="46" t="s">
        <v>1116</v>
      </c>
      <c r="C56" s="47" t="s">
        <v>558</v>
      </c>
      <c r="D56" s="48" t="s">
        <v>955</v>
      </c>
      <c r="E56" s="49" t="s">
        <v>429</v>
      </c>
      <c r="F56" s="161">
        <v>39393</v>
      </c>
      <c r="G56" s="57">
        <v>0</v>
      </c>
      <c r="H56" s="57">
        <v>0</v>
      </c>
      <c r="I56" s="57">
        <v>0</v>
      </c>
      <c r="J56" s="57">
        <v>0</v>
      </c>
      <c r="K56" s="57">
        <v>1</v>
      </c>
      <c r="L56" s="52" t="s">
        <v>430</v>
      </c>
      <c r="M56" s="58"/>
      <c r="N56" s="53"/>
    </row>
    <row r="57" spans="1:14" s="44" customFormat="1" ht="24.75" thickBot="1">
      <c r="A57" s="45">
        <v>16</v>
      </c>
      <c r="B57" s="46" t="s">
        <v>1116</v>
      </c>
      <c r="C57" s="47" t="s">
        <v>558</v>
      </c>
      <c r="D57" s="48" t="s">
        <v>1</v>
      </c>
      <c r="E57" s="49" t="s">
        <v>429</v>
      </c>
      <c r="F57" s="50" t="s">
        <v>2</v>
      </c>
      <c r="G57" s="57">
        <v>0</v>
      </c>
      <c r="H57" s="57">
        <v>0</v>
      </c>
      <c r="I57" s="57">
        <v>0</v>
      </c>
      <c r="J57" s="57">
        <v>0</v>
      </c>
      <c r="K57" s="57">
        <v>1</v>
      </c>
      <c r="L57" s="52" t="s">
        <v>3</v>
      </c>
      <c r="M57" s="58"/>
      <c r="N57" s="53"/>
    </row>
    <row r="58" spans="1:14" s="44" customFormat="1" ht="12">
      <c r="A58" s="35">
        <v>17</v>
      </c>
      <c r="B58" s="46" t="s">
        <v>1116</v>
      </c>
      <c r="C58" s="47" t="s">
        <v>558</v>
      </c>
      <c r="D58" s="48" t="s">
        <v>4</v>
      </c>
      <c r="E58" s="49" t="s">
        <v>5</v>
      </c>
      <c r="F58" s="50" t="s">
        <v>6</v>
      </c>
      <c r="G58" s="57">
        <v>0</v>
      </c>
      <c r="H58" s="57">
        <v>0</v>
      </c>
      <c r="I58" s="57">
        <v>0</v>
      </c>
      <c r="J58" s="57">
        <v>0</v>
      </c>
      <c r="K58" s="57">
        <v>1</v>
      </c>
      <c r="L58" s="52" t="s">
        <v>7</v>
      </c>
      <c r="M58" s="58"/>
      <c r="N58" s="53"/>
    </row>
    <row r="59" spans="1:14" s="44" customFormat="1" thickBot="1">
      <c r="A59" s="45">
        <v>18</v>
      </c>
      <c r="B59" s="46" t="s">
        <v>1116</v>
      </c>
      <c r="C59" s="47" t="s">
        <v>558</v>
      </c>
      <c r="D59" s="48" t="s">
        <v>945</v>
      </c>
      <c r="E59" s="49" t="s">
        <v>429</v>
      </c>
      <c r="F59" s="50" t="s">
        <v>8</v>
      </c>
      <c r="G59" s="57">
        <v>0</v>
      </c>
      <c r="H59" s="57">
        <v>0</v>
      </c>
      <c r="I59" s="57">
        <v>0</v>
      </c>
      <c r="J59" s="57">
        <v>0</v>
      </c>
      <c r="K59" s="57">
        <v>1</v>
      </c>
      <c r="L59" s="52" t="s">
        <v>7</v>
      </c>
      <c r="M59" s="58"/>
      <c r="N59" s="53"/>
    </row>
    <row r="60" spans="1:14" s="44" customFormat="1" ht="24">
      <c r="A60" s="35">
        <v>19</v>
      </c>
      <c r="B60" s="46" t="s">
        <v>1116</v>
      </c>
      <c r="C60" s="47" t="s">
        <v>558</v>
      </c>
      <c r="D60" s="48" t="s">
        <v>955</v>
      </c>
      <c r="E60" s="49" t="s">
        <v>9</v>
      </c>
      <c r="F60" s="50" t="s">
        <v>10</v>
      </c>
      <c r="G60" s="57">
        <v>0</v>
      </c>
      <c r="H60" s="57">
        <v>0</v>
      </c>
      <c r="I60" s="57">
        <v>1</v>
      </c>
      <c r="J60" s="57">
        <v>0</v>
      </c>
      <c r="K60" s="57">
        <v>0</v>
      </c>
      <c r="L60" s="52" t="s">
        <v>11</v>
      </c>
      <c r="M60" s="58"/>
      <c r="N60" s="53"/>
    </row>
    <row r="61" spans="1:14" s="44" customFormat="1" ht="24.75" thickBot="1">
      <c r="A61" s="45">
        <v>20</v>
      </c>
      <c r="B61" s="46" t="s">
        <v>1116</v>
      </c>
      <c r="C61" s="47" t="s">
        <v>558</v>
      </c>
      <c r="D61" s="48" t="s">
        <v>945</v>
      </c>
      <c r="E61" s="49" t="s">
        <v>429</v>
      </c>
      <c r="F61" s="50" t="s">
        <v>12</v>
      </c>
      <c r="G61" s="57">
        <v>0</v>
      </c>
      <c r="H61" s="57">
        <v>0</v>
      </c>
      <c r="I61" s="57">
        <v>0</v>
      </c>
      <c r="J61" s="57">
        <v>0</v>
      </c>
      <c r="K61" s="57">
        <v>1</v>
      </c>
      <c r="L61" s="52" t="s">
        <v>13</v>
      </c>
      <c r="M61" s="58"/>
      <c r="N61" s="53"/>
    </row>
    <row r="62" spans="1:14" s="44" customFormat="1" ht="24">
      <c r="A62" s="35">
        <v>21</v>
      </c>
      <c r="B62" s="46" t="s">
        <v>1116</v>
      </c>
      <c r="C62" s="47" t="s">
        <v>558</v>
      </c>
      <c r="D62" s="48" t="s">
        <v>945</v>
      </c>
      <c r="E62" s="49" t="s">
        <v>429</v>
      </c>
      <c r="F62" s="54">
        <v>39090</v>
      </c>
      <c r="G62" s="57">
        <v>0</v>
      </c>
      <c r="H62" s="57">
        <v>0</v>
      </c>
      <c r="I62" s="57">
        <v>0</v>
      </c>
      <c r="J62" s="57">
        <v>0</v>
      </c>
      <c r="K62" s="57">
        <v>1</v>
      </c>
      <c r="L62" s="52" t="s">
        <v>14</v>
      </c>
      <c r="M62" s="58"/>
      <c r="N62" s="53"/>
    </row>
    <row r="63" spans="1:14" s="44" customFormat="1" ht="24.75" thickBot="1">
      <c r="A63" s="45">
        <v>22</v>
      </c>
      <c r="B63" s="46" t="s">
        <v>1116</v>
      </c>
      <c r="C63" s="47" t="s">
        <v>558</v>
      </c>
      <c r="D63" s="48" t="s">
        <v>945</v>
      </c>
      <c r="E63" s="49" t="s">
        <v>429</v>
      </c>
      <c r="F63" s="54">
        <v>39149</v>
      </c>
      <c r="G63" s="57">
        <v>0</v>
      </c>
      <c r="H63" s="57">
        <v>0</v>
      </c>
      <c r="I63" s="57">
        <v>0</v>
      </c>
      <c r="J63" s="57">
        <v>0</v>
      </c>
      <c r="K63" s="57">
        <v>1</v>
      </c>
      <c r="L63" s="52" t="s">
        <v>14</v>
      </c>
      <c r="M63" s="58"/>
      <c r="N63" s="53"/>
    </row>
    <row r="64" spans="1:14" s="44" customFormat="1" ht="12">
      <c r="A64" s="35">
        <v>23</v>
      </c>
      <c r="B64" s="46" t="s">
        <v>1116</v>
      </c>
      <c r="C64" s="47" t="s">
        <v>558</v>
      </c>
      <c r="D64" s="48" t="s">
        <v>955</v>
      </c>
      <c r="E64" s="49" t="s">
        <v>429</v>
      </c>
      <c r="F64" s="54">
        <v>39149</v>
      </c>
      <c r="G64" s="57">
        <v>0</v>
      </c>
      <c r="H64" s="57">
        <v>0</v>
      </c>
      <c r="I64" s="57">
        <v>0</v>
      </c>
      <c r="J64" s="57">
        <v>0</v>
      </c>
      <c r="K64" s="57">
        <v>1</v>
      </c>
      <c r="L64" s="52" t="s">
        <v>430</v>
      </c>
      <c r="M64" s="58"/>
      <c r="N64" s="53"/>
    </row>
    <row r="65" spans="1:14" s="44" customFormat="1" thickBot="1">
      <c r="A65" s="45">
        <v>24</v>
      </c>
      <c r="B65" s="46" t="s">
        <v>1116</v>
      </c>
      <c r="C65" s="47" t="s">
        <v>558</v>
      </c>
      <c r="D65" s="48" t="s">
        <v>955</v>
      </c>
      <c r="E65" s="49" t="s">
        <v>15</v>
      </c>
      <c r="F65" s="54">
        <v>39210</v>
      </c>
      <c r="G65" s="57">
        <v>0</v>
      </c>
      <c r="H65" s="57">
        <v>0</v>
      </c>
      <c r="I65" s="57">
        <v>0</v>
      </c>
      <c r="J65" s="57">
        <v>0</v>
      </c>
      <c r="K65" s="57">
        <v>1</v>
      </c>
      <c r="L65" s="52" t="s">
        <v>430</v>
      </c>
      <c r="M65" s="58"/>
      <c r="N65" s="53"/>
    </row>
    <row r="66" spans="1:14" s="44" customFormat="1" ht="12">
      <c r="A66" s="35">
        <v>25</v>
      </c>
      <c r="B66" s="46" t="s">
        <v>1116</v>
      </c>
      <c r="C66" s="47" t="s">
        <v>558</v>
      </c>
      <c r="D66" s="48" t="s">
        <v>955</v>
      </c>
      <c r="E66" s="49" t="s">
        <v>429</v>
      </c>
      <c r="F66" s="54">
        <v>39210</v>
      </c>
      <c r="G66" s="57">
        <v>0</v>
      </c>
      <c r="H66" s="57">
        <v>0</v>
      </c>
      <c r="I66" s="57">
        <v>0</v>
      </c>
      <c r="J66" s="57">
        <v>0</v>
      </c>
      <c r="K66" s="57">
        <v>1</v>
      </c>
      <c r="L66" s="52" t="s">
        <v>430</v>
      </c>
      <c r="M66" s="58"/>
      <c r="N66" s="53"/>
    </row>
    <row r="67" spans="1:14" s="44" customFormat="1" thickBot="1">
      <c r="A67" s="45">
        <v>26</v>
      </c>
      <c r="B67" s="46" t="s">
        <v>1116</v>
      </c>
      <c r="C67" s="47" t="s">
        <v>558</v>
      </c>
      <c r="D67" s="48" t="s">
        <v>1</v>
      </c>
      <c r="E67" s="49" t="s">
        <v>16</v>
      </c>
      <c r="F67" s="50" t="s">
        <v>17</v>
      </c>
      <c r="G67" s="57">
        <v>0</v>
      </c>
      <c r="H67" s="57">
        <v>0</v>
      </c>
      <c r="I67" s="57">
        <v>0</v>
      </c>
      <c r="J67" s="57">
        <v>0</v>
      </c>
      <c r="K67" s="57">
        <v>1</v>
      </c>
      <c r="L67" s="52" t="s">
        <v>18</v>
      </c>
      <c r="M67" s="58"/>
      <c r="N67" s="53"/>
    </row>
    <row r="68" spans="1:14" s="44" customFormat="1" ht="24">
      <c r="A68" s="35">
        <v>27</v>
      </c>
      <c r="B68" s="46" t="s">
        <v>1116</v>
      </c>
      <c r="C68" s="47" t="s">
        <v>558</v>
      </c>
      <c r="D68" s="48" t="s">
        <v>945</v>
      </c>
      <c r="E68" s="49" t="s">
        <v>429</v>
      </c>
      <c r="F68" s="50" t="s">
        <v>17</v>
      </c>
      <c r="G68" s="57">
        <v>0</v>
      </c>
      <c r="H68" s="57">
        <v>0</v>
      </c>
      <c r="I68" s="57">
        <v>0</v>
      </c>
      <c r="J68" s="57">
        <v>0</v>
      </c>
      <c r="K68" s="57">
        <v>1</v>
      </c>
      <c r="L68" s="52" t="s">
        <v>19</v>
      </c>
      <c r="M68" s="58"/>
      <c r="N68" s="53"/>
    </row>
    <row r="69" spans="1:14" s="44" customFormat="1" ht="48.75" thickBot="1">
      <c r="A69" s="45">
        <v>28</v>
      </c>
      <c r="B69" s="46" t="s">
        <v>1116</v>
      </c>
      <c r="C69" s="47" t="s">
        <v>558</v>
      </c>
      <c r="D69" s="48" t="s">
        <v>4</v>
      </c>
      <c r="E69" s="49" t="s">
        <v>429</v>
      </c>
      <c r="F69" s="50" t="s">
        <v>20</v>
      </c>
      <c r="G69" s="57">
        <v>0</v>
      </c>
      <c r="H69" s="57">
        <v>0</v>
      </c>
      <c r="I69" s="57">
        <v>0</v>
      </c>
      <c r="J69" s="57">
        <v>0</v>
      </c>
      <c r="K69" s="57">
        <v>1</v>
      </c>
      <c r="L69" s="52" t="s">
        <v>21</v>
      </c>
      <c r="M69" s="58"/>
      <c r="N69" s="53"/>
    </row>
    <row r="70" spans="1:14" s="44" customFormat="1" ht="60">
      <c r="A70" s="35">
        <v>29</v>
      </c>
      <c r="B70" s="46" t="s">
        <v>1116</v>
      </c>
      <c r="C70" s="47" t="s">
        <v>558</v>
      </c>
      <c r="D70" s="48" t="s">
        <v>4</v>
      </c>
      <c r="E70" s="49" t="s">
        <v>429</v>
      </c>
      <c r="F70" s="50" t="s">
        <v>22</v>
      </c>
      <c r="G70" s="57">
        <v>0</v>
      </c>
      <c r="H70" s="57">
        <v>0</v>
      </c>
      <c r="I70" s="57">
        <v>0</v>
      </c>
      <c r="J70" s="57">
        <v>0</v>
      </c>
      <c r="K70" s="57">
        <v>1</v>
      </c>
      <c r="L70" s="52" t="s">
        <v>23</v>
      </c>
      <c r="M70" s="58"/>
      <c r="N70" s="53"/>
    </row>
    <row r="71" spans="1:14" s="44" customFormat="1" ht="36.75" thickBot="1">
      <c r="A71" s="45">
        <v>30</v>
      </c>
      <c r="B71" s="46" t="s">
        <v>1116</v>
      </c>
      <c r="C71" s="47" t="s">
        <v>558</v>
      </c>
      <c r="D71" s="48" t="s">
        <v>24</v>
      </c>
      <c r="E71" s="49" t="s">
        <v>154</v>
      </c>
      <c r="F71" s="160" t="s">
        <v>25</v>
      </c>
      <c r="G71" s="57">
        <v>0</v>
      </c>
      <c r="H71" s="57">
        <v>0</v>
      </c>
      <c r="I71" s="57">
        <v>1</v>
      </c>
      <c r="J71" s="57">
        <v>0</v>
      </c>
      <c r="K71" s="57">
        <v>0</v>
      </c>
      <c r="L71" s="52" t="s">
        <v>155</v>
      </c>
      <c r="M71" s="58"/>
      <c r="N71" s="53"/>
    </row>
    <row r="72" spans="1:14" s="44" customFormat="1" ht="72">
      <c r="A72" s="35">
        <v>31</v>
      </c>
      <c r="B72" s="46" t="s">
        <v>1116</v>
      </c>
      <c r="C72" s="47" t="s">
        <v>558</v>
      </c>
      <c r="D72" s="48" t="s">
        <v>4</v>
      </c>
      <c r="E72" s="49" t="s">
        <v>1454</v>
      </c>
      <c r="F72" s="160" t="s">
        <v>26</v>
      </c>
      <c r="G72" s="57">
        <v>0</v>
      </c>
      <c r="H72" s="57">
        <v>0</v>
      </c>
      <c r="I72" s="57">
        <v>0</v>
      </c>
      <c r="J72" s="57">
        <v>0</v>
      </c>
      <c r="K72" s="57">
        <v>1</v>
      </c>
      <c r="L72" s="52" t="s">
        <v>183</v>
      </c>
      <c r="M72" s="58"/>
      <c r="N72" s="53"/>
    </row>
    <row r="73" spans="1:14" s="44" customFormat="1" ht="36.75" thickBot="1">
      <c r="A73" s="45">
        <v>32</v>
      </c>
      <c r="B73" s="46" t="s">
        <v>1116</v>
      </c>
      <c r="C73" s="59" t="s">
        <v>184</v>
      </c>
      <c r="D73" s="59" t="s">
        <v>185</v>
      </c>
      <c r="E73" s="59" t="s">
        <v>1029</v>
      </c>
      <c r="F73" s="60">
        <v>39299</v>
      </c>
      <c r="G73" s="55">
        <v>0</v>
      </c>
      <c r="H73" s="55">
        <v>0</v>
      </c>
      <c r="I73" s="55">
        <v>1</v>
      </c>
      <c r="J73" s="55">
        <v>0</v>
      </c>
      <c r="K73" s="55">
        <v>0</v>
      </c>
      <c r="L73" s="61" t="s">
        <v>1654</v>
      </c>
      <c r="M73" s="52" t="s">
        <v>553</v>
      </c>
      <c r="N73" s="53" t="s">
        <v>766</v>
      </c>
    </row>
    <row r="74" spans="1:14" s="44" customFormat="1" ht="36">
      <c r="A74" s="35">
        <v>33</v>
      </c>
      <c r="B74" s="46" t="s">
        <v>1116</v>
      </c>
      <c r="C74" s="46" t="s">
        <v>184</v>
      </c>
      <c r="D74" s="62" t="s">
        <v>767</v>
      </c>
      <c r="E74" s="62" t="s">
        <v>768</v>
      </c>
      <c r="F74" s="162">
        <v>39360</v>
      </c>
      <c r="G74" s="51">
        <v>0</v>
      </c>
      <c r="H74" s="51">
        <v>1</v>
      </c>
      <c r="I74" s="51">
        <v>0</v>
      </c>
      <c r="J74" s="51">
        <v>0</v>
      </c>
      <c r="K74" s="51">
        <v>0</v>
      </c>
      <c r="L74" s="61" t="s">
        <v>769</v>
      </c>
      <c r="M74" s="64" t="s">
        <v>553</v>
      </c>
      <c r="N74" s="53" t="s">
        <v>770</v>
      </c>
    </row>
    <row r="75" spans="1:14" s="44" customFormat="1" thickBot="1">
      <c r="A75" s="45">
        <v>34</v>
      </c>
      <c r="B75" s="46" t="s">
        <v>1116</v>
      </c>
      <c r="C75" s="59" t="s">
        <v>184</v>
      </c>
      <c r="D75" s="59" t="s">
        <v>767</v>
      </c>
      <c r="E75" s="59" t="s">
        <v>771</v>
      </c>
      <c r="F75" s="60" t="s">
        <v>772</v>
      </c>
      <c r="G75" s="55">
        <v>0</v>
      </c>
      <c r="H75" s="55">
        <v>0</v>
      </c>
      <c r="I75" s="55">
        <v>0</v>
      </c>
      <c r="J75" s="55">
        <v>0</v>
      </c>
      <c r="K75" s="55">
        <v>1</v>
      </c>
      <c r="L75" s="61" t="s">
        <v>600</v>
      </c>
      <c r="M75" s="64"/>
      <c r="N75" s="53" t="s">
        <v>766</v>
      </c>
    </row>
    <row r="76" spans="1:14" s="44" customFormat="1" ht="12">
      <c r="A76" s="35">
        <v>35</v>
      </c>
      <c r="B76" s="46" t="s">
        <v>1116</v>
      </c>
      <c r="C76" s="46" t="s">
        <v>184</v>
      </c>
      <c r="D76" s="46" t="s">
        <v>601</v>
      </c>
      <c r="E76" s="62" t="s">
        <v>602</v>
      </c>
      <c r="F76" s="63" t="s">
        <v>603</v>
      </c>
      <c r="G76" s="51">
        <v>0</v>
      </c>
      <c r="H76" s="51">
        <v>0</v>
      </c>
      <c r="I76" s="51">
        <v>0</v>
      </c>
      <c r="J76" s="51">
        <v>0</v>
      </c>
      <c r="K76" s="51">
        <v>1</v>
      </c>
      <c r="L76" s="61" t="s">
        <v>600</v>
      </c>
      <c r="M76" s="65"/>
      <c r="N76" s="53" t="s">
        <v>766</v>
      </c>
    </row>
    <row r="77" spans="1:14" s="44" customFormat="1" ht="24.75" thickBot="1">
      <c r="A77" s="45">
        <v>36</v>
      </c>
      <c r="B77" s="46" t="s">
        <v>1116</v>
      </c>
      <c r="C77" s="46" t="s">
        <v>184</v>
      </c>
      <c r="D77" s="46" t="s">
        <v>601</v>
      </c>
      <c r="E77" s="62" t="s">
        <v>604</v>
      </c>
      <c r="F77" s="63" t="s">
        <v>603</v>
      </c>
      <c r="G77" s="51">
        <v>0</v>
      </c>
      <c r="H77" s="51">
        <v>0</v>
      </c>
      <c r="I77" s="51">
        <v>1</v>
      </c>
      <c r="J77" s="51">
        <v>0</v>
      </c>
      <c r="K77" s="51">
        <v>0</v>
      </c>
      <c r="L77" s="61" t="s">
        <v>1143</v>
      </c>
      <c r="M77" s="64"/>
      <c r="N77" s="53"/>
    </row>
    <row r="78" spans="1:14" s="44" customFormat="1" ht="12">
      <c r="A78" s="35">
        <v>37</v>
      </c>
      <c r="B78" s="46" t="s">
        <v>1116</v>
      </c>
      <c r="C78" s="46" t="s">
        <v>184</v>
      </c>
      <c r="D78" s="46" t="s">
        <v>601</v>
      </c>
      <c r="E78" s="62" t="s">
        <v>1144</v>
      </c>
      <c r="F78" s="63" t="s">
        <v>1145</v>
      </c>
      <c r="G78" s="51">
        <v>0</v>
      </c>
      <c r="H78" s="51">
        <v>0</v>
      </c>
      <c r="I78" s="51">
        <v>0</v>
      </c>
      <c r="J78" s="51">
        <v>0</v>
      </c>
      <c r="K78" s="51">
        <v>1</v>
      </c>
      <c r="L78" s="61" t="s">
        <v>1146</v>
      </c>
      <c r="M78" s="64"/>
      <c r="N78" s="53" t="s">
        <v>1147</v>
      </c>
    </row>
    <row r="79" spans="1:14" s="44" customFormat="1" thickBot="1">
      <c r="A79" s="45">
        <v>38</v>
      </c>
      <c r="B79" s="46" t="s">
        <v>1116</v>
      </c>
      <c r="C79" s="46" t="s">
        <v>184</v>
      </c>
      <c r="D79" s="46" t="s">
        <v>1148</v>
      </c>
      <c r="E79" s="62" t="s">
        <v>1149</v>
      </c>
      <c r="F79" s="63" t="s">
        <v>1150</v>
      </c>
      <c r="G79" s="51">
        <v>0</v>
      </c>
      <c r="H79" s="51">
        <v>0</v>
      </c>
      <c r="I79" s="51">
        <v>0</v>
      </c>
      <c r="J79" s="51">
        <v>0</v>
      </c>
      <c r="K79" s="51">
        <v>1</v>
      </c>
      <c r="L79" s="61" t="s">
        <v>600</v>
      </c>
      <c r="M79" s="52"/>
      <c r="N79" s="53" t="s">
        <v>766</v>
      </c>
    </row>
    <row r="80" spans="1:14" s="44" customFormat="1" ht="48">
      <c r="A80" s="35">
        <v>39</v>
      </c>
      <c r="B80" s="46" t="s">
        <v>1116</v>
      </c>
      <c r="C80" s="59" t="s">
        <v>184</v>
      </c>
      <c r="D80" s="59" t="s">
        <v>1148</v>
      </c>
      <c r="E80" s="59" t="s">
        <v>1151</v>
      </c>
      <c r="F80" s="60">
        <v>39089</v>
      </c>
      <c r="G80" s="55">
        <v>0</v>
      </c>
      <c r="H80" s="51">
        <v>0</v>
      </c>
      <c r="I80" s="55">
        <v>0</v>
      </c>
      <c r="J80" s="55">
        <v>0</v>
      </c>
      <c r="K80" s="55">
        <v>1</v>
      </c>
      <c r="L80" s="61" t="s">
        <v>1786</v>
      </c>
      <c r="M80" s="64"/>
      <c r="N80" s="53" t="s">
        <v>1147</v>
      </c>
    </row>
    <row r="81" spans="1:15" s="44" customFormat="1" thickBot="1">
      <c r="A81" s="45">
        <v>40</v>
      </c>
      <c r="B81" s="46" t="s">
        <v>1116</v>
      </c>
      <c r="C81" s="59" t="s">
        <v>184</v>
      </c>
      <c r="D81" s="59" t="s">
        <v>767</v>
      </c>
      <c r="E81" s="59" t="s">
        <v>1787</v>
      </c>
      <c r="F81" s="66">
        <v>39209</v>
      </c>
      <c r="G81" s="57">
        <v>0</v>
      </c>
      <c r="H81" s="57">
        <v>0</v>
      </c>
      <c r="I81" s="57">
        <v>0</v>
      </c>
      <c r="J81" s="57">
        <v>0</v>
      </c>
      <c r="K81" s="57">
        <v>1</v>
      </c>
      <c r="L81" s="67" t="s">
        <v>600</v>
      </c>
      <c r="M81" s="68"/>
      <c r="N81" s="53" t="s">
        <v>766</v>
      </c>
    </row>
    <row r="82" spans="1:15" s="44" customFormat="1" ht="12">
      <c r="A82" s="35">
        <v>41</v>
      </c>
      <c r="B82" s="46" t="s">
        <v>1116</v>
      </c>
      <c r="C82" s="59" t="s">
        <v>184</v>
      </c>
      <c r="D82" s="59" t="s">
        <v>185</v>
      </c>
      <c r="E82" s="59" t="s">
        <v>1788</v>
      </c>
      <c r="F82" s="66" t="s">
        <v>1789</v>
      </c>
      <c r="G82" s="57">
        <v>0</v>
      </c>
      <c r="H82" s="57">
        <v>0</v>
      </c>
      <c r="I82" s="57">
        <v>0</v>
      </c>
      <c r="J82" s="57">
        <v>0</v>
      </c>
      <c r="K82" s="57">
        <v>1</v>
      </c>
      <c r="L82" s="67" t="s">
        <v>600</v>
      </c>
      <c r="M82" s="68"/>
      <c r="N82" s="53" t="s">
        <v>766</v>
      </c>
    </row>
    <row r="83" spans="1:15" s="44" customFormat="1" thickBot="1">
      <c r="A83" s="45">
        <v>42</v>
      </c>
      <c r="B83" s="46" t="s">
        <v>1116</v>
      </c>
      <c r="C83" s="59" t="s">
        <v>184</v>
      </c>
      <c r="D83" s="59" t="s">
        <v>185</v>
      </c>
      <c r="E83" s="59" t="s">
        <v>1790</v>
      </c>
      <c r="F83" s="66" t="s">
        <v>1791</v>
      </c>
      <c r="G83" s="57">
        <v>0</v>
      </c>
      <c r="H83" s="57">
        <v>1</v>
      </c>
      <c r="I83" s="57">
        <v>0</v>
      </c>
      <c r="J83" s="57">
        <v>0</v>
      </c>
      <c r="K83" s="57">
        <v>0</v>
      </c>
      <c r="L83" s="67" t="s">
        <v>1792</v>
      </c>
      <c r="M83" s="68"/>
      <c r="N83" s="53" t="s">
        <v>1793</v>
      </c>
    </row>
    <row r="84" spans="1:15" s="44" customFormat="1" ht="24">
      <c r="A84" s="35">
        <v>43</v>
      </c>
      <c r="B84" s="46" t="s">
        <v>1116</v>
      </c>
      <c r="C84" s="59" t="s">
        <v>184</v>
      </c>
      <c r="D84" s="59" t="s">
        <v>185</v>
      </c>
      <c r="E84" s="59" t="s">
        <v>1794</v>
      </c>
      <c r="F84" s="66" t="s">
        <v>1928</v>
      </c>
      <c r="G84" s="57">
        <v>0</v>
      </c>
      <c r="H84" s="57">
        <v>0</v>
      </c>
      <c r="I84" s="57">
        <v>0</v>
      </c>
      <c r="J84" s="57">
        <v>0</v>
      </c>
      <c r="K84" s="57">
        <v>1</v>
      </c>
      <c r="L84" s="67" t="s">
        <v>1152</v>
      </c>
      <c r="M84" s="68"/>
      <c r="N84" s="53"/>
    </row>
    <row r="85" spans="1:15" s="44" customFormat="1" ht="36.75" thickBot="1">
      <c r="A85" s="45">
        <v>44</v>
      </c>
      <c r="B85" s="46" t="s">
        <v>1116</v>
      </c>
      <c r="C85" s="59" t="s">
        <v>184</v>
      </c>
      <c r="D85" s="59" t="s">
        <v>185</v>
      </c>
      <c r="E85" s="59" t="s">
        <v>1153</v>
      </c>
      <c r="F85" s="66" t="s">
        <v>1154</v>
      </c>
      <c r="G85" s="57">
        <v>0</v>
      </c>
      <c r="H85" s="57">
        <v>0</v>
      </c>
      <c r="I85" s="57">
        <v>1</v>
      </c>
      <c r="J85" s="57">
        <v>0</v>
      </c>
      <c r="K85" s="57">
        <v>0</v>
      </c>
      <c r="L85" s="67" t="s">
        <v>1155</v>
      </c>
      <c r="M85" s="68"/>
      <c r="N85" s="53"/>
      <c r="O85" s="44" t="s">
        <v>770</v>
      </c>
    </row>
    <row r="86" spans="1:15" s="44" customFormat="1" ht="36">
      <c r="A86" s="35">
        <v>45</v>
      </c>
      <c r="B86" s="46" t="s">
        <v>1116</v>
      </c>
      <c r="C86" s="59" t="s">
        <v>184</v>
      </c>
      <c r="D86" s="59" t="s">
        <v>1148</v>
      </c>
      <c r="E86" s="155" t="s">
        <v>156</v>
      </c>
      <c r="F86" s="163" t="s">
        <v>1156</v>
      </c>
      <c r="G86" s="57">
        <v>0</v>
      </c>
      <c r="H86" s="57">
        <v>0</v>
      </c>
      <c r="I86" s="57">
        <v>0</v>
      </c>
      <c r="J86" s="57">
        <v>0</v>
      </c>
      <c r="K86" s="57">
        <v>2</v>
      </c>
      <c r="L86" s="67" t="s">
        <v>157</v>
      </c>
      <c r="M86" s="68"/>
      <c r="N86" s="53"/>
      <c r="O86" s="44" t="s">
        <v>1157</v>
      </c>
    </row>
    <row r="87" spans="1:15" s="44" customFormat="1" ht="72.75" thickBot="1">
      <c r="A87" s="45">
        <v>46</v>
      </c>
      <c r="B87" s="46" t="s">
        <v>1116</v>
      </c>
      <c r="C87" s="59" t="s">
        <v>184</v>
      </c>
      <c r="D87" s="59" t="s">
        <v>1148</v>
      </c>
      <c r="E87" s="59" t="s">
        <v>160</v>
      </c>
      <c r="F87" s="163" t="s">
        <v>1158</v>
      </c>
      <c r="G87" s="57">
        <v>1</v>
      </c>
      <c r="H87" s="57">
        <v>0</v>
      </c>
      <c r="I87" s="57">
        <v>0</v>
      </c>
      <c r="J87" s="57">
        <v>0</v>
      </c>
      <c r="K87" s="57">
        <v>0</v>
      </c>
      <c r="L87" s="67" t="s">
        <v>161</v>
      </c>
      <c r="M87" s="68"/>
      <c r="N87" s="53"/>
      <c r="O87" s="44" t="s">
        <v>766</v>
      </c>
    </row>
    <row r="88" spans="1:15" s="44" customFormat="1" ht="72">
      <c r="A88" s="35">
        <v>47</v>
      </c>
      <c r="B88" s="46" t="s">
        <v>1116</v>
      </c>
      <c r="C88" s="59" t="s">
        <v>184</v>
      </c>
      <c r="D88" s="59" t="s">
        <v>185</v>
      </c>
      <c r="E88" s="59" t="s">
        <v>164</v>
      </c>
      <c r="F88" s="163" t="s">
        <v>495</v>
      </c>
      <c r="G88" s="57">
        <v>0</v>
      </c>
      <c r="H88" s="57">
        <v>1</v>
      </c>
      <c r="I88" s="57">
        <v>0</v>
      </c>
      <c r="J88" s="57">
        <v>0</v>
      </c>
      <c r="K88" s="57">
        <v>0</v>
      </c>
      <c r="L88" s="67" t="s">
        <v>525</v>
      </c>
      <c r="M88" s="68"/>
      <c r="N88" s="53"/>
      <c r="O88" s="44" t="s">
        <v>766</v>
      </c>
    </row>
    <row r="89" spans="1:15" s="44" customFormat="1" ht="36.75" thickBot="1">
      <c r="A89" s="45">
        <v>48</v>
      </c>
      <c r="B89" s="46" t="s">
        <v>1116</v>
      </c>
      <c r="C89" s="59" t="s">
        <v>184</v>
      </c>
      <c r="D89" s="59" t="s">
        <v>185</v>
      </c>
      <c r="E89" s="155" t="s">
        <v>526</v>
      </c>
      <c r="F89" s="163" t="s">
        <v>1159</v>
      </c>
      <c r="G89" s="57">
        <v>0</v>
      </c>
      <c r="H89" s="57">
        <v>0</v>
      </c>
      <c r="I89" s="57">
        <v>0</v>
      </c>
      <c r="J89" s="57">
        <v>0</v>
      </c>
      <c r="K89" s="57">
        <v>2</v>
      </c>
      <c r="L89" s="67" t="s">
        <v>527</v>
      </c>
      <c r="M89" s="68"/>
      <c r="N89" s="53"/>
      <c r="O89" s="44" t="s">
        <v>1147</v>
      </c>
    </row>
    <row r="90" spans="1:15" s="44" customFormat="1" ht="36">
      <c r="A90" s="35">
        <v>49</v>
      </c>
      <c r="B90" s="46" t="s">
        <v>1116</v>
      </c>
      <c r="C90" s="59" t="s">
        <v>184</v>
      </c>
      <c r="D90" s="59" t="s">
        <v>185</v>
      </c>
      <c r="E90" s="59" t="s">
        <v>1176</v>
      </c>
      <c r="F90" s="163" t="s">
        <v>1160</v>
      </c>
      <c r="G90" s="57">
        <v>0</v>
      </c>
      <c r="H90" s="57">
        <v>0</v>
      </c>
      <c r="I90" s="57">
        <v>0</v>
      </c>
      <c r="J90" s="57">
        <v>1</v>
      </c>
      <c r="K90" s="57">
        <v>0</v>
      </c>
      <c r="L90" s="67" t="s">
        <v>1177</v>
      </c>
      <c r="M90" s="68"/>
      <c r="N90" s="53"/>
    </row>
    <row r="91" spans="1:15" s="44" customFormat="1" thickBot="1">
      <c r="A91" s="45">
        <v>50</v>
      </c>
      <c r="B91" s="46" t="s">
        <v>1116</v>
      </c>
      <c r="C91" s="59" t="s">
        <v>184</v>
      </c>
      <c r="D91" s="59" t="s">
        <v>767</v>
      </c>
      <c r="E91" s="59" t="s">
        <v>1161</v>
      </c>
      <c r="F91" s="66" t="s">
        <v>1162</v>
      </c>
      <c r="G91" s="57">
        <v>0</v>
      </c>
      <c r="H91" s="57">
        <v>1</v>
      </c>
      <c r="I91" s="57">
        <v>0</v>
      </c>
      <c r="J91" s="57">
        <v>0</v>
      </c>
      <c r="K91" s="57">
        <v>0</v>
      </c>
      <c r="L91" s="67" t="s">
        <v>449</v>
      </c>
      <c r="M91" s="68"/>
      <c r="N91" s="53"/>
    </row>
    <row r="92" spans="1:15" s="44" customFormat="1" ht="36">
      <c r="A92" s="35">
        <v>51</v>
      </c>
      <c r="B92" s="46" t="s">
        <v>1116</v>
      </c>
      <c r="C92" s="59" t="s">
        <v>184</v>
      </c>
      <c r="D92" s="59" t="s">
        <v>185</v>
      </c>
      <c r="E92" s="59" t="s">
        <v>1522</v>
      </c>
      <c r="F92" s="163" t="s">
        <v>450</v>
      </c>
      <c r="G92" s="57">
        <v>0</v>
      </c>
      <c r="H92" s="57">
        <v>0</v>
      </c>
      <c r="I92" s="57">
        <v>1</v>
      </c>
      <c r="J92" s="57">
        <v>0</v>
      </c>
      <c r="K92" s="57">
        <v>0</v>
      </c>
      <c r="L92" s="67" t="s">
        <v>1521</v>
      </c>
      <c r="M92" s="68"/>
      <c r="N92" s="53"/>
      <c r="O92" s="44" t="s">
        <v>770</v>
      </c>
    </row>
    <row r="93" spans="1:15" s="44" customFormat="1" ht="36.75" thickBot="1">
      <c r="A93" s="45">
        <v>52</v>
      </c>
      <c r="B93" s="46" t="s">
        <v>1116</v>
      </c>
      <c r="C93" s="59" t="s">
        <v>451</v>
      </c>
      <c r="D93" s="59" t="s">
        <v>452</v>
      </c>
      <c r="E93" s="59" t="s">
        <v>453</v>
      </c>
      <c r="F93" s="66" t="s">
        <v>454</v>
      </c>
      <c r="G93" s="69">
        <v>0</v>
      </c>
      <c r="H93" s="69">
        <v>0</v>
      </c>
      <c r="I93" s="69">
        <v>1</v>
      </c>
      <c r="J93" s="69">
        <v>0</v>
      </c>
      <c r="K93" s="69">
        <v>0</v>
      </c>
      <c r="L93" s="61" t="s">
        <v>455</v>
      </c>
      <c r="M93" s="52"/>
      <c r="N93" s="53"/>
    </row>
    <row r="94" spans="1:15" s="44" customFormat="1" ht="24">
      <c r="A94" s="35">
        <v>53</v>
      </c>
      <c r="B94" s="46" t="s">
        <v>1116</v>
      </c>
      <c r="C94" s="46" t="s">
        <v>451</v>
      </c>
      <c r="D94" s="46" t="s">
        <v>456</v>
      </c>
      <c r="E94" s="59" t="s">
        <v>457</v>
      </c>
      <c r="F94" s="70" t="s">
        <v>458</v>
      </c>
      <c r="G94" s="71">
        <v>0</v>
      </c>
      <c r="H94" s="71">
        <v>1</v>
      </c>
      <c r="I94" s="71">
        <v>0</v>
      </c>
      <c r="J94" s="69">
        <v>0</v>
      </c>
      <c r="K94" s="69">
        <v>0</v>
      </c>
      <c r="L94" s="61" t="s">
        <v>459</v>
      </c>
      <c r="M94" s="64"/>
      <c r="N94" s="53"/>
    </row>
    <row r="95" spans="1:15" s="44" customFormat="1" ht="60.75" thickBot="1">
      <c r="A95" s="45">
        <v>54</v>
      </c>
      <c r="B95" s="46" t="s">
        <v>1116</v>
      </c>
      <c r="C95" s="59" t="s">
        <v>451</v>
      </c>
      <c r="D95" s="59" t="s">
        <v>460</v>
      </c>
      <c r="E95" s="59" t="s">
        <v>139</v>
      </c>
      <c r="F95" s="66" t="s">
        <v>140</v>
      </c>
      <c r="G95" s="69">
        <v>0</v>
      </c>
      <c r="H95" s="69">
        <v>0</v>
      </c>
      <c r="I95" s="69">
        <v>0</v>
      </c>
      <c r="J95" s="69">
        <v>1</v>
      </c>
      <c r="K95" s="69">
        <v>0</v>
      </c>
      <c r="L95" s="61" t="s">
        <v>141</v>
      </c>
      <c r="M95" s="64"/>
      <c r="N95" s="53"/>
    </row>
    <row r="96" spans="1:15" s="44" customFormat="1" ht="24">
      <c r="A96" s="35">
        <v>55</v>
      </c>
      <c r="B96" s="46" t="s">
        <v>1116</v>
      </c>
      <c r="C96" s="46" t="s">
        <v>451</v>
      </c>
      <c r="D96" s="46" t="s">
        <v>142</v>
      </c>
      <c r="E96" s="59" t="s">
        <v>143</v>
      </c>
      <c r="F96" s="70" t="s">
        <v>144</v>
      </c>
      <c r="G96" s="71">
        <v>0</v>
      </c>
      <c r="H96" s="69">
        <v>0</v>
      </c>
      <c r="I96" s="71">
        <v>1</v>
      </c>
      <c r="J96" s="69">
        <v>0</v>
      </c>
      <c r="K96" s="69">
        <v>0</v>
      </c>
      <c r="L96" s="61" t="s">
        <v>145</v>
      </c>
      <c r="M96" s="65"/>
      <c r="N96" s="72"/>
    </row>
    <row r="97" spans="1:14" s="44" customFormat="1" ht="24.75" thickBot="1">
      <c r="A97" s="45">
        <v>56</v>
      </c>
      <c r="B97" s="46" t="s">
        <v>1116</v>
      </c>
      <c r="C97" s="46" t="s">
        <v>451</v>
      </c>
      <c r="D97" s="46" t="s">
        <v>142</v>
      </c>
      <c r="E97" s="62" t="s">
        <v>146</v>
      </c>
      <c r="F97" s="70" t="s">
        <v>1407</v>
      </c>
      <c r="G97" s="71">
        <v>0</v>
      </c>
      <c r="H97" s="69">
        <v>0</v>
      </c>
      <c r="I97" s="69">
        <v>0</v>
      </c>
      <c r="J97" s="69">
        <v>0</v>
      </c>
      <c r="K97" s="71">
        <v>1</v>
      </c>
      <c r="L97" s="61" t="s">
        <v>147</v>
      </c>
      <c r="M97" s="64"/>
      <c r="N97" s="53"/>
    </row>
    <row r="98" spans="1:14" s="44" customFormat="1">
      <c r="A98" s="35">
        <v>57</v>
      </c>
      <c r="B98" s="46" t="s">
        <v>1116</v>
      </c>
      <c r="C98" s="46" t="s">
        <v>451</v>
      </c>
      <c r="D98" s="46" t="s">
        <v>460</v>
      </c>
      <c r="E98" s="62" t="s">
        <v>996</v>
      </c>
      <c r="F98" s="70" t="s">
        <v>1407</v>
      </c>
      <c r="G98" s="71">
        <v>0</v>
      </c>
      <c r="H98" s="69">
        <v>0</v>
      </c>
      <c r="I98" s="69">
        <v>0</v>
      </c>
      <c r="J98" s="69">
        <v>0</v>
      </c>
      <c r="K98" s="71">
        <v>1</v>
      </c>
      <c r="L98" s="61" t="s">
        <v>997</v>
      </c>
      <c r="M98" s="64"/>
      <c r="N98" s="53"/>
    </row>
    <row r="99" spans="1:14" s="44" customFormat="1" ht="36.75" thickBot="1">
      <c r="A99" s="45">
        <v>58</v>
      </c>
      <c r="B99" s="46" t="s">
        <v>1116</v>
      </c>
      <c r="C99" s="46" t="s">
        <v>451</v>
      </c>
      <c r="D99" s="46" t="s">
        <v>998</v>
      </c>
      <c r="E99" s="62" t="s">
        <v>999</v>
      </c>
      <c r="F99" s="70" t="s">
        <v>976</v>
      </c>
      <c r="G99" s="71">
        <v>0</v>
      </c>
      <c r="H99" s="69">
        <v>0</v>
      </c>
      <c r="I99" s="69">
        <v>0</v>
      </c>
      <c r="J99" s="69">
        <v>0</v>
      </c>
      <c r="K99" s="71">
        <v>1</v>
      </c>
      <c r="L99" s="61" t="s">
        <v>1000</v>
      </c>
      <c r="M99" s="52"/>
      <c r="N99" s="53"/>
    </row>
    <row r="100" spans="1:14" s="44" customFormat="1" ht="36">
      <c r="A100" s="35">
        <v>59</v>
      </c>
      <c r="B100" s="46" t="s">
        <v>1116</v>
      </c>
      <c r="C100" s="46" t="s">
        <v>451</v>
      </c>
      <c r="D100" s="59" t="s">
        <v>452</v>
      </c>
      <c r="E100" s="62" t="s">
        <v>1001</v>
      </c>
      <c r="F100" s="66" t="s">
        <v>1002</v>
      </c>
      <c r="G100" s="69">
        <v>0</v>
      </c>
      <c r="H100" s="69">
        <v>0</v>
      </c>
      <c r="I100" s="69">
        <v>0</v>
      </c>
      <c r="J100" s="69">
        <v>0</v>
      </c>
      <c r="K100" s="69">
        <v>1</v>
      </c>
      <c r="L100" s="64" t="s">
        <v>1003</v>
      </c>
      <c r="M100" s="64"/>
      <c r="N100" s="72"/>
    </row>
    <row r="101" spans="1:14" s="44" customFormat="1" ht="60.75" thickBot="1">
      <c r="A101" s="45">
        <v>60</v>
      </c>
      <c r="B101" s="46" t="s">
        <v>1116</v>
      </c>
      <c r="C101" s="46" t="s">
        <v>451</v>
      </c>
      <c r="D101" s="59" t="s">
        <v>1004</v>
      </c>
      <c r="E101" s="62" t="s">
        <v>1005</v>
      </c>
      <c r="F101" s="66" t="s">
        <v>1006</v>
      </c>
      <c r="G101" s="69">
        <v>0</v>
      </c>
      <c r="H101" s="71">
        <v>1</v>
      </c>
      <c r="I101" s="69">
        <v>0</v>
      </c>
      <c r="J101" s="69">
        <v>0</v>
      </c>
      <c r="K101" s="69">
        <v>0</v>
      </c>
      <c r="L101" s="64" t="s">
        <v>607</v>
      </c>
      <c r="M101" s="64"/>
      <c r="N101" s="72"/>
    </row>
    <row r="102" spans="1:14" s="44" customFormat="1" ht="24">
      <c r="A102" s="35">
        <v>61</v>
      </c>
      <c r="B102" s="46" t="s">
        <v>1116</v>
      </c>
      <c r="C102" s="46" t="s">
        <v>451</v>
      </c>
      <c r="D102" s="59" t="s">
        <v>142</v>
      </c>
      <c r="E102" s="62" t="s">
        <v>608</v>
      </c>
      <c r="F102" s="66" t="s">
        <v>609</v>
      </c>
      <c r="G102" s="69">
        <v>0</v>
      </c>
      <c r="H102" s="71">
        <v>1</v>
      </c>
      <c r="I102" s="69">
        <v>0</v>
      </c>
      <c r="J102" s="69">
        <v>0</v>
      </c>
      <c r="K102" s="69">
        <v>0</v>
      </c>
      <c r="L102" s="61" t="s">
        <v>610</v>
      </c>
      <c r="M102" s="64"/>
      <c r="N102" s="53"/>
    </row>
    <row r="103" spans="1:14" s="44" customFormat="1" ht="13.5" thickBot="1">
      <c r="A103" s="45">
        <v>62</v>
      </c>
      <c r="B103" s="46" t="s">
        <v>1116</v>
      </c>
      <c r="C103" s="46" t="s">
        <v>451</v>
      </c>
      <c r="D103" s="59" t="s">
        <v>1018</v>
      </c>
      <c r="E103" s="62" t="s">
        <v>1019</v>
      </c>
      <c r="F103" s="66" t="s">
        <v>1020</v>
      </c>
      <c r="G103" s="69">
        <v>0</v>
      </c>
      <c r="H103" s="69">
        <v>0</v>
      </c>
      <c r="I103" s="69">
        <v>1</v>
      </c>
      <c r="J103" s="69">
        <v>0</v>
      </c>
      <c r="K103" s="69">
        <v>0</v>
      </c>
      <c r="L103" s="64" t="s">
        <v>1021</v>
      </c>
      <c r="M103" s="64"/>
      <c r="N103" s="72"/>
    </row>
    <row r="104" spans="1:14" s="44" customFormat="1" ht="36">
      <c r="A104" s="35">
        <v>63</v>
      </c>
      <c r="B104" s="46" t="s">
        <v>1116</v>
      </c>
      <c r="C104" s="46" t="s">
        <v>451</v>
      </c>
      <c r="D104" s="59" t="s">
        <v>1018</v>
      </c>
      <c r="E104" s="62" t="s">
        <v>1022</v>
      </c>
      <c r="F104" s="66" t="s">
        <v>1020</v>
      </c>
      <c r="G104" s="69">
        <v>0</v>
      </c>
      <c r="H104" s="69">
        <v>0</v>
      </c>
      <c r="I104" s="69">
        <v>0</v>
      </c>
      <c r="J104" s="69">
        <v>1</v>
      </c>
      <c r="K104" s="69">
        <v>0</v>
      </c>
      <c r="L104" s="64" t="s">
        <v>1023</v>
      </c>
      <c r="M104" s="64"/>
      <c r="N104" s="72"/>
    </row>
    <row r="105" spans="1:14" s="44" customFormat="1" ht="72.75" thickBot="1">
      <c r="A105" s="45">
        <v>64</v>
      </c>
      <c r="B105" s="46" t="s">
        <v>1116</v>
      </c>
      <c r="C105" s="46" t="s">
        <v>451</v>
      </c>
      <c r="D105" s="59" t="s">
        <v>1018</v>
      </c>
      <c r="E105" s="62" t="s">
        <v>1024</v>
      </c>
      <c r="F105" s="66" t="s">
        <v>1025</v>
      </c>
      <c r="G105" s="69">
        <v>0</v>
      </c>
      <c r="H105" s="69">
        <v>0</v>
      </c>
      <c r="I105" s="69">
        <v>1</v>
      </c>
      <c r="J105" s="69">
        <v>0</v>
      </c>
      <c r="K105" s="69">
        <v>0</v>
      </c>
      <c r="L105" s="64" t="s">
        <v>1026</v>
      </c>
      <c r="M105" s="64"/>
      <c r="N105" s="72"/>
    </row>
    <row r="106" spans="1:14" s="44" customFormat="1" ht="72">
      <c r="A106" s="35">
        <v>65</v>
      </c>
      <c r="B106" s="46" t="s">
        <v>1116</v>
      </c>
      <c r="C106" s="46" t="s">
        <v>451</v>
      </c>
      <c r="D106" s="59" t="s">
        <v>1018</v>
      </c>
      <c r="E106" s="62" t="s">
        <v>1027</v>
      </c>
      <c r="F106" s="66" t="s">
        <v>1028</v>
      </c>
      <c r="G106" s="69">
        <v>0</v>
      </c>
      <c r="H106" s="69">
        <v>0</v>
      </c>
      <c r="I106" s="69">
        <v>0</v>
      </c>
      <c r="J106" s="69">
        <v>0</v>
      </c>
      <c r="K106" s="69">
        <v>1</v>
      </c>
      <c r="L106" s="64" t="s">
        <v>1939</v>
      </c>
      <c r="M106" s="64"/>
      <c r="N106" s="72"/>
    </row>
    <row r="107" spans="1:14" s="44" customFormat="1" ht="72.75" thickBot="1">
      <c r="A107" s="45">
        <v>66</v>
      </c>
      <c r="B107" s="46" t="s">
        <v>1116</v>
      </c>
      <c r="C107" s="46" t="s">
        <v>451</v>
      </c>
      <c r="D107" s="59" t="s">
        <v>1940</v>
      </c>
      <c r="E107" s="62" t="s">
        <v>1941</v>
      </c>
      <c r="F107" s="66" t="s">
        <v>1942</v>
      </c>
      <c r="G107" s="69">
        <v>0</v>
      </c>
      <c r="H107" s="69">
        <v>0</v>
      </c>
      <c r="I107" s="69">
        <v>1</v>
      </c>
      <c r="J107" s="69">
        <v>0</v>
      </c>
      <c r="K107" s="69">
        <v>0</v>
      </c>
      <c r="L107" s="64" t="s">
        <v>152</v>
      </c>
      <c r="M107" s="64"/>
      <c r="N107" s="72"/>
    </row>
    <row r="108" spans="1:14" s="44" customFormat="1" ht="72">
      <c r="A108" s="35">
        <v>67</v>
      </c>
      <c r="B108" s="46" t="s">
        <v>1116</v>
      </c>
      <c r="C108" s="46" t="s">
        <v>451</v>
      </c>
      <c r="D108" s="59" t="s">
        <v>935</v>
      </c>
      <c r="E108" s="156" t="s">
        <v>936</v>
      </c>
      <c r="F108" s="66" t="s">
        <v>572</v>
      </c>
      <c r="G108" s="69">
        <v>0</v>
      </c>
      <c r="H108" s="69">
        <v>0</v>
      </c>
      <c r="I108" s="69">
        <v>0</v>
      </c>
      <c r="J108" s="69">
        <v>0</v>
      </c>
      <c r="K108" s="69">
        <v>2</v>
      </c>
      <c r="L108" s="64" t="s">
        <v>937</v>
      </c>
      <c r="M108" s="64"/>
      <c r="N108" s="72"/>
    </row>
    <row r="109" spans="1:14" s="44" customFormat="1" ht="48.75" thickBot="1">
      <c r="A109" s="45">
        <v>68</v>
      </c>
      <c r="B109" s="46" t="s">
        <v>1116</v>
      </c>
      <c r="C109" s="46" t="s">
        <v>451</v>
      </c>
      <c r="D109" s="59" t="s">
        <v>935</v>
      </c>
      <c r="E109" s="62" t="s">
        <v>938</v>
      </c>
      <c r="F109" s="66" t="s">
        <v>939</v>
      </c>
      <c r="G109" s="69">
        <v>0</v>
      </c>
      <c r="H109" s="71">
        <v>1</v>
      </c>
      <c r="I109" s="69">
        <v>0</v>
      </c>
      <c r="J109" s="69">
        <v>0</v>
      </c>
      <c r="K109" s="69">
        <v>0</v>
      </c>
      <c r="L109" s="64" t="s">
        <v>940</v>
      </c>
      <c r="M109" s="64"/>
      <c r="N109" s="72"/>
    </row>
    <row r="110" spans="1:14" s="44" customFormat="1" ht="72">
      <c r="A110" s="35">
        <v>69</v>
      </c>
      <c r="B110" s="46" t="s">
        <v>1116</v>
      </c>
      <c r="C110" s="46" t="s">
        <v>451</v>
      </c>
      <c r="D110" s="59" t="s">
        <v>1940</v>
      </c>
      <c r="E110" s="62" t="s">
        <v>941</v>
      </c>
      <c r="F110" s="66" t="s">
        <v>60</v>
      </c>
      <c r="G110" s="69">
        <v>0</v>
      </c>
      <c r="H110" s="69">
        <v>0</v>
      </c>
      <c r="I110" s="69">
        <v>0</v>
      </c>
      <c r="J110" s="69">
        <v>0</v>
      </c>
      <c r="K110" s="69">
        <v>1</v>
      </c>
      <c r="L110" s="64" t="s">
        <v>61</v>
      </c>
      <c r="M110" s="64"/>
      <c r="N110" s="72"/>
    </row>
    <row r="111" spans="1:14" s="44" customFormat="1" ht="60.75" thickBot="1">
      <c r="A111" s="45">
        <v>70</v>
      </c>
      <c r="B111" s="46" t="s">
        <v>1116</v>
      </c>
      <c r="C111" s="46" t="s">
        <v>451</v>
      </c>
      <c r="D111" s="59" t="s">
        <v>62</v>
      </c>
      <c r="E111" s="62" t="s">
        <v>63</v>
      </c>
      <c r="F111" s="66" t="s">
        <v>64</v>
      </c>
      <c r="G111" s="69">
        <v>0</v>
      </c>
      <c r="H111" s="69">
        <v>0</v>
      </c>
      <c r="I111" s="69">
        <v>0</v>
      </c>
      <c r="J111" s="69">
        <v>0</v>
      </c>
      <c r="K111" s="69">
        <v>1</v>
      </c>
      <c r="L111" s="64" t="s">
        <v>65</v>
      </c>
      <c r="M111" s="64"/>
      <c r="N111" s="72"/>
    </row>
    <row r="112" spans="1:14" s="44" customFormat="1" ht="60">
      <c r="A112" s="35">
        <v>71</v>
      </c>
      <c r="B112" s="46" t="s">
        <v>1116</v>
      </c>
      <c r="C112" s="46" t="s">
        <v>451</v>
      </c>
      <c r="D112" s="59" t="s">
        <v>66</v>
      </c>
      <c r="E112" s="62" t="s">
        <v>67</v>
      </c>
      <c r="F112" s="66" t="s">
        <v>68</v>
      </c>
      <c r="G112" s="69">
        <v>0</v>
      </c>
      <c r="H112" s="69">
        <v>0</v>
      </c>
      <c r="I112" s="69">
        <v>0</v>
      </c>
      <c r="J112" s="69">
        <v>0</v>
      </c>
      <c r="K112" s="69">
        <v>1</v>
      </c>
      <c r="L112" s="64" t="s">
        <v>69</v>
      </c>
      <c r="M112" s="64"/>
      <c r="N112" s="72"/>
    </row>
    <row r="113" spans="1:14" s="44" customFormat="1" ht="72.75" thickBot="1">
      <c r="A113" s="45">
        <v>72</v>
      </c>
      <c r="B113" s="46" t="s">
        <v>1116</v>
      </c>
      <c r="C113" s="46" t="s">
        <v>451</v>
      </c>
      <c r="D113" s="59" t="s">
        <v>935</v>
      </c>
      <c r="E113" s="62" t="s">
        <v>70</v>
      </c>
      <c r="F113" s="66" t="s">
        <v>71</v>
      </c>
      <c r="G113" s="69">
        <v>0</v>
      </c>
      <c r="H113" s="69">
        <v>0</v>
      </c>
      <c r="I113" s="69">
        <v>0</v>
      </c>
      <c r="J113" s="69">
        <v>0</v>
      </c>
      <c r="K113" s="69">
        <v>1</v>
      </c>
      <c r="L113" s="64" t="s">
        <v>177</v>
      </c>
      <c r="M113" s="64"/>
      <c r="N113" s="72"/>
    </row>
    <row r="114" spans="1:14" s="44" customFormat="1" ht="72">
      <c r="A114" s="35">
        <v>73</v>
      </c>
      <c r="B114" s="46" t="s">
        <v>1116</v>
      </c>
      <c r="C114" s="46" t="s">
        <v>451</v>
      </c>
      <c r="D114" s="59" t="s">
        <v>178</v>
      </c>
      <c r="E114" s="62" t="s">
        <v>179</v>
      </c>
      <c r="F114" s="66" t="s">
        <v>180</v>
      </c>
      <c r="G114" s="69">
        <v>0</v>
      </c>
      <c r="H114" s="69">
        <v>0</v>
      </c>
      <c r="I114" s="69">
        <v>0</v>
      </c>
      <c r="J114" s="69">
        <v>0</v>
      </c>
      <c r="K114" s="69">
        <v>1</v>
      </c>
      <c r="L114" s="64" t="s">
        <v>541</v>
      </c>
      <c r="M114" s="64"/>
      <c r="N114" s="72"/>
    </row>
    <row r="115" spans="1:14" s="44" customFormat="1" ht="72.75" thickBot="1">
      <c r="A115" s="45">
        <v>74</v>
      </c>
      <c r="B115" s="46" t="s">
        <v>1116</v>
      </c>
      <c r="C115" s="46" t="s">
        <v>451</v>
      </c>
      <c r="D115" s="59" t="s">
        <v>998</v>
      </c>
      <c r="E115" s="62" t="s">
        <v>542</v>
      </c>
      <c r="F115" s="66" t="s">
        <v>1934</v>
      </c>
      <c r="G115" s="69">
        <v>0</v>
      </c>
      <c r="H115" s="69">
        <v>0</v>
      </c>
      <c r="I115" s="69">
        <v>0</v>
      </c>
      <c r="J115" s="69">
        <v>0</v>
      </c>
      <c r="K115" s="69">
        <v>1</v>
      </c>
      <c r="L115" s="64" t="s">
        <v>543</v>
      </c>
      <c r="M115" s="64"/>
      <c r="N115" s="72"/>
    </row>
    <row r="116" spans="1:14" s="44" customFormat="1" ht="72">
      <c r="A116" s="35">
        <v>75</v>
      </c>
      <c r="B116" s="46" t="s">
        <v>1116</v>
      </c>
      <c r="C116" s="46" t="s">
        <v>451</v>
      </c>
      <c r="D116" s="59" t="s">
        <v>66</v>
      </c>
      <c r="E116" s="62" t="s">
        <v>544</v>
      </c>
      <c r="F116" s="66" t="s">
        <v>545</v>
      </c>
      <c r="G116" s="69">
        <v>0</v>
      </c>
      <c r="H116" s="69">
        <v>0</v>
      </c>
      <c r="I116" s="69">
        <v>0</v>
      </c>
      <c r="J116" s="69">
        <v>0</v>
      </c>
      <c r="K116" s="69">
        <v>1</v>
      </c>
      <c r="L116" s="64" t="s">
        <v>546</v>
      </c>
      <c r="M116" s="64"/>
      <c r="N116" s="72"/>
    </row>
    <row r="117" spans="1:14" s="44" customFormat="1" ht="72.75" thickBot="1">
      <c r="A117" s="45">
        <v>76</v>
      </c>
      <c r="B117" s="46" t="s">
        <v>1116</v>
      </c>
      <c r="C117" s="46" t="s">
        <v>451</v>
      </c>
      <c r="D117" s="59" t="s">
        <v>547</v>
      </c>
      <c r="E117" s="62" t="s">
        <v>548</v>
      </c>
      <c r="F117" s="66" t="s">
        <v>549</v>
      </c>
      <c r="G117" s="69">
        <v>0</v>
      </c>
      <c r="H117" s="69">
        <v>0</v>
      </c>
      <c r="I117" s="69">
        <v>0</v>
      </c>
      <c r="J117" s="69">
        <v>0</v>
      </c>
      <c r="K117" s="69">
        <v>1</v>
      </c>
      <c r="L117" s="64" t="s">
        <v>470</v>
      </c>
      <c r="M117" s="64"/>
      <c r="N117" s="72"/>
    </row>
    <row r="118" spans="1:14" s="44" customFormat="1" ht="24">
      <c r="A118" s="35">
        <v>77</v>
      </c>
      <c r="B118" s="46" t="s">
        <v>1116</v>
      </c>
      <c r="C118" s="46" t="s">
        <v>451</v>
      </c>
      <c r="D118" s="59" t="s">
        <v>452</v>
      </c>
      <c r="E118" s="62" t="s">
        <v>159</v>
      </c>
      <c r="F118" s="163" t="s">
        <v>471</v>
      </c>
      <c r="G118" s="69">
        <v>0</v>
      </c>
      <c r="H118" s="69">
        <v>0</v>
      </c>
      <c r="I118" s="69">
        <v>0</v>
      </c>
      <c r="J118" s="69">
        <v>1</v>
      </c>
      <c r="K118" s="69">
        <v>0</v>
      </c>
      <c r="L118" s="64"/>
      <c r="M118" s="64"/>
      <c r="N118" s="72"/>
    </row>
    <row r="119" spans="1:14" s="44" customFormat="1" ht="48.75" thickBot="1">
      <c r="A119" s="45">
        <v>78</v>
      </c>
      <c r="B119" s="46" t="s">
        <v>1116</v>
      </c>
      <c r="C119" s="46" t="s">
        <v>451</v>
      </c>
      <c r="D119" s="59" t="s">
        <v>66</v>
      </c>
      <c r="E119" s="62" t="s">
        <v>528</v>
      </c>
      <c r="F119" s="163" t="s">
        <v>1160</v>
      </c>
      <c r="G119" s="69">
        <v>0</v>
      </c>
      <c r="H119" s="69">
        <v>0</v>
      </c>
      <c r="I119" s="69">
        <v>0</v>
      </c>
      <c r="J119" s="69">
        <v>1</v>
      </c>
      <c r="K119" s="69">
        <v>0</v>
      </c>
      <c r="L119" s="64" t="s">
        <v>1175</v>
      </c>
      <c r="M119" s="64"/>
      <c r="N119" s="72"/>
    </row>
    <row r="120" spans="1:14" s="44" customFormat="1" ht="72">
      <c r="A120" s="35">
        <v>79</v>
      </c>
      <c r="B120" s="46" t="s">
        <v>1116</v>
      </c>
      <c r="C120" s="46" t="s">
        <v>451</v>
      </c>
      <c r="D120" s="59" t="s">
        <v>66</v>
      </c>
      <c r="E120" s="62" t="s">
        <v>1322</v>
      </c>
      <c r="F120" s="163" t="s">
        <v>214</v>
      </c>
      <c r="G120" s="69">
        <v>0</v>
      </c>
      <c r="H120" s="69">
        <v>0</v>
      </c>
      <c r="I120" s="69">
        <v>0</v>
      </c>
      <c r="J120" s="69">
        <v>1</v>
      </c>
      <c r="K120" s="69">
        <v>0</v>
      </c>
      <c r="L120" s="64" t="s">
        <v>1576</v>
      </c>
      <c r="M120" s="64"/>
      <c r="N120" s="72"/>
    </row>
    <row r="121" spans="1:14" s="44" customFormat="1" ht="36.75" thickBot="1">
      <c r="A121" s="45">
        <v>80</v>
      </c>
      <c r="B121" s="46" t="s">
        <v>1116</v>
      </c>
      <c r="C121" s="46" t="s">
        <v>451</v>
      </c>
      <c r="D121" s="59" t="s">
        <v>1940</v>
      </c>
      <c r="E121" s="62" t="s">
        <v>1524</v>
      </c>
      <c r="F121" s="163" t="s">
        <v>1617</v>
      </c>
      <c r="G121" s="69">
        <v>0</v>
      </c>
      <c r="H121" s="69">
        <v>1</v>
      </c>
      <c r="I121" s="69">
        <v>0</v>
      </c>
      <c r="J121" s="69">
        <v>0</v>
      </c>
      <c r="K121" s="69">
        <v>0</v>
      </c>
      <c r="L121" s="64" t="s">
        <v>204</v>
      </c>
      <c r="M121" s="64"/>
      <c r="N121" s="72"/>
    </row>
    <row r="122" spans="1:14" s="44" customFormat="1" ht="72">
      <c r="A122" s="35">
        <v>81</v>
      </c>
      <c r="B122" s="46" t="s">
        <v>1116</v>
      </c>
      <c r="C122" s="46" t="s">
        <v>451</v>
      </c>
      <c r="D122" s="59" t="s">
        <v>1018</v>
      </c>
      <c r="E122" s="62" t="s">
        <v>1938</v>
      </c>
      <c r="F122" s="163" t="s">
        <v>1618</v>
      </c>
      <c r="G122" s="69">
        <v>0</v>
      </c>
      <c r="H122" s="69">
        <v>0</v>
      </c>
      <c r="I122" s="69">
        <v>0</v>
      </c>
      <c r="J122" s="69">
        <v>0</v>
      </c>
      <c r="K122" s="69">
        <v>1</v>
      </c>
      <c r="L122" s="64" t="s">
        <v>186</v>
      </c>
      <c r="M122" s="64"/>
      <c r="N122" s="72"/>
    </row>
    <row r="123" spans="1:14" s="44" customFormat="1" ht="48.75" thickBot="1">
      <c r="A123" s="45">
        <v>82</v>
      </c>
      <c r="B123" s="46" t="s">
        <v>1116</v>
      </c>
      <c r="C123" s="59" t="s">
        <v>1619</v>
      </c>
      <c r="D123" s="49" t="s">
        <v>1620</v>
      </c>
      <c r="E123" s="49" t="s">
        <v>1621</v>
      </c>
      <c r="F123" s="66">
        <v>39112</v>
      </c>
      <c r="G123" s="55">
        <v>0</v>
      </c>
      <c r="H123" s="51">
        <v>0</v>
      </c>
      <c r="I123" s="55">
        <v>1</v>
      </c>
      <c r="J123" s="51">
        <v>0</v>
      </c>
      <c r="K123" s="51">
        <v>0</v>
      </c>
      <c r="L123" s="64" t="s">
        <v>472</v>
      </c>
      <c r="M123" s="52"/>
      <c r="N123" s="53"/>
    </row>
    <row r="124" spans="1:14" s="44" customFormat="1" ht="36">
      <c r="A124" s="35">
        <v>83</v>
      </c>
      <c r="B124" s="46" t="s">
        <v>1116</v>
      </c>
      <c r="C124" s="46" t="s">
        <v>1619</v>
      </c>
      <c r="D124" s="49" t="s">
        <v>1620</v>
      </c>
      <c r="E124" s="49" t="s">
        <v>473</v>
      </c>
      <c r="F124" s="70">
        <v>39189</v>
      </c>
      <c r="G124" s="51">
        <v>0</v>
      </c>
      <c r="H124" s="51">
        <v>0</v>
      </c>
      <c r="I124" s="51">
        <v>0</v>
      </c>
      <c r="J124" s="51">
        <v>1</v>
      </c>
      <c r="K124" s="51">
        <v>0</v>
      </c>
      <c r="L124" s="64" t="s">
        <v>474</v>
      </c>
      <c r="M124" s="64"/>
      <c r="N124" s="53"/>
    </row>
    <row r="125" spans="1:14" s="44" customFormat="1" ht="36.75" thickBot="1">
      <c r="A125" s="45">
        <v>84</v>
      </c>
      <c r="B125" s="46" t="s">
        <v>1116</v>
      </c>
      <c r="C125" s="59" t="s">
        <v>1619</v>
      </c>
      <c r="D125" s="49" t="s">
        <v>475</v>
      </c>
      <c r="E125" s="49" t="s">
        <v>476</v>
      </c>
      <c r="F125" s="66">
        <v>39126</v>
      </c>
      <c r="G125" s="55">
        <v>0</v>
      </c>
      <c r="H125" s="51">
        <v>0</v>
      </c>
      <c r="I125" s="51">
        <v>0</v>
      </c>
      <c r="J125" s="51">
        <v>0</v>
      </c>
      <c r="K125" s="55">
        <v>1</v>
      </c>
      <c r="L125" s="64" t="s">
        <v>477</v>
      </c>
      <c r="M125" s="64"/>
      <c r="N125" s="53"/>
    </row>
    <row r="126" spans="1:14" s="44" customFormat="1" ht="36">
      <c r="A126" s="35">
        <v>85</v>
      </c>
      <c r="B126" s="46" t="s">
        <v>1116</v>
      </c>
      <c r="C126" s="46" t="s">
        <v>1619</v>
      </c>
      <c r="D126" s="49" t="s">
        <v>475</v>
      </c>
      <c r="E126" s="49" t="s">
        <v>478</v>
      </c>
      <c r="F126" s="70">
        <v>39207</v>
      </c>
      <c r="G126" s="51">
        <v>0</v>
      </c>
      <c r="H126" s="51">
        <v>0</v>
      </c>
      <c r="I126" s="51">
        <v>0</v>
      </c>
      <c r="J126" s="51">
        <v>0</v>
      </c>
      <c r="K126" s="51">
        <v>1</v>
      </c>
      <c r="L126" s="64" t="s">
        <v>479</v>
      </c>
      <c r="M126" s="65"/>
      <c r="N126" s="53"/>
    </row>
    <row r="127" spans="1:14" s="44" customFormat="1" ht="24.75" thickBot="1">
      <c r="A127" s="45">
        <v>86</v>
      </c>
      <c r="B127" s="46" t="s">
        <v>1116</v>
      </c>
      <c r="C127" s="46" t="s">
        <v>1619</v>
      </c>
      <c r="D127" s="49" t="s">
        <v>480</v>
      </c>
      <c r="E127" s="49" t="s">
        <v>481</v>
      </c>
      <c r="F127" s="70">
        <v>39222</v>
      </c>
      <c r="G127" s="51">
        <v>0</v>
      </c>
      <c r="H127" s="51">
        <v>0</v>
      </c>
      <c r="I127" s="51">
        <v>1</v>
      </c>
      <c r="J127" s="51">
        <v>0</v>
      </c>
      <c r="K127" s="51">
        <v>0</v>
      </c>
      <c r="L127" s="73" t="s">
        <v>482</v>
      </c>
      <c r="M127" s="64"/>
      <c r="N127" s="53"/>
    </row>
    <row r="128" spans="1:14" s="44" customFormat="1" ht="24">
      <c r="A128" s="35">
        <v>87</v>
      </c>
      <c r="B128" s="46" t="s">
        <v>1116</v>
      </c>
      <c r="C128" s="46" t="s">
        <v>1619</v>
      </c>
      <c r="D128" s="74" t="s">
        <v>480</v>
      </c>
      <c r="E128" s="157" t="s">
        <v>483</v>
      </c>
      <c r="F128" s="70">
        <v>39237</v>
      </c>
      <c r="G128" s="51">
        <v>0</v>
      </c>
      <c r="H128" s="51">
        <v>0</v>
      </c>
      <c r="I128" s="51">
        <v>0</v>
      </c>
      <c r="J128" s="51">
        <v>0</v>
      </c>
      <c r="K128" s="51">
        <v>5</v>
      </c>
      <c r="L128" s="73" t="s">
        <v>484</v>
      </c>
      <c r="M128" s="64"/>
      <c r="N128" s="53"/>
    </row>
    <row r="129" spans="1:14" s="44" customFormat="1" ht="24.75" thickBot="1">
      <c r="A129" s="45">
        <v>88</v>
      </c>
      <c r="B129" s="46" t="s">
        <v>1116</v>
      </c>
      <c r="C129" s="46" t="s">
        <v>1619</v>
      </c>
      <c r="D129" s="74" t="s">
        <v>485</v>
      </c>
      <c r="E129" s="74" t="s">
        <v>486</v>
      </c>
      <c r="F129" s="70">
        <v>39245</v>
      </c>
      <c r="G129" s="51">
        <v>0</v>
      </c>
      <c r="H129" s="51">
        <v>1</v>
      </c>
      <c r="I129" s="51">
        <v>0</v>
      </c>
      <c r="J129" s="51">
        <v>0</v>
      </c>
      <c r="K129" s="51">
        <v>0</v>
      </c>
      <c r="L129" s="73" t="s">
        <v>487</v>
      </c>
      <c r="M129" s="64"/>
      <c r="N129" s="53"/>
    </row>
    <row r="130" spans="1:14" s="44" customFormat="1" ht="24">
      <c r="A130" s="35">
        <v>89</v>
      </c>
      <c r="B130" s="46" t="s">
        <v>1116</v>
      </c>
      <c r="C130" s="46" t="s">
        <v>1619</v>
      </c>
      <c r="D130" s="74" t="s">
        <v>485</v>
      </c>
      <c r="E130" s="74" t="s">
        <v>488</v>
      </c>
      <c r="F130" s="70">
        <v>39261</v>
      </c>
      <c r="G130" s="51">
        <v>0</v>
      </c>
      <c r="H130" s="51">
        <v>0</v>
      </c>
      <c r="I130" s="51">
        <v>0</v>
      </c>
      <c r="J130" s="51">
        <v>0</v>
      </c>
      <c r="K130" s="51">
        <v>1</v>
      </c>
      <c r="L130" s="73" t="s">
        <v>489</v>
      </c>
      <c r="M130" s="64"/>
      <c r="N130" s="53"/>
    </row>
    <row r="131" spans="1:14" s="44" customFormat="1" ht="72.75" thickBot="1">
      <c r="A131" s="45">
        <v>90</v>
      </c>
      <c r="B131" s="46" t="s">
        <v>1116</v>
      </c>
      <c r="C131" s="46" t="s">
        <v>1619</v>
      </c>
      <c r="D131" s="75" t="s">
        <v>490</v>
      </c>
      <c r="E131" s="49" t="s">
        <v>491</v>
      </c>
      <c r="F131" s="70">
        <v>39265</v>
      </c>
      <c r="G131" s="51">
        <v>0</v>
      </c>
      <c r="H131" s="51">
        <v>0</v>
      </c>
      <c r="I131" s="51">
        <v>0</v>
      </c>
      <c r="J131" s="51">
        <v>0</v>
      </c>
      <c r="K131" s="51">
        <v>1</v>
      </c>
      <c r="L131" s="64" t="s">
        <v>1474</v>
      </c>
      <c r="M131" s="64"/>
      <c r="N131" s="53"/>
    </row>
    <row r="132" spans="1:14" s="44" customFormat="1" ht="12">
      <c r="A132" s="35">
        <v>91</v>
      </c>
      <c r="B132" s="46" t="s">
        <v>1116</v>
      </c>
      <c r="C132" s="46" t="s">
        <v>1619</v>
      </c>
      <c r="D132" s="75" t="s">
        <v>485</v>
      </c>
      <c r="E132" s="49" t="s">
        <v>1475</v>
      </c>
      <c r="F132" s="70">
        <v>39274</v>
      </c>
      <c r="G132" s="51">
        <v>0</v>
      </c>
      <c r="H132" s="51">
        <v>1</v>
      </c>
      <c r="I132" s="51">
        <v>0</v>
      </c>
      <c r="J132" s="51">
        <v>0</v>
      </c>
      <c r="K132" s="51">
        <v>0</v>
      </c>
      <c r="L132" s="61" t="s">
        <v>1476</v>
      </c>
      <c r="M132" s="64"/>
      <c r="N132" s="53"/>
    </row>
    <row r="133" spans="1:14" s="44" customFormat="1" thickBot="1">
      <c r="A133" s="45">
        <v>92</v>
      </c>
      <c r="B133" s="46" t="s">
        <v>1116</v>
      </c>
      <c r="C133" s="46" t="s">
        <v>1619</v>
      </c>
      <c r="D133" s="75" t="s">
        <v>490</v>
      </c>
      <c r="E133" s="49" t="s">
        <v>1477</v>
      </c>
      <c r="F133" s="70">
        <v>39259</v>
      </c>
      <c r="G133" s="51">
        <v>0</v>
      </c>
      <c r="H133" s="51">
        <v>0</v>
      </c>
      <c r="I133" s="51">
        <v>1</v>
      </c>
      <c r="J133" s="51">
        <v>0</v>
      </c>
      <c r="K133" s="51">
        <v>0</v>
      </c>
      <c r="L133" s="61" t="s">
        <v>1478</v>
      </c>
      <c r="M133" s="64"/>
      <c r="N133" s="53"/>
    </row>
    <row r="134" spans="1:14" s="44" customFormat="1" ht="12">
      <c r="A134" s="35">
        <v>93</v>
      </c>
      <c r="B134" s="46" t="s">
        <v>1116</v>
      </c>
      <c r="C134" s="46" t="s">
        <v>1619</v>
      </c>
      <c r="D134" s="75" t="s">
        <v>490</v>
      </c>
      <c r="E134" s="49" t="s">
        <v>1541</v>
      </c>
      <c r="F134" s="70">
        <v>39259</v>
      </c>
      <c r="G134" s="51">
        <v>0</v>
      </c>
      <c r="H134" s="51">
        <v>0</v>
      </c>
      <c r="I134" s="51">
        <v>1</v>
      </c>
      <c r="J134" s="51">
        <v>0</v>
      </c>
      <c r="K134" s="51">
        <v>0</v>
      </c>
      <c r="L134" s="61" t="s">
        <v>1478</v>
      </c>
      <c r="M134" s="64"/>
      <c r="N134" s="53"/>
    </row>
    <row r="135" spans="1:14" s="44" customFormat="1" thickBot="1">
      <c r="A135" s="45">
        <v>94</v>
      </c>
      <c r="B135" s="46" t="s">
        <v>1116</v>
      </c>
      <c r="C135" s="46" t="s">
        <v>1619</v>
      </c>
      <c r="D135" s="75" t="s">
        <v>490</v>
      </c>
      <c r="E135" s="49" t="s">
        <v>1542</v>
      </c>
      <c r="F135" s="70">
        <v>39259</v>
      </c>
      <c r="G135" s="51">
        <v>0</v>
      </c>
      <c r="H135" s="51">
        <v>0</v>
      </c>
      <c r="I135" s="51">
        <v>0</v>
      </c>
      <c r="J135" s="51">
        <v>1</v>
      </c>
      <c r="K135" s="51">
        <v>0</v>
      </c>
      <c r="L135" s="61" t="s">
        <v>1478</v>
      </c>
      <c r="M135" s="64"/>
      <c r="N135" s="53"/>
    </row>
    <row r="136" spans="1:14" s="44" customFormat="1" ht="12">
      <c r="A136" s="35">
        <v>95</v>
      </c>
      <c r="B136" s="46" t="s">
        <v>1116</v>
      </c>
      <c r="C136" s="46" t="s">
        <v>1619</v>
      </c>
      <c r="D136" s="75" t="s">
        <v>490</v>
      </c>
      <c r="E136" s="75" t="s">
        <v>1543</v>
      </c>
      <c r="F136" s="70">
        <v>39259</v>
      </c>
      <c r="G136" s="51">
        <v>0</v>
      </c>
      <c r="H136" s="51">
        <v>0</v>
      </c>
      <c r="I136" s="51">
        <v>0</v>
      </c>
      <c r="J136" s="51">
        <v>1</v>
      </c>
      <c r="K136" s="51">
        <v>0</v>
      </c>
      <c r="L136" s="61" t="s">
        <v>1478</v>
      </c>
      <c r="M136" s="64"/>
      <c r="N136" s="53"/>
    </row>
    <row r="137" spans="1:14" s="44" customFormat="1" thickBot="1">
      <c r="A137" s="45">
        <v>96</v>
      </c>
      <c r="B137" s="46" t="s">
        <v>1116</v>
      </c>
      <c r="C137" s="46" t="s">
        <v>1619</v>
      </c>
      <c r="D137" s="75" t="s">
        <v>490</v>
      </c>
      <c r="E137" s="75" t="s">
        <v>1544</v>
      </c>
      <c r="F137" s="70">
        <v>39259</v>
      </c>
      <c r="G137" s="51">
        <v>0</v>
      </c>
      <c r="H137" s="51">
        <v>1</v>
      </c>
      <c r="I137" s="51">
        <v>0</v>
      </c>
      <c r="J137" s="51">
        <v>0</v>
      </c>
      <c r="K137" s="51">
        <v>0</v>
      </c>
      <c r="L137" s="61" t="s">
        <v>1478</v>
      </c>
      <c r="M137" s="64"/>
      <c r="N137" s="53"/>
    </row>
    <row r="138" spans="1:14" s="44" customFormat="1" ht="24">
      <c r="A138" s="35">
        <v>97</v>
      </c>
      <c r="B138" s="46" t="s">
        <v>1116</v>
      </c>
      <c r="C138" s="46" t="s">
        <v>1619</v>
      </c>
      <c r="D138" s="75" t="s">
        <v>485</v>
      </c>
      <c r="E138" s="75" t="s">
        <v>1545</v>
      </c>
      <c r="F138" s="70">
        <v>39252</v>
      </c>
      <c r="G138" s="51">
        <v>0</v>
      </c>
      <c r="H138" s="51">
        <v>0</v>
      </c>
      <c r="I138" s="51">
        <v>0</v>
      </c>
      <c r="J138" s="51">
        <v>1</v>
      </c>
      <c r="K138" s="51">
        <v>0</v>
      </c>
      <c r="L138" s="61" t="s">
        <v>1546</v>
      </c>
      <c r="M138" s="64"/>
      <c r="N138" s="53"/>
    </row>
    <row r="139" spans="1:14" s="44" customFormat="1" ht="36.75" thickBot="1">
      <c r="A139" s="45">
        <v>98</v>
      </c>
      <c r="B139" s="46" t="s">
        <v>1116</v>
      </c>
      <c r="C139" s="46" t="s">
        <v>1619</v>
      </c>
      <c r="D139" s="75" t="s">
        <v>485</v>
      </c>
      <c r="E139" s="75" t="s">
        <v>1547</v>
      </c>
      <c r="F139" s="70">
        <v>39294</v>
      </c>
      <c r="G139" s="51">
        <v>0</v>
      </c>
      <c r="H139" s="51">
        <v>0</v>
      </c>
      <c r="I139" s="51">
        <v>0</v>
      </c>
      <c r="J139" s="51">
        <v>0</v>
      </c>
      <c r="K139" s="51">
        <v>1</v>
      </c>
      <c r="L139" s="61" t="s">
        <v>1548</v>
      </c>
      <c r="M139" s="64"/>
      <c r="N139" s="53"/>
    </row>
    <row r="140" spans="1:14" s="44" customFormat="1" ht="57.75" customHeight="1">
      <c r="A140" s="35">
        <v>99</v>
      </c>
      <c r="B140" s="46" t="s">
        <v>1116</v>
      </c>
      <c r="C140" s="46" t="s">
        <v>1619</v>
      </c>
      <c r="D140" s="75" t="s">
        <v>485</v>
      </c>
      <c r="E140" s="75" t="s">
        <v>1549</v>
      </c>
      <c r="F140" s="70">
        <v>39304</v>
      </c>
      <c r="G140" s="51">
        <v>0</v>
      </c>
      <c r="H140" s="51">
        <v>0</v>
      </c>
      <c r="I140" s="51">
        <v>0</v>
      </c>
      <c r="J140" s="51">
        <v>0</v>
      </c>
      <c r="K140" s="51">
        <v>2</v>
      </c>
      <c r="L140" s="76" t="s">
        <v>175</v>
      </c>
      <c r="M140" s="64"/>
      <c r="N140" s="53"/>
    </row>
    <row r="141" spans="1:14" s="44" customFormat="1" ht="90.75" thickBot="1">
      <c r="A141" s="45">
        <v>100</v>
      </c>
      <c r="B141" s="46" t="s">
        <v>1116</v>
      </c>
      <c r="C141" s="46" t="s">
        <v>1619</v>
      </c>
      <c r="D141" s="75" t="s">
        <v>485</v>
      </c>
      <c r="E141" s="75" t="s">
        <v>176</v>
      </c>
      <c r="F141" s="70">
        <v>39305</v>
      </c>
      <c r="G141" s="51">
        <v>0</v>
      </c>
      <c r="H141" s="51">
        <v>0</v>
      </c>
      <c r="I141" s="51">
        <v>0</v>
      </c>
      <c r="J141" s="51">
        <v>0</v>
      </c>
      <c r="K141" s="51">
        <v>1</v>
      </c>
      <c r="L141" s="77" t="s">
        <v>1493</v>
      </c>
      <c r="M141" s="64"/>
      <c r="N141" s="53"/>
    </row>
    <row r="142" spans="1:14" s="44" customFormat="1" ht="76.5">
      <c r="A142" s="35">
        <v>101</v>
      </c>
      <c r="B142" s="46" t="s">
        <v>1116</v>
      </c>
      <c r="C142" s="46" t="s">
        <v>1619</v>
      </c>
      <c r="D142" s="75" t="s">
        <v>485</v>
      </c>
      <c r="E142" s="75" t="s">
        <v>1656</v>
      </c>
      <c r="F142" s="70">
        <v>39309</v>
      </c>
      <c r="G142" s="51">
        <v>0</v>
      </c>
      <c r="H142" s="51">
        <v>0</v>
      </c>
      <c r="I142" s="51">
        <v>0</v>
      </c>
      <c r="J142" s="51">
        <v>0</v>
      </c>
      <c r="K142" s="51">
        <v>1</v>
      </c>
      <c r="L142" s="78" t="s">
        <v>1657</v>
      </c>
      <c r="M142" s="64"/>
      <c r="N142" s="53"/>
    </row>
    <row r="143" spans="1:14" s="44" customFormat="1" ht="24.75" thickBot="1">
      <c r="A143" s="45">
        <v>102</v>
      </c>
      <c r="B143" s="46" t="s">
        <v>1116</v>
      </c>
      <c r="C143" s="46" t="s">
        <v>1619</v>
      </c>
      <c r="D143" s="75" t="s">
        <v>1658</v>
      </c>
      <c r="E143" s="75" t="s">
        <v>1659</v>
      </c>
      <c r="F143" s="70">
        <v>39330</v>
      </c>
      <c r="G143" s="51">
        <v>0</v>
      </c>
      <c r="H143" s="51">
        <v>0</v>
      </c>
      <c r="I143" s="51">
        <v>0</v>
      </c>
      <c r="J143" s="51">
        <v>0</v>
      </c>
      <c r="K143" s="51">
        <v>1</v>
      </c>
      <c r="L143" s="64" t="s">
        <v>1660</v>
      </c>
      <c r="M143" s="79"/>
      <c r="N143" s="53"/>
    </row>
    <row r="144" spans="1:14" s="44" customFormat="1" ht="60">
      <c r="A144" s="35">
        <v>103</v>
      </c>
      <c r="B144" s="46" t="s">
        <v>1116</v>
      </c>
      <c r="C144" s="46" t="s">
        <v>1619</v>
      </c>
      <c r="D144" s="75" t="s">
        <v>1661</v>
      </c>
      <c r="E144" s="75" t="s">
        <v>1662</v>
      </c>
      <c r="F144" s="70">
        <v>39341</v>
      </c>
      <c r="G144" s="51">
        <v>0</v>
      </c>
      <c r="H144" s="51">
        <v>0</v>
      </c>
      <c r="I144" s="51">
        <v>1</v>
      </c>
      <c r="J144" s="51">
        <v>0</v>
      </c>
      <c r="K144" s="51">
        <v>0</v>
      </c>
      <c r="L144" s="64" t="s">
        <v>1663</v>
      </c>
      <c r="M144" s="79"/>
      <c r="N144" s="53"/>
    </row>
    <row r="145" spans="1:14" s="44" customFormat="1" ht="60.75" thickBot="1">
      <c r="A145" s="45">
        <v>104</v>
      </c>
      <c r="B145" s="46" t="s">
        <v>1116</v>
      </c>
      <c r="C145" s="46" t="s">
        <v>1619</v>
      </c>
      <c r="D145" s="75" t="s">
        <v>1661</v>
      </c>
      <c r="E145" s="75" t="s">
        <v>1664</v>
      </c>
      <c r="F145" s="70">
        <v>39350</v>
      </c>
      <c r="G145" s="51">
        <v>0</v>
      </c>
      <c r="H145" s="51">
        <v>0</v>
      </c>
      <c r="I145" s="51">
        <v>0</v>
      </c>
      <c r="J145" s="51">
        <v>0</v>
      </c>
      <c r="K145" s="51">
        <v>1</v>
      </c>
      <c r="L145" s="64" t="s">
        <v>1665</v>
      </c>
      <c r="M145" s="79"/>
      <c r="N145" s="53"/>
    </row>
    <row r="146" spans="1:14" s="44" customFormat="1" ht="12">
      <c r="A146" s="35">
        <v>105</v>
      </c>
      <c r="B146" s="46" t="s">
        <v>1116</v>
      </c>
      <c r="C146" s="46" t="s">
        <v>1619</v>
      </c>
      <c r="D146" s="75" t="s">
        <v>1666</v>
      </c>
      <c r="E146" s="75" t="s">
        <v>1667</v>
      </c>
      <c r="F146" s="70">
        <v>39311</v>
      </c>
      <c r="G146" s="51">
        <v>0</v>
      </c>
      <c r="H146" s="51">
        <v>1</v>
      </c>
      <c r="I146" s="51">
        <v>0</v>
      </c>
      <c r="J146" s="51">
        <v>0</v>
      </c>
      <c r="K146" s="51">
        <v>0</v>
      </c>
      <c r="L146" s="64" t="s">
        <v>1668</v>
      </c>
      <c r="M146" s="79"/>
      <c r="N146" s="53"/>
    </row>
    <row r="147" spans="1:14" s="44" customFormat="1" ht="36.75" thickBot="1">
      <c r="A147" s="45">
        <v>106</v>
      </c>
      <c r="B147" s="46" t="s">
        <v>1116</v>
      </c>
      <c r="C147" s="46" t="s">
        <v>1619</v>
      </c>
      <c r="D147" s="75" t="s">
        <v>475</v>
      </c>
      <c r="E147" s="75" t="s">
        <v>1669</v>
      </c>
      <c r="F147" s="70">
        <v>39327</v>
      </c>
      <c r="G147" s="51">
        <v>0</v>
      </c>
      <c r="H147" s="51">
        <v>0</v>
      </c>
      <c r="I147" s="51">
        <v>0</v>
      </c>
      <c r="J147" s="51">
        <v>0</v>
      </c>
      <c r="K147" s="51">
        <v>2</v>
      </c>
      <c r="L147" s="64" t="s">
        <v>1670</v>
      </c>
      <c r="M147" s="79"/>
      <c r="N147" s="53"/>
    </row>
    <row r="148" spans="1:14" s="44" customFormat="1" ht="12">
      <c r="A148" s="35">
        <v>107</v>
      </c>
      <c r="B148" s="46" t="s">
        <v>1116</v>
      </c>
      <c r="C148" s="46" t="s">
        <v>1619</v>
      </c>
      <c r="D148" s="75" t="s">
        <v>490</v>
      </c>
      <c r="E148" s="75" t="s">
        <v>1671</v>
      </c>
      <c r="F148" s="70" t="s">
        <v>1672</v>
      </c>
      <c r="G148" s="51">
        <v>0</v>
      </c>
      <c r="H148" s="51">
        <v>0</v>
      </c>
      <c r="I148" s="51">
        <v>1</v>
      </c>
      <c r="J148" s="51">
        <v>0</v>
      </c>
      <c r="K148" s="51">
        <v>0</v>
      </c>
      <c r="L148" s="64" t="s">
        <v>147</v>
      </c>
      <c r="M148" s="79"/>
      <c r="N148" s="53"/>
    </row>
    <row r="149" spans="1:14" s="44" customFormat="1" ht="24.75" thickBot="1">
      <c r="A149" s="45">
        <v>108</v>
      </c>
      <c r="B149" s="46" t="s">
        <v>1116</v>
      </c>
      <c r="C149" s="46" t="s">
        <v>1619</v>
      </c>
      <c r="D149" s="75" t="s">
        <v>480</v>
      </c>
      <c r="E149" s="75" t="s">
        <v>162</v>
      </c>
      <c r="F149" s="164" t="s">
        <v>1731</v>
      </c>
      <c r="G149" s="51">
        <v>0</v>
      </c>
      <c r="H149" s="51">
        <v>1</v>
      </c>
      <c r="I149" s="51">
        <v>0</v>
      </c>
      <c r="J149" s="51">
        <v>0</v>
      </c>
      <c r="K149" s="51">
        <v>0</v>
      </c>
      <c r="L149" s="64" t="s">
        <v>163</v>
      </c>
      <c r="M149" s="79"/>
      <c r="N149" s="53"/>
    </row>
    <row r="150" spans="1:14" s="44" customFormat="1" ht="24">
      <c r="A150" s="35">
        <v>109</v>
      </c>
      <c r="B150" s="46" t="s">
        <v>1116</v>
      </c>
      <c r="C150" s="46" t="s">
        <v>1619</v>
      </c>
      <c r="D150" s="75" t="s">
        <v>1732</v>
      </c>
      <c r="E150" s="75" t="s">
        <v>1323</v>
      </c>
      <c r="F150" s="164" t="s">
        <v>1733</v>
      </c>
      <c r="G150" s="51">
        <v>0</v>
      </c>
      <c r="H150" s="51">
        <v>1</v>
      </c>
      <c r="I150" s="51">
        <v>0</v>
      </c>
      <c r="J150" s="51">
        <v>0</v>
      </c>
      <c r="K150" s="51">
        <v>0</v>
      </c>
      <c r="L150" s="64" t="s">
        <v>1531</v>
      </c>
      <c r="M150" s="79"/>
      <c r="N150" s="53"/>
    </row>
    <row r="151" spans="1:14" s="44" customFormat="1" ht="36.75" thickBot="1">
      <c r="A151" s="45">
        <v>110</v>
      </c>
      <c r="B151" s="46" t="s">
        <v>1116</v>
      </c>
      <c r="C151" s="46" t="s">
        <v>1619</v>
      </c>
      <c r="D151" s="75" t="s">
        <v>1732</v>
      </c>
      <c r="E151" s="75" t="s">
        <v>1532</v>
      </c>
      <c r="F151" s="164" t="s">
        <v>1733</v>
      </c>
      <c r="G151" s="51">
        <v>0</v>
      </c>
      <c r="H151" s="51">
        <v>0</v>
      </c>
      <c r="I151" s="51">
        <v>0</v>
      </c>
      <c r="J151" s="51">
        <v>0</v>
      </c>
      <c r="K151" s="51">
        <v>1</v>
      </c>
      <c r="L151" s="64" t="s">
        <v>1533</v>
      </c>
      <c r="M151" s="79"/>
      <c r="N151" s="53"/>
    </row>
    <row r="152" spans="1:14" s="44" customFormat="1" ht="36">
      <c r="A152" s="35">
        <v>111</v>
      </c>
      <c r="B152" s="46" t="s">
        <v>1116</v>
      </c>
      <c r="C152" s="46" t="s">
        <v>1619</v>
      </c>
      <c r="D152" s="75" t="s">
        <v>480</v>
      </c>
      <c r="E152" s="75" t="s">
        <v>1534</v>
      </c>
      <c r="F152" s="164" t="s">
        <v>1734</v>
      </c>
      <c r="G152" s="51">
        <v>0</v>
      </c>
      <c r="H152" s="51">
        <v>0</v>
      </c>
      <c r="I152" s="51">
        <v>1</v>
      </c>
      <c r="J152" s="51">
        <v>0</v>
      </c>
      <c r="K152" s="51">
        <v>0</v>
      </c>
      <c r="L152" s="64" t="s">
        <v>1535</v>
      </c>
      <c r="M152" s="79"/>
      <c r="N152" s="53"/>
    </row>
    <row r="153" spans="1:14" s="44" customFormat="1" ht="36.75" thickBot="1">
      <c r="A153" s="45">
        <v>112</v>
      </c>
      <c r="B153" s="46" t="s">
        <v>1116</v>
      </c>
      <c r="C153" s="46" t="s">
        <v>1619</v>
      </c>
      <c r="D153" s="75" t="s">
        <v>1732</v>
      </c>
      <c r="E153" s="75" t="s">
        <v>1520</v>
      </c>
      <c r="F153" s="164" t="s">
        <v>1735</v>
      </c>
      <c r="G153" s="51">
        <v>0</v>
      </c>
      <c r="H153" s="51">
        <v>0</v>
      </c>
      <c r="I153" s="51">
        <v>0</v>
      </c>
      <c r="J153" s="51">
        <v>1</v>
      </c>
      <c r="K153" s="51">
        <v>0</v>
      </c>
      <c r="L153" s="64" t="s">
        <v>1523</v>
      </c>
      <c r="M153" s="79"/>
      <c r="N153" s="53"/>
    </row>
    <row r="154" spans="1:14" s="44" customFormat="1" ht="72.75" thickBot="1">
      <c r="A154" s="35">
        <v>113</v>
      </c>
      <c r="B154" s="80" t="s">
        <v>1116</v>
      </c>
      <c r="C154" s="80" t="s">
        <v>1619</v>
      </c>
      <c r="D154" s="81" t="s">
        <v>480</v>
      </c>
      <c r="E154" s="81" t="s">
        <v>205</v>
      </c>
      <c r="F154" s="165"/>
      <c r="G154" s="82">
        <v>1</v>
      </c>
      <c r="H154" s="82">
        <v>0</v>
      </c>
      <c r="I154" s="82">
        <v>0</v>
      </c>
      <c r="J154" s="82">
        <v>0</v>
      </c>
      <c r="K154" s="82">
        <v>0</v>
      </c>
      <c r="L154" s="83" t="s">
        <v>1937</v>
      </c>
      <c r="M154" s="84"/>
      <c r="N154" s="85"/>
    </row>
    <row r="155" spans="1:14" s="44" customFormat="1" ht="90" thickBot="1">
      <c r="A155" s="86">
        <v>114</v>
      </c>
      <c r="B155" s="46" t="s">
        <v>1116</v>
      </c>
      <c r="C155" s="87" t="s">
        <v>1736</v>
      </c>
      <c r="D155" s="87" t="s">
        <v>1737</v>
      </c>
      <c r="E155" s="88" t="s">
        <v>1738</v>
      </c>
      <c r="F155" s="166" t="s">
        <v>1739</v>
      </c>
      <c r="G155" s="89">
        <v>1</v>
      </c>
      <c r="H155" s="89">
        <v>0</v>
      </c>
      <c r="I155" s="89">
        <v>0</v>
      </c>
      <c r="J155" s="89">
        <v>0</v>
      </c>
      <c r="K155" s="89">
        <v>0</v>
      </c>
      <c r="L155" s="90" t="s">
        <v>1740</v>
      </c>
      <c r="M155" s="91" t="s">
        <v>158</v>
      </c>
      <c r="N155" s="87" t="s">
        <v>158</v>
      </c>
    </row>
    <row r="156" spans="1:14" s="28" customFormat="1" ht="28.5" customHeight="1">
      <c r="A156" s="21">
        <v>1</v>
      </c>
      <c r="B156" s="92" t="s">
        <v>1117</v>
      </c>
      <c r="C156" s="21" t="s">
        <v>1741</v>
      </c>
      <c r="D156" s="92" t="s">
        <v>1742</v>
      </c>
      <c r="E156" s="93" t="s">
        <v>1743</v>
      </c>
      <c r="F156" s="94">
        <v>39181</v>
      </c>
      <c r="G156" s="21"/>
      <c r="H156" s="21"/>
      <c r="I156" s="21"/>
      <c r="J156" s="21">
        <v>1</v>
      </c>
      <c r="K156" s="21"/>
      <c r="L156" s="21" t="s">
        <v>1744</v>
      </c>
      <c r="M156" s="21"/>
      <c r="N156" s="21"/>
    </row>
    <row r="157" spans="1:14" s="28" customFormat="1" ht="38.25">
      <c r="A157" s="21">
        <v>2</v>
      </c>
      <c r="B157" s="92" t="s">
        <v>1117</v>
      </c>
      <c r="C157" s="92" t="s">
        <v>1745</v>
      </c>
      <c r="D157" s="92" t="s">
        <v>1746</v>
      </c>
      <c r="E157" s="93" t="s">
        <v>1243</v>
      </c>
      <c r="F157" s="94">
        <v>39204</v>
      </c>
      <c r="G157" s="21"/>
      <c r="H157" s="21"/>
      <c r="I157" s="21"/>
      <c r="J157" s="21">
        <v>1</v>
      </c>
      <c r="K157" s="21"/>
      <c r="L157" s="21" t="s">
        <v>1244</v>
      </c>
      <c r="M157" s="21"/>
      <c r="N157" s="21"/>
    </row>
    <row r="158" spans="1:14" s="28" customFormat="1" ht="40.700000000000003" customHeight="1">
      <c r="A158" s="21">
        <v>3</v>
      </c>
      <c r="B158" s="92" t="s">
        <v>1117</v>
      </c>
      <c r="C158" s="92" t="s">
        <v>1745</v>
      </c>
      <c r="D158" s="92" t="s">
        <v>1746</v>
      </c>
      <c r="E158" s="93" t="s">
        <v>1245</v>
      </c>
      <c r="F158" s="94">
        <v>39209</v>
      </c>
      <c r="G158" s="21"/>
      <c r="H158" s="21"/>
      <c r="I158" s="21"/>
      <c r="J158" s="21">
        <v>1</v>
      </c>
      <c r="K158" s="21"/>
      <c r="L158" s="21" t="s">
        <v>1246</v>
      </c>
      <c r="M158" s="21"/>
      <c r="N158" s="21"/>
    </row>
    <row r="159" spans="1:14" s="28" customFormat="1" ht="38.25">
      <c r="A159" s="21">
        <v>4</v>
      </c>
      <c r="B159" s="92" t="s">
        <v>1117</v>
      </c>
      <c r="C159" s="92" t="s">
        <v>1745</v>
      </c>
      <c r="D159" s="92" t="s">
        <v>1247</v>
      </c>
      <c r="E159" s="93" t="s">
        <v>1248</v>
      </c>
      <c r="F159" s="94">
        <v>39210</v>
      </c>
      <c r="G159" s="21"/>
      <c r="H159" s="21"/>
      <c r="I159" s="21">
        <v>1</v>
      </c>
      <c r="J159" s="21"/>
      <c r="K159" s="21"/>
      <c r="L159" s="21" t="s">
        <v>880</v>
      </c>
      <c r="M159" s="21"/>
      <c r="N159" s="21"/>
    </row>
    <row r="160" spans="1:14" s="28" customFormat="1" ht="25.5">
      <c r="A160" s="21">
        <v>5</v>
      </c>
      <c r="B160" s="92" t="s">
        <v>1117</v>
      </c>
      <c r="C160" s="92" t="s">
        <v>1741</v>
      </c>
      <c r="D160" s="92" t="s">
        <v>881</v>
      </c>
      <c r="E160" s="93" t="s">
        <v>882</v>
      </c>
      <c r="F160" s="94">
        <v>39211</v>
      </c>
      <c r="G160" s="21"/>
      <c r="H160" s="21"/>
      <c r="I160" s="21">
        <v>1</v>
      </c>
      <c r="J160" s="21"/>
      <c r="K160" s="21"/>
      <c r="L160" s="21" t="s">
        <v>883</v>
      </c>
      <c r="M160" s="21"/>
      <c r="N160" s="21"/>
    </row>
    <row r="161" spans="1:14" s="28" customFormat="1">
      <c r="A161" s="21">
        <v>6</v>
      </c>
      <c r="B161" s="92" t="s">
        <v>1117</v>
      </c>
      <c r="C161" s="92" t="s">
        <v>1741</v>
      </c>
      <c r="D161" s="92" t="s">
        <v>884</v>
      </c>
      <c r="E161" s="93" t="s">
        <v>885</v>
      </c>
      <c r="F161" s="94">
        <v>39213</v>
      </c>
      <c r="G161" s="21"/>
      <c r="H161" s="21"/>
      <c r="I161" s="21"/>
      <c r="J161" s="21"/>
      <c r="K161" s="21">
        <v>1</v>
      </c>
      <c r="L161" s="21" t="s">
        <v>886</v>
      </c>
      <c r="M161" s="21"/>
      <c r="N161" s="21"/>
    </row>
    <row r="162" spans="1:14" s="28" customFormat="1">
      <c r="A162" s="21">
        <v>7</v>
      </c>
      <c r="B162" s="92" t="s">
        <v>1117</v>
      </c>
      <c r="C162" s="92" t="s">
        <v>1745</v>
      </c>
      <c r="D162" s="92" t="s">
        <v>887</v>
      </c>
      <c r="E162" s="93" t="s">
        <v>888</v>
      </c>
      <c r="F162" s="94">
        <v>39229</v>
      </c>
      <c r="G162" s="21"/>
      <c r="H162" s="21"/>
      <c r="I162" s="21"/>
      <c r="J162" s="21"/>
      <c r="K162" s="21">
        <v>1</v>
      </c>
      <c r="L162" s="21" t="s">
        <v>889</v>
      </c>
      <c r="M162" s="21"/>
      <c r="N162" s="21"/>
    </row>
    <row r="163" spans="1:14" s="28" customFormat="1">
      <c r="A163" s="21">
        <v>8</v>
      </c>
      <c r="B163" s="92" t="s">
        <v>1117</v>
      </c>
      <c r="C163" s="92" t="s">
        <v>1745</v>
      </c>
      <c r="D163" s="92" t="s">
        <v>890</v>
      </c>
      <c r="E163" s="93" t="s">
        <v>891</v>
      </c>
      <c r="F163" s="94">
        <v>39238</v>
      </c>
      <c r="G163" s="21"/>
      <c r="H163" s="21"/>
      <c r="I163" s="21"/>
      <c r="J163" s="21"/>
      <c r="K163" s="21">
        <v>1</v>
      </c>
      <c r="L163" s="21" t="s">
        <v>889</v>
      </c>
      <c r="M163" s="21"/>
      <c r="N163" s="21"/>
    </row>
    <row r="164" spans="1:14" s="28" customFormat="1">
      <c r="A164" s="21">
        <v>9</v>
      </c>
      <c r="B164" s="92" t="s">
        <v>1117</v>
      </c>
      <c r="C164" s="92" t="s">
        <v>1741</v>
      </c>
      <c r="D164" s="92" t="s">
        <v>892</v>
      </c>
      <c r="E164" s="93" t="s">
        <v>893</v>
      </c>
      <c r="F164" s="94">
        <v>39254</v>
      </c>
      <c r="G164" s="21"/>
      <c r="H164" s="21"/>
      <c r="I164" s="21"/>
      <c r="J164" s="21"/>
      <c r="K164" s="21">
        <v>1</v>
      </c>
      <c r="L164" s="21" t="s">
        <v>894</v>
      </c>
      <c r="M164" s="21"/>
      <c r="N164" s="21"/>
    </row>
    <row r="165" spans="1:14" s="28" customFormat="1">
      <c r="A165" s="21">
        <v>10</v>
      </c>
      <c r="B165" s="92" t="s">
        <v>1117</v>
      </c>
      <c r="C165" s="92" t="s">
        <v>1741</v>
      </c>
      <c r="D165" s="92" t="s">
        <v>895</v>
      </c>
      <c r="E165" s="93" t="s">
        <v>896</v>
      </c>
      <c r="F165" s="94">
        <v>39254</v>
      </c>
      <c r="G165" s="21"/>
      <c r="H165" s="21"/>
      <c r="I165" s="21"/>
      <c r="J165" s="21"/>
      <c r="K165" s="21">
        <v>1</v>
      </c>
      <c r="L165" s="21" t="s">
        <v>894</v>
      </c>
      <c r="M165" s="21"/>
      <c r="N165" s="21"/>
    </row>
    <row r="166" spans="1:14" s="28" customFormat="1" ht="25.5">
      <c r="A166" s="21">
        <v>11</v>
      </c>
      <c r="B166" s="92" t="s">
        <v>1117</v>
      </c>
      <c r="C166" s="92" t="s">
        <v>1741</v>
      </c>
      <c r="D166" s="92" t="s">
        <v>897</v>
      </c>
      <c r="E166" s="93" t="s">
        <v>898</v>
      </c>
      <c r="F166" s="94">
        <v>39257</v>
      </c>
      <c r="G166" s="21"/>
      <c r="H166" s="21"/>
      <c r="I166" s="21"/>
      <c r="J166" s="21">
        <v>1</v>
      </c>
      <c r="K166" s="21"/>
      <c r="L166" s="21" t="s">
        <v>899</v>
      </c>
      <c r="M166" s="21"/>
      <c r="N166" s="21"/>
    </row>
    <row r="167" spans="1:14" s="28" customFormat="1">
      <c r="A167" s="21">
        <v>12</v>
      </c>
      <c r="B167" s="92" t="s">
        <v>1117</v>
      </c>
      <c r="C167" s="92" t="s">
        <v>1741</v>
      </c>
      <c r="D167" s="92" t="s">
        <v>892</v>
      </c>
      <c r="E167" s="93" t="s">
        <v>900</v>
      </c>
      <c r="F167" s="94">
        <v>39257</v>
      </c>
      <c r="G167" s="21"/>
      <c r="H167" s="21"/>
      <c r="I167" s="21"/>
      <c r="J167" s="21"/>
      <c r="K167" s="21">
        <v>1</v>
      </c>
      <c r="L167" s="21" t="s">
        <v>894</v>
      </c>
      <c r="M167" s="21"/>
      <c r="N167" s="21"/>
    </row>
    <row r="168" spans="1:14" s="28" customFormat="1">
      <c r="A168" s="21">
        <v>13</v>
      </c>
      <c r="B168" s="92" t="s">
        <v>1117</v>
      </c>
      <c r="C168" s="92" t="s">
        <v>1745</v>
      </c>
      <c r="D168" s="92" t="s">
        <v>901</v>
      </c>
      <c r="E168" s="93" t="s">
        <v>902</v>
      </c>
      <c r="F168" s="94">
        <v>39258</v>
      </c>
      <c r="G168" s="21"/>
      <c r="H168" s="21"/>
      <c r="I168" s="21"/>
      <c r="J168" s="21"/>
      <c r="K168" s="21">
        <v>1</v>
      </c>
      <c r="L168" s="21" t="s">
        <v>889</v>
      </c>
      <c r="M168" s="21"/>
      <c r="N168" s="21"/>
    </row>
    <row r="169" spans="1:14" s="28" customFormat="1" ht="25.5">
      <c r="A169" s="21">
        <v>14</v>
      </c>
      <c r="B169" s="92" t="s">
        <v>1117</v>
      </c>
      <c r="C169" s="92" t="s">
        <v>903</v>
      </c>
      <c r="D169" s="92" t="s">
        <v>904</v>
      </c>
      <c r="E169" s="93" t="s">
        <v>905</v>
      </c>
      <c r="F169" s="94">
        <v>39259</v>
      </c>
      <c r="G169" s="21"/>
      <c r="H169" s="21"/>
      <c r="I169" s="21">
        <v>1</v>
      </c>
      <c r="J169" s="21"/>
      <c r="K169" s="21"/>
      <c r="L169" s="21" t="s">
        <v>906</v>
      </c>
      <c r="M169" s="21"/>
      <c r="N169" s="21"/>
    </row>
    <row r="170" spans="1:14" s="28" customFormat="1" ht="25.5">
      <c r="A170" s="21">
        <v>15</v>
      </c>
      <c r="B170" s="92" t="s">
        <v>1117</v>
      </c>
      <c r="C170" s="92" t="s">
        <v>1741</v>
      </c>
      <c r="D170" s="92" t="s">
        <v>881</v>
      </c>
      <c r="E170" s="93" t="s">
        <v>907</v>
      </c>
      <c r="F170" s="94">
        <v>39259</v>
      </c>
      <c r="G170" s="21"/>
      <c r="H170" s="21"/>
      <c r="I170" s="21">
        <v>1</v>
      </c>
      <c r="J170" s="21"/>
      <c r="K170" s="21"/>
      <c r="L170" s="21" t="s">
        <v>908</v>
      </c>
      <c r="M170" s="21"/>
      <c r="N170" s="21"/>
    </row>
    <row r="171" spans="1:14" s="28" customFormat="1">
      <c r="A171" s="21">
        <v>16</v>
      </c>
      <c r="B171" s="92" t="s">
        <v>1117</v>
      </c>
      <c r="C171" s="21" t="s">
        <v>909</v>
      </c>
      <c r="D171" s="92" t="s">
        <v>910</v>
      </c>
      <c r="E171" s="93" t="s">
        <v>911</v>
      </c>
      <c r="F171" s="94">
        <v>39261</v>
      </c>
      <c r="G171" s="21"/>
      <c r="H171" s="21"/>
      <c r="I171" s="21"/>
      <c r="J171" s="21"/>
      <c r="K171" s="21">
        <v>1</v>
      </c>
      <c r="L171" s="21" t="s">
        <v>894</v>
      </c>
      <c r="M171" s="21" t="s">
        <v>153</v>
      </c>
      <c r="N171" s="21" t="s">
        <v>153</v>
      </c>
    </row>
    <row r="172" spans="1:14" s="28" customFormat="1" ht="40.700000000000003" customHeight="1">
      <c r="A172" s="21">
        <v>17</v>
      </c>
      <c r="B172" s="92" t="s">
        <v>1117</v>
      </c>
      <c r="C172" s="92" t="s">
        <v>909</v>
      </c>
      <c r="D172" s="92" t="s">
        <v>910</v>
      </c>
      <c r="E172" s="93" t="s">
        <v>912</v>
      </c>
      <c r="F172" s="94">
        <v>39255</v>
      </c>
      <c r="G172" s="21"/>
      <c r="H172" s="21">
        <v>1</v>
      </c>
      <c r="I172" s="21"/>
      <c r="J172" s="21"/>
      <c r="K172" s="21"/>
      <c r="L172" s="21" t="s">
        <v>913</v>
      </c>
      <c r="M172" s="21"/>
      <c r="N172" s="21"/>
    </row>
    <row r="173" spans="1:14" s="28" customFormat="1" ht="38.25">
      <c r="A173" s="21">
        <v>18</v>
      </c>
      <c r="B173" s="92" t="s">
        <v>1117</v>
      </c>
      <c r="C173" s="92" t="s">
        <v>1745</v>
      </c>
      <c r="D173" s="92" t="s">
        <v>887</v>
      </c>
      <c r="E173" s="93" t="s">
        <v>914</v>
      </c>
      <c r="F173" s="94">
        <v>39266</v>
      </c>
      <c r="G173" s="21"/>
      <c r="H173" s="21"/>
      <c r="I173" s="21">
        <v>1</v>
      </c>
      <c r="J173" s="21"/>
      <c r="K173" s="21"/>
      <c r="L173" s="21" t="s">
        <v>915</v>
      </c>
      <c r="M173" s="21"/>
      <c r="N173" s="21"/>
    </row>
    <row r="174" spans="1:14" s="28" customFormat="1">
      <c r="A174" s="21">
        <v>19</v>
      </c>
      <c r="B174" s="92" t="s">
        <v>1117</v>
      </c>
      <c r="C174" s="92" t="s">
        <v>1741</v>
      </c>
      <c r="D174" s="92" t="s">
        <v>1742</v>
      </c>
      <c r="E174" s="93" t="s">
        <v>1178</v>
      </c>
      <c r="F174" s="94">
        <v>39266</v>
      </c>
      <c r="G174" s="21"/>
      <c r="H174" s="21"/>
      <c r="I174" s="21"/>
      <c r="J174" s="21"/>
      <c r="K174" s="21">
        <v>1</v>
      </c>
      <c r="L174" s="21" t="s">
        <v>1179</v>
      </c>
      <c r="M174" s="21"/>
      <c r="N174" s="21"/>
    </row>
    <row r="175" spans="1:14" s="28" customFormat="1">
      <c r="A175" s="21">
        <v>20</v>
      </c>
      <c r="B175" s="92" t="s">
        <v>1117</v>
      </c>
      <c r="C175" s="92" t="s">
        <v>1745</v>
      </c>
      <c r="D175" s="92" t="s">
        <v>887</v>
      </c>
      <c r="E175" s="93" t="s">
        <v>1180</v>
      </c>
      <c r="F175" s="94">
        <v>39266</v>
      </c>
      <c r="G175" s="21"/>
      <c r="H175" s="21"/>
      <c r="I175" s="21"/>
      <c r="J175" s="21"/>
      <c r="K175" s="21">
        <v>1</v>
      </c>
      <c r="L175" s="21" t="s">
        <v>1181</v>
      </c>
      <c r="M175" s="21"/>
      <c r="N175" s="21"/>
    </row>
    <row r="176" spans="1:14" s="28" customFormat="1">
      <c r="A176" s="21">
        <v>21</v>
      </c>
      <c r="B176" s="92" t="s">
        <v>1117</v>
      </c>
      <c r="C176" s="92" t="s">
        <v>909</v>
      </c>
      <c r="D176" s="92" t="s">
        <v>1182</v>
      </c>
      <c r="E176" s="93" t="s">
        <v>1183</v>
      </c>
      <c r="F176" s="94">
        <v>39268</v>
      </c>
      <c r="G176" s="21"/>
      <c r="H176" s="21"/>
      <c r="I176" s="21"/>
      <c r="J176" s="21"/>
      <c r="K176" s="21">
        <v>1</v>
      </c>
      <c r="L176" s="21" t="s">
        <v>1179</v>
      </c>
      <c r="M176" s="21" t="s">
        <v>153</v>
      </c>
      <c r="N176" s="21" t="s">
        <v>153</v>
      </c>
    </row>
    <row r="177" spans="1:14" s="28" customFormat="1" ht="38.25">
      <c r="A177" s="21">
        <v>22</v>
      </c>
      <c r="B177" s="92" t="s">
        <v>1117</v>
      </c>
      <c r="C177" s="92" t="s">
        <v>1745</v>
      </c>
      <c r="D177" s="92" t="s">
        <v>1746</v>
      </c>
      <c r="E177" s="93" t="s">
        <v>1184</v>
      </c>
      <c r="F177" s="94">
        <v>39270</v>
      </c>
      <c r="G177" s="21"/>
      <c r="H177" s="21">
        <v>1</v>
      </c>
      <c r="I177" s="21"/>
      <c r="J177" s="21"/>
      <c r="K177" s="21"/>
      <c r="L177" s="21" t="s">
        <v>1185</v>
      </c>
      <c r="M177" s="21"/>
      <c r="N177" s="21"/>
    </row>
    <row r="178" spans="1:14" s="28" customFormat="1" ht="25.5">
      <c r="A178" s="21">
        <v>23</v>
      </c>
      <c r="B178" s="92" t="s">
        <v>1117</v>
      </c>
      <c r="C178" s="92" t="s">
        <v>1741</v>
      </c>
      <c r="D178" s="92" t="s">
        <v>1186</v>
      </c>
      <c r="E178" s="95" t="s">
        <v>1187</v>
      </c>
      <c r="F178" s="94">
        <v>39271</v>
      </c>
      <c r="G178" s="21"/>
      <c r="H178" s="21"/>
      <c r="I178" s="21"/>
      <c r="J178" s="21"/>
      <c r="K178" s="21">
        <v>1</v>
      </c>
      <c r="L178" s="21" t="s">
        <v>1179</v>
      </c>
      <c r="M178" s="21"/>
      <c r="N178" s="21"/>
    </row>
    <row r="179" spans="1:14" s="28" customFormat="1" ht="65.25" customHeight="1">
      <c r="A179" s="21">
        <v>24</v>
      </c>
      <c r="B179" s="92" t="s">
        <v>1117</v>
      </c>
      <c r="C179" s="92" t="s">
        <v>903</v>
      </c>
      <c r="D179" s="92" t="s">
        <v>904</v>
      </c>
      <c r="E179" s="93" t="s">
        <v>1188</v>
      </c>
      <c r="F179" s="94">
        <v>39284</v>
      </c>
      <c r="G179" s="21"/>
      <c r="H179" s="21">
        <v>1</v>
      </c>
      <c r="I179" s="21"/>
      <c r="J179" s="21"/>
      <c r="K179" s="21"/>
      <c r="L179" s="21" t="s">
        <v>1189</v>
      </c>
      <c r="M179" s="21"/>
      <c r="N179" s="21"/>
    </row>
    <row r="180" spans="1:14" s="28" customFormat="1" ht="38.25">
      <c r="A180" s="21">
        <v>25</v>
      </c>
      <c r="B180" s="92" t="s">
        <v>1117</v>
      </c>
      <c r="C180" s="92" t="s">
        <v>1745</v>
      </c>
      <c r="D180" s="92" t="s">
        <v>890</v>
      </c>
      <c r="E180" s="93" t="s">
        <v>1190</v>
      </c>
      <c r="F180" s="94">
        <v>39284</v>
      </c>
      <c r="G180" s="21"/>
      <c r="H180" s="21"/>
      <c r="I180" s="21">
        <v>1</v>
      </c>
      <c r="J180" s="21"/>
      <c r="K180" s="21"/>
      <c r="L180" s="21" t="s">
        <v>1191</v>
      </c>
      <c r="M180" s="21"/>
      <c r="N180" s="21"/>
    </row>
    <row r="181" spans="1:14" s="28" customFormat="1" ht="38.25">
      <c r="A181" s="21">
        <v>26</v>
      </c>
      <c r="B181" s="92" t="s">
        <v>1117</v>
      </c>
      <c r="C181" s="92" t="s">
        <v>909</v>
      </c>
      <c r="D181" s="92" t="s">
        <v>1192</v>
      </c>
      <c r="E181" s="93" t="s">
        <v>1193</v>
      </c>
      <c r="F181" s="94">
        <v>39285</v>
      </c>
      <c r="G181" s="21"/>
      <c r="H181" s="21"/>
      <c r="I181" s="21">
        <v>1</v>
      </c>
      <c r="J181" s="21"/>
      <c r="K181" s="21"/>
      <c r="L181" s="21" t="s">
        <v>1194</v>
      </c>
      <c r="M181" s="21" t="s">
        <v>153</v>
      </c>
      <c r="N181" s="21" t="s">
        <v>153</v>
      </c>
    </row>
    <row r="182" spans="1:14" s="28" customFormat="1">
      <c r="A182" s="21">
        <v>27</v>
      </c>
      <c r="B182" s="92" t="s">
        <v>1117</v>
      </c>
      <c r="C182" s="92" t="s">
        <v>1741</v>
      </c>
      <c r="D182" s="92" t="s">
        <v>1186</v>
      </c>
      <c r="E182" s="93" t="s">
        <v>1195</v>
      </c>
      <c r="F182" s="94">
        <v>39285</v>
      </c>
      <c r="G182" s="21"/>
      <c r="H182" s="21"/>
      <c r="I182" s="21"/>
      <c r="J182" s="21"/>
      <c r="K182" s="21">
        <v>1</v>
      </c>
      <c r="L182" s="21" t="s">
        <v>1179</v>
      </c>
      <c r="M182" s="21"/>
      <c r="N182" s="21"/>
    </row>
    <row r="183" spans="1:14" s="28" customFormat="1">
      <c r="A183" s="92">
        <v>28</v>
      </c>
      <c r="B183" s="92" t="s">
        <v>1117</v>
      </c>
      <c r="C183" s="92" t="s">
        <v>1745</v>
      </c>
      <c r="D183" s="92" t="s">
        <v>890</v>
      </c>
      <c r="E183" s="93" t="s">
        <v>1196</v>
      </c>
      <c r="F183" s="94">
        <v>39291</v>
      </c>
      <c r="G183" s="21"/>
      <c r="H183" s="21"/>
      <c r="I183" s="21"/>
      <c r="J183" s="21">
        <v>1</v>
      </c>
      <c r="K183" s="21"/>
      <c r="L183" s="21" t="s">
        <v>1181</v>
      </c>
      <c r="M183" s="96"/>
      <c r="N183" s="20"/>
    </row>
    <row r="184" spans="1:14" s="28" customFormat="1">
      <c r="A184" s="92">
        <v>29</v>
      </c>
      <c r="B184" s="92" t="s">
        <v>1117</v>
      </c>
      <c r="C184" s="92" t="s">
        <v>1745</v>
      </c>
      <c r="D184" s="92" t="s">
        <v>890</v>
      </c>
      <c r="E184" s="93" t="s">
        <v>1197</v>
      </c>
      <c r="F184" s="94">
        <v>39291</v>
      </c>
      <c r="G184" s="21"/>
      <c r="H184" s="21"/>
      <c r="I184" s="21"/>
      <c r="J184" s="21"/>
      <c r="K184" s="21">
        <v>1</v>
      </c>
      <c r="L184" s="21" t="s">
        <v>1181</v>
      </c>
      <c r="M184" s="96"/>
      <c r="N184" s="20"/>
    </row>
    <row r="185" spans="1:14" s="28" customFormat="1">
      <c r="A185" s="21">
        <v>30</v>
      </c>
      <c r="B185" s="21" t="s">
        <v>1117</v>
      </c>
      <c r="C185" s="21" t="s">
        <v>903</v>
      </c>
      <c r="D185" s="21" t="s">
        <v>904</v>
      </c>
      <c r="E185" s="21" t="s">
        <v>1198</v>
      </c>
      <c r="F185" s="94">
        <v>39317</v>
      </c>
      <c r="G185" s="21"/>
      <c r="H185" s="21"/>
      <c r="I185" s="21"/>
      <c r="J185" s="21"/>
      <c r="K185" s="21">
        <v>1</v>
      </c>
      <c r="L185" s="21" t="s">
        <v>1181</v>
      </c>
      <c r="M185" s="96"/>
      <c r="N185" s="20"/>
    </row>
    <row r="186" spans="1:14" s="28" customFormat="1" ht="38.25">
      <c r="A186" s="21">
        <v>31</v>
      </c>
      <c r="B186" s="21" t="s">
        <v>1117</v>
      </c>
      <c r="C186" s="21" t="s">
        <v>909</v>
      </c>
      <c r="D186" s="21" t="s">
        <v>1182</v>
      </c>
      <c r="E186" s="21" t="s">
        <v>1249</v>
      </c>
      <c r="F186" s="94">
        <v>39299</v>
      </c>
      <c r="G186" s="21">
        <v>1</v>
      </c>
      <c r="H186" s="21"/>
      <c r="I186" s="21"/>
      <c r="J186" s="21"/>
      <c r="K186" s="21"/>
      <c r="L186" s="21" t="s">
        <v>859</v>
      </c>
      <c r="M186" s="96"/>
      <c r="N186" s="20"/>
    </row>
    <row r="187" spans="1:14" s="28" customFormat="1">
      <c r="A187" s="21">
        <v>32</v>
      </c>
      <c r="B187" s="21" t="s">
        <v>1117</v>
      </c>
      <c r="C187" s="21" t="s">
        <v>909</v>
      </c>
      <c r="D187" s="21" t="s">
        <v>910</v>
      </c>
      <c r="E187" s="21" t="s">
        <v>860</v>
      </c>
      <c r="F187" s="94">
        <v>39306</v>
      </c>
      <c r="G187" s="21"/>
      <c r="H187" s="21"/>
      <c r="I187" s="21"/>
      <c r="J187" s="21"/>
      <c r="K187" s="21">
        <v>1</v>
      </c>
      <c r="L187" s="21" t="s">
        <v>861</v>
      </c>
      <c r="M187" s="96"/>
      <c r="N187" s="20"/>
    </row>
    <row r="188" spans="1:14" s="28" customFormat="1">
      <c r="A188" s="21">
        <v>33</v>
      </c>
      <c r="B188" s="21" t="s">
        <v>1117</v>
      </c>
      <c r="C188" s="21" t="s">
        <v>909</v>
      </c>
      <c r="D188" s="21" t="s">
        <v>910</v>
      </c>
      <c r="E188" s="21" t="s">
        <v>862</v>
      </c>
      <c r="F188" s="94">
        <v>39316</v>
      </c>
      <c r="G188" s="21"/>
      <c r="H188" s="21"/>
      <c r="I188" s="21"/>
      <c r="J188" s="21"/>
      <c r="K188" s="21">
        <v>1</v>
      </c>
      <c r="L188" s="21" t="s">
        <v>861</v>
      </c>
      <c r="M188" s="96"/>
      <c r="N188" s="20"/>
    </row>
    <row r="189" spans="1:14" s="28" customFormat="1" ht="25.5">
      <c r="A189" s="21">
        <v>34</v>
      </c>
      <c r="B189" s="21" t="s">
        <v>1117</v>
      </c>
      <c r="C189" s="92" t="s">
        <v>1745</v>
      </c>
      <c r="D189" s="18" t="s">
        <v>901</v>
      </c>
      <c r="E189" s="18" t="s">
        <v>863</v>
      </c>
      <c r="F189" s="94">
        <v>39298</v>
      </c>
      <c r="G189" s="21"/>
      <c r="H189" s="21"/>
      <c r="I189" s="21">
        <v>1</v>
      </c>
      <c r="J189" s="21"/>
      <c r="K189" s="21"/>
      <c r="L189" s="21" t="s">
        <v>864</v>
      </c>
      <c r="M189" s="96"/>
      <c r="N189" s="20"/>
    </row>
    <row r="190" spans="1:14" s="28" customFormat="1" ht="38.25">
      <c r="A190" s="21">
        <v>35</v>
      </c>
      <c r="B190" s="21" t="s">
        <v>1117</v>
      </c>
      <c r="C190" s="92" t="s">
        <v>1745</v>
      </c>
      <c r="D190" s="20" t="s">
        <v>887</v>
      </c>
      <c r="E190" s="18" t="s">
        <v>865</v>
      </c>
      <c r="F190" s="94">
        <v>39298</v>
      </c>
      <c r="G190" s="21"/>
      <c r="H190" s="21">
        <v>1</v>
      </c>
      <c r="I190" s="21"/>
      <c r="J190" s="21"/>
      <c r="K190" s="21"/>
      <c r="L190" s="21" t="s">
        <v>866</v>
      </c>
      <c r="M190" s="96"/>
      <c r="N190" s="20"/>
    </row>
    <row r="191" spans="1:14" s="28" customFormat="1">
      <c r="A191" s="21">
        <v>36</v>
      </c>
      <c r="B191" s="21" t="s">
        <v>1117</v>
      </c>
      <c r="C191" s="92" t="s">
        <v>1745</v>
      </c>
      <c r="D191" s="20" t="s">
        <v>901</v>
      </c>
      <c r="E191" s="18" t="s">
        <v>867</v>
      </c>
      <c r="F191" s="94">
        <v>39301</v>
      </c>
      <c r="G191" s="21"/>
      <c r="H191" s="21"/>
      <c r="I191" s="21"/>
      <c r="J191" s="21"/>
      <c r="K191" s="21">
        <v>1</v>
      </c>
      <c r="L191" s="21" t="s">
        <v>1181</v>
      </c>
      <c r="M191" s="96"/>
      <c r="N191" s="20"/>
    </row>
    <row r="192" spans="1:14" s="28" customFormat="1" ht="25.5">
      <c r="A192" s="21">
        <v>37</v>
      </c>
      <c r="B192" s="21" t="s">
        <v>1117</v>
      </c>
      <c r="C192" s="92" t="s">
        <v>1745</v>
      </c>
      <c r="D192" s="20" t="s">
        <v>901</v>
      </c>
      <c r="E192" s="18" t="s">
        <v>868</v>
      </c>
      <c r="F192" s="94">
        <v>39303</v>
      </c>
      <c r="G192" s="21"/>
      <c r="H192" s="21"/>
      <c r="I192" s="21"/>
      <c r="J192" s="21"/>
      <c r="K192" s="21">
        <v>1</v>
      </c>
      <c r="L192" s="21" t="s">
        <v>869</v>
      </c>
      <c r="M192" s="96"/>
      <c r="N192" s="20"/>
    </row>
    <row r="193" spans="1:14" s="28" customFormat="1" ht="25.5">
      <c r="A193" s="21">
        <v>38</v>
      </c>
      <c r="B193" s="21" t="s">
        <v>1117</v>
      </c>
      <c r="C193" s="92" t="s">
        <v>1745</v>
      </c>
      <c r="D193" s="20" t="s">
        <v>1746</v>
      </c>
      <c r="E193" s="18" t="s">
        <v>870</v>
      </c>
      <c r="F193" s="94">
        <v>39304</v>
      </c>
      <c r="G193" s="21"/>
      <c r="H193" s="21"/>
      <c r="I193" s="21">
        <v>1</v>
      </c>
      <c r="J193" s="21"/>
      <c r="K193" s="21"/>
      <c r="L193" s="21" t="s">
        <v>871</v>
      </c>
      <c r="M193" s="96"/>
      <c r="N193" s="20"/>
    </row>
    <row r="194" spans="1:14" s="28" customFormat="1" ht="25.5">
      <c r="A194" s="21">
        <v>39</v>
      </c>
      <c r="B194" s="21" t="s">
        <v>1117</v>
      </c>
      <c r="C194" s="92" t="s">
        <v>1745</v>
      </c>
      <c r="D194" s="20" t="s">
        <v>901</v>
      </c>
      <c r="E194" s="18" t="s">
        <v>872</v>
      </c>
      <c r="F194" s="94">
        <v>39304</v>
      </c>
      <c r="G194" s="21"/>
      <c r="H194" s="21"/>
      <c r="I194" s="21"/>
      <c r="J194" s="21"/>
      <c r="K194" s="21">
        <v>1</v>
      </c>
      <c r="L194" s="21" t="s">
        <v>341</v>
      </c>
      <c r="M194" s="96"/>
      <c r="N194" s="20"/>
    </row>
    <row r="195" spans="1:14" s="28" customFormat="1">
      <c r="A195" s="21">
        <v>40</v>
      </c>
      <c r="B195" s="21" t="s">
        <v>1117</v>
      </c>
      <c r="C195" s="92" t="s">
        <v>1745</v>
      </c>
      <c r="D195" s="20" t="s">
        <v>901</v>
      </c>
      <c r="E195" s="18" t="s">
        <v>342</v>
      </c>
      <c r="F195" s="94">
        <v>39304</v>
      </c>
      <c r="G195" s="21"/>
      <c r="H195" s="21"/>
      <c r="I195" s="21"/>
      <c r="J195" s="21"/>
      <c r="K195" s="21">
        <v>1</v>
      </c>
      <c r="L195" s="21" t="s">
        <v>1181</v>
      </c>
      <c r="M195" s="96"/>
      <c r="N195" s="20"/>
    </row>
    <row r="196" spans="1:14" s="28" customFormat="1" ht="27" customHeight="1">
      <c r="A196" s="21">
        <v>41</v>
      </c>
      <c r="B196" s="21" t="s">
        <v>1117</v>
      </c>
      <c r="C196" s="92" t="s">
        <v>1745</v>
      </c>
      <c r="D196" s="20" t="s">
        <v>1746</v>
      </c>
      <c r="E196" s="18" t="s">
        <v>343</v>
      </c>
      <c r="F196" s="94">
        <v>39305</v>
      </c>
      <c r="G196" s="21"/>
      <c r="H196" s="21"/>
      <c r="I196" s="21">
        <v>1</v>
      </c>
      <c r="J196" s="21"/>
      <c r="K196" s="21"/>
      <c r="L196" s="21" t="s">
        <v>344</v>
      </c>
      <c r="M196" s="96"/>
      <c r="N196" s="20"/>
    </row>
    <row r="197" spans="1:14" s="28" customFormat="1" ht="20.25" customHeight="1">
      <c r="A197" s="21">
        <v>42</v>
      </c>
      <c r="B197" s="21" t="s">
        <v>1117</v>
      </c>
      <c r="C197" s="92" t="s">
        <v>1745</v>
      </c>
      <c r="D197" s="20" t="s">
        <v>1746</v>
      </c>
      <c r="E197" s="18" t="s">
        <v>345</v>
      </c>
      <c r="F197" s="94">
        <v>39305</v>
      </c>
      <c r="G197" s="21"/>
      <c r="H197" s="21"/>
      <c r="I197" s="21"/>
      <c r="J197" s="21"/>
      <c r="K197" s="21">
        <v>1</v>
      </c>
      <c r="L197" s="21" t="s">
        <v>1181</v>
      </c>
      <c r="M197" s="96"/>
      <c r="N197" s="20"/>
    </row>
    <row r="198" spans="1:14" s="28" customFormat="1">
      <c r="A198" s="21">
        <v>43</v>
      </c>
      <c r="B198" s="21" t="s">
        <v>1117</v>
      </c>
      <c r="C198" s="92" t="s">
        <v>1745</v>
      </c>
      <c r="D198" s="20" t="s">
        <v>887</v>
      </c>
      <c r="E198" s="18" t="s">
        <v>1693</v>
      </c>
      <c r="F198" s="94">
        <v>39315</v>
      </c>
      <c r="G198" s="21"/>
      <c r="H198" s="21"/>
      <c r="I198" s="21"/>
      <c r="J198" s="21"/>
      <c r="K198" s="21">
        <v>1</v>
      </c>
      <c r="L198" s="21" t="s">
        <v>1181</v>
      </c>
      <c r="M198" s="96"/>
      <c r="N198" s="20"/>
    </row>
    <row r="199" spans="1:14" s="28" customFormat="1">
      <c r="A199" s="21">
        <v>44</v>
      </c>
      <c r="B199" s="21" t="s">
        <v>1117</v>
      </c>
      <c r="C199" s="92" t="s">
        <v>1741</v>
      </c>
      <c r="D199" s="92" t="s">
        <v>1186</v>
      </c>
      <c r="E199" s="93" t="s">
        <v>1694</v>
      </c>
      <c r="F199" s="94">
        <v>39298</v>
      </c>
      <c r="G199" s="21"/>
      <c r="H199" s="21"/>
      <c r="I199" s="21"/>
      <c r="J199" s="21"/>
      <c r="K199" s="21">
        <v>1</v>
      </c>
      <c r="L199" s="21" t="s">
        <v>1181</v>
      </c>
      <c r="M199" s="96"/>
      <c r="N199" s="20"/>
    </row>
    <row r="200" spans="1:14" s="28" customFormat="1">
      <c r="A200" s="21">
        <v>45</v>
      </c>
      <c r="B200" s="21" t="s">
        <v>1117</v>
      </c>
      <c r="C200" s="92" t="s">
        <v>1741</v>
      </c>
      <c r="D200" s="92" t="s">
        <v>1742</v>
      </c>
      <c r="E200" s="93" t="s">
        <v>1695</v>
      </c>
      <c r="F200" s="94">
        <v>39301</v>
      </c>
      <c r="G200" s="21"/>
      <c r="H200" s="21"/>
      <c r="I200" s="21"/>
      <c r="J200" s="21"/>
      <c r="K200" s="21">
        <v>1</v>
      </c>
      <c r="L200" s="21" t="s">
        <v>1181</v>
      </c>
      <c r="M200" s="96"/>
      <c r="N200" s="20"/>
    </row>
    <row r="201" spans="1:14" s="28" customFormat="1">
      <c r="A201" s="21">
        <v>46</v>
      </c>
      <c r="B201" s="21" t="s">
        <v>1117</v>
      </c>
      <c r="C201" s="92" t="s">
        <v>1741</v>
      </c>
      <c r="D201" s="92" t="s">
        <v>1696</v>
      </c>
      <c r="E201" s="93" t="s">
        <v>1697</v>
      </c>
      <c r="F201" s="94">
        <v>39300</v>
      </c>
      <c r="G201" s="21"/>
      <c r="H201" s="21"/>
      <c r="I201" s="21"/>
      <c r="J201" s="21"/>
      <c r="K201" s="21">
        <v>1</v>
      </c>
      <c r="L201" s="21" t="s">
        <v>1181</v>
      </c>
      <c r="M201" s="96"/>
      <c r="N201" s="20"/>
    </row>
    <row r="202" spans="1:14" s="28" customFormat="1">
      <c r="A202" s="21">
        <v>47</v>
      </c>
      <c r="B202" s="21" t="s">
        <v>1117</v>
      </c>
      <c r="C202" s="92" t="s">
        <v>1741</v>
      </c>
      <c r="D202" s="92" t="s">
        <v>1742</v>
      </c>
      <c r="E202" s="93" t="s">
        <v>1698</v>
      </c>
      <c r="F202" s="94">
        <v>39304</v>
      </c>
      <c r="G202" s="21"/>
      <c r="H202" s="21"/>
      <c r="I202" s="21"/>
      <c r="J202" s="21"/>
      <c r="K202" s="21">
        <v>1</v>
      </c>
      <c r="L202" s="21" t="s">
        <v>1181</v>
      </c>
      <c r="M202" s="96"/>
      <c r="N202" s="20"/>
    </row>
    <row r="203" spans="1:14" s="28" customFormat="1">
      <c r="A203" s="21">
        <v>48</v>
      </c>
      <c r="B203" s="21" t="s">
        <v>1117</v>
      </c>
      <c r="C203" s="92" t="s">
        <v>1745</v>
      </c>
      <c r="D203" s="21" t="s">
        <v>1746</v>
      </c>
      <c r="E203" s="18" t="s">
        <v>1699</v>
      </c>
      <c r="F203" s="94">
        <v>39325</v>
      </c>
      <c r="G203" s="24"/>
      <c r="H203" s="24"/>
      <c r="I203" s="24"/>
      <c r="J203" s="24"/>
      <c r="K203" s="21">
        <v>1</v>
      </c>
      <c r="L203" s="21" t="s">
        <v>889</v>
      </c>
      <c r="M203" s="21"/>
      <c r="N203" s="21"/>
    </row>
    <row r="204" spans="1:14" s="28" customFormat="1">
      <c r="A204" s="21">
        <v>49</v>
      </c>
      <c r="B204" s="21" t="s">
        <v>1117</v>
      </c>
      <c r="C204" s="92" t="s">
        <v>1741</v>
      </c>
      <c r="D204" s="92" t="s">
        <v>1186</v>
      </c>
      <c r="E204" s="18" t="s">
        <v>1700</v>
      </c>
      <c r="F204" s="94">
        <v>39326</v>
      </c>
      <c r="G204" s="24"/>
      <c r="H204" s="24"/>
      <c r="I204" s="24"/>
      <c r="J204" s="24"/>
      <c r="K204" s="21">
        <v>1</v>
      </c>
      <c r="L204" s="21" t="s">
        <v>1181</v>
      </c>
      <c r="M204" s="21"/>
      <c r="N204" s="21"/>
    </row>
    <row r="205" spans="1:14" s="28" customFormat="1">
      <c r="A205" s="21">
        <v>50</v>
      </c>
      <c r="B205" s="21" t="s">
        <v>1117</v>
      </c>
      <c r="C205" s="92" t="s">
        <v>1741</v>
      </c>
      <c r="D205" s="92" t="s">
        <v>1186</v>
      </c>
      <c r="E205" s="18" t="s">
        <v>1701</v>
      </c>
      <c r="F205" s="94">
        <v>39326</v>
      </c>
      <c r="G205" s="24"/>
      <c r="H205" s="24"/>
      <c r="I205" s="24"/>
      <c r="J205" s="24"/>
      <c r="K205" s="21">
        <v>1</v>
      </c>
      <c r="L205" s="21" t="s">
        <v>1702</v>
      </c>
      <c r="M205" s="21"/>
      <c r="N205" s="21"/>
    </row>
    <row r="206" spans="1:14" s="28" customFormat="1">
      <c r="A206" s="21">
        <v>51</v>
      </c>
      <c r="B206" s="21" t="s">
        <v>1117</v>
      </c>
      <c r="C206" s="92" t="s">
        <v>1741</v>
      </c>
      <c r="D206" s="92" t="s">
        <v>1186</v>
      </c>
      <c r="E206" s="18" t="s">
        <v>1703</v>
      </c>
      <c r="F206" s="94">
        <v>39327</v>
      </c>
      <c r="G206" s="24"/>
      <c r="H206" s="24"/>
      <c r="I206" s="24"/>
      <c r="J206" s="24"/>
      <c r="K206" s="21">
        <v>1</v>
      </c>
      <c r="L206" s="21" t="s">
        <v>1181</v>
      </c>
      <c r="M206" s="21"/>
      <c r="N206" s="21"/>
    </row>
    <row r="207" spans="1:14" s="28" customFormat="1">
      <c r="A207" s="21">
        <v>52</v>
      </c>
      <c r="B207" s="21" t="s">
        <v>1117</v>
      </c>
      <c r="C207" s="92" t="s">
        <v>1741</v>
      </c>
      <c r="D207" s="92" t="s">
        <v>1186</v>
      </c>
      <c r="E207" s="18" t="s">
        <v>1704</v>
      </c>
      <c r="F207" s="94">
        <v>39336</v>
      </c>
      <c r="G207" s="24"/>
      <c r="H207" s="24"/>
      <c r="I207" s="24"/>
      <c r="J207" s="24"/>
      <c r="K207" s="21">
        <v>1</v>
      </c>
      <c r="L207" s="21" t="s">
        <v>1181</v>
      </c>
      <c r="M207" s="21"/>
      <c r="N207" s="21"/>
    </row>
    <row r="208" spans="1:14" s="28" customFormat="1">
      <c r="A208" s="21">
        <v>53</v>
      </c>
      <c r="B208" s="21" t="s">
        <v>1117</v>
      </c>
      <c r="C208" s="92" t="s">
        <v>1745</v>
      </c>
      <c r="D208" s="21" t="s">
        <v>901</v>
      </c>
      <c r="E208" s="18" t="s">
        <v>1705</v>
      </c>
      <c r="F208" s="94">
        <v>39346</v>
      </c>
      <c r="G208" s="24"/>
      <c r="H208" s="24"/>
      <c r="I208" s="24"/>
      <c r="J208" s="24"/>
      <c r="K208" s="21">
        <v>1</v>
      </c>
      <c r="L208" s="21" t="s">
        <v>1706</v>
      </c>
      <c r="M208" s="21"/>
      <c r="N208" s="21"/>
    </row>
    <row r="209" spans="1:14" s="28" customFormat="1">
      <c r="A209" s="21">
        <v>54</v>
      </c>
      <c r="B209" s="21" t="s">
        <v>1117</v>
      </c>
      <c r="C209" s="92" t="s">
        <v>1745</v>
      </c>
      <c r="D209" s="21" t="s">
        <v>901</v>
      </c>
      <c r="E209" s="18" t="s">
        <v>1707</v>
      </c>
      <c r="F209" s="94">
        <v>39347</v>
      </c>
      <c r="G209" s="24"/>
      <c r="H209" s="24"/>
      <c r="I209" s="24"/>
      <c r="J209" s="24"/>
      <c r="K209" s="21">
        <v>1</v>
      </c>
      <c r="L209" s="21" t="s">
        <v>1702</v>
      </c>
      <c r="M209" s="21"/>
      <c r="N209" s="21"/>
    </row>
    <row r="210" spans="1:14" s="28" customFormat="1" ht="25.5">
      <c r="A210" s="21">
        <v>55</v>
      </c>
      <c r="B210" s="21" t="s">
        <v>1117</v>
      </c>
      <c r="C210" s="92" t="s">
        <v>1745</v>
      </c>
      <c r="D210" s="21" t="s">
        <v>901</v>
      </c>
      <c r="E210" s="18" t="s">
        <v>1708</v>
      </c>
      <c r="F210" s="94">
        <v>39349</v>
      </c>
      <c r="G210" s="24"/>
      <c r="H210" s="24"/>
      <c r="I210" s="24"/>
      <c r="J210" s="24"/>
      <c r="K210" s="21">
        <v>1</v>
      </c>
      <c r="L210" s="21" t="s">
        <v>1709</v>
      </c>
      <c r="M210" s="21"/>
      <c r="N210" s="21"/>
    </row>
    <row r="211" spans="1:14" s="28" customFormat="1" ht="17.25" customHeight="1">
      <c r="A211" s="21">
        <v>56</v>
      </c>
      <c r="B211" s="21" t="s">
        <v>1117</v>
      </c>
      <c r="C211" s="92" t="s">
        <v>1745</v>
      </c>
      <c r="D211" s="21" t="s">
        <v>1746</v>
      </c>
      <c r="E211" s="18" t="s">
        <v>1710</v>
      </c>
      <c r="F211" s="94">
        <v>39352</v>
      </c>
      <c r="G211" s="24"/>
      <c r="H211" s="24"/>
      <c r="I211" s="21">
        <v>1</v>
      </c>
      <c r="J211" s="24"/>
      <c r="K211" s="21"/>
      <c r="L211" s="21" t="s">
        <v>1711</v>
      </c>
      <c r="M211" s="21"/>
      <c r="N211" s="21"/>
    </row>
    <row r="212" spans="1:14" s="28" customFormat="1">
      <c r="A212" s="21">
        <v>57</v>
      </c>
      <c r="B212" s="21" t="s">
        <v>1117</v>
      </c>
      <c r="C212" s="92" t="s">
        <v>1367</v>
      </c>
      <c r="D212" s="21" t="s">
        <v>910</v>
      </c>
      <c r="E212" s="18" t="s">
        <v>1368</v>
      </c>
      <c r="F212" s="94">
        <v>39352</v>
      </c>
      <c r="G212" s="24"/>
      <c r="H212" s="24"/>
      <c r="I212" s="21"/>
      <c r="J212" s="24"/>
      <c r="K212" s="21">
        <v>1</v>
      </c>
      <c r="L212" s="21" t="s">
        <v>1181</v>
      </c>
      <c r="M212" s="21"/>
      <c r="N212" s="21"/>
    </row>
    <row r="213" spans="1:14" s="28" customFormat="1" ht="63.75">
      <c r="A213" s="21">
        <v>58</v>
      </c>
      <c r="B213" s="21" t="s">
        <v>1117</v>
      </c>
      <c r="C213" s="92" t="s">
        <v>903</v>
      </c>
      <c r="D213" s="92" t="s">
        <v>903</v>
      </c>
      <c r="E213" s="18" t="s">
        <v>1369</v>
      </c>
      <c r="F213" s="94">
        <v>39352</v>
      </c>
      <c r="G213" s="24"/>
      <c r="H213" s="24"/>
      <c r="I213" s="21">
        <v>1</v>
      </c>
      <c r="J213" s="24"/>
      <c r="K213" s="21"/>
      <c r="L213" s="21" t="s">
        <v>1370</v>
      </c>
      <c r="M213" s="21"/>
      <c r="N213" s="21"/>
    </row>
    <row r="214" spans="1:14" ht="63.75">
      <c r="A214" s="21">
        <v>59</v>
      </c>
      <c r="B214" s="21" t="s">
        <v>1117</v>
      </c>
      <c r="C214" s="92" t="s">
        <v>1745</v>
      </c>
      <c r="D214" s="92" t="s">
        <v>901</v>
      </c>
      <c r="E214" s="18" t="s">
        <v>1371</v>
      </c>
      <c r="F214" s="167" t="s">
        <v>1372</v>
      </c>
      <c r="G214" s="24"/>
      <c r="H214" s="24"/>
      <c r="I214" s="21">
        <v>1</v>
      </c>
      <c r="J214" s="24"/>
      <c r="K214" s="21"/>
      <c r="L214" s="18" t="s">
        <v>1373</v>
      </c>
      <c r="M214" s="21"/>
      <c r="N214" s="21"/>
    </row>
    <row r="215" spans="1:14">
      <c r="A215" s="21">
        <v>60</v>
      </c>
      <c r="B215" s="21" t="s">
        <v>1117</v>
      </c>
      <c r="C215" s="92" t="s">
        <v>1741</v>
      </c>
      <c r="D215" s="92" t="s">
        <v>881</v>
      </c>
      <c r="E215" s="18" t="s">
        <v>1374</v>
      </c>
      <c r="F215" s="167" t="s">
        <v>1375</v>
      </c>
      <c r="G215" s="24"/>
      <c r="H215" s="24"/>
      <c r="I215" s="21"/>
      <c r="J215" s="24"/>
      <c r="K215" s="21">
        <v>1</v>
      </c>
      <c r="L215" s="18" t="s">
        <v>1181</v>
      </c>
      <c r="M215" s="21"/>
      <c r="N215" s="21"/>
    </row>
    <row r="216" spans="1:14" ht="89.25">
      <c r="A216" s="21">
        <v>61</v>
      </c>
      <c r="B216" s="21" t="s">
        <v>1117</v>
      </c>
      <c r="C216" s="92" t="s">
        <v>909</v>
      </c>
      <c r="D216" s="92" t="s">
        <v>1376</v>
      </c>
      <c r="E216" s="18" t="s">
        <v>1377</v>
      </c>
      <c r="F216" s="167" t="s">
        <v>1378</v>
      </c>
      <c r="G216" s="24"/>
      <c r="H216" s="21">
        <v>1</v>
      </c>
      <c r="I216" s="21"/>
      <c r="J216" s="24"/>
      <c r="K216" s="21"/>
      <c r="L216" s="18" t="s">
        <v>334</v>
      </c>
      <c r="M216" s="21"/>
      <c r="N216" s="21"/>
    </row>
    <row r="217" spans="1:14" ht="76.5">
      <c r="A217" s="95">
        <v>62</v>
      </c>
      <c r="B217" s="95" t="s">
        <v>1117</v>
      </c>
      <c r="C217" s="93" t="s">
        <v>1745</v>
      </c>
      <c r="D217" s="93" t="s">
        <v>1247</v>
      </c>
      <c r="E217" s="95" t="s">
        <v>1379</v>
      </c>
      <c r="F217" s="97" t="s">
        <v>1380</v>
      </c>
      <c r="G217" s="98"/>
      <c r="H217" s="98"/>
      <c r="I217" s="95">
        <v>1</v>
      </c>
      <c r="J217" s="98"/>
      <c r="K217" s="95"/>
      <c r="L217" s="95" t="s">
        <v>1381</v>
      </c>
      <c r="M217" s="95"/>
      <c r="N217" s="95"/>
    </row>
    <row r="218" spans="1:14" ht="38.25">
      <c r="A218" s="95">
        <v>63</v>
      </c>
      <c r="B218" s="95" t="s">
        <v>1117</v>
      </c>
      <c r="C218" s="93" t="s">
        <v>1741</v>
      </c>
      <c r="D218" s="93" t="s">
        <v>1382</v>
      </c>
      <c r="E218" s="95" t="s">
        <v>1383</v>
      </c>
      <c r="F218" s="97" t="s">
        <v>1384</v>
      </c>
      <c r="G218" s="98"/>
      <c r="H218" s="98"/>
      <c r="I218" s="95"/>
      <c r="J218" s="98"/>
      <c r="K218" s="95">
        <v>1</v>
      </c>
      <c r="L218" s="95" t="s">
        <v>1385</v>
      </c>
      <c r="M218" s="95"/>
      <c r="N218" s="95"/>
    </row>
    <row r="219" spans="1:14" ht="25.5">
      <c r="A219" s="95">
        <v>64</v>
      </c>
      <c r="B219" s="95" t="s">
        <v>1117</v>
      </c>
      <c r="C219" s="93" t="s">
        <v>1386</v>
      </c>
      <c r="D219" s="93" t="s">
        <v>1387</v>
      </c>
      <c r="E219" s="95" t="s">
        <v>1388</v>
      </c>
      <c r="F219" s="97" t="s">
        <v>1389</v>
      </c>
      <c r="G219" s="98"/>
      <c r="H219" s="98"/>
      <c r="I219" s="95">
        <v>1</v>
      </c>
      <c r="J219" s="98"/>
      <c r="K219" s="95"/>
      <c r="L219" s="95" t="s">
        <v>1390</v>
      </c>
      <c r="M219" s="95"/>
      <c r="N219" s="95"/>
    </row>
    <row r="220" spans="1:14" ht="38.25">
      <c r="A220" s="95">
        <v>65</v>
      </c>
      <c r="B220" s="95" t="s">
        <v>1117</v>
      </c>
      <c r="C220" s="93" t="s">
        <v>1391</v>
      </c>
      <c r="D220" s="93" t="s">
        <v>1746</v>
      </c>
      <c r="E220" s="95" t="s">
        <v>189</v>
      </c>
      <c r="F220" s="97" t="s">
        <v>1733</v>
      </c>
      <c r="G220" s="98"/>
      <c r="H220" s="98"/>
      <c r="I220" s="95"/>
      <c r="J220" s="98"/>
      <c r="K220" s="95">
        <v>1</v>
      </c>
      <c r="L220" s="95" t="s">
        <v>190</v>
      </c>
      <c r="M220" s="95"/>
      <c r="N220" s="95"/>
    </row>
    <row r="221" spans="1:14" ht="38.25">
      <c r="A221" s="95">
        <v>66</v>
      </c>
      <c r="B221" s="95" t="s">
        <v>1117</v>
      </c>
      <c r="C221" s="93" t="s">
        <v>191</v>
      </c>
      <c r="D221" s="93" t="s">
        <v>1382</v>
      </c>
      <c r="E221" s="95" t="s">
        <v>192</v>
      </c>
      <c r="F221" s="97" t="s">
        <v>1070</v>
      </c>
      <c r="G221" s="98"/>
      <c r="H221" s="98"/>
      <c r="I221" s="95">
        <v>1</v>
      </c>
      <c r="J221" s="98"/>
      <c r="K221" s="95"/>
      <c r="L221" s="95" t="s">
        <v>193</v>
      </c>
      <c r="M221" s="95"/>
      <c r="N221" s="95"/>
    </row>
    <row r="222" spans="1:14" ht="25.5">
      <c r="A222" s="95">
        <v>67</v>
      </c>
      <c r="B222" s="95" t="s">
        <v>1117</v>
      </c>
      <c r="C222" s="93" t="s">
        <v>1391</v>
      </c>
      <c r="D222" s="93" t="s">
        <v>890</v>
      </c>
      <c r="E222" s="95" t="s">
        <v>1718</v>
      </c>
      <c r="F222" s="97" t="s">
        <v>1719</v>
      </c>
      <c r="G222" s="98"/>
      <c r="H222" s="99">
        <v>1</v>
      </c>
      <c r="I222" s="95"/>
      <c r="J222" s="98"/>
      <c r="K222" s="95"/>
      <c r="L222" s="95" t="s">
        <v>1720</v>
      </c>
      <c r="M222" s="95"/>
      <c r="N222" s="95"/>
    </row>
    <row r="223" spans="1:14" ht="38.25">
      <c r="A223" s="95">
        <v>68</v>
      </c>
      <c r="B223" s="95" t="s">
        <v>1117</v>
      </c>
      <c r="C223" s="93" t="s">
        <v>191</v>
      </c>
      <c r="D223" s="93" t="s">
        <v>884</v>
      </c>
      <c r="E223" s="95" t="s">
        <v>1721</v>
      </c>
      <c r="F223" s="97" t="s">
        <v>1722</v>
      </c>
      <c r="G223" s="98"/>
      <c r="H223" s="99"/>
      <c r="I223" s="95">
        <v>1</v>
      </c>
      <c r="J223" s="98"/>
      <c r="K223" s="95"/>
      <c r="L223" s="95" t="s">
        <v>346</v>
      </c>
      <c r="M223" s="95"/>
      <c r="N223" s="95"/>
    </row>
    <row r="224" spans="1:14" ht="25.5">
      <c r="A224" s="95">
        <v>69</v>
      </c>
      <c r="B224" s="95" t="s">
        <v>1117</v>
      </c>
      <c r="C224" s="93" t="s">
        <v>1391</v>
      </c>
      <c r="D224" s="93" t="s">
        <v>901</v>
      </c>
      <c r="E224" s="95" t="s">
        <v>347</v>
      </c>
      <c r="F224" s="97" t="s">
        <v>348</v>
      </c>
      <c r="G224" s="98"/>
      <c r="H224" s="99"/>
      <c r="I224" s="95"/>
      <c r="J224" s="98"/>
      <c r="K224" s="95">
        <v>1</v>
      </c>
      <c r="L224" s="95" t="s">
        <v>1181</v>
      </c>
      <c r="M224" s="95"/>
      <c r="N224" s="95"/>
    </row>
    <row r="225" spans="1:14" s="107" customFormat="1" ht="25.5">
      <c r="A225" s="100">
        <v>70</v>
      </c>
      <c r="B225" s="101" t="s">
        <v>1117</v>
      </c>
      <c r="C225" s="102" t="s">
        <v>191</v>
      </c>
      <c r="D225" s="103" t="s">
        <v>1742</v>
      </c>
      <c r="E225" s="104" t="s">
        <v>349</v>
      </c>
      <c r="F225" s="105" t="s">
        <v>350</v>
      </c>
      <c r="G225" s="104"/>
      <c r="H225" s="104"/>
      <c r="I225" s="104"/>
      <c r="J225" s="104"/>
      <c r="K225" s="104">
        <v>1</v>
      </c>
      <c r="L225" s="106" t="s">
        <v>1181</v>
      </c>
      <c r="M225" s="104"/>
      <c r="N225" s="104"/>
    </row>
    <row r="226" spans="1:14" s="107" customFormat="1" ht="25.5">
      <c r="A226" s="108">
        <v>71</v>
      </c>
      <c r="B226" s="101" t="s">
        <v>1117</v>
      </c>
      <c r="C226" s="103" t="s">
        <v>1391</v>
      </c>
      <c r="D226" s="103" t="s">
        <v>890</v>
      </c>
      <c r="E226" s="104" t="s">
        <v>351</v>
      </c>
      <c r="F226" s="105" t="s">
        <v>352</v>
      </c>
      <c r="G226" s="104"/>
      <c r="H226" s="104"/>
      <c r="I226" s="104">
        <v>1</v>
      </c>
      <c r="J226" s="104"/>
      <c r="K226" s="104"/>
      <c r="L226" s="103" t="s">
        <v>353</v>
      </c>
      <c r="M226" s="104"/>
      <c r="N226" s="104"/>
    </row>
    <row r="227" spans="1:14" s="28" customFormat="1" ht="38.25">
      <c r="A227" s="21">
        <v>1</v>
      </c>
      <c r="B227" s="21" t="s">
        <v>1118</v>
      </c>
      <c r="C227" s="92" t="s">
        <v>354</v>
      </c>
      <c r="D227" s="21" t="s">
        <v>355</v>
      </c>
      <c r="E227" s="18" t="s">
        <v>356</v>
      </c>
      <c r="F227" s="94">
        <v>39183</v>
      </c>
      <c r="G227" s="24" t="s">
        <v>158</v>
      </c>
      <c r="H227" s="24" t="s">
        <v>158</v>
      </c>
      <c r="I227" s="21"/>
      <c r="J227" s="24"/>
      <c r="K227" s="21">
        <v>1</v>
      </c>
      <c r="L227" s="21" t="s">
        <v>357</v>
      </c>
      <c r="M227" s="21"/>
      <c r="N227" s="21"/>
    </row>
    <row r="228" spans="1:14" s="28" customFormat="1" ht="25.5">
      <c r="A228" s="21">
        <v>2</v>
      </c>
      <c r="B228" s="21" t="s">
        <v>1118</v>
      </c>
      <c r="C228" s="92" t="s">
        <v>358</v>
      </c>
      <c r="D228" s="21" t="s">
        <v>359</v>
      </c>
      <c r="E228" s="18" t="s">
        <v>360</v>
      </c>
      <c r="F228" s="94">
        <v>39210</v>
      </c>
      <c r="G228" s="24" t="s">
        <v>158</v>
      </c>
      <c r="H228" s="24">
        <v>1</v>
      </c>
      <c r="I228" s="21"/>
      <c r="J228" s="24"/>
      <c r="K228" s="21"/>
      <c r="L228" s="21" t="s">
        <v>375</v>
      </c>
      <c r="M228" s="21"/>
      <c r="N228" s="21"/>
    </row>
    <row r="229" spans="1:14" s="28" customFormat="1" ht="25.5">
      <c r="A229" s="21">
        <v>3</v>
      </c>
      <c r="B229" s="21" t="s">
        <v>1118</v>
      </c>
      <c r="C229" s="92" t="s">
        <v>376</v>
      </c>
      <c r="D229" s="21" t="s">
        <v>377</v>
      </c>
      <c r="E229" s="18" t="s">
        <v>356</v>
      </c>
      <c r="F229" s="94">
        <v>39222</v>
      </c>
      <c r="G229" s="24" t="s">
        <v>158</v>
      </c>
      <c r="H229" s="24" t="s">
        <v>158</v>
      </c>
      <c r="I229" s="21"/>
      <c r="J229" s="24"/>
      <c r="K229" s="21">
        <v>1</v>
      </c>
      <c r="L229" s="21" t="s">
        <v>378</v>
      </c>
      <c r="M229" s="21"/>
      <c r="N229" s="21"/>
    </row>
    <row r="230" spans="1:14" s="28" customFormat="1" ht="25.5">
      <c r="A230" s="21">
        <v>4</v>
      </c>
      <c r="B230" s="21" t="s">
        <v>1118</v>
      </c>
      <c r="C230" s="92" t="s">
        <v>358</v>
      </c>
      <c r="D230" s="21" t="s">
        <v>379</v>
      </c>
      <c r="E230" s="18" t="s">
        <v>380</v>
      </c>
      <c r="F230" s="94">
        <v>39222</v>
      </c>
      <c r="G230" s="24" t="s">
        <v>158</v>
      </c>
      <c r="H230" s="24" t="s">
        <v>158</v>
      </c>
      <c r="I230" s="21"/>
      <c r="J230" s="24"/>
      <c r="K230" s="21">
        <v>1</v>
      </c>
      <c r="L230" s="21" t="s">
        <v>381</v>
      </c>
      <c r="M230" s="21"/>
      <c r="N230" s="21"/>
    </row>
    <row r="231" spans="1:14" s="28" customFormat="1" ht="25.5">
      <c r="A231" s="21">
        <v>5</v>
      </c>
      <c r="B231" s="21" t="s">
        <v>1118</v>
      </c>
      <c r="C231" s="92" t="s">
        <v>382</v>
      </c>
      <c r="D231" s="21" t="s">
        <v>383</v>
      </c>
      <c r="E231" s="18" t="s">
        <v>356</v>
      </c>
      <c r="F231" s="94">
        <v>39234</v>
      </c>
      <c r="G231" s="24" t="s">
        <v>158</v>
      </c>
      <c r="H231" s="24" t="s">
        <v>158</v>
      </c>
      <c r="I231" s="21"/>
      <c r="J231" s="24"/>
      <c r="K231" s="21">
        <v>1</v>
      </c>
      <c r="L231" s="21" t="s">
        <v>384</v>
      </c>
      <c r="M231" s="21"/>
      <c r="N231" s="21"/>
    </row>
    <row r="232" spans="1:14" s="28" customFormat="1" ht="51">
      <c r="A232" s="21">
        <v>6</v>
      </c>
      <c r="B232" s="21" t="s">
        <v>1118</v>
      </c>
      <c r="C232" s="92" t="s">
        <v>382</v>
      </c>
      <c r="D232" s="21" t="s">
        <v>385</v>
      </c>
      <c r="E232" s="18" t="s">
        <v>386</v>
      </c>
      <c r="F232" s="94" t="s">
        <v>387</v>
      </c>
      <c r="G232" s="24" t="s">
        <v>158</v>
      </c>
      <c r="H232" s="24">
        <v>1</v>
      </c>
      <c r="I232" s="21"/>
      <c r="J232" s="24"/>
      <c r="K232" s="21"/>
      <c r="L232" s="21" t="s">
        <v>388</v>
      </c>
      <c r="M232" s="21"/>
      <c r="N232" s="21"/>
    </row>
    <row r="233" spans="1:14" s="28" customFormat="1" ht="38.25">
      <c r="A233" s="21">
        <v>7</v>
      </c>
      <c r="B233" s="21" t="s">
        <v>1118</v>
      </c>
      <c r="C233" s="92" t="s">
        <v>354</v>
      </c>
      <c r="D233" s="21" t="s">
        <v>389</v>
      </c>
      <c r="E233" s="18" t="s">
        <v>390</v>
      </c>
      <c r="F233" s="94">
        <v>39237</v>
      </c>
      <c r="G233" s="24" t="s">
        <v>158</v>
      </c>
      <c r="H233" s="24" t="s">
        <v>158</v>
      </c>
      <c r="I233" s="21">
        <v>1</v>
      </c>
      <c r="J233" s="24"/>
      <c r="K233" s="21"/>
      <c r="L233" s="21" t="s">
        <v>569</v>
      </c>
      <c r="M233" s="21"/>
      <c r="N233" s="21"/>
    </row>
    <row r="234" spans="1:14" s="28" customFormat="1" ht="38.25">
      <c r="A234" s="21">
        <v>8</v>
      </c>
      <c r="B234" s="21" t="s">
        <v>1118</v>
      </c>
      <c r="C234" s="92" t="s">
        <v>358</v>
      </c>
      <c r="D234" s="21" t="s">
        <v>570</v>
      </c>
      <c r="E234" s="18" t="s">
        <v>356</v>
      </c>
      <c r="F234" s="94" t="s">
        <v>571</v>
      </c>
      <c r="G234" s="24" t="s">
        <v>158</v>
      </c>
      <c r="H234" s="24" t="s">
        <v>158</v>
      </c>
      <c r="I234" s="21"/>
      <c r="J234" s="24"/>
      <c r="K234" s="21">
        <v>1</v>
      </c>
      <c r="L234" s="21" t="s">
        <v>1485</v>
      </c>
      <c r="M234" s="21"/>
      <c r="N234" s="21"/>
    </row>
    <row r="235" spans="1:14" s="28" customFormat="1" ht="63.75">
      <c r="A235" s="21">
        <v>9</v>
      </c>
      <c r="B235" s="21" t="s">
        <v>1118</v>
      </c>
      <c r="C235" s="92" t="s">
        <v>358</v>
      </c>
      <c r="D235" s="21" t="s">
        <v>570</v>
      </c>
      <c r="E235" s="18" t="s">
        <v>1486</v>
      </c>
      <c r="F235" s="94" t="s">
        <v>571</v>
      </c>
      <c r="G235" s="24" t="s">
        <v>158</v>
      </c>
      <c r="H235" s="24" t="s">
        <v>158</v>
      </c>
      <c r="I235" s="21"/>
      <c r="J235" s="24"/>
      <c r="K235" s="21">
        <v>1</v>
      </c>
      <c r="L235" s="21" t="s">
        <v>1528</v>
      </c>
      <c r="M235" s="21"/>
      <c r="N235" s="21"/>
    </row>
    <row r="236" spans="1:14" s="28" customFormat="1" ht="51">
      <c r="A236" s="21">
        <v>10</v>
      </c>
      <c r="B236" s="21" t="s">
        <v>1118</v>
      </c>
      <c r="C236" s="92" t="s">
        <v>382</v>
      </c>
      <c r="D236" s="21" t="s">
        <v>385</v>
      </c>
      <c r="E236" s="18" t="s">
        <v>1529</v>
      </c>
      <c r="F236" s="94" t="s">
        <v>1530</v>
      </c>
      <c r="G236" s="24" t="s">
        <v>158</v>
      </c>
      <c r="H236" s="24">
        <v>1</v>
      </c>
      <c r="I236" s="21"/>
      <c r="J236" s="24"/>
      <c r="K236" s="21"/>
      <c r="L236" s="21" t="s">
        <v>636</v>
      </c>
      <c r="M236" s="21"/>
      <c r="N236" s="21"/>
    </row>
    <row r="237" spans="1:14" s="28" customFormat="1" ht="76.5">
      <c r="A237" s="21">
        <v>11</v>
      </c>
      <c r="B237" s="21" t="s">
        <v>1118</v>
      </c>
      <c r="C237" s="92" t="s">
        <v>637</v>
      </c>
      <c r="D237" s="21" t="s">
        <v>638</v>
      </c>
      <c r="E237" s="18" t="s">
        <v>639</v>
      </c>
      <c r="F237" s="94" t="s">
        <v>1530</v>
      </c>
      <c r="G237" s="24" t="s">
        <v>158</v>
      </c>
      <c r="H237" s="24" t="s">
        <v>158</v>
      </c>
      <c r="I237" s="21">
        <v>1</v>
      </c>
      <c r="J237" s="24"/>
      <c r="K237" s="21"/>
      <c r="L237" s="21" t="s">
        <v>631</v>
      </c>
      <c r="M237" s="21"/>
      <c r="N237" s="21"/>
    </row>
    <row r="238" spans="1:14" s="28" customFormat="1">
      <c r="A238" s="21">
        <v>12</v>
      </c>
      <c r="B238" s="21" t="s">
        <v>1118</v>
      </c>
      <c r="C238" s="92" t="s">
        <v>637</v>
      </c>
      <c r="D238" s="21" t="s">
        <v>638</v>
      </c>
      <c r="E238" s="18" t="s">
        <v>632</v>
      </c>
      <c r="F238" s="94">
        <v>39240</v>
      </c>
      <c r="G238" s="24" t="s">
        <v>158</v>
      </c>
      <c r="H238" s="24" t="s">
        <v>158</v>
      </c>
      <c r="I238" s="21"/>
      <c r="J238" s="24"/>
      <c r="K238" s="21">
        <v>1</v>
      </c>
      <c r="L238" s="21"/>
      <c r="M238" s="21"/>
      <c r="N238" s="21"/>
    </row>
    <row r="239" spans="1:14" s="28" customFormat="1" ht="25.5">
      <c r="A239" s="21">
        <v>13</v>
      </c>
      <c r="B239" s="21" t="s">
        <v>1118</v>
      </c>
      <c r="C239" s="92" t="s">
        <v>637</v>
      </c>
      <c r="D239" s="21" t="s">
        <v>377</v>
      </c>
      <c r="E239" s="18" t="s">
        <v>633</v>
      </c>
      <c r="F239" s="94">
        <v>39249</v>
      </c>
      <c r="G239" s="24" t="s">
        <v>158</v>
      </c>
      <c r="H239" s="24" t="s">
        <v>158</v>
      </c>
      <c r="I239" s="21"/>
      <c r="J239" s="24"/>
      <c r="K239" s="21">
        <v>1</v>
      </c>
      <c r="L239" s="21" t="s">
        <v>634</v>
      </c>
      <c r="M239" s="21"/>
      <c r="N239" s="21"/>
    </row>
    <row r="240" spans="1:14" s="28" customFormat="1" ht="63.75">
      <c r="A240" s="21">
        <v>14</v>
      </c>
      <c r="B240" s="21" t="s">
        <v>1118</v>
      </c>
      <c r="C240" s="92" t="s">
        <v>637</v>
      </c>
      <c r="D240" s="21" t="s">
        <v>638</v>
      </c>
      <c r="E240" s="18" t="s">
        <v>635</v>
      </c>
      <c r="F240" s="94" t="s">
        <v>1457</v>
      </c>
      <c r="G240" s="24" t="s">
        <v>158</v>
      </c>
      <c r="H240" s="24" t="s">
        <v>158</v>
      </c>
      <c r="I240" s="21">
        <v>1</v>
      </c>
      <c r="J240" s="24"/>
      <c r="K240" s="21"/>
      <c r="L240" s="21" t="s">
        <v>626</v>
      </c>
      <c r="M240" s="21"/>
      <c r="N240" s="21"/>
    </row>
    <row r="241" spans="1:14" s="28" customFormat="1" ht="25.5">
      <c r="A241" s="21">
        <v>15</v>
      </c>
      <c r="B241" s="21" t="s">
        <v>1118</v>
      </c>
      <c r="C241" s="92" t="s">
        <v>354</v>
      </c>
      <c r="D241" s="21" t="s">
        <v>627</v>
      </c>
      <c r="E241" s="18" t="s">
        <v>628</v>
      </c>
      <c r="F241" s="94" t="s">
        <v>1407</v>
      </c>
      <c r="G241" s="24" t="s">
        <v>158</v>
      </c>
      <c r="H241" s="24" t="s">
        <v>158</v>
      </c>
      <c r="I241" s="21"/>
      <c r="J241" s="24">
        <v>1</v>
      </c>
      <c r="K241" s="21"/>
      <c r="L241" s="21" t="s">
        <v>629</v>
      </c>
      <c r="M241" s="21"/>
      <c r="N241" s="21"/>
    </row>
    <row r="242" spans="1:14" s="28" customFormat="1" ht="38.25">
      <c r="A242" s="21">
        <v>16</v>
      </c>
      <c r="B242" s="21" t="s">
        <v>1118</v>
      </c>
      <c r="C242" s="92" t="s">
        <v>382</v>
      </c>
      <c r="D242" s="21" t="s">
        <v>385</v>
      </c>
      <c r="E242" s="18" t="s">
        <v>630</v>
      </c>
      <c r="F242" s="94" t="s">
        <v>976</v>
      </c>
      <c r="G242" s="24" t="s">
        <v>158</v>
      </c>
      <c r="H242" s="24" t="s">
        <v>158</v>
      </c>
      <c r="I242" s="21"/>
      <c r="J242" s="24"/>
      <c r="K242" s="21">
        <v>1</v>
      </c>
      <c r="L242" s="21" t="s">
        <v>833</v>
      </c>
      <c r="M242" s="21"/>
      <c r="N242" s="21"/>
    </row>
    <row r="243" spans="1:14" s="28" customFormat="1" ht="25.5">
      <c r="A243" s="21">
        <v>17</v>
      </c>
      <c r="B243" s="21" t="s">
        <v>1118</v>
      </c>
      <c r="C243" s="92" t="s">
        <v>358</v>
      </c>
      <c r="D243" s="21" t="s">
        <v>379</v>
      </c>
      <c r="E243" s="18" t="s">
        <v>633</v>
      </c>
      <c r="F243" s="94" t="s">
        <v>976</v>
      </c>
      <c r="G243" s="24" t="s">
        <v>158</v>
      </c>
      <c r="H243" s="24" t="s">
        <v>158</v>
      </c>
      <c r="I243" s="21"/>
      <c r="J243" s="24"/>
      <c r="K243" s="21">
        <v>1</v>
      </c>
      <c r="L243" s="21" t="s">
        <v>834</v>
      </c>
      <c r="M243" s="21"/>
      <c r="N243" s="21"/>
    </row>
    <row r="244" spans="1:14" s="28" customFormat="1" ht="25.5">
      <c r="A244" s="21">
        <v>18</v>
      </c>
      <c r="B244" s="21" t="s">
        <v>1118</v>
      </c>
      <c r="C244" s="92" t="s">
        <v>382</v>
      </c>
      <c r="D244" s="21" t="s">
        <v>835</v>
      </c>
      <c r="E244" s="18" t="s">
        <v>356</v>
      </c>
      <c r="F244" s="94" t="s">
        <v>614</v>
      </c>
      <c r="G244" s="24" t="s">
        <v>158</v>
      </c>
      <c r="H244" s="24" t="s">
        <v>158</v>
      </c>
      <c r="I244" s="21"/>
      <c r="J244" s="24"/>
      <c r="K244" s="21">
        <v>1</v>
      </c>
      <c r="L244" s="21" t="s">
        <v>836</v>
      </c>
      <c r="M244" s="21"/>
      <c r="N244" s="21"/>
    </row>
    <row r="245" spans="1:14" s="28" customFormat="1">
      <c r="A245" s="21">
        <v>19</v>
      </c>
      <c r="B245" s="21" t="s">
        <v>1118</v>
      </c>
      <c r="C245" s="92" t="s">
        <v>358</v>
      </c>
      <c r="D245" s="21" t="s">
        <v>379</v>
      </c>
      <c r="E245" s="18" t="s">
        <v>837</v>
      </c>
      <c r="F245" s="94" t="s">
        <v>614</v>
      </c>
      <c r="G245" s="24" t="s">
        <v>158</v>
      </c>
      <c r="H245" s="24" t="s">
        <v>158</v>
      </c>
      <c r="I245" s="21"/>
      <c r="J245" s="24"/>
      <c r="K245" s="21">
        <v>1</v>
      </c>
      <c r="L245" s="21" t="s">
        <v>1065</v>
      </c>
      <c r="M245" s="21"/>
      <c r="N245" s="21"/>
    </row>
    <row r="246" spans="1:14" s="28" customFormat="1" ht="38.25">
      <c r="A246" s="21">
        <v>20</v>
      </c>
      <c r="B246" s="21" t="s">
        <v>1118</v>
      </c>
      <c r="C246" s="92" t="s">
        <v>354</v>
      </c>
      <c r="D246" s="21" t="s">
        <v>838</v>
      </c>
      <c r="E246" s="18" t="s">
        <v>356</v>
      </c>
      <c r="F246" s="94" t="s">
        <v>839</v>
      </c>
      <c r="G246" s="24" t="s">
        <v>158</v>
      </c>
      <c r="H246" s="24" t="s">
        <v>158</v>
      </c>
      <c r="I246" s="21"/>
      <c r="J246" s="24"/>
      <c r="K246" s="21">
        <v>1</v>
      </c>
      <c r="L246" s="21" t="s">
        <v>840</v>
      </c>
      <c r="M246" s="21"/>
      <c r="N246" s="21"/>
    </row>
    <row r="247" spans="1:14" s="28" customFormat="1" ht="38.25">
      <c r="A247" s="21">
        <v>21</v>
      </c>
      <c r="B247" s="21" t="s">
        <v>1118</v>
      </c>
      <c r="C247" s="92" t="s">
        <v>382</v>
      </c>
      <c r="D247" s="21" t="s">
        <v>835</v>
      </c>
      <c r="E247" s="18" t="s">
        <v>841</v>
      </c>
      <c r="F247" s="94" t="s">
        <v>842</v>
      </c>
      <c r="G247" s="24" t="s">
        <v>158</v>
      </c>
      <c r="H247" s="24" t="s">
        <v>158</v>
      </c>
      <c r="I247" s="21">
        <v>1</v>
      </c>
      <c r="J247" s="24"/>
      <c r="K247" s="21"/>
      <c r="L247" s="21" t="s">
        <v>843</v>
      </c>
      <c r="M247" s="21"/>
      <c r="N247" s="21"/>
    </row>
    <row r="248" spans="1:14" s="28" customFormat="1" ht="25.5">
      <c r="A248" s="21">
        <v>22</v>
      </c>
      <c r="B248" s="21" t="s">
        <v>1118</v>
      </c>
      <c r="C248" s="92" t="s">
        <v>358</v>
      </c>
      <c r="D248" s="21" t="s">
        <v>844</v>
      </c>
      <c r="E248" s="18" t="s">
        <v>845</v>
      </c>
      <c r="F248" s="94" t="s">
        <v>846</v>
      </c>
      <c r="G248" s="24" t="s">
        <v>158</v>
      </c>
      <c r="H248" s="24" t="s">
        <v>158</v>
      </c>
      <c r="I248" s="21">
        <v>1</v>
      </c>
      <c r="J248" s="24"/>
      <c r="K248" s="21"/>
      <c r="L248" s="21" t="s">
        <v>847</v>
      </c>
      <c r="M248" s="21"/>
      <c r="N248" s="21"/>
    </row>
    <row r="249" spans="1:14" s="28" customFormat="1">
      <c r="A249" s="21">
        <v>23</v>
      </c>
      <c r="B249" s="21" t="s">
        <v>1118</v>
      </c>
      <c r="C249" s="92" t="s">
        <v>354</v>
      </c>
      <c r="D249" s="21" t="s">
        <v>848</v>
      </c>
      <c r="E249" s="18" t="s">
        <v>630</v>
      </c>
      <c r="F249" s="94" t="s">
        <v>849</v>
      </c>
      <c r="G249" s="24"/>
      <c r="H249" s="24"/>
      <c r="I249" s="21"/>
      <c r="J249" s="24"/>
      <c r="K249" s="21">
        <v>1</v>
      </c>
      <c r="L249" s="21" t="s">
        <v>850</v>
      </c>
      <c r="M249" s="21"/>
      <c r="N249" s="21"/>
    </row>
    <row r="250" spans="1:14" s="28" customFormat="1" ht="25.5">
      <c r="A250" s="21">
        <v>24</v>
      </c>
      <c r="B250" s="21" t="s">
        <v>1118</v>
      </c>
      <c r="C250" s="92" t="s">
        <v>358</v>
      </c>
      <c r="D250" s="21" t="s">
        <v>851</v>
      </c>
      <c r="E250" s="18" t="s">
        <v>852</v>
      </c>
      <c r="F250" s="94" t="s">
        <v>1006</v>
      </c>
      <c r="G250" s="24"/>
      <c r="H250" s="24"/>
      <c r="I250" s="21"/>
      <c r="J250" s="24"/>
      <c r="K250" s="21">
        <v>1</v>
      </c>
      <c r="L250" s="21" t="s">
        <v>853</v>
      </c>
      <c r="M250" s="21"/>
      <c r="N250" s="21"/>
    </row>
    <row r="251" spans="1:14" s="28" customFormat="1">
      <c r="A251" s="21">
        <v>25</v>
      </c>
      <c r="B251" s="21" t="s">
        <v>1118</v>
      </c>
      <c r="C251" s="92" t="s">
        <v>358</v>
      </c>
      <c r="D251" s="21" t="s">
        <v>379</v>
      </c>
      <c r="E251" s="18" t="s">
        <v>630</v>
      </c>
      <c r="F251" s="94" t="s">
        <v>1006</v>
      </c>
      <c r="G251" s="24"/>
      <c r="H251" s="24"/>
      <c r="I251" s="21"/>
      <c r="J251" s="24"/>
      <c r="K251" s="21">
        <v>1</v>
      </c>
      <c r="L251" s="21" t="s">
        <v>1065</v>
      </c>
      <c r="M251" s="21"/>
      <c r="N251" s="21"/>
    </row>
    <row r="252" spans="1:14" s="28" customFormat="1">
      <c r="A252" s="21">
        <v>26</v>
      </c>
      <c r="B252" s="21" t="s">
        <v>1118</v>
      </c>
      <c r="C252" s="92" t="s">
        <v>358</v>
      </c>
      <c r="D252" s="21" t="s">
        <v>379</v>
      </c>
      <c r="E252" s="18" t="s">
        <v>854</v>
      </c>
      <c r="F252" s="94" t="s">
        <v>1006</v>
      </c>
      <c r="G252" s="24"/>
      <c r="H252" s="24"/>
      <c r="I252" s="21">
        <v>1</v>
      </c>
      <c r="J252" s="24"/>
      <c r="K252" s="21"/>
      <c r="L252" s="21" t="s">
        <v>1065</v>
      </c>
      <c r="M252" s="21"/>
      <c r="N252" s="21"/>
    </row>
    <row r="253" spans="1:14" s="28" customFormat="1">
      <c r="A253" s="21">
        <v>27</v>
      </c>
      <c r="B253" s="21" t="s">
        <v>1118</v>
      </c>
      <c r="C253" s="92" t="s">
        <v>354</v>
      </c>
      <c r="D253" s="21" t="s">
        <v>855</v>
      </c>
      <c r="E253" s="18" t="s">
        <v>356</v>
      </c>
      <c r="F253" s="94" t="s">
        <v>856</v>
      </c>
      <c r="G253" s="24"/>
      <c r="H253" s="24"/>
      <c r="I253" s="21"/>
      <c r="J253" s="24"/>
      <c r="K253" s="21">
        <v>1</v>
      </c>
      <c r="L253" s="21" t="s">
        <v>1065</v>
      </c>
      <c r="M253" s="21"/>
      <c r="N253" s="21"/>
    </row>
    <row r="254" spans="1:14" s="28" customFormat="1">
      <c r="A254" s="21">
        <v>28</v>
      </c>
      <c r="B254" s="21" t="s">
        <v>1118</v>
      </c>
      <c r="C254" s="92" t="s">
        <v>354</v>
      </c>
      <c r="D254" s="21" t="s">
        <v>838</v>
      </c>
      <c r="E254" s="18" t="s">
        <v>560</v>
      </c>
      <c r="F254" s="94" t="s">
        <v>856</v>
      </c>
      <c r="G254" s="24"/>
      <c r="H254" s="24"/>
      <c r="I254" s="21">
        <v>1</v>
      </c>
      <c r="J254" s="24"/>
      <c r="K254" s="21"/>
      <c r="L254" s="21" t="s">
        <v>1065</v>
      </c>
      <c r="M254" s="21"/>
      <c r="N254" s="21"/>
    </row>
    <row r="255" spans="1:14" s="28" customFormat="1" ht="25.5">
      <c r="A255" s="21">
        <v>29</v>
      </c>
      <c r="B255" s="21" t="s">
        <v>1118</v>
      </c>
      <c r="C255" s="92" t="s">
        <v>354</v>
      </c>
      <c r="D255" s="21" t="s">
        <v>851</v>
      </c>
      <c r="E255" s="18" t="s">
        <v>1795</v>
      </c>
      <c r="F255" s="94" t="s">
        <v>609</v>
      </c>
      <c r="G255" s="24"/>
      <c r="H255" s="24"/>
      <c r="I255" s="21">
        <v>1</v>
      </c>
      <c r="J255" s="24"/>
      <c r="K255" s="21"/>
      <c r="L255" s="21" t="s">
        <v>1796</v>
      </c>
      <c r="M255" s="21"/>
      <c r="N255" s="21"/>
    </row>
    <row r="256" spans="1:14" s="28" customFormat="1" ht="25.5">
      <c r="A256" s="21">
        <v>30</v>
      </c>
      <c r="B256" s="21" t="s">
        <v>1118</v>
      </c>
      <c r="C256" s="92" t="s">
        <v>637</v>
      </c>
      <c r="D256" s="21" t="s">
        <v>622</v>
      </c>
      <c r="E256" s="18" t="s">
        <v>1797</v>
      </c>
      <c r="F256" s="94" t="s">
        <v>1020</v>
      </c>
      <c r="G256" s="24"/>
      <c r="H256" s="24"/>
      <c r="I256" s="21"/>
      <c r="J256" s="24">
        <v>1</v>
      </c>
      <c r="K256" s="21"/>
      <c r="L256" s="21" t="s">
        <v>1798</v>
      </c>
      <c r="M256" s="21"/>
      <c r="N256" s="21"/>
    </row>
    <row r="257" spans="1:14" s="28" customFormat="1" ht="25.5">
      <c r="A257" s="21">
        <v>31</v>
      </c>
      <c r="B257" s="21" t="s">
        <v>1118</v>
      </c>
      <c r="C257" s="92" t="s">
        <v>354</v>
      </c>
      <c r="D257" s="21" t="s">
        <v>855</v>
      </c>
      <c r="E257" s="18" t="s">
        <v>1799</v>
      </c>
      <c r="F257" s="94" t="s">
        <v>1020</v>
      </c>
      <c r="G257" s="24"/>
      <c r="H257" s="24"/>
      <c r="I257" s="21">
        <v>1</v>
      </c>
      <c r="J257" s="24"/>
      <c r="K257" s="21"/>
      <c r="L257" s="21" t="s">
        <v>1800</v>
      </c>
      <c r="M257" s="21"/>
      <c r="N257" s="21"/>
    </row>
    <row r="258" spans="1:14" s="28" customFormat="1">
      <c r="A258" s="21">
        <v>32</v>
      </c>
      <c r="B258" s="21" t="s">
        <v>1118</v>
      </c>
      <c r="C258" s="92" t="s">
        <v>382</v>
      </c>
      <c r="D258" s="21" t="s">
        <v>1801</v>
      </c>
      <c r="E258" s="18" t="s">
        <v>1802</v>
      </c>
      <c r="F258" s="94" t="s">
        <v>1803</v>
      </c>
      <c r="G258" s="24"/>
      <c r="H258" s="24">
        <v>1</v>
      </c>
      <c r="I258" s="21"/>
      <c r="J258" s="24"/>
      <c r="K258" s="21"/>
      <c r="L258" s="21" t="s">
        <v>1804</v>
      </c>
      <c r="M258" s="21"/>
      <c r="N258" s="21"/>
    </row>
    <row r="259" spans="1:14" s="28" customFormat="1">
      <c r="A259" s="21">
        <v>33</v>
      </c>
      <c r="B259" s="21" t="s">
        <v>1118</v>
      </c>
      <c r="C259" s="92" t="s">
        <v>354</v>
      </c>
      <c r="D259" s="21" t="s">
        <v>627</v>
      </c>
      <c r="E259" s="18" t="s">
        <v>356</v>
      </c>
      <c r="F259" s="94" t="s">
        <v>1805</v>
      </c>
      <c r="G259" s="24"/>
      <c r="H259" s="24"/>
      <c r="I259" s="21"/>
      <c r="J259" s="24"/>
      <c r="K259" s="21">
        <v>1</v>
      </c>
      <c r="L259" s="21" t="s">
        <v>1065</v>
      </c>
      <c r="M259" s="21"/>
      <c r="N259" s="21"/>
    </row>
    <row r="260" spans="1:14" s="28" customFormat="1" ht="76.5">
      <c r="A260" s="21">
        <v>34</v>
      </c>
      <c r="B260" s="21" t="s">
        <v>1118</v>
      </c>
      <c r="C260" s="92" t="s">
        <v>358</v>
      </c>
      <c r="D260" s="21" t="s">
        <v>1806</v>
      </c>
      <c r="E260" s="18" t="s">
        <v>1807</v>
      </c>
      <c r="F260" s="94" t="s">
        <v>1808</v>
      </c>
      <c r="G260" s="24"/>
      <c r="H260" s="24"/>
      <c r="I260" s="21">
        <v>1</v>
      </c>
      <c r="J260" s="24"/>
      <c r="K260" s="21"/>
      <c r="L260" s="21" t="s">
        <v>1809</v>
      </c>
      <c r="M260" s="21"/>
      <c r="N260" s="21"/>
    </row>
    <row r="261" spans="1:14" s="28" customFormat="1">
      <c r="A261" s="21">
        <v>35</v>
      </c>
      <c r="B261" s="21" t="s">
        <v>1118</v>
      </c>
      <c r="C261" s="92" t="s">
        <v>637</v>
      </c>
      <c r="D261" s="21" t="s">
        <v>638</v>
      </c>
      <c r="E261" s="18" t="s">
        <v>630</v>
      </c>
      <c r="F261" s="94" t="s">
        <v>1810</v>
      </c>
      <c r="G261" s="24"/>
      <c r="H261" s="24"/>
      <c r="I261" s="21"/>
      <c r="J261" s="24"/>
      <c r="K261" s="21">
        <v>1</v>
      </c>
      <c r="L261" s="21" t="s">
        <v>1065</v>
      </c>
      <c r="M261" s="21"/>
      <c r="N261" s="21"/>
    </row>
    <row r="262" spans="1:14" s="28" customFormat="1" ht="51">
      <c r="A262" s="21">
        <v>36</v>
      </c>
      <c r="B262" s="21" t="s">
        <v>1118</v>
      </c>
      <c r="C262" s="92" t="s">
        <v>382</v>
      </c>
      <c r="D262" s="21" t="s">
        <v>385</v>
      </c>
      <c r="E262" s="18" t="s">
        <v>630</v>
      </c>
      <c r="F262" s="94" t="s">
        <v>1810</v>
      </c>
      <c r="G262" s="24"/>
      <c r="H262" s="24"/>
      <c r="I262" s="21"/>
      <c r="J262" s="24"/>
      <c r="K262" s="21">
        <v>1</v>
      </c>
      <c r="L262" s="21" t="s">
        <v>1811</v>
      </c>
      <c r="M262" s="21"/>
      <c r="N262" s="21"/>
    </row>
    <row r="263" spans="1:14" s="28" customFormat="1">
      <c r="A263" s="21">
        <v>37</v>
      </c>
      <c r="B263" s="21" t="s">
        <v>1118</v>
      </c>
      <c r="C263" s="92" t="s">
        <v>851</v>
      </c>
      <c r="D263" s="21" t="s">
        <v>1812</v>
      </c>
      <c r="E263" s="18" t="s">
        <v>1813</v>
      </c>
      <c r="F263" s="94" t="s">
        <v>1814</v>
      </c>
      <c r="G263" s="24"/>
      <c r="H263" s="24"/>
      <c r="I263" s="21">
        <v>1</v>
      </c>
      <c r="J263" s="24"/>
      <c r="K263" s="21"/>
      <c r="L263" s="21" t="s">
        <v>1815</v>
      </c>
      <c r="M263" s="21"/>
      <c r="N263" s="21"/>
    </row>
    <row r="264" spans="1:14" s="28" customFormat="1" ht="38.25">
      <c r="A264" s="21">
        <v>38</v>
      </c>
      <c r="B264" s="21" t="s">
        <v>1118</v>
      </c>
      <c r="C264" s="92" t="s">
        <v>354</v>
      </c>
      <c r="D264" s="21" t="s">
        <v>1816</v>
      </c>
      <c r="E264" s="18" t="s">
        <v>1747</v>
      </c>
      <c r="F264" s="94" t="s">
        <v>1748</v>
      </c>
      <c r="G264" s="24"/>
      <c r="H264" s="24">
        <v>1</v>
      </c>
      <c r="I264" s="21"/>
      <c r="J264" s="24"/>
      <c r="K264" s="21"/>
      <c r="L264" s="21" t="s">
        <v>1749</v>
      </c>
      <c r="M264" s="21"/>
      <c r="N264" s="21"/>
    </row>
    <row r="265" spans="1:14" s="28" customFormat="1" ht="51">
      <c r="A265" s="21">
        <v>39</v>
      </c>
      <c r="B265" s="21" t="s">
        <v>1118</v>
      </c>
      <c r="C265" s="92" t="s">
        <v>354</v>
      </c>
      <c r="D265" s="21" t="s">
        <v>1816</v>
      </c>
      <c r="E265" s="18" t="s">
        <v>1750</v>
      </c>
      <c r="F265" s="94" t="s">
        <v>1751</v>
      </c>
      <c r="G265" s="24"/>
      <c r="H265" s="24"/>
      <c r="I265" s="21">
        <v>1</v>
      </c>
      <c r="J265" s="24"/>
      <c r="K265" s="21"/>
      <c r="L265" s="21" t="s">
        <v>1752</v>
      </c>
      <c r="M265" s="21"/>
      <c r="N265" s="21"/>
    </row>
    <row r="266" spans="1:14" s="28" customFormat="1" ht="63.75">
      <c r="A266" s="21">
        <v>40</v>
      </c>
      <c r="B266" s="21" t="s">
        <v>1118</v>
      </c>
      <c r="C266" s="92" t="s">
        <v>382</v>
      </c>
      <c r="D266" s="21" t="s">
        <v>1753</v>
      </c>
      <c r="E266" s="18" t="s">
        <v>633</v>
      </c>
      <c r="F266" s="94" t="s">
        <v>1754</v>
      </c>
      <c r="G266" s="24"/>
      <c r="H266" s="24"/>
      <c r="I266" s="21"/>
      <c r="J266" s="24"/>
      <c r="K266" s="21">
        <v>1</v>
      </c>
      <c r="L266" s="21" t="s">
        <v>1771</v>
      </c>
      <c r="M266" s="21"/>
      <c r="N266" s="21"/>
    </row>
    <row r="267" spans="1:14" s="28" customFormat="1" ht="25.5">
      <c r="A267" s="21">
        <v>41</v>
      </c>
      <c r="B267" s="21" t="s">
        <v>1118</v>
      </c>
      <c r="C267" s="92" t="s">
        <v>1772</v>
      </c>
      <c r="D267" s="21" t="s">
        <v>1773</v>
      </c>
      <c r="E267" s="18" t="s">
        <v>630</v>
      </c>
      <c r="F267" s="94" t="s">
        <v>1774</v>
      </c>
      <c r="G267" s="24"/>
      <c r="H267" s="24"/>
      <c r="I267" s="21"/>
      <c r="J267" s="24"/>
      <c r="K267" s="21">
        <v>1</v>
      </c>
      <c r="L267" s="21" t="s">
        <v>1775</v>
      </c>
      <c r="M267" s="21"/>
      <c r="N267" s="21"/>
    </row>
    <row r="268" spans="1:14" s="28" customFormat="1" ht="38.25">
      <c r="A268" s="21">
        <v>42</v>
      </c>
      <c r="B268" s="21" t="s">
        <v>1118</v>
      </c>
      <c r="C268" s="92" t="s">
        <v>382</v>
      </c>
      <c r="D268" s="21" t="s">
        <v>1776</v>
      </c>
      <c r="E268" s="18" t="s">
        <v>1777</v>
      </c>
      <c r="F268" s="94" t="s">
        <v>1778</v>
      </c>
      <c r="G268" s="24"/>
      <c r="H268" s="24"/>
      <c r="I268" s="21">
        <v>1</v>
      </c>
      <c r="J268" s="24"/>
      <c r="K268" s="21"/>
      <c r="L268" s="21" t="s">
        <v>1779</v>
      </c>
      <c r="M268" s="21"/>
      <c r="N268" s="21"/>
    </row>
    <row r="269" spans="1:14" s="28" customFormat="1" ht="51">
      <c r="A269" s="21">
        <v>43</v>
      </c>
      <c r="B269" s="21" t="s">
        <v>1118</v>
      </c>
      <c r="C269" s="92" t="s">
        <v>354</v>
      </c>
      <c r="D269" s="21" t="s">
        <v>1780</v>
      </c>
      <c r="E269" s="18" t="s">
        <v>630</v>
      </c>
      <c r="F269" s="94" t="s">
        <v>1778</v>
      </c>
      <c r="G269" s="24"/>
      <c r="H269" s="24"/>
      <c r="I269" s="21"/>
      <c r="J269" s="24"/>
      <c r="K269" s="21">
        <v>1</v>
      </c>
      <c r="L269" s="21" t="s">
        <v>1781</v>
      </c>
      <c r="M269" s="21"/>
      <c r="N269" s="21"/>
    </row>
    <row r="270" spans="1:14" s="28" customFormat="1" ht="38.25">
      <c r="A270" s="21">
        <v>44</v>
      </c>
      <c r="B270" s="21" t="s">
        <v>1118</v>
      </c>
      <c r="C270" s="92" t="s">
        <v>382</v>
      </c>
      <c r="D270" s="21" t="s">
        <v>1782</v>
      </c>
      <c r="E270" s="18" t="s">
        <v>630</v>
      </c>
      <c r="F270" s="94" t="s">
        <v>1778</v>
      </c>
      <c r="G270" s="24"/>
      <c r="H270" s="24"/>
      <c r="I270" s="21"/>
      <c r="J270" s="24"/>
      <c r="K270" s="21">
        <v>1</v>
      </c>
      <c r="L270" s="21" t="s">
        <v>1783</v>
      </c>
      <c r="M270" s="21"/>
      <c r="N270" s="21"/>
    </row>
    <row r="271" spans="1:14" s="28" customFormat="1" ht="76.5">
      <c r="A271" s="21">
        <v>45</v>
      </c>
      <c r="B271" s="21" t="s">
        <v>1118</v>
      </c>
      <c r="C271" s="92" t="s">
        <v>354</v>
      </c>
      <c r="D271" s="21" t="s">
        <v>1784</v>
      </c>
      <c r="E271" s="18" t="s">
        <v>1785</v>
      </c>
      <c r="F271" s="94" t="s">
        <v>572</v>
      </c>
      <c r="G271" s="24"/>
      <c r="H271" s="24"/>
      <c r="I271" s="21">
        <v>1</v>
      </c>
      <c r="J271" s="24"/>
      <c r="K271" s="21"/>
      <c r="L271" s="21" t="s">
        <v>1163</v>
      </c>
      <c r="M271" s="21"/>
      <c r="N271" s="21"/>
    </row>
    <row r="272" spans="1:14" s="28" customFormat="1" ht="51">
      <c r="A272" s="21">
        <v>46</v>
      </c>
      <c r="B272" s="21" t="s">
        <v>1118</v>
      </c>
      <c r="C272" s="92" t="s">
        <v>354</v>
      </c>
      <c r="D272" s="21" t="s">
        <v>1780</v>
      </c>
      <c r="E272" s="18" t="s">
        <v>356</v>
      </c>
      <c r="F272" s="94" t="s">
        <v>572</v>
      </c>
      <c r="G272" s="24"/>
      <c r="H272" s="24"/>
      <c r="I272" s="21"/>
      <c r="J272" s="24"/>
      <c r="K272" s="21">
        <v>1</v>
      </c>
      <c r="L272" s="21" t="s">
        <v>1164</v>
      </c>
      <c r="M272" s="21"/>
      <c r="N272" s="21"/>
    </row>
    <row r="273" spans="1:14" s="28" customFormat="1" ht="38.25">
      <c r="A273" s="21">
        <v>47</v>
      </c>
      <c r="B273" s="21" t="s">
        <v>1118</v>
      </c>
      <c r="C273" s="92" t="s">
        <v>354</v>
      </c>
      <c r="D273" s="21" t="s">
        <v>1784</v>
      </c>
      <c r="E273" s="18" t="s">
        <v>630</v>
      </c>
      <c r="F273" s="94" t="s">
        <v>1165</v>
      </c>
      <c r="G273" s="24"/>
      <c r="H273" s="24"/>
      <c r="I273" s="21"/>
      <c r="J273" s="24"/>
      <c r="K273" s="21">
        <v>1</v>
      </c>
      <c r="L273" s="21" t="s">
        <v>1166</v>
      </c>
      <c r="M273" s="21"/>
      <c r="N273" s="21"/>
    </row>
    <row r="274" spans="1:14" s="28" customFormat="1" ht="63.75">
      <c r="A274" s="21">
        <v>48</v>
      </c>
      <c r="B274" s="21" t="s">
        <v>1118</v>
      </c>
      <c r="C274" s="92" t="s">
        <v>354</v>
      </c>
      <c r="D274" s="21" t="s">
        <v>1780</v>
      </c>
      <c r="E274" s="18" t="s">
        <v>630</v>
      </c>
      <c r="F274" s="94" t="s">
        <v>939</v>
      </c>
      <c r="G274" s="24"/>
      <c r="H274" s="24"/>
      <c r="I274" s="21"/>
      <c r="J274" s="24"/>
      <c r="K274" s="21">
        <v>1</v>
      </c>
      <c r="L274" s="21" t="s">
        <v>1167</v>
      </c>
      <c r="M274" s="21"/>
      <c r="N274" s="21"/>
    </row>
    <row r="275" spans="1:14" s="28" customFormat="1" ht="63.75">
      <c r="A275" s="21">
        <v>49</v>
      </c>
      <c r="B275" s="21" t="s">
        <v>1118</v>
      </c>
      <c r="C275" s="92" t="s">
        <v>354</v>
      </c>
      <c r="D275" s="21" t="s">
        <v>1784</v>
      </c>
      <c r="E275" s="18" t="s">
        <v>1168</v>
      </c>
      <c r="F275" s="94" t="s">
        <v>939</v>
      </c>
      <c r="G275" s="24"/>
      <c r="H275" s="24"/>
      <c r="I275" s="21">
        <v>1</v>
      </c>
      <c r="J275" s="24"/>
      <c r="K275" s="21"/>
      <c r="L275" s="21" t="s">
        <v>1169</v>
      </c>
      <c r="M275" s="21"/>
      <c r="N275" s="21"/>
    </row>
    <row r="276" spans="1:14" s="28" customFormat="1" ht="38.25">
      <c r="A276" s="21">
        <v>50</v>
      </c>
      <c r="B276" s="21" t="s">
        <v>1118</v>
      </c>
      <c r="C276" s="92" t="s">
        <v>354</v>
      </c>
      <c r="D276" s="21" t="s">
        <v>1784</v>
      </c>
      <c r="E276" s="18" t="s">
        <v>1170</v>
      </c>
      <c r="F276" s="94" t="s">
        <v>1171</v>
      </c>
      <c r="G276" s="24"/>
      <c r="H276" s="24"/>
      <c r="I276" s="21"/>
      <c r="J276" s="24"/>
      <c r="K276" s="21">
        <v>1</v>
      </c>
      <c r="L276" s="21" t="s">
        <v>1172</v>
      </c>
      <c r="M276" s="21"/>
      <c r="N276" s="21"/>
    </row>
    <row r="277" spans="1:14" s="28" customFormat="1" ht="63.75">
      <c r="A277" s="21">
        <v>51</v>
      </c>
      <c r="B277" s="21" t="s">
        <v>1118</v>
      </c>
      <c r="C277" s="92" t="s">
        <v>382</v>
      </c>
      <c r="D277" s="21" t="s">
        <v>1173</v>
      </c>
      <c r="E277" s="18" t="s">
        <v>356</v>
      </c>
      <c r="F277" s="94" t="s">
        <v>1174</v>
      </c>
      <c r="G277" s="24"/>
      <c r="H277" s="24"/>
      <c r="I277" s="21"/>
      <c r="J277" s="24"/>
      <c r="K277" s="21">
        <v>1</v>
      </c>
      <c r="L277" s="21" t="s">
        <v>340</v>
      </c>
      <c r="M277" s="21"/>
      <c r="N277" s="21"/>
    </row>
    <row r="278" spans="1:14" s="28" customFormat="1" ht="51">
      <c r="A278" s="21">
        <v>52</v>
      </c>
      <c r="B278" s="21" t="s">
        <v>1118</v>
      </c>
      <c r="C278" s="92" t="s">
        <v>382</v>
      </c>
      <c r="D278" s="21" t="s">
        <v>1173</v>
      </c>
      <c r="E278" s="18" t="s">
        <v>630</v>
      </c>
      <c r="F278" s="94" t="s">
        <v>1174</v>
      </c>
      <c r="G278" s="24"/>
      <c r="H278" s="24"/>
      <c r="I278" s="21"/>
      <c r="J278" s="24"/>
      <c r="K278" s="21">
        <v>1</v>
      </c>
      <c r="L278" s="21" t="s">
        <v>784</v>
      </c>
      <c r="M278" s="21"/>
      <c r="N278" s="21"/>
    </row>
    <row r="279" spans="1:14" s="28" customFormat="1">
      <c r="A279" s="21">
        <v>53</v>
      </c>
      <c r="B279" s="21" t="s">
        <v>1118</v>
      </c>
      <c r="C279" s="92" t="s">
        <v>785</v>
      </c>
      <c r="D279" s="21" t="s">
        <v>786</v>
      </c>
      <c r="E279" s="18" t="s">
        <v>787</v>
      </c>
      <c r="F279" s="94" t="s">
        <v>1174</v>
      </c>
      <c r="G279" s="24"/>
      <c r="H279" s="24"/>
      <c r="I279" s="21"/>
      <c r="J279" s="24"/>
      <c r="K279" s="21">
        <v>1</v>
      </c>
      <c r="L279" s="21" t="s">
        <v>788</v>
      </c>
      <c r="M279" s="21"/>
      <c r="N279" s="21"/>
    </row>
    <row r="280" spans="1:14" s="28" customFormat="1" ht="63.75">
      <c r="A280" s="21">
        <v>54</v>
      </c>
      <c r="B280" s="21" t="s">
        <v>1118</v>
      </c>
      <c r="C280" s="92" t="s">
        <v>354</v>
      </c>
      <c r="D280" s="21" t="s">
        <v>789</v>
      </c>
      <c r="E280" s="18" t="s">
        <v>790</v>
      </c>
      <c r="F280" s="94" t="s">
        <v>1174</v>
      </c>
      <c r="G280" s="24"/>
      <c r="H280" s="24"/>
      <c r="I280" s="21"/>
      <c r="J280" s="24"/>
      <c r="K280" s="21">
        <v>1</v>
      </c>
      <c r="L280" s="21" t="s">
        <v>791</v>
      </c>
      <c r="M280" s="21"/>
      <c r="N280" s="21"/>
    </row>
    <row r="281" spans="1:14" s="28" customFormat="1" ht="76.5">
      <c r="A281" s="21">
        <v>55</v>
      </c>
      <c r="B281" s="21" t="s">
        <v>1118</v>
      </c>
      <c r="C281" s="92" t="s">
        <v>354</v>
      </c>
      <c r="D281" s="21" t="s">
        <v>792</v>
      </c>
      <c r="E281" s="18" t="s">
        <v>793</v>
      </c>
      <c r="F281" s="94" t="s">
        <v>60</v>
      </c>
      <c r="G281" s="24"/>
      <c r="H281" s="24">
        <v>1</v>
      </c>
      <c r="I281" s="21"/>
      <c r="J281" s="24"/>
      <c r="K281" s="21"/>
      <c r="L281" s="21" t="s">
        <v>794</v>
      </c>
      <c r="M281" s="21"/>
      <c r="N281" s="21"/>
    </row>
    <row r="282" spans="1:14" s="28" customFormat="1" ht="25.5">
      <c r="A282" s="21">
        <v>56</v>
      </c>
      <c r="B282" s="21" t="s">
        <v>1118</v>
      </c>
      <c r="C282" s="92" t="s">
        <v>785</v>
      </c>
      <c r="D282" s="21" t="s">
        <v>786</v>
      </c>
      <c r="E282" s="18" t="s">
        <v>795</v>
      </c>
      <c r="F282" s="94" t="s">
        <v>323</v>
      </c>
      <c r="G282" s="24"/>
      <c r="H282" s="24"/>
      <c r="I282" s="21"/>
      <c r="J282" s="24">
        <v>1</v>
      </c>
      <c r="K282" s="21"/>
      <c r="L282" s="21" t="s">
        <v>324</v>
      </c>
      <c r="M282" s="21"/>
      <c r="N282" s="21"/>
    </row>
    <row r="283" spans="1:14" s="28" customFormat="1" ht="38.25">
      <c r="A283" s="21">
        <v>57</v>
      </c>
      <c r="B283" s="21" t="s">
        <v>1118</v>
      </c>
      <c r="C283" s="92" t="s">
        <v>354</v>
      </c>
      <c r="D283" s="21" t="s">
        <v>1780</v>
      </c>
      <c r="E283" s="18" t="s">
        <v>630</v>
      </c>
      <c r="F283" s="94" t="s">
        <v>64</v>
      </c>
      <c r="G283" s="24"/>
      <c r="H283" s="24"/>
      <c r="I283" s="21"/>
      <c r="J283" s="24"/>
      <c r="K283" s="21">
        <v>1</v>
      </c>
      <c r="L283" s="21" t="s">
        <v>325</v>
      </c>
      <c r="M283" s="21"/>
      <c r="N283" s="21"/>
    </row>
    <row r="284" spans="1:14" s="28" customFormat="1">
      <c r="A284" s="21">
        <v>58</v>
      </c>
      <c r="B284" s="21" t="s">
        <v>1118</v>
      </c>
      <c r="C284" s="92" t="s">
        <v>382</v>
      </c>
      <c r="D284" s="21" t="s">
        <v>1173</v>
      </c>
      <c r="E284" s="18" t="s">
        <v>326</v>
      </c>
      <c r="F284" s="94" t="s">
        <v>327</v>
      </c>
      <c r="G284" s="24"/>
      <c r="H284" s="24"/>
      <c r="I284" s="21">
        <v>1</v>
      </c>
      <c r="J284" s="24"/>
      <c r="K284" s="21"/>
      <c r="L284" s="21" t="s">
        <v>328</v>
      </c>
      <c r="M284" s="21"/>
      <c r="N284" s="21"/>
    </row>
    <row r="285" spans="1:14" s="28" customFormat="1" ht="38.25">
      <c r="A285" s="21">
        <v>59</v>
      </c>
      <c r="B285" s="21" t="s">
        <v>1118</v>
      </c>
      <c r="C285" s="92" t="s">
        <v>785</v>
      </c>
      <c r="D285" s="21" t="s">
        <v>329</v>
      </c>
      <c r="E285" s="18" t="s">
        <v>630</v>
      </c>
      <c r="F285" s="94" t="s">
        <v>327</v>
      </c>
      <c r="G285" s="24"/>
      <c r="H285" s="24"/>
      <c r="I285" s="21"/>
      <c r="J285" s="24"/>
      <c r="K285" s="21">
        <v>1</v>
      </c>
      <c r="L285" s="21" t="s">
        <v>1166</v>
      </c>
      <c r="M285" s="21"/>
      <c r="N285" s="21"/>
    </row>
    <row r="286" spans="1:14" s="28" customFormat="1" ht="25.5">
      <c r="A286" s="21">
        <v>60</v>
      </c>
      <c r="B286" s="21" t="s">
        <v>1118</v>
      </c>
      <c r="C286" s="92" t="s">
        <v>354</v>
      </c>
      <c r="D286" s="21" t="s">
        <v>194</v>
      </c>
      <c r="E286" s="18" t="s">
        <v>630</v>
      </c>
      <c r="F286" s="94" t="s">
        <v>195</v>
      </c>
      <c r="G286" s="24"/>
      <c r="H286" s="24"/>
      <c r="I286" s="21"/>
      <c r="J286" s="24"/>
      <c r="K286" s="21">
        <v>1</v>
      </c>
      <c r="L286" s="21" t="s">
        <v>196</v>
      </c>
      <c r="M286" s="21"/>
      <c r="N286" s="21"/>
    </row>
    <row r="287" spans="1:14" s="28" customFormat="1" ht="25.5">
      <c r="A287" s="21">
        <v>61</v>
      </c>
      <c r="B287" s="21" t="s">
        <v>1118</v>
      </c>
      <c r="C287" s="92" t="s">
        <v>785</v>
      </c>
      <c r="D287" s="21" t="s">
        <v>197</v>
      </c>
      <c r="E287" s="18" t="s">
        <v>630</v>
      </c>
      <c r="F287" s="94" t="s">
        <v>198</v>
      </c>
      <c r="G287" s="24"/>
      <c r="H287" s="24"/>
      <c r="I287" s="21"/>
      <c r="J287" s="24"/>
      <c r="K287" s="21">
        <v>1</v>
      </c>
      <c r="L287" s="21" t="s">
        <v>199</v>
      </c>
      <c r="M287" s="21"/>
      <c r="N287" s="21"/>
    </row>
    <row r="288" spans="1:14" s="28" customFormat="1" ht="38.25">
      <c r="A288" s="21">
        <v>62</v>
      </c>
      <c r="B288" s="21" t="s">
        <v>1118</v>
      </c>
      <c r="C288" s="92" t="s">
        <v>785</v>
      </c>
      <c r="D288" s="21" t="s">
        <v>197</v>
      </c>
      <c r="E288" s="18" t="s">
        <v>200</v>
      </c>
      <c r="F288" s="94" t="s">
        <v>198</v>
      </c>
      <c r="G288" s="24"/>
      <c r="H288" s="24"/>
      <c r="I288" s="21"/>
      <c r="J288" s="24">
        <v>1</v>
      </c>
      <c r="K288" s="21"/>
      <c r="L288" s="21" t="s">
        <v>201</v>
      </c>
      <c r="M288" s="21"/>
      <c r="N288" s="21"/>
    </row>
    <row r="289" spans="1:14" s="28" customFormat="1" ht="51">
      <c r="A289" s="21">
        <v>63</v>
      </c>
      <c r="B289" s="21" t="s">
        <v>1118</v>
      </c>
      <c r="C289" s="92" t="s">
        <v>354</v>
      </c>
      <c r="D289" s="21" t="s">
        <v>1780</v>
      </c>
      <c r="E289" s="18" t="s">
        <v>202</v>
      </c>
      <c r="F289" s="94" t="s">
        <v>203</v>
      </c>
      <c r="G289" s="24"/>
      <c r="H289" s="24"/>
      <c r="I289" s="21">
        <v>1</v>
      </c>
      <c r="J289" s="24"/>
      <c r="K289" s="21"/>
      <c r="L289" s="21" t="s">
        <v>1036</v>
      </c>
      <c r="M289" s="21"/>
      <c r="N289" s="21"/>
    </row>
    <row r="290" spans="1:14" s="28" customFormat="1" ht="25.5">
      <c r="A290" s="21">
        <v>64</v>
      </c>
      <c r="B290" s="21" t="s">
        <v>1118</v>
      </c>
      <c r="C290" s="92" t="s">
        <v>382</v>
      </c>
      <c r="D290" s="21" t="s">
        <v>1037</v>
      </c>
      <c r="E290" s="18" t="s">
        <v>630</v>
      </c>
      <c r="F290" s="94" t="s">
        <v>1038</v>
      </c>
      <c r="G290" s="24"/>
      <c r="H290" s="24"/>
      <c r="I290" s="21"/>
      <c r="J290" s="24"/>
      <c r="K290" s="21">
        <v>1</v>
      </c>
      <c r="L290" s="21" t="s">
        <v>263</v>
      </c>
      <c r="M290" s="21"/>
      <c r="N290" s="21"/>
    </row>
    <row r="291" spans="1:14" s="28" customFormat="1" ht="25.5">
      <c r="A291" s="21">
        <v>65</v>
      </c>
      <c r="B291" s="21" t="s">
        <v>1118</v>
      </c>
      <c r="C291" s="92" t="s">
        <v>382</v>
      </c>
      <c r="D291" s="21" t="s">
        <v>1782</v>
      </c>
      <c r="E291" s="18" t="s">
        <v>264</v>
      </c>
      <c r="F291" s="94" t="s">
        <v>1038</v>
      </c>
      <c r="G291" s="24"/>
      <c r="H291" s="24"/>
      <c r="I291" s="21">
        <v>1</v>
      </c>
      <c r="J291" s="24"/>
      <c r="K291" s="21"/>
      <c r="L291" s="21" t="s">
        <v>328</v>
      </c>
      <c r="M291" s="21"/>
      <c r="N291" s="21"/>
    </row>
    <row r="292" spans="1:14" s="28" customFormat="1" ht="25.5">
      <c r="A292" s="21">
        <v>66</v>
      </c>
      <c r="B292" s="21" t="s">
        <v>1118</v>
      </c>
      <c r="C292" s="92" t="s">
        <v>785</v>
      </c>
      <c r="D292" s="21" t="s">
        <v>329</v>
      </c>
      <c r="E292" s="18" t="s">
        <v>630</v>
      </c>
      <c r="F292" s="94" t="s">
        <v>1038</v>
      </c>
      <c r="G292" s="24"/>
      <c r="H292" s="24"/>
      <c r="I292" s="21"/>
      <c r="J292" s="24"/>
      <c r="K292" s="21">
        <v>1</v>
      </c>
      <c r="L292" s="21" t="s">
        <v>265</v>
      </c>
      <c r="M292" s="21"/>
      <c r="N292" s="21"/>
    </row>
    <row r="293" spans="1:14" s="28" customFormat="1" ht="38.25">
      <c r="A293" s="21">
        <v>67</v>
      </c>
      <c r="B293" s="21" t="s">
        <v>1118</v>
      </c>
      <c r="C293" s="92" t="s">
        <v>1772</v>
      </c>
      <c r="D293" s="21" t="s">
        <v>1773</v>
      </c>
      <c r="E293" s="18" t="s">
        <v>633</v>
      </c>
      <c r="F293" s="94" t="s">
        <v>266</v>
      </c>
      <c r="G293" s="24"/>
      <c r="H293" s="24"/>
      <c r="I293" s="21"/>
      <c r="J293" s="24"/>
      <c r="K293" s="21">
        <v>1</v>
      </c>
      <c r="L293" s="21" t="s">
        <v>267</v>
      </c>
      <c r="M293" s="21"/>
      <c r="N293" s="21"/>
    </row>
    <row r="294" spans="1:14" s="28" customFormat="1">
      <c r="A294" s="21">
        <v>68</v>
      </c>
      <c r="B294" s="21" t="s">
        <v>1118</v>
      </c>
      <c r="C294" s="92" t="s">
        <v>382</v>
      </c>
      <c r="D294" s="21" t="s">
        <v>835</v>
      </c>
      <c r="E294" s="18" t="s">
        <v>356</v>
      </c>
      <c r="F294" s="94" t="s">
        <v>68</v>
      </c>
      <c r="G294" s="24"/>
      <c r="H294" s="24"/>
      <c r="I294" s="21"/>
      <c r="J294" s="24"/>
      <c r="K294" s="21">
        <v>1</v>
      </c>
      <c r="L294" s="21" t="s">
        <v>1065</v>
      </c>
      <c r="M294" s="21"/>
      <c r="N294" s="21"/>
    </row>
    <row r="295" spans="1:14" s="28" customFormat="1" ht="63.75">
      <c r="A295" s="21">
        <v>69</v>
      </c>
      <c r="B295" s="21" t="s">
        <v>1118</v>
      </c>
      <c r="C295" s="92" t="s">
        <v>354</v>
      </c>
      <c r="D295" s="21" t="s">
        <v>627</v>
      </c>
      <c r="E295" s="18" t="s">
        <v>268</v>
      </c>
      <c r="F295" s="94" t="s">
        <v>68</v>
      </c>
      <c r="G295" s="24"/>
      <c r="H295" s="24"/>
      <c r="I295" s="21"/>
      <c r="J295" s="24"/>
      <c r="K295" s="21">
        <v>1</v>
      </c>
      <c r="L295" s="21" t="s">
        <v>269</v>
      </c>
      <c r="M295" s="21"/>
      <c r="N295" s="21"/>
    </row>
    <row r="296" spans="1:14" s="28" customFormat="1" ht="51">
      <c r="A296" s="21">
        <v>70</v>
      </c>
      <c r="B296" s="21" t="s">
        <v>1118</v>
      </c>
      <c r="C296" s="92" t="s">
        <v>354</v>
      </c>
      <c r="D296" s="21" t="s">
        <v>855</v>
      </c>
      <c r="E296" s="18" t="s">
        <v>270</v>
      </c>
      <c r="F296" s="94" t="s">
        <v>271</v>
      </c>
      <c r="G296" s="24"/>
      <c r="H296" s="24"/>
      <c r="I296" s="21">
        <v>1</v>
      </c>
      <c r="J296" s="24"/>
      <c r="K296" s="21"/>
      <c r="L296" s="21" t="s">
        <v>737</v>
      </c>
      <c r="M296" s="21"/>
      <c r="N296" s="21"/>
    </row>
    <row r="297" spans="1:14" s="28" customFormat="1">
      <c r="A297" s="21">
        <v>71</v>
      </c>
      <c r="B297" s="21" t="s">
        <v>1118</v>
      </c>
      <c r="C297" s="92" t="s">
        <v>785</v>
      </c>
      <c r="D297" s="21" t="s">
        <v>379</v>
      </c>
      <c r="E297" s="18" t="s">
        <v>1486</v>
      </c>
      <c r="F297" s="94" t="s">
        <v>271</v>
      </c>
      <c r="G297" s="24"/>
      <c r="H297" s="24"/>
      <c r="I297" s="21"/>
      <c r="J297" s="24"/>
      <c r="K297" s="21">
        <v>1</v>
      </c>
      <c r="L297" s="21" t="s">
        <v>738</v>
      </c>
      <c r="M297" s="21"/>
      <c r="N297" s="21"/>
    </row>
    <row r="298" spans="1:14" s="28" customFormat="1">
      <c r="A298" s="21">
        <v>72</v>
      </c>
      <c r="B298" s="21" t="s">
        <v>1118</v>
      </c>
      <c r="C298" s="92" t="s">
        <v>354</v>
      </c>
      <c r="D298" s="21" t="s">
        <v>838</v>
      </c>
      <c r="E298" s="18" t="s">
        <v>739</v>
      </c>
      <c r="F298" s="94" t="s">
        <v>71</v>
      </c>
      <c r="G298" s="24"/>
      <c r="H298" s="24"/>
      <c r="I298" s="21"/>
      <c r="J298" s="24"/>
      <c r="K298" s="21">
        <v>1</v>
      </c>
      <c r="L298" s="21" t="s">
        <v>738</v>
      </c>
      <c r="M298" s="21"/>
      <c r="N298" s="21"/>
    </row>
    <row r="299" spans="1:14" s="28" customFormat="1">
      <c r="A299" s="21">
        <v>73</v>
      </c>
      <c r="B299" s="21" t="s">
        <v>1118</v>
      </c>
      <c r="C299" s="92" t="s">
        <v>785</v>
      </c>
      <c r="D299" s="21" t="s">
        <v>359</v>
      </c>
      <c r="E299" s="18" t="s">
        <v>740</v>
      </c>
      <c r="F299" s="94" t="s">
        <v>741</v>
      </c>
      <c r="G299" s="24"/>
      <c r="H299" s="24"/>
      <c r="I299" s="21"/>
      <c r="J299" s="24"/>
      <c r="K299" s="21">
        <v>1</v>
      </c>
      <c r="L299" s="21" t="s">
        <v>738</v>
      </c>
      <c r="M299" s="21"/>
      <c r="N299" s="21"/>
    </row>
    <row r="300" spans="1:14" s="28" customFormat="1" ht="38.25">
      <c r="A300" s="21">
        <v>74</v>
      </c>
      <c r="B300" s="21" t="s">
        <v>1118</v>
      </c>
      <c r="C300" s="92" t="s">
        <v>785</v>
      </c>
      <c r="D300" s="21" t="s">
        <v>379</v>
      </c>
      <c r="E300" s="18" t="s">
        <v>630</v>
      </c>
      <c r="F300" s="94" t="s">
        <v>545</v>
      </c>
      <c r="G300" s="24"/>
      <c r="H300" s="24"/>
      <c r="I300" s="21"/>
      <c r="J300" s="24"/>
      <c r="K300" s="21">
        <v>1</v>
      </c>
      <c r="L300" s="21" t="s">
        <v>742</v>
      </c>
      <c r="M300" s="21"/>
      <c r="N300" s="21"/>
    </row>
    <row r="301" spans="1:14" s="28" customFormat="1" ht="25.5">
      <c r="A301" s="21">
        <v>75</v>
      </c>
      <c r="B301" s="21" t="s">
        <v>1118</v>
      </c>
      <c r="C301" s="92" t="s">
        <v>354</v>
      </c>
      <c r="D301" s="21" t="s">
        <v>743</v>
      </c>
      <c r="E301" s="18" t="s">
        <v>744</v>
      </c>
      <c r="F301" s="94" t="s">
        <v>745</v>
      </c>
      <c r="G301" s="24"/>
      <c r="H301" s="24"/>
      <c r="I301" s="21"/>
      <c r="J301" s="24"/>
      <c r="K301" s="21">
        <v>1</v>
      </c>
      <c r="L301" s="21" t="s">
        <v>746</v>
      </c>
      <c r="M301" s="21"/>
      <c r="N301" s="21"/>
    </row>
    <row r="302" spans="1:14" s="28" customFormat="1" ht="38.25">
      <c r="A302" s="21">
        <v>76</v>
      </c>
      <c r="B302" s="21" t="s">
        <v>1118</v>
      </c>
      <c r="C302" s="92" t="s">
        <v>851</v>
      </c>
      <c r="D302" s="21" t="s">
        <v>383</v>
      </c>
      <c r="E302" s="18" t="s">
        <v>747</v>
      </c>
      <c r="F302" s="94" t="s">
        <v>1072</v>
      </c>
      <c r="G302" s="24"/>
      <c r="H302" s="24"/>
      <c r="I302" s="21"/>
      <c r="J302" s="24">
        <v>1</v>
      </c>
      <c r="K302" s="21"/>
      <c r="L302" s="21" t="s">
        <v>748</v>
      </c>
      <c r="M302" s="21"/>
      <c r="N302" s="21"/>
    </row>
    <row r="303" spans="1:14" s="28" customFormat="1" ht="38.25">
      <c r="A303" s="21">
        <v>77</v>
      </c>
      <c r="B303" s="21" t="s">
        <v>1118</v>
      </c>
      <c r="C303" s="92" t="s">
        <v>851</v>
      </c>
      <c r="D303" s="21" t="s">
        <v>749</v>
      </c>
      <c r="E303" s="18" t="s">
        <v>852</v>
      </c>
      <c r="F303" s="94" t="s">
        <v>750</v>
      </c>
      <c r="G303" s="24"/>
      <c r="H303" s="24"/>
      <c r="I303" s="21"/>
      <c r="J303" s="24"/>
      <c r="K303" s="21">
        <v>1</v>
      </c>
      <c r="L303" s="21" t="s">
        <v>1284</v>
      </c>
      <c r="M303" s="21"/>
      <c r="N303" s="21"/>
    </row>
    <row r="304" spans="1:14" s="28" customFormat="1">
      <c r="A304" s="21">
        <v>78</v>
      </c>
      <c r="B304" s="21" t="s">
        <v>1118</v>
      </c>
      <c r="C304" s="92" t="s">
        <v>851</v>
      </c>
      <c r="D304" s="21" t="s">
        <v>385</v>
      </c>
      <c r="E304" s="18" t="s">
        <v>740</v>
      </c>
      <c r="F304" s="94" t="s">
        <v>750</v>
      </c>
      <c r="G304" s="24"/>
      <c r="H304" s="24"/>
      <c r="I304" s="21"/>
      <c r="J304" s="24"/>
      <c r="K304" s="21">
        <v>1</v>
      </c>
      <c r="L304" s="21" t="s">
        <v>738</v>
      </c>
      <c r="M304" s="21"/>
      <c r="N304" s="21"/>
    </row>
    <row r="305" spans="1:16" s="28" customFormat="1">
      <c r="A305" s="21">
        <v>79</v>
      </c>
      <c r="B305" s="109" t="s">
        <v>1118</v>
      </c>
      <c r="C305" s="110" t="s">
        <v>382</v>
      </c>
      <c r="D305" s="110" t="s">
        <v>1285</v>
      </c>
      <c r="E305" s="110" t="s">
        <v>740</v>
      </c>
      <c r="F305" s="111" t="s">
        <v>1286</v>
      </c>
      <c r="G305" s="109"/>
      <c r="H305" s="109"/>
      <c r="I305" s="109"/>
      <c r="J305" s="109"/>
      <c r="K305" s="109">
        <v>1</v>
      </c>
      <c r="L305" s="110" t="s">
        <v>1065</v>
      </c>
      <c r="M305" s="109"/>
      <c r="N305" s="109"/>
      <c r="O305" s="112"/>
      <c r="P305" s="112"/>
    </row>
    <row r="306" spans="1:16" s="28" customFormat="1">
      <c r="A306" s="21">
        <v>80</v>
      </c>
      <c r="B306" s="109" t="s">
        <v>1118</v>
      </c>
      <c r="C306" s="110" t="s">
        <v>354</v>
      </c>
      <c r="D306" s="110" t="s">
        <v>1287</v>
      </c>
      <c r="E306" s="110" t="s">
        <v>633</v>
      </c>
      <c r="F306" s="111" t="s">
        <v>1288</v>
      </c>
      <c r="G306" s="109"/>
      <c r="H306" s="109"/>
      <c r="I306" s="109"/>
      <c r="J306" s="109"/>
      <c r="K306" s="109">
        <v>1</v>
      </c>
      <c r="L306" s="110" t="s">
        <v>1065</v>
      </c>
      <c r="M306" s="109"/>
      <c r="N306" s="109"/>
      <c r="O306" s="112"/>
      <c r="P306" s="112"/>
    </row>
    <row r="307" spans="1:16" s="28" customFormat="1" ht="89.25">
      <c r="A307" s="21">
        <v>81</v>
      </c>
      <c r="B307" s="109" t="s">
        <v>1118</v>
      </c>
      <c r="C307" s="110" t="s">
        <v>354</v>
      </c>
      <c r="D307" s="110" t="s">
        <v>1784</v>
      </c>
      <c r="E307" s="110" t="s">
        <v>1289</v>
      </c>
      <c r="F307" s="111" t="s">
        <v>1290</v>
      </c>
      <c r="G307" s="109"/>
      <c r="H307" s="109"/>
      <c r="I307" s="109">
        <v>1</v>
      </c>
      <c r="J307" s="109"/>
      <c r="K307" s="109"/>
      <c r="L307" s="110" t="s">
        <v>1250</v>
      </c>
      <c r="M307" s="109"/>
      <c r="N307" s="109"/>
      <c r="O307" s="112"/>
      <c r="P307" s="112"/>
    </row>
    <row r="308" spans="1:16" s="28" customFormat="1" ht="25.5">
      <c r="A308" s="21">
        <v>82</v>
      </c>
      <c r="B308" s="109" t="s">
        <v>1118</v>
      </c>
      <c r="C308" s="110" t="s">
        <v>1772</v>
      </c>
      <c r="D308" s="110" t="s">
        <v>1251</v>
      </c>
      <c r="E308" s="110" t="s">
        <v>630</v>
      </c>
      <c r="F308" s="111" t="s">
        <v>209</v>
      </c>
      <c r="G308" s="109"/>
      <c r="H308" s="109"/>
      <c r="I308" s="109"/>
      <c r="J308" s="109"/>
      <c r="K308" s="109">
        <v>1</v>
      </c>
      <c r="L308" s="110" t="s">
        <v>1065</v>
      </c>
      <c r="M308" s="109"/>
      <c r="N308" s="109"/>
      <c r="O308" s="112"/>
      <c r="P308" s="112"/>
    </row>
    <row r="309" spans="1:16" s="28" customFormat="1" ht="51">
      <c r="A309" s="21">
        <v>83</v>
      </c>
      <c r="B309" s="109" t="s">
        <v>1118</v>
      </c>
      <c r="C309" s="110" t="s">
        <v>354</v>
      </c>
      <c r="D309" s="110" t="s">
        <v>1784</v>
      </c>
      <c r="E309" s="110" t="s">
        <v>1252</v>
      </c>
      <c r="F309" s="111" t="s">
        <v>1253</v>
      </c>
      <c r="G309" s="109"/>
      <c r="H309" s="109"/>
      <c r="I309" s="109">
        <v>1</v>
      </c>
      <c r="J309" s="109"/>
      <c r="K309" s="109"/>
      <c r="L309" s="110" t="s">
        <v>1254</v>
      </c>
      <c r="M309" s="109"/>
      <c r="N309" s="109"/>
      <c r="O309" s="112"/>
      <c r="P309" s="112"/>
    </row>
    <row r="310" spans="1:16" s="28" customFormat="1" ht="63.75">
      <c r="A310" s="21">
        <v>84</v>
      </c>
      <c r="B310" s="109" t="s">
        <v>1118</v>
      </c>
      <c r="C310" s="110" t="s">
        <v>354</v>
      </c>
      <c r="D310" s="110" t="s">
        <v>1784</v>
      </c>
      <c r="E310" s="110" t="s">
        <v>1255</v>
      </c>
      <c r="F310" s="111" t="s">
        <v>1253</v>
      </c>
      <c r="G310" s="109"/>
      <c r="H310" s="109"/>
      <c r="I310" s="109"/>
      <c r="J310" s="109"/>
      <c r="K310" s="109">
        <v>1</v>
      </c>
      <c r="L310" s="113" t="s">
        <v>1256</v>
      </c>
      <c r="M310" s="109"/>
      <c r="N310" s="109"/>
      <c r="O310" s="112"/>
      <c r="P310" s="112"/>
    </row>
    <row r="311" spans="1:16" s="28" customFormat="1" ht="25.5">
      <c r="A311" s="21">
        <v>85</v>
      </c>
      <c r="B311" s="109" t="s">
        <v>1118</v>
      </c>
      <c r="C311" s="110" t="s">
        <v>1772</v>
      </c>
      <c r="D311" s="110" t="s">
        <v>1251</v>
      </c>
      <c r="E311" s="110" t="s">
        <v>630</v>
      </c>
      <c r="F311" s="111" t="s">
        <v>1253</v>
      </c>
      <c r="G311" s="109"/>
      <c r="H311" s="109"/>
      <c r="I311" s="109"/>
      <c r="J311" s="109"/>
      <c r="K311" s="109">
        <v>1</v>
      </c>
      <c r="L311" s="110" t="s">
        <v>1065</v>
      </c>
      <c r="M311" s="109"/>
      <c r="N311" s="109"/>
      <c r="O311" s="112"/>
      <c r="P311" s="112"/>
    </row>
    <row r="312" spans="1:16" s="28" customFormat="1" ht="63.75">
      <c r="A312" s="21">
        <v>86</v>
      </c>
      <c r="B312" s="109" t="s">
        <v>1118</v>
      </c>
      <c r="C312" s="110" t="s">
        <v>1772</v>
      </c>
      <c r="D312" s="110" t="s">
        <v>1251</v>
      </c>
      <c r="E312" s="110" t="s">
        <v>1257</v>
      </c>
      <c r="F312" s="111" t="s">
        <v>1380</v>
      </c>
      <c r="G312" s="109"/>
      <c r="H312" s="109"/>
      <c r="I312" s="109"/>
      <c r="J312" s="109">
        <v>1</v>
      </c>
      <c r="K312" s="109"/>
      <c r="L312" s="114" t="s">
        <v>1258</v>
      </c>
      <c r="M312" s="109"/>
      <c r="N312" s="109"/>
      <c r="O312" s="112"/>
      <c r="P312" s="112"/>
    </row>
    <row r="313" spans="1:16" s="28" customFormat="1" ht="51">
      <c r="A313" s="21">
        <v>87</v>
      </c>
      <c r="B313" s="109" t="s">
        <v>1118</v>
      </c>
      <c r="C313" s="110" t="s">
        <v>1259</v>
      </c>
      <c r="D313" s="110" t="s">
        <v>855</v>
      </c>
      <c r="E313" s="110" t="s">
        <v>1260</v>
      </c>
      <c r="F313" s="111" t="s">
        <v>1389</v>
      </c>
      <c r="G313" s="109"/>
      <c r="H313" s="109"/>
      <c r="I313" s="109"/>
      <c r="J313" s="109">
        <v>1</v>
      </c>
      <c r="K313" s="109"/>
      <c r="L313" s="110" t="s">
        <v>1261</v>
      </c>
      <c r="M313" s="109"/>
      <c r="N313" s="109"/>
      <c r="O313" s="112"/>
      <c r="P313" s="112"/>
    </row>
    <row r="314" spans="1:16" s="28" customFormat="1" ht="76.5">
      <c r="A314" s="21">
        <v>88</v>
      </c>
      <c r="B314" s="109" t="s">
        <v>1118</v>
      </c>
      <c r="C314" s="110" t="s">
        <v>851</v>
      </c>
      <c r="D314" s="110" t="s">
        <v>1262</v>
      </c>
      <c r="E314" s="110" t="s">
        <v>1263</v>
      </c>
      <c r="F314" s="111" t="s">
        <v>1264</v>
      </c>
      <c r="G314" s="109"/>
      <c r="H314" s="109"/>
      <c r="I314" s="109"/>
      <c r="J314" s="109"/>
      <c r="K314" s="109">
        <v>1</v>
      </c>
      <c r="L314" s="110" t="s">
        <v>1265</v>
      </c>
      <c r="M314" s="109"/>
      <c r="N314" s="109"/>
      <c r="O314" s="112"/>
      <c r="P314" s="112"/>
    </row>
    <row r="315" spans="1:16" s="28" customFormat="1" ht="38.25">
      <c r="A315" s="21">
        <v>89</v>
      </c>
      <c r="B315" s="109" t="s">
        <v>1118</v>
      </c>
      <c r="C315" s="110" t="s">
        <v>1259</v>
      </c>
      <c r="D315" s="110" t="s">
        <v>838</v>
      </c>
      <c r="E315" s="110" t="s">
        <v>1266</v>
      </c>
      <c r="F315" s="111" t="s">
        <v>397</v>
      </c>
      <c r="G315" s="109"/>
      <c r="H315" s="109"/>
      <c r="I315" s="109">
        <v>1</v>
      </c>
      <c r="J315" s="109"/>
      <c r="K315" s="109"/>
      <c r="L315" s="110" t="s">
        <v>1267</v>
      </c>
      <c r="M315" s="109"/>
      <c r="N315" s="109"/>
      <c r="O315" s="112"/>
      <c r="P315" s="112"/>
    </row>
    <row r="316" spans="1:16" s="28" customFormat="1">
      <c r="A316" s="21">
        <v>90</v>
      </c>
      <c r="B316" s="109" t="s">
        <v>1118</v>
      </c>
      <c r="C316" s="110" t="s">
        <v>1259</v>
      </c>
      <c r="D316" s="110" t="s">
        <v>627</v>
      </c>
      <c r="E316" s="110" t="s">
        <v>790</v>
      </c>
      <c r="F316" s="111" t="s">
        <v>1268</v>
      </c>
      <c r="G316" s="109"/>
      <c r="H316" s="109"/>
      <c r="I316" s="109"/>
      <c r="J316" s="109"/>
      <c r="K316" s="109">
        <v>1</v>
      </c>
      <c r="L316" s="110"/>
      <c r="M316" s="109"/>
      <c r="N316" s="109"/>
      <c r="O316" s="112"/>
      <c r="P316" s="112"/>
    </row>
    <row r="317" spans="1:16" s="28" customFormat="1">
      <c r="A317" s="21">
        <v>91</v>
      </c>
      <c r="B317" s="109" t="s">
        <v>1118</v>
      </c>
      <c r="C317" s="110" t="s">
        <v>851</v>
      </c>
      <c r="D317" s="110" t="s">
        <v>383</v>
      </c>
      <c r="E317" s="110" t="s">
        <v>630</v>
      </c>
      <c r="F317" s="111" t="s">
        <v>1070</v>
      </c>
      <c r="G317" s="109"/>
      <c r="H317" s="109"/>
      <c r="I317" s="109"/>
      <c r="J317" s="109"/>
      <c r="K317" s="109">
        <v>1</v>
      </c>
      <c r="L317" s="110"/>
      <c r="M317" s="109"/>
      <c r="N317" s="109"/>
      <c r="O317" s="112"/>
      <c r="P317" s="112"/>
    </row>
    <row r="318" spans="1:16" s="28" customFormat="1" ht="25.5">
      <c r="A318" s="21">
        <v>92</v>
      </c>
      <c r="B318" s="109" t="s">
        <v>1118</v>
      </c>
      <c r="C318" s="110" t="s">
        <v>851</v>
      </c>
      <c r="D318" s="110" t="s">
        <v>1801</v>
      </c>
      <c r="E318" s="110" t="s">
        <v>1269</v>
      </c>
      <c r="F318" s="111" t="s">
        <v>1270</v>
      </c>
      <c r="G318" s="109"/>
      <c r="H318" s="109"/>
      <c r="I318" s="109">
        <v>1</v>
      </c>
      <c r="J318" s="109"/>
      <c r="K318" s="109"/>
      <c r="L318" s="110" t="s">
        <v>1295</v>
      </c>
      <c r="M318" s="109"/>
      <c r="N318" s="109"/>
      <c r="O318" s="112"/>
      <c r="P318" s="112"/>
    </row>
    <row r="319" spans="1:16" s="28" customFormat="1" ht="51">
      <c r="A319" s="21">
        <v>93</v>
      </c>
      <c r="B319" s="109" t="s">
        <v>1118</v>
      </c>
      <c r="C319" s="110" t="s">
        <v>851</v>
      </c>
      <c r="D319" s="110" t="s">
        <v>1801</v>
      </c>
      <c r="E319" s="110" t="s">
        <v>1296</v>
      </c>
      <c r="F319" s="115" t="s">
        <v>188</v>
      </c>
      <c r="G319" s="109"/>
      <c r="H319" s="109">
        <v>1</v>
      </c>
      <c r="I319" s="109"/>
      <c r="J319" s="109"/>
      <c r="K319" s="109"/>
      <c r="L319" s="110" t="s">
        <v>1314</v>
      </c>
      <c r="M319" s="109"/>
      <c r="N319" s="109"/>
      <c r="O319" s="112"/>
      <c r="P319" s="112"/>
    </row>
    <row r="320" spans="1:16" s="28" customFormat="1" ht="51">
      <c r="A320" s="21">
        <v>94</v>
      </c>
      <c r="B320" s="109" t="s">
        <v>1118</v>
      </c>
      <c r="C320" s="110" t="s">
        <v>354</v>
      </c>
      <c r="D320" s="110" t="s">
        <v>855</v>
      </c>
      <c r="E320" s="110" t="s">
        <v>1297</v>
      </c>
      <c r="F320" s="115" t="s">
        <v>1616</v>
      </c>
      <c r="G320" s="109"/>
      <c r="H320" s="109"/>
      <c r="I320" s="109"/>
      <c r="J320" s="109">
        <v>1</v>
      </c>
      <c r="K320" s="109"/>
      <c r="L320" s="110" t="s">
        <v>1479</v>
      </c>
      <c r="M320" s="109"/>
      <c r="N320" s="109"/>
      <c r="O320" s="112"/>
      <c r="P320" s="112"/>
    </row>
    <row r="321" spans="1:16" s="28" customFormat="1">
      <c r="A321" s="21">
        <v>94</v>
      </c>
      <c r="B321" s="109" t="s">
        <v>1118</v>
      </c>
      <c r="C321" s="110" t="s">
        <v>637</v>
      </c>
      <c r="D321" s="110" t="s">
        <v>622</v>
      </c>
      <c r="E321" s="110" t="s">
        <v>1298</v>
      </c>
      <c r="F321" s="115" t="s">
        <v>1480</v>
      </c>
      <c r="G321" s="109"/>
      <c r="H321" s="109"/>
      <c r="I321" s="109"/>
      <c r="J321" s="109">
        <v>1</v>
      </c>
      <c r="K321" s="109"/>
      <c r="L321" s="110"/>
      <c r="M321" s="109"/>
      <c r="N321" s="109"/>
      <c r="O321" s="112"/>
      <c r="P321" s="112"/>
    </row>
    <row r="322" spans="1:16" s="28" customFormat="1" ht="51">
      <c r="A322" s="21">
        <v>95</v>
      </c>
      <c r="B322" s="109" t="s">
        <v>1118</v>
      </c>
      <c r="C322" s="110" t="s">
        <v>1259</v>
      </c>
      <c r="D322" s="110" t="s">
        <v>855</v>
      </c>
      <c r="E322" s="110" t="s">
        <v>1299</v>
      </c>
      <c r="F322" s="115" t="s">
        <v>1481</v>
      </c>
      <c r="G322" s="109"/>
      <c r="H322" s="109"/>
      <c r="I322" s="109">
        <v>1</v>
      </c>
      <c r="J322" s="109"/>
      <c r="K322" s="109"/>
      <c r="L322" s="110" t="s">
        <v>361</v>
      </c>
      <c r="M322" s="109"/>
      <c r="N322" s="109"/>
      <c r="O322" s="112"/>
      <c r="P322" s="112"/>
    </row>
    <row r="323" spans="1:16" s="28" customFormat="1" ht="38.25">
      <c r="A323" s="21">
        <v>96</v>
      </c>
      <c r="B323" s="109" t="s">
        <v>1118</v>
      </c>
      <c r="C323" s="110" t="s">
        <v>354</v>
      </c>
      <c r="D323" s="110" t="s">
        <v>1287</v>
      </c>
      <c r="E323" s="110" t="s">
        <v>633</v>
      </c>
      <c r="F323" s="115" t="s">
        <v>362</v>
      </c>
      <c r="G323" s="109"/>
      <c r="H323" s="109"/>
      <c r="I323" s="109"/>
      <c r="J323" s="109"/>
      <c r="K323" s="109">
        <v>1</v>
      </c>
      <c r="L323" s="110" t="s">
        <v>363</v>
      </c>
      <c r="M323" s="109"/>
      <c r="N323" s="109"/>
      <c r="O323" s="112"/>
      <c r="P323" s="112"/>
    </row>
    <row r="324" spans="1:16" s="28" customFormat="1">
      <c r="A324" s="21">
        <v>97</v>
      </c>
      <c r="B324" s="109" t="s">
        <v>1118</v>
      </c>
      <c r="C324" s="110" t="s">
        <v>785</v>
      </c>
      <c r="D324" s="110" t="s">
        <v>851</v>
      </c>
      <c r="E324" s="110" t="s">
        <v>630</v>
      </c>
      <c r="F324" s="115" t="s">
        <v>364</v>
      </c>
      <c r="G324" s="109"/>
      <c r="H324" s="109"/>
      <c r="I324" s="109"/>
      <c r="J324" s="109"/>
      <c r="K324" s="109">
        <v>1</v>
      </c>
      <c r="L324" s="110" t="s">
        <v>394</v>
      </c>
      <c r="M324" s="109"/>
      <c r="N324" s="109"/>
      <c r="O324" s="112"/>
      <c r="P324" s="112"/>
    </row>
    <row r="325" spans="1:16" s="28" customFormat="1" ht="51">
      <c r="A325" s="21">
        <v>98</v>
      </c>
      <c r="B325" s="109" t="s">
        <v>1118</v>
      </c>
      <c r="C325" s="110" t="s">
        <v>785</v>
      </c>
      <c r="D325" s="110" t="s">
        <v>379</v>
      </c>
      <c r="E325" s="110" t="s">
        <v>1300</v>
      </c>
      <c r="F325" s="115" t="s">
        <v>365</v>
      </c>
      <c r="G325" s="109"/>
      <c r="H325" s="109"/>
      <c r="I325" s="109">
        <v>1</v>
      </c>
      <c r="J325" s="109"/>
      <c r="K325" s="109"/>
      <c r="L325" s="110" t="s">
        <v>276</v>
      </c>
      <c r="M325" s="109"/>
      <c r="N325" s="109"/>
      <c r="O325" s="112"/>
      <c r="P325" s="112"/>
    </row>
    <row r="326" spans="1:16">
      <c r="A326" s="4">
        <v>100</v>
      </c>
      <c r="B326" s="109" t="s">
        <v>1118</v>
      </c>
      <c r="C326" s="8" t="s">
        <v>851</v>
      </c>
      <c r="D326" s="8" t="s">
        <v>1301</v>
      </c>
      <c r="E326" s="6" t="s">
        <v>1302</v>
      </c>
      <c r="F326" s="116" t="s">
        <v>277</v>
      </c>
      <c r="G326" s="6"/>
      <c r="H326" s="6"/>
      <c r="I326" s="6"/>
      <c r="J326" s="6"/>
      <c r="K326" s="6">
        <v>1</v>
      </c>
      <c r="L326" s="8" t="s">
        <v>394</v>
      </c>
      <c r="M326" s="6"/>
      <c r="N326" s="6"/>
    </row>
    <row r="327" spans="1:16" ht="25.5">
      <c r="A327" s="4">
        <v>101</v>
      </c>
      <c r="B327" s="109" t="s">
        <v>1118</v>
      </c>
      <c r="C327" s="8" t="s">
        <v>354</v>
      </c>
      <c r="D327" s="8" t="s">
        <v>1287</v>
      </c>
      <c r="E327" s="6" t="s">
        <v>1303</v>
      </c>
      <c r="F327" s="116" t="s">
        <v>278</v>
      </c>
      <c r="G327" s="6"/>
      <c r="H327" s="6"/>
      <c r="I327" s="6">
        <v>1</v>
      </c>
      <c r="J327" s="6"/>
      <c r="K327" s="6"/>
      <c r="L327" s="8" t="s">
        <v>279</v>
      </c>
      <c r="M327" s="6"/>
      <c r="N327" s="6"/>
    </row>
    <row r="328" spans="1:16">
      <c r="A328" s="4">
        <v>1</v>
      </c>
      <c r="B328" s="7" t="s">
        <v>1119</v>
      </c>
      <c r="C328" s="8" t="s">
        <v>1304</v>
      </c>
      <c r="D328" s="8" t="s">
        <v>1305</v>
      </c>
      <c r="E328" s="8" t="s">
        <v>1306</v>
      </c>
      <c r="F328" s="117">
        <v>39176</v>
      </c>
      <c r="G328" s="118"/>
      <c r="H328" s="118">
        <v>1</v>
      </c>
      <c r="I328" s="118"/>
      <c r="J328" s="118"/>
      <c r="K328" s="118"/>
      <c r="L328" s="10" t="s">
        <v>172</v>
      </c>
      <c r="M328" s="11"/>
      <c r="N328" s="11"/>
    </row>
    <row r="329" spans="1:16">
      <c r="A329" s="4">
        <v>2</v>
      </c>
      <c r="B329" s="7" t="s">
        <v>1119</v>
      </c>
      <c r="C329" s="12" t="s">
        <v>173</v>
      </c>
      <c r="D329" s="12" t="s">
        <v>174</v>
      </c>
      <c r="E329" s="8" t="s">
        <v>133</v>
      </c>
      <c r="F329" s="119" t="s">
        <v>134</v>
      </c>
      <c r="G329" s="120"/>
      <c r="H329" s="120"/>
      <c r="I329" s="120">
        <v>1</v>
      </c>
      <c r="J329" s="120"/>
      <c r="K329" s="120"/>
      <c r="L329" s="10" t="s">
        <v>135</v>
      </c>
      <c r="M329" s="11"/>
      <c r="N329" s="11"/>
    </row>
    <row r="330" spans="1:16" ht="25.5">
      <c r="A330" s="4">
        <v>3</v>
      </c>
      <c r="B330" s="7" t="s">
        <v>1119</v>
      </c>
      <c r="C330" s="8" t="s">
        <v>136</v>
      </c>
      <c r="D330" s="8" t="s">
        <v>137</v>
      </c>
      <c r="E330" s="8" t="s">
        <v>138</v>
      </c>
      <c r="F330" s="117" t="s">
        <v>1635</v>
      </c>
      <c r="G330" s="118"/>
      <c r="H330" s="118"/>
      <c r="I330" s="118"/>
      <c r="J330" s="118">
        <v>1</v>
      </c>
      <c r="K330" s="118"/>
      <c r="L330" s="10" t="s">
        <v>281</v>
      </c>
      <c r="M330" s="11" t="s">
        <v>153</v>
      </c>
      <c r="N330" s="11" t="s">
        <v>282</v>
      </c>
    </row>
    <row r="331" spans="1:16" ht="51">
      <c r="A331" s="4">
        <v>4</v>
      </c>
      <c r="B331" s="7" t="s">
        <v>1119</v>
      </c>
      <c r="C331" s="8" t="s">
        <v>283</v>
      </c>
      <c r="D331" s="8" t="s">
        <v>284</v>
      </c>
      <c r="E331" s="8" t="s">
        <v>285</v>
      </c>
      <c r="F331" s="121" t="s">
        <v>286</v>
      </c>
      <c r="G331" s="118" t="s">
        <v>158</v>
      </c>
      <c r="H331" s="118" t="s">
        <v>158</v>
      </c>
      <c r="I331" s="118">
        <v>1</v>
      </c>
      <c r="J331" s="118" t="s">
        <v>158</v>
      </c>
      <c r="K331" s="118" t="s">
        <v>158</v>
      </c>
      <c r="L331" s="11" t="s">
        <v>287</v>
      </c>
      <c r="M331" s="11" t="s">
        <v>256</v>
      </c>
      <c r="N331" s="11" t="s">
        <v>256</v>
      </c>
    </row>
    <row r="332" spans="1:16">
      <c r="A332" s="4">
        <v>5</v>
      </c>
      <c r="B332" s="7" t="s">
        <v>1119</v>
      </c>
      <c r="C332" s="8" t="s">
        <v>283</v>
      </c>
      <c r="D332" s="12" t="s">
        <v>284</v>
      </c>
      <c r="E332" s="13" t="s">
        <v>288</v>
      </c>
      <c r="F332" s="121"/>
      <c r="G332" s="120"/>
      <c r="H332" s="120"/>
      <c r="I332" s="120"/>
      <c r="J332" s="120"/>
      <c r="K332" s="120">
        <v>1</v>
      </c>
      <c r="L332" s="10" t="s">
        <v>394</v>
      </c>
      <c r="M332" s="11" t="s">
        <v>256</v>
      </c>
      <c r="N332" s="11" t="s">
        <v>256</v>
      </c>
    </row>
    <row r="333" spans="1:16" ht="25.5">
      <c r="A333" s="4">
        <v>6</v>
      </c>
      <c r="B333" s="7" t="s">
        <v>1119</v>
      </c>
      <c r="C333" s="8" t="s">
        <v>283</v>
      </c>
      <c r="D333" s="8" t="s">
        <v>289</v>
      </c>
      <c r="E333" s="8" t="s">
        <v>288</v>
      </c>
      <c r="F333" s="119" t="s">
        <v>290</v>
      </c>
      <c r="G333" s="118"/>
      <c r="H333" s="118"/>
      <c r="I333" s="118"/>
      <c r="J333" s="118"/>
      <c r="K333" s="118">
        <v>1</v>
      </c>
      <c r="L333" s="10" t="s">
        <v>291</v>
      </c>
      <c r="M333" s="11" t="s">
        <v>256</v>
      </c>
      <c r="N333" s="11" t="s">
        <v>256</v>
      </c>
    </row>
    <row r="334" spans="1:16">
      <c r="A334" s="4">
        <v>7</v>
      </c>
      <c r="B334" s="7" t="s">
        <v>1119</v>
      </c>
      <c r="C334" s="12" t="s">
        <v>1304</v>
      </c>
      <c r="D334" s="12" t="s">
        <v>292</v>
      </c>
      <c r="E334" s="13" t="s">
        <v>293</v>
      </c>
      <c r="F334" s="119">
        <v>39238</v>
      </c>
      <c r="G334" s="120"/>
      <c r="H334" s="120"/>
      <c r="I334" s="120"/>
      <c r="J334" s="120"/>
      <c r="K334" s="120">
        <v>1</v>
      </c>
      <c r="L334" s="10" t="s">
        <v>294</v>
      </c>
      <c r="M334" s="11"/>
      <c r="N334" s="11"/>
    </row>
    <row r="335" spans="1:16">
      <c r="A335" s="4">
        <v>8</v>
      </c>
      <c r="B335" s="7" t="s">
        <v>1119</v>
      </c>
      <c r="C335" s="12" t="s">
        <v>1304</v>
      </c>
      <c r="D335" s="8" t="s">
        <v>292</v>
      </c>
      <c r="E335" s="8" t="s">
        <v>295</v>
      </c>
      <c r="F335" s="117">
        <v>39245</v>
      </c>
      <c r="G335" s="118"/>
      <c r="H335" s="118"/>
      <c r="I335" s="118">
        <v>1</v>
      </c>
      <c r="J335" s="118"/>
      <c r="K335" s="118"/>
      <c r="L335" s="10" t="s">
        <v>296</v>
      </c>
      <c r="M335" s="11"/>
      <c r="N335" s="11"/>
    </row>
    <row r="336" spans="1:16" ht="25.5">
      <c r="A336" s="4">
        <v>9</v>
      </c>
      <c r="B336" s="7" t="s">
        <v>1119</v>
      </c>
      <c r="C336" s="12" t="s">
        <v>1304</v>
      </c>
      <c r="D336" s="12" t="s">
        <v>1305</v>
      </c>
      <c r="E336" s="13" t="s">
        <v>297</v>
      </c>
      <c r="F336" s="119">
        <v>39245</v>
      </c>
      <c r="G336" s="120"/>
      <c r="H336" s="120"/>
      <c r="I336" s="120">
        <v>1</v>
      </c>
      <c r="J336" s="120"/>
      <c r="K336" s="120"/>
      <c r="L336" s="10" t="s">
        <v>1498</v>
      </c>
      <c r="M336" s="11"/>
      <c r="N336" s="11"/>
    </row>
    <row r="337" spans="1:14" ht="25.5">
      <c r="A337" s="4">
        <v>10</v>
      </c>
      <c r="B337" s="7" t="s">
        <v>1119</v>
      </c>
      <c r="C337" s="12" t="s">
        <v>173</v>
      </c>
      <c r="D337" s="12" t="s">
        <v>1499</v>
      </c>
      <c r="E337" s="13" t="s">
        <v>1500</v>
      </c>
      <c r="F337" s="119" t="s">
        <v>1530</v>
      </c>
      <c r="G337" s="120"/>
      <c r="H337" s="120"/>
      <c r="I337" s="120">
        <v>1</v>
      </c>
      <c r="J337" s="120"/>
      <c r="K337" s="120"/>
      <c r="L337" s="10" t="s">
        <v>1501</v>
      </c>
      <c r="M337" s="11"/>
      <c r="N337" s="11"/>
    </row>
    <row r="338" spans="1:14" ht="38.25">
      <c r="A338" s="4">
        <v>11</v>
      </c>
      <c r="B338" s="7" t="s">
        <v>1119</v>
      </c>
      <c r="C338" s="12" t="s">
        <v>173</v>
      </c>
      <c r="D338" s="12" t="s">
        <v>1499</v>
      </c>
      <c r="E338" s="13" t="s">
        <v>1502</v>
      </c>
      <c r="F338" s="119" t="s">
        <v>1503</v>
      </c>
      <c r="G338" s="120"/>
      <c r="H338" s="120"/>
      <c r="I338" s="120"/>
      <c r="J338" s="120">
        <v>1</v>
      </c>
      <c r="K338" s="120"/>
      <c r="L338" s="10" t="s">
        <v>1504</v>
      </c>
      <c r="M338" s="11"/>
      <c r="N338" s="11"/>
    </row>
    <row r="339" spans="1:14" ht="63.75">
      <c r="A339" s="4">
        <v>12</v>
      </c>
      <c r="B339" s="7" t="s">
        <v>1119</v>
      </c>
      <c r="C339" s="12" t="s">
        <v>173</v>
      </c>
      <c r="D339" s="12" t="s">
        <v>1505</v>
      </c>
      <c r="E339" s="13" t="s">
        <v>1506</v>
      </c>
      <c r="F339" s="119" t="s">
        <v>614</v>
      </c>
      <c r="G339" s="120"/>
      <c r="H339" s="120"/>
      <c r="I339" s="120"/>
      <c r="J339" s="120"/>
      <c r="K339" s="120">
        <v>1</v>
      </c>
      <c r="L339" s="10" t="s">
        <v>1507</v>
      </c>
      <c r="M339" s="11"/>
      <c r="N339" s="11"/>
    </row>
    <row r="340" spans="1:14" ht="25.5">
      <c r="A340" s="4">
        <v>13</v>
      </c>
      <c r="B340" s="7" t="s">
        <v>1119</v>
      </c>
      <c r="C340" s="12" t="s">
        <v>173</v>
      </c>
      <c r="D340" s="12" t="s">
        <v>1508</v>
      </c>
      <c r="E340" s="13" t="s">
        <v>1509</v>
      </c>
      <c r="F340" s="119" t="s">
        <v>842</v>
      </c>
      <c r="G340" s="120"/>
      <c r="H340" s="120"/>
      <c r="I340" s="120"/>
      <c r="J340" s="120"/>
      <c r="K340" s="120">
        <v>1</v>
      </c>
      <c r="L340" s="10" t="s">
        <v>1510</v>
      </c>
      <c r="M340" s="11"/>
      <c r="N340" s="11"/>
    </row>
    <row r="341" spans="1:14" ht="25.5">
      <c r="A341" s="4">
        <v>14</v>
      </c>
      <c r="B341" s="7" t="s">
        <v>1119</v>
      </c>
      <c r="C341" s="12" t="s">
        <v>136</v>
      </c>
      <c r="D341" s="12" t="s">
        <v>1511</v>
      </c>
      <c r="E341" s="13" t="s">
        <v>1512</v>
      </c>
      <c r="F341" s="119" t="s">
        <v>1513</v>
      </c>
      <c r="G341" s="120"/>
      <c r="H341" s="120">
        <v>1</v>
      </c>
      <c r="I341" s="120"/>
      <c r="J341" s="120"/>
      <c r="K341" s="120"/>
      <c r="L341" s="10" t="s">
        <v>1514</v>
      </c>
      <c r="M341" s="11" t="s">
        <v>1515</v>
      </c>
      <c r="N341" s="11" t="s">
        <v>1516</v>
      </c>
    </row>
    <row r="342" spans="1:14" ht="25.5">
      <c r="A342" s="4">
        <v>15</v>
      </c>
      <c r="B342" s="7" t="s">
        <v>1119</v>
      </c>
      <c r="C342" s="12" t="s">
        <v>136</v>
      </c>
      <c r="D342" s="12" t="s">
        <v>137</v>
      </c>
      <c r="E342" s="13" t="s">
        <v>1517</v>
      </c>
      <c r="F342" s="119" t="s">
        <v>842</v>
      </c>
      <c r="G342" s="120"/>
      <c r="H342" s="120"/>
      <c r="I342" s="120">
        <v>1</v>
      </c>
      <c r="J342" s="120"/>
      <c r="K342" s="120"/>
      <c r="L342" s="10" t="s">
        <v>501</v>
      </c>
      <c r="M342" s="11" t="s">
        <v>153</v>
      </c>
      <c r="N342" s="11" t="s">
        <v>153</v>
      </c>
    </row>
    <row r="343" spans="1:14" ht="77.25" customHeight="1">
      <c r="A343" s="4">
        <v>16</v>
      </c>
      <c r="B343" s="7" t="s">
        <v>1119</v>
      </c>
      <c r="C343" s="12" t="s">
        <v>502</v>
      </c>
      <c r="D343" s="12" t="s">
        <v>289</v>
      </c>
      <c r="E343" s="13" t="s">
        <v>503</v>
      </c>
      <c r="F343" s="119">
        <v>39120</v>
      </c>
      <c r="G343" s="120" t="s">
        <v>158</v>
      </c>
      <c r="H343" s="120" t="s">
        <v>158</v>
      </c>
      <c r="I343" s="120">
        <v>1</v>
      </c>
      <c r="J343" s="120" t="s">
        <v>158</v>
      </c>
      <c r="K343" s="120" t="s">
        <v>158</v>
      </c>
      <c r="L343" s="122" t="s">
        <v>1359</v>
      </c>
      <c r="M343" s="11" t="s">
        <v>256</v>
      </c>
      <c r="N343" s="11" t="s">
        <v>256</v>
      </c>
    </row>
    <row r="344" spans="1:14" ht="63.75">
      <c r="A344" s="4">
        <v>17</v>
      </c>
      <c r="B344" s="7" t="s">
        <v>1119</v>
      </c>
      <c r="C344" s="12" t="s">
        <v>502</v>
      </c>
      <c r="D344" s="12" t="s">
        <v>1360</v>
      </c>
      <c r="E344" s="13" t="s">
        <v>1361</v>
      </c>
      <c r="F344" s="119" t="s">
        <v>1362</v>
      </c>
      <c r="G344" s="120"/>
      <c r="H344" s="120">
        <v>1</v>
      </c>
      <c r="I344" s="120"/>
      <c r="J344" s="120"/>
      <c r="K344" s="120"/>
      <c r="L344" s="10" t="s">
        <v>1363</v>
      </c>
      <c r="M344" s="11" t="s">
        <v>1364</v>
      </c>
      <c r="N344" s="11" t="s">
        <v>256</v>
      </c>
    </row>
    <row r="345" spans="1:14" ht="87.75" customHeight="1">
      <c r="A345" s="4">
        <v>18</v>
      </c>
      <c r="B345" s="7" t="s">
        <v>1119</v>
      </c>
      <c r="C345" s="12" t="s">
        <v>502</v>
      </c>
      <c r="D345" s="12" t="s">
        <v>284</v>
      </c>
      <c r="E345" s="13" t="s">
        <v>1365</v>
      </c>
      <c r="F345" s="119" t="s">
        <v>1366</v>
      </c>
      <c r="G345" s="120"/>
      <c r="H345" s="120"/>
      <c r="I345" s="120">
        <v>1</v>
      </c>
      <c r="J345" s="120"/>
      <c r="K345" s="120"/>
      <c r="L345" s="123" t="s">
        <v>27</v>
      </c>
      <c r="M345" s="11" t="s">
        <v>256</v>
      </c>
      <c r="N345" s="11" t="s">
        <v>256</v>
      </c>
    </row>
    <row r="346" spans="1:14" ht="25.5">
      <c r="A346" s="4">
        <v>19</v>
      </c>
      <c r="B346" s="7" t="s">
        <v>1119</v>
      </c>
      <c r="C346" s="12" t="s">
        <v>502</v>
      </c>
      <c r="D346" s="12" t="s">
        <v>28</v>
      </c>
      <c r="E346" s="13" t="s">
        <v>29</v>
      </c>
      <c r="F346" s="119" t="s">
        <v>30</v>
      </c>
      <c r="G346" s="120"/>
      <c r="H346" s="120"/>
      <c r="I346" s="120">
        <v>1</v>
      </c>
      <c r="J346" s="120"/>
      <c r="K346" s="120"/>
      <c r="L346" s="10" t="s">
        <v>563</v>
      </c>
      <c r="M346" s="11" t="s">
        <v>256</v>
      </c>
      <c r="N346" s="11" t="s">
        <v>256</v>
      </c>
    </row>
    <row r="347" spans="1:14">
      <c r="A347" s="4">
        <v>20</v>
      </c>
      <c r="B347" s="7" t="s">
        <v>1119</v>
      </c>
      <c r="C347" s="12" t="s">
        <v>502</v>
      </c>
      <c r="D347" s="12" t="s">
        <v>564</v>
      </c>
      <c r="E347" s="13" t="s">
        <v>565</v>
      </c>
      <c r="F347" s="119">
        <v>39264</v>
      </c>
      <c r="G347" s="120"/>
      <c r="H347" s="120"/>
      <c r="I347" s="120"/>
      <c r="J347" s="120"/>
      <c r="K347" s="120">
        <v>1</v>
      </c>
      <c r="L347" s="10" t="s">
        <v>1332</v>
      </c>
      <c r="M347" s="11"/>
      <c r="N347" s="11"/>
    </row>
    <row r="348" spans="1:14" ht="38.25">
      <c r="A348" s="4">
        <v>21</v>
      </c>
      <c r="B348" s="7" t="s">
        <v>1119</v>
      </c>
      <c r="C348" s="12" t="s">
        <v>502</v>
      </c>
      <c r="D348" s="12" t="s">
        <v>1333</v>
      </c>
      <c r="E348" s="13" t="s">
        <v>1334</v>
      </c>
      <c r="F348" s="119">
        <v>39266</v>
      </c>
      <c r="G348" s="120"/>
      <c r="H348" s="120">
        <v>1</v>
      </c>
      <c r="I348" s="120"/>
      <c r="J348" s="120"/>
      <c r="K348" s="120"/>
      <c r="L348" s="10" t="s">
        <v>1335</v>
      </c>
      <c r="M348" s="11"/>
      <c r="N348" s="11"/>
    </row>
    <row r="349" spans="1:14" ht="25.5">
      <c r="A349" s="4">
        <v>22</v>
      </c>
      <c r="B349" s="7" t="s">
        <v>1119</v>
      </c>
      <c r="C349" s="12" t="s">
        <v>502</v>
      </c>
      <c r="D349" s="12" t="s">
        <v>1336</v>
      </c>
      <c r="E349" s="13" t="s">
        <v>1337</v>
      </c>
      <c r="F349" s="119">
        <v>39271</v>
      </c>
      <c r="G349" s="120"/>
      <c r="H349" s="120"/>
      <c r="I349" s="120">
        <v>1</v>
      </c>
      <c r="J349" s="120"/>
      <c r="K349" s="120"/>
      <c r="L349" s="10" t="s">
        <v>1338</v>
      </c>
      <c r="M349" s="11"/>
      <c r="N349" s="11"/>
    </row>
    <row r="350" spans="1:14" ht="25.5">
      <c r="A350" s="4">
        <v>23</v>
      </c>
      <c r="B350" s="7" t="s">
        <v>1119</v>
      </c>
      <c r="C350" s="12" t="s">
        <v>502</v>
      </c>
      <c r="D350" s="12" t="s">
        <v>1333</v>
      </c>
      <c r="E350" s="13" t="s">
        <v>1339</v>
      </c>
      <c r="F350" s="119">
        <v>39291</v>
      </c>
      <c r="G350" s="120"/>
      <c r="H350" s="120"/>
      <c r="I350" s="120">
        <v>1</v>
      </c>
      <c r="J350" s="120"/>
      <c r="K350" s="120"/>
      <c r="L350" s="10" t="s">
        <v>1340</v>
      </c>
      <c r="M350" s="11"/>
      <c r="N350" s="11"/>
    </row>
    <row r="351" spans="1:14">
      <c r="A351" s="4">
        <v>24</v>
      </c>
      <c r="B351" s="7" t="s">
        <v>1119</v>
      </c>
      <c r="C351" s="12" t="s">
        <v>173</v>
      </c>
      <c r="D351" s="12" t="s">
        <v>1508</v>
      </c>
      <c r="E351" s="13" t="s">
        <v>1341</v>
      </c>
      <c r="F351" s="119" t="s">
        <v>1342</v>
      </c>
      <c r="G351" s="120"/>
      <c r="H351" s="120">
        <v>1</v>
      </c>
      <c r="I351" s="120"/>
      <c r="J351" s="120"/>
      <c r="K351" s="120"/>
      <c r="L351" s="10" t="s">
        <v>1343</v>
      </c>
      <c r="M351" s="11"/>
      <c r="N351" s="11"/>
    </row>
    <row r="352" spans="1:14">
      <c r="A352" s="4">
        <v>25</v>
      </c>
      <c r="B352" s="7" t="s">
        <v>1119</v>
      </c>
      <c r="C352" s="12" t="s">
        <v>173</v>
      </c>
      <c r="D352" s="12" t="s">
        <v>174</v>
      </c>
      <c r="E352" s="13" t="s">
        <v>1344</v>
      </c>
      <c r="F352" s="119" t="s">
        <v>1345</v>
      </c>
      <c r="G352" s="120"/>
      <c r="H352" s="120"/>
      <c r="I352" s="120"/>
      <c r="J352" s="120"/>
      <c r="K352" s="120">
        <v>1</v>
      </c>
      <c r="L352" s="10" t="s">
        <v>1346</v>
      </c>
      <c r="M352" s="11"/>
      <c r="N352" s="11"/>
    </row>
    <row r="353" spans="1:14">
      <c r="A353" s="4">
        <v>26</v>
      </c>
      <c r="B353" s="7" t="s">
        <v>1119</v>
      </c>
      <c r="C353" s="12" t="s">
        <v>173</v>
      </c>
      <c r="D353" s="12" t="s">
        <v>1508</v>
      </c>
      <c r="E353" s="13" t="s">
        <v>1347</v>
      </c>
      <c r="F353" s="119" t="s">
        <v>609</v>
      </c>
      <c r="G353" s="120"/>
      <c r="H353" s="120"/>
      <c r="I353" s="120"/>
      <c r="J353" s="120"/>
      <c r="K353" s="120">
        <v>1</v>
      </c>
      <c r="L353" s="10" t="s">
        <v>1346</v>
      </c>
      <c r="M353" s="11"/>
      <c r="N353" s="11"/>
    </row>
    <row r="354" spans="1:14">
      <c r="A354" s="4">
        <v>27</v>
      </c>
      <c r="B354" s="7" t="s">
        <v>1119</v>
      </c>
      <c r="C354" s="12" t="s">
        <v>173</v>
      </c>
      <c r="D354" s="12" t="s">
        <v>1505</v>
      </c>
      <c r="E354" s="13" t="s">
        <v>1348</v>
      </c>
      <c r="F354" s="119" t="s">
        <v>1349</v>
      </c>
      <c r="G354" s="120"/>
      <c r="H354" s="120"/>
      <c r="I354" s="120">
        <v>1</v>
      </c>
      <c r="J354" s="120"/>
      <c r="K354" s="120"/>
      <c r="L354" s="10" t="s">
        <v>1346</v>
      </c>
      <c r="M354" s="11"/>
      <c r="N354" s="11"/>
    </row>
    <row r="355" spans="1:14">
      <c r="A355" s="4">
        <v>28</v>
      </c>
      <c r="B355" s="7" t="s">
        <v>1119</v>
      </c>
      <c r="C355" s="12" t="s">
        <v>173</v>
      </c>
      <c r="D355" s="12" t="s">
        <v>1505</v>
      </c>
      <c r="E355" s="13" t="s">
        <v>1350</v>
      </c>
      <c r="F355" s="119" t="s">
        <v>1020</v>
      </c>
      <c r="G355" s="120"/>
      <c r="H355" s="120"/>
      <c r="I355" s="120">
        <v>1</v>
      </c>
      <c r="J355" s="120"/>
      <c r="K355" s="120"/>
      <c r="L355" s="10" t="s">
        <v>1351</v>
      </c>
      <c r="M355" s="11"/>
      <c r="N355" s="11"/>
    </row>
    <row r="356" spans="1:14" ht="25.5">
      <c r="A356" s="4">
        <v>29</v>
      </c>
      <c r="B356" s="7" t="s">
        <v>1119</v>
      </c>
      <c r="C356" s="12" t="s">
        <v>1304</v>
      </c>
      <c r="D356" s="12" t="s">
        <v>1305</v>
      </c>
      <c r="E356" s="13" t="s">
        <v>1352</v>
      </c>
      <c r="F356" s="119" t="s">
        <v>1353</v>
      </c>
      <c r="G356" s="120"/>
      <c r="H356" s="120">
        <v>1</v>
      </c>
      <c r="I356" s="120"/>
      <c r="J356" s="120"/>
      <c r="K356" s="120"/>
      <c r="L356" s="10" t="s">
        <v>1354</v>
      </c>
      <c r="M356" s="11" t="s">
        <v>553</v>
      </c>
      <c r="N356" s="11" t="s">
        <v>393</v>
      </c>
    </row>
    <row r="357" spans="1:14">
      <c r="A357" s="4">
        <v>30</v>
      </c>
      <c r="B357" s="7" t="s">
        <v>1119</v>
      </c>
      <c r="C357" s="12" t="s">
        <v>173</v>
      </c>
      <c r="D357" s="12" t="s">
        <v>1355</v>
      </c>
      <c r="E357" s="13" t="s">
        <v>1344</v>
      </c>
      <c r="F357" s="119" t="s">
        <v>1814</v>
      </c>
      <c r="G357" s="120"/>
      <c r="H357" s="120"/>
      <c r="I357" s="120"/>
      <c r="J357" s="120"/>
      <c r="K357" s="120">
        <v>1</v>
      </c>
      <c r="L357" s="10" t="s">
        <v>1346</v>
      </c>
      <c r="M357" s="11"/>
      <c r="N357" s="11"/>
    </row>
    <row r="358" spans="1:14">
      <c r="A358" s="4">
        <v>31</v>
      </c>
      <c r="B358" s="7" t="s">
        <v>1119</v>
      </c>
      <c r="C358" s="12" t="s">
        <v>173</v>
      </c>
      <c r="D358" s="12" t="s">
        <v>1355</v>
      </c>
      <c r="E358" s="13" t="s">
        <v>1356</v>
      </c>
      <c r="F358" s="119" t="s">
        <v>1357</v>
      </c>
      <c r="G358" s="120"/>
      <c r="H358" s="120"/>
      <c r="I358" s="120"/>
      <c r="J358" s="120"/>
      <c r="K358" s="120">
        <v>6</v>
      </c>
      <c r="L358" s="10" t="s">
        <v>1346</v>
      </c>
      <c r="M358" s="11"/>
      <c r="N358" s="11"/>
    </row>
    <row r="359" spans="1:14">
      <c r="A359" s="4">
        <v>32</v>
      </c>
      <c r="B359" s="7" t="s">
        <v>1119</v>
      </c>
      <c r="C359" s="12" t="s">
        <v>173</v>
      </c>
      <c r="D359" s="12" t="s">
        <v>1358</v>
      </c>
      <c r="E359" s="13" t="s">
        <v>1347</v>
      </c>
      <c r="F359" s="119" t="s">
        <v>1748</v>
      </c>
      <c r="G359" s="120"/>
      <c r="H359" s="120"/>
      <c r="I359" s="120"/>
      <c r="J359" s="120"/>
      <c r="K359" s="120">
        <v>1</v>
      </c>
      <c r="L359" s="10" t="s">
        <v>187</v>
      </c>
      <c r="M359" s="11"/>
      <c r="N359" s="11"/>
    </row>
    <row r="360" spans="1:14">
      <c r="A360" s="4">
        <v>33</v>
      </c>
      <c r="B360" s="7" t="s">
        <v>1119</v>
      </c>
      <c r="C360" s="12" t="s">
        <v>173</v>
      </c>
      <c r="D360" s="12" t="s">
        <v>1499</v>
      </c>
      <c r="E360" s="13" t="s">
        <v>1344</v>
      </c>
      <c r="F360" s="119" t="s">
        <v>1165</v>
      </c>
      <c r="G360" s="120"/>
      <c r="H360" s="120"/>
      <c r="I360" s="120"/>
      <c r="J360" s="120"/>
      <c r="K360" s="120">
        <v>1</v>
      </c>
      <c r="L360" s="10" t="s">
        <v>1346</v>
      </c>
      <c r="M360" s="11"/>
      <c r="N360" s="11"/>
    </row>
    <row r="361" spans="1:14" ht="38.25">
      <c r="A361" s="4">
        <v>34</v>
      </c>
      <c r="B361" s="7" t="s">
        <v>1119</v>
      </c>
      <c r="C361" s="12" t="s">
        <v>173</v>
      </c>
      <c r="D361" s="12" t="s">
        <v>1358</v>
      </c>
      <c r="E361" s="13" t="s">
        <v>437</v>
      </c>
      <c r="F361" s="119" t="s">
        <v>198</v>
      </c>
      <c r="G361" s="120">
        <v>1</v>
      </c>
      <c r="H361" s="120"/>
      <c r="I361" s="120"/>
      <c r="J361" s="120"/>
      <c r="K361" s="120"/>
      <c r="L361" s="10" t="s">
        <v>438</v>
      </c>
      <c r="M361" s="11" t="s">
        <v>439</v>
      </c>
      <c r="N361" s="11"/>
    </row>
    <row r="362" spans="1:14">
      <c r="A362" s="4">
        <v>35</v>
      </c>
      <c r="B362" s="7" t="s">
        <v>1119</v>
      </c>
      <c r="C362" s="12" t="s">
        <v>173</v>
      </c>
      <c r="D362" s="12" t="s">
        <v>174</v>
      </c>
      <c r="E362" s="13" t="s">
        <v>1344</v>
      </c>
      <c r="F362" s="119" t="s">
        <v>266</v>
      </c>
      <c r="G362" s="120"/>
      <c r="H362" s="120"/>
      <c r="I362" s="120"/>
      <c r="J362" s="120"/>
      <c r="K362" s="120">
        <v>1</v>
      </c>
      <c r="L362" s="10" t="s">
        <v>1346</v>
      </c>
      <c r="M362" s="11"/>
      <c r="N362" s="11"/>
    </row>
    <row r="363" spans="1:14">
      <c r="A363" s="4">
        <v>36</v>
      </c>
      <c r="B363" s="7" t="s">
        <v>1119</v>
      </c>
      <c r="C363" s="12" t="s">
        <v>283</v>
      </c>
      <c r="D363" s="12" t="s">
        <v>440</v>
      </c>
      <c r="E363" s="13" t="s">
        <v>1454</v>
      </c>
      <c r="F363" s="119">
        <v>39149</v>
      </c>
      <c r="G363" s="120"/>
      <c r="H363" s="120"/>
      <c r="I363" s="120"/>
      <c r="J363" s="120"/>
      <c r="K363" s="120">
        <v>1</v>
      </c>
      <c r="L363" s="10" t="s">
        <v>441</v>
      </c>
      <c r="M363" s="11" t="s">
        <v>256</v>
      </c>
      <c r="N363" s="11" t="s">
        <v>256</v>
      </c>
    </row>
    <row r="364" spans="1:14">
      <c r="A364" s="4">
        <v>37</v>
      </c>
      <c r="B364" s="7" t="s">
        <v>1119</v>
      </c>
      <c r="C364" s="12" t="s">
        <v>283</v>
      </c>
      <c r="D364" s="12" t="s">
        <v>442</v>
      </c>
      <c r="E364" s="13" t="s">
        <v>443</v>
      </c>
      <c r="F364" s="119" t="s">
        <v>444</v>
      </c>
      <c r="G364" s="120"/>
      <c r="H364" s="120"/>
      <c r="I364" s="120"/>
      <c r="J364" s="120"/>
      <c r="K364" s="120">
        <v>2</v>
      </c>
      <c r="L364" s="10" t="s">
        <v>445</v>
      </c>
      <c r="M364" s="11" t="s">
        <v>256</v>
      </c>
      <c r="N364" s="11" t="s">
        <v>256</v>
      </c>
    </row>
    <row r="365" spans="1:14">
      <c r="A365" s="4">
        <v>38</v>
      </c>
      <c r="B365" s="7" t="s">
        <v>1119</v>
      </c>
      <c r="C365" s="12" t="s">
        <v>283</v>
      </c>
      <c r="D365" s="12" t="s">
        <v>446</v>
      </c>
      <c r="E365" s="13" t="s">
        <v>447</v>
      </c>
      <c r="F365" s="119">
        <v>39271</v>
      </c>
      <c r="G365" s="120">
        <v>0</v>
      </c>
      <c r="H365" s="120">
        <v>0</v>
      </c>
      <c r="I365" s="120">
        <v>1</v>
      </c>
      <c r="J365" s="120">
        <v>0</v>
      </c>
      <c r="K365" s="120">
        <v>0</v>
      </c>
      <c r="L365" s="10" t="s">
        <v>448</v>
      </c>
      <c r="M365" s="11" t="s">
        <v>256</v>
      </c>
      <c r="N365" s="11" t="s">
        <v>256</v>
      </c>
    </row>
    <row r="366" spans="1:14" ht="51">
      <c r="A366" s="4">
        <v>39</v>
      </c>
      <c r="B366" s="7" t="s">
        <v>1119</v>
      </c>
      <c r="C366" s="12" t="s">
        <v>1304</v>
      </c>
      <c r="D366" s="12" t="s">
        <v>564</v>
      </c>
      <c r="E366" s="13" t="s">
        <v>1575</v>
      </c>
      <c r="F366" s="119">
        <v>39340</v>
      </c>
      <c r="G366" s="120"/>
      <c r="H366" s="120"/>
      <c r="I366" s="120">
        <v>1</v>
      </c>
      <c r="J366" s="120"/>
      <c r="K366" s="120"/>
      <c r="L366" s="10" t="s">
        <v>425</v>
      </c>
      <c r="M366" s="11" t="s">
        <v>393</v>
      </c>
      <c r="N366" s="11" t="s">
        <v>426</v>
      </c>
    </row>
    <row r="367" spans="1:14" ht="38.25">
      <c r="A367" s="4">
        <v>40</v>
      </c>
      <c r="B367" s="7" t="s">
        <v>1119</v>
      </c>
      <c r="C367" s="12" t="s">
        <v>1304</v>
      </c>
      <c r="D367" s="12" t="s">
        <v>1336</v>
      </c>
      <c r="E367" s="13" t="s">
        <v>427</v>
      </c>
      <c r="F367" s="119">
        <v>39349</v>
      </c>
      <c r="G367" s="120"/>
      <c r="H367" s="120"/>
      <c r="I367" s="120"/>
      <c r="J367" s="120">
        <v>1</v>
      </c>
      <c r="K367" s="120"/>
      <c r="L367" s="10" t="s">
        <v>181</v>
      </c>
      <c r="M367" s="11" t="s">
        <v>393</v>
      </c>
      <c r="N367" s="11" t="s">
        <v>393</v>
      </c>
    </row>
    <row r="368" spans="1:14" ht="38.25">
      <c r="A368" s="4">
        <v>41</v>
      </c>
      <c r="B368" s="7" t="s">
        <v>1119</v>
      </c>
      <c r="C368" s="12" t="s">
        <v>283</v>
      </c>
      <c r="D368" s="12" t="s">
        <v>442</v>
      </c>
      <c r="E368" s="13" t="s">
        <v>1454</v>
      </c>
      <c r="F368" s="119">
        <v>39242</v>
      </c>
      <c r="G368" s="120">
        <v>0</v>
      </c>
      <c r="H368" s="120">
        <v>0</v>
      </c>
      <c r="I368" s="120">
        <v>0</v>
      </c>
      <c r="J368" s="120">
        <v>0</v>
      </c>
      <c r="K368" s="120">
        <v>1</v>
      </c>
      <c r="L368" s="10" t="s">
        <v>964</v>
      </c>
      <c r="M368" s="11" t="s">
        <v>256</v>
      </c>
      <c r="N368" s="11" t="s">
        <v>256</v>
      </c>
    </row>
    <row r="369" spans="1:14" ht="51">
      <c r="A369" s="4">
        <v>42</v>
      </c>
      <c r="B369" s="7" t="s">
        <v>1119</v>
      </c>
      <c r="C369" s="12" t="s">
        <v>283</v>
      </c>
      <c r="D369" s="12" t="s">
        <v>965</v>
      </c>
      <c r="E369" s="13" t="s">
        <v>1454</v>
      </c>
      <c r="F369" s="119" t="s">
        <v>1492</v>
      </c>
      <c r="G369" s="120">
        <v>0</v>
      </c>
      <c r="H369" s="120">
        <v>0</v>
      </c>
      <c r="I369" s="120">
        <v>0</v>
      </c>
      <c r="J369" s="120">
        <v>0</v>
      </c>
      <c r="K369" s="120">
        <v>2</v>
      </c>
      <c r="L369" s="10" t="s">
        <v>797</v>
      </c>
      <c r="M369" s="11" t="s">
        <v>256</v>
      </c>
      <c r="N369" s="11" t="s">
        <v>256</v>
      </c>
    </row>
    <row r="370" spans="1:14" ht="25.5">
      <c r="A370" s="4">
        <v>43</v>
      </c>
      <c r="B370" s="7" t="s">
        <v>1119</v>
      </c>
      <c r="C370" s="12" t="s">
        <v>136</v>
      </c>
      <c r="D370" s="12" t="s">
        <v>1511</v>
      </c>
      <c r="E370" s="13" t="s">
        <v>798</v>
      </c>
      <c r="F370" s="119" t="s">
        <v>1071</v>
      </c>
      <c r="G370" s="120"/>
      <c r="H370" s="120"/>
      <c r="I370" s="120"/>
      <c r="J370" s="120"/>
      <c r="K370" s="120">
        <v>1</v>
      </c>
      <c r="L370" s="10" t="s">
        <v>799</v>
      </c>
      <c r="M370" s="11" t="s">
        <v>153</v>
      </c>
      <c r="N370" s="11" t="s">
        <v>800</v>
      </c>
    </row>
    <row r="371" spans="1:14" ht="38.25">
      <c r="A371" s="4">
        <v>44</v>
      </c>
      <c r="B371" s="7" t="s">
        <v>1119</v>
      </c>
      <c r="C371" s="12" t="s">
        <v>173</v>
      </c>
      <c r="D371" s="12" t="s">
        <v>174</v>
      </c>
      <c r="E371" s="13" t="s">
        <v>801</v>
      </c>
      <c r="F371" s="119" t="s">
        <v>1934</v>
      </c>
      <c r="G371" s="120"/>
      <c r="H371" s="120"/>
      <c r="I371" s="120"/>
      <c r="J371" s="120"/>
      <c r="K371" s="120">
        <v>2</v>
      </c>
      <c r="L371" s="10" t="s">
        <v>802</v>
      </c>
      <c r="M371" s="11" t="s">
        <v>153</v>
      </c>
      <c r="N371" s="11" t="s">
        <v>803</v>
      </c>
    </row>
    <row r="372" spans="1:14" ht="38.25">
      <c r="A372" s="4">
        <v>45</v>
      </c>
      <c r="B372" s="7" t="s">
        <v>1119</v>
      </c>
      <c r="C372" s="12" t="s">
        <v>173</v>
      </c>
      <c r="D372" s="12" t="s">
        <v>174</v>
      </c>
      <c r="E372" s="13" t="s">
        <v>962</v>
      </c>
      <c r="F372" s="119" t="s">
        <v>1934</v>
      </c>
      <c r="G372" s="120">
        <v>0</v>
      </c>
      <c r="H372" s="120"/>
      <c r="I372" s="120">
        <v>1</v>
      </c>
      <c r="J372" s="120"/>
      <c r="K372" s="120"/>
      <c r="L372" s="10" t="s">
        <v>1764</v>
      </c>
      <c r="M372" s="11" t="s">
        <v>153</v>
      </c>
      <c r="N372" s="11" t="s">
        <v>153</v>
      </c>
    </row>
    <row r="373" spans="1:14" ht="38.25">
      <c r="A373" s="4">
        <v>46</v>
      </c>
      <c r="B373" s="7" t="s">
        <v>1119</v>
      </c>
      <c r="C373" s="12" t="s">
        <v>1304</v>
      </c>
      <c r="D373" s="18" t="s">
        <v>292</v>
      </c>
      <c r="E373" s="124" t="s">
        <v>1765</v>
      </c>
      <c r="F373" s="117">
        <v>39358</v>
      </c>
      <c r="G373" s="118"/>
      <c r="H373" s="120"/>
      <c r="I373" s="118">
        <v>1</v>
      </c>
      <c r="J373" s="118"/>
      <c r="K373" s="118"/>
      <c r="L373" s="125" t="s">
        <v>1766</v>
      </c>
      <c r="M373" s="124" t="s">
        <v>393</v>
      </c>
      <c r="N373" s="124" t="s">
        <v>393</v>
      </c>
    </row>
    <row r="374" spans="1:14" s="107" customFormat="1" ht="15">
      <c r="A374" s="126">
        <v>47</v>
      </c>
      <c r="B374" s="7" t="s">
        <v>1119</v>
      </c>
      <c r="C374" s="127" t="s">
        <v>502</v>
      </c>
      <c r="D374" s="128" t="s">
        <v>442</v>
      </c>
      <c r="E374" s="127" t="s">
        <v>1767</v>
      </c>
      <c r="F374" s="129">
        <v>39722</v>
      </c>
      <c r="G374" s="128">
        <v>0</v>
      </c>
      <c r="H374" s="128">
        <v>0</v>
      </c>
      <c r="I374" s="128">
        <v>0</v>
      </c>
      <c r="J374" s="128">
        <v>0</v>
      </c>
      <c r="K374" s="128">
        <v>3</v>
      </c>
      <c r="L374" s="127" t="s">
        <v>1768</v>
      </c>
      <c r="M374" s="130" t="s">
        <v>153</v>
      </c>
      <c r="N374" s="130" t="s">
        <v>153</v>
      </c>
    </row>
    <row r="375" spans="1:14" ht="16.5" customHeight="1">
      <c r="A375" s="4">
        <v>48</v>
      </c>
      <c r="B375" s="7" t="s">
        <v>1119</v>
      </c>
      <c r="C375" s="8" t="s">
        <v>136</v>
      </c>
      <c r="D375" s="8" t="s">
        <v>137</v>
      </c>
      <c r="E375" s="6" t="s">
        <v>1769</v>
      </c>
      <c r="F375" s="117" t="s">
        <v>1770</v>
      </c>
      <c r="G375" s="6"/>
      <c r="H375" s="6">
        <v>1</v>
      </c>
      <c r="I375" s="6"/>
      <c r="J375" s="6"/>
      <c r="K375" s="6"/>
      <c r="L375" s="8" t="s">
        <v>579</v>
      </c>
      <c r="M375" s="6" t="s">
        <v>1515</v>
      </c>
      <c r="N375" s="6"/>
    </row>
    <row r="376" spans="1:14" ht="38.25" customHeight="1">
      <c r="A376" s="4">
        <v>49</v>
      </c>
      <c r="B376" s="7" t="s">
        <v>1119</v>
      </c>
      <c r="C376" s="8" t="s">
        <v>1304</v>
      </c>
      <c r="D376" s="8" t="s">
        <v>580</v>
      </c>
      <c r="E376" s="6" t="s">
        <v>581</v>
      </c>
      <c r="F376" s="117" t="s">
        <v>582</v>
      </c>
      <c r="G376" s="6"/>
      <c r="H376" s="6"/>
      <c r="I376" s="6"/>
      <c r="J376" s="6">
        <v>1</v>
      </c>
      <c r="K376" s="6"/>
      <c r="L376" s="8" t="s">
        <v>583</v>
      </c>
      <c r="M376" s="6"/>
      <c r="N376" s="6" t="s">
        <v>584</v>
      </c>
    </row>
    <row r="377" spans="1:14" ht="51" customHeight="1">
      <c r="A377" s="131">
        <v>50</v>
      </c>
      <c r="B377" s="7" t="s">
        <v>1119</v>
      </c>
      <c r="C377" s="8" t="s">
        <v>502</v>
      </c>
      <c r="D377" s="8" t="s">
        <v>442</v>
      </c>
      <c r="E377" s="6" t="s">
        <v>585</v>
      </c>
      <c r="F377" s="117">
        <v>39510</v>
      </c>
      <c r="G377" s="6">
        <v>0</v>
      </c>
      <c r="H377" s="6">
        <v>1</v>
      </c>
      <c r="I377" s="6">
        <v>0</v>
      </c>
      <c r="J377" s="6">
        <v>0</v>
      </c>
      <c r="K377" s="6">
        <v>0</v>
      </c>
      <c r="L377" s="8" t="s">
        <v>586</v>
      </c>
      <c r="M377" s="6" t="s">
        <v>553</v>
      </c>
      <c r="N377" s="6" t="s">
        <v>280</v>
      </c>
    </row>
    <row r="378" spans="1:14" ht="38.25" customHeight="1">
      <c r="A378" s="4">
        <v>51</v>
      </c>
      <c r="B378" s="7" t="s">
        <v>1119</v>
      </c>
      <c r="C378" s="8" t="s">
        <v>502</v>
      </c>
      <c r="D378" s="8" t="s">
        <v>587</v>
      </c>
      <c r="E378" s="6" t="s">
        <v>588</v>
      </c>
      <c r="F378" s="117" t="s">
        <v>589</v>
      </c>
      <c r="G378" s="6">
        <v>0</v>
      </c>
      <c r="H378" s="6">
        <v>0</v>
      </c>
      <c r="I378" s="6">
        <v>1</v>
      </c>
      <c r="J378" s="6">
        <v>0</v>
      </c>
      <c r="K378" s="6">
        <v>0</v>
      </c>
      <c r="L378" s="8" t="s">
        <v>590</v>
      </c>
      <c r="M378" s="6" t="s">
        <v>280</v>
      </c>
      <c r="N378" s="6" t="s">
        <v>280</v>
      </c>
    </row>
    <row r="379" spans="1:14" s="28" customFormat="1" ht="76.5">
      <c r="A379" s="21">
        <v>1</v>
      </c>
      <c r="B379" s="92" t="s">
        <v>1120</v>
      </c>
      <c r="C379" s="92" t="s">
        <v>591</v>
      </c>
      <c r="D379" s="92" t="s">
        <v>592</v>
      </c>
      <c r="E379" s="132" t="s">
        <v>593</v>
      </c>
      <c r="F379" s="133">
        <v>39189</v>
      </c>
      <c r="G379" s="134"/>
      <c r="H379" s="134"/>
      <c r="I379" s="134">
        <v>1</v>
      </c>
      <c r="J379" s="134"/>
      <c r="K379" s="134"/>
      <c r="L379" s="125" t="s">
        <v>670</v>
      </c>
      <c r="M379" s="11" t="s">
        <v>256</v>
      </c>
      <c r="N379" s="11" t="s">
        <v>256</v>
      </c>
    </row>
    <row r="380" spans="1:14" s="28" customFormat="1" ht="25.5">
      <c r="A380" s="21">
        <v>2</v>
      </c>
      <c r="B380" s="92" t="s">
        <v>1120</v>
      </c>
      <c r="C380" s="92" t="s">
        <v>671</v>
      </c>
      <c r="D380" s="92" t="s">
        <v>672</v>
      </c>
      <c r="E380" s="132" t="s">
        <v>673</v>
      </c>
      <c r="F380" s="133">
        <v>39176</v>
      </c>
      <c r="G380" s="134"/>
      <c r="H380" s="134">
        <v>1</v>
      </c>
      <c r="I380" s="134"/>
      <c r="J380" s="134"/>
      <c r="K380" s="134"/>
      <c r="L380" s="125" t="s">
        <v>674</v>
      </c>
      <c r="M380" s="11" t="s">
        <v>439</v>
      </c>
      <c r="N380" s="11" t="s">
        <v>675</v>
      </c>
    </row>
    <row r="381" spans="1:14" s="28" customFormat="1" ht="25.5">
      <c r="A381" s="21">
        <v>3</v>
      </c>
      <c r="B381" s="92" t="s">
        <v>1120</v>
      </c>
      <c r="C381" s="92" t="s">
        <v>671</v>
      </c>
      <c r="D381" s="92" t="s">
        <v>676</v>
      </c>
      <c r="E381" s="132" t="s">
        <v>677</v>
      </c>
      <c r="F381" s="133">
        <v>39176</v>
      </c>
      <c r="G381" s="134"/>
      <c r="H381" s="134"/>
      <c r="I381" s="134">
        <v>1</v>
      </c>
      <c r="J381" s="134"/>
      <c r="K381" s="134"/>
      <c r="L381" s="125" t="s">
        <v>678</v>
      </c>
      <c r="M381" s="11" t="s">
        <v>256</v>
      </c>
      <c r="N381" s="11" t="s">
        <v>256</v>
      </c>
    </row>
    <row r="382" spans="1:14" s="28" customFormat="1">
      <c r="A382" s="21">
        <v>4</v>
      </c>
      <c r="B382" s="92" t="s">
        <v>1120</v>
      </c>
      <c r="C382" s="92" t="s">
        <v>671</v>
      </c>
      <c r="D382" s="92" t="s">
        <v>679</v>
      </c>
      <c r="E382" s="132" t="s">
        <v>739</v>
      </c>
      <c r="F382" s="133">
        <v>39184</v>
      </c>
      <c r="G382" s="134"/>
      <c r="H382" s="134"/>
      <c r="I382" s="134"/>
      <c r="J382" s="134"/>
      <c r="K382" s="134">
        <v>1</v>
      </c>
      <c r="L382" s="125" t="s">
        <v>680</v>
      </c>
      <c r="M382" s="11" t="s">
        <v>256</v>
      </c>
      <c r="N382" s="11" t="s">
        <v>256</v>
      </c>
    </row>
    <row r="383" spans="1:14" s="28" customFormat="1">
      <c r="A383" s="21">
        <v>5</v>
      </c>
      <c r="B383" s="92" t="s">
        <v>1120</v>
      </c>
      <c r="C383" s="92" t="s">
        <v>671</v>
      </c>
      <c r="D383" s="92" t="s">
        <v>681</v>
      </c>
      <c r="E383" s="132" t="s">
        <v>682</v>
      </c>
      <c r="F383" s="133">
        <v>39190</v>
      </c>
      <c r="G383" s="134"/>
      <c r="H383" s="134"/>
      <c r="I383" s="134"/>
      <c r="J383" s="134">
        <v>1</v>
      </c>
      <c r="K383" s="134"/>
      <c r="L383" s="125" t="s">
        <v>683</v>
      </c>
      <c r="M383" s="11" t="s">
        <v>439</v>
      </c>
      <c r="N383" s="11" t="s">
        <v>256</v>
      </c>
    </row>
    <row r="384" spans="1:14" s="28" customFormat="1" ht="25.5">
      <c r="A384" s="21">
        <v>6</v>
      </c>
      <c r="B384" s="92" t="s">
        <v>1120</v>
      </c>
      <c r="C384" s="92" t="s">
        <v>684</v>
      </c>
      <c r="D384" s="92" t="s">
        <v>685</v>
      </c>
      <c r="E384" s="132" t="s">
        <v>686</v>
      </c>
      <c r="F384" s="133">
        <v>39172</v>
      </c>
      <c r="G384" s="134"/>
      <c r="H384" s="134"/>
      <c r="I384" s="134"/>
      <c r="J384" s="134">
        <v>1</v>
      </c>
      <c r="K384" s="134"/>
      <c r="L384" s="125" t="s">
        <v>687</v>
      </c>
      <c r="M384" s="11" t="s">
        <v>256</v>
      </c>
      <c r="N384" s="11" t="s">
        <v>256</v>
      </c>
    </row>
    <row r="385" spans="1:14" s="28" customFormat="1" ht="25.5">
      <c r="A385" s="21">
        <v>7</v>
      </c>
      <c r="B385" s="92" t="s">
        <v>1120</v>
      </c>
      <c r="C385" s="92" t="s">
        <v>671</v>
      </c>
      <c r="D385" s="92" t="s">
        <v>688</v>
      </c>
      <c r="E385" s="132" t="s">
        <v>689</v>
      </c>
      <c r="F385" s="133">
        <v>39205</v>
      </c>
      <c r="G385" s="134"/>
      <c r="H385" s="134"/>
      <c r="I385" s="134">
        <v>1</v>
      </c>
      <c r="J385" s="134"/>
      <c r="K385" s="134"/>
      <c r="L385" s="125" t="s">
        <v>727</v>
      </c>
      <c r="M385" s="11" t="s">
        <v>256</v>
      </c>
      <c r="N385" s="11" t="s">
        <v>256</v>
      </c>
    </row>
    <row r="386" spans="1:14" s="28" customFormat="1" ht="25.5">
      <c r="A386" s="21">
        <v>8</v>
      </c>
      <c r="B386" s="92" t="s">
        <v>1120</v>
      </c>
      <c r="C386" s="92" t="s">
        <v>671</v>
      </c>
      <c r="D386" s="92" t="s">
        <v>676</v>
      </c>
      <c r="E386" s="132" t="s">
        <v>728</v>
      </c>
      <c r="F386" s="133">
        <v>39207</v>
      </c>
      <c r="G386" s="134"/>
      <c r="H386" s="134">
        <v>1</v>
      </c>
      <c r="I386" s="134"/>
      <c r="J386" s="134"/>
      <c r="K386" s="134"/>
      <c r="L386" s="125" t="s">
        <v>729</v>
      </c>
      <c r="M386" s="11" t="s">
        <v>730</v>
      </c>
      <c r="N386" s="11" t="s">
        <v>256</v>
      </c>
    </row>
    <row r="387" spans="1:14" s="28" customFormat="1" ht="51">
      <c r="A387" s="21">
        <v>9</v>
      </c>
      <c r="B387" s="92" t="s">
        <v>1120</v>
      </c>
      <c r="C387" s="92" t="s">
        <v>671</v>
      </c>
      <c r="D387" s="92" t="s">
        <v>688</v>
      </c>
      <c r="E387" s="132" t="s">
        <v>731</v>
      </c>
      <c r="F387" s="133">
        <v>39211</v>
      </c>
      <c r="G387" s="134"/>
      <c r="H387" s="134"/>
      <c r="I387" s="134"/>
      <c r="J387" s="134">
        <v>1</v>
      </c>
      <c r="K387" s="134"/>
      <c r="L387" s="125" t="s">
        <v>732</v>
      </c>
      <c r="M387" s="11" t="s">
        <v>733</v>
      </c>
      <c r="N387" s="11" t="s">
        <v>256</v>
      </c>
    </row>
    <row r="388" spans="1:14" s="28" customFormat="1" ht="25.5">
      <c r="A388" s="21">
        <v>10</v>
      </c>
      <c r="B388" s="92" t="s">
        <v>1120</v>
      </c>
      <c r="C388" s="92" t="s">
        <v>671</v>
      </c>
      <c r="D388" s="92" t="s">
        <v>676</v>
      </c>
      <c r="E388" s="132" t="s">
        <v>734</v>
      </c>
      <c r="F388" s="133">
        <v>39218</v>
      </c>
      <c r="G388" s="134"/>
      <c r="H388" s="134"/>
      <c r="I388" s="134">
        <v>1</v>
      </c>
      <c r="J388" s="134"/>
      <c r="K388" s="134"/>
      <c r="L388" s="125" t="s">
        <v>735</v>
      </c>
      <c r="M388" s="11" t="s">
        <v>256</v>
      </c>
      <c r="N388" s="11" t="s">
        <v>256</v>
      </c>
    </row>
    <row r="389" spans="1:14" s="28" customFormat="1" ht="51">
      <c r="A389" s="21">
        <v>11</v>
      </c>
      <c r="B389" s="92" t="s">
        <v>1120</v>
      </c>
      <c r="C389" s="92" t="s">
        <v>684</v>
      </c>
      <c r="D389" s="92" t="s">
        <v>685</v>
      </c>
      <c r="E389" s="132" t="s">
        <v>736</v>
      </c>
      <c r="F389" s="133">
        <v>39204</v>
      </c>
      <c r="G389" s="134"/>
      <c r="H389" s="134"/>
      <c r="I389" s="134">
        <v>1</v>
      </c>
      <c r="J389" s="134"/>
      <c r="K389" s="134"/>
      <c r="L389" s="125" t="s">
        <v>257</v>
      </c>
      <c r="M389" s="11" t="s">
        <v>256</v>
      </c>
      <c r="N389" s="11" t="s">
        <v>256</v>
      </c>
    </row>
    <row r="390" spans="1:14" s="28" customFormat="1" ht="25.5">
      <c r="A390" s="21">
        <v>12</v>
      </c>
      <c r="B390" s="92" t="s">
        <v>1120</v>
      </c>
      <c r="C390" s="92" t="s">
        <v>684</v>
      </c>
      <c r="D390" s="92" t="s">
        <v>258</v>
      </c>
      <c r="E390" s="132" t="s">
        <v>259</v>
      </c>
      <c r="F390" s="133">
        <v>39209</v>
      </c>
      <c r="G390" s="134"/>
      <c r="H390" s="134"/>
      <c r="I390" s="134"/>
      <c r="J390" s="134">
        <v>1</v>
      </c>
      <c r="K390" s="134"/>
      <c r="L390" s="125" t="s">
        <v>260</v>
      </c>
      <c r="M390" s="11" t="s">
        <v>256</v>
      </c>
      <c r="N390" s="11" t="s">
        <v>256</v>
      </c>
    </row>
    <row r="391" spans="1:14" s="28" customFormat="1" ht="76.5">
      <c r="A391" s="21">
        <v>13</v>
      </c>
      <c r="B391" s="92" t="s">
        <v>1120</v>
      </c>
      <c r="C391" s="92" t="s">
        <v>591</v>
      </c>
      <c r="D391" s="92" t="s">
        <v>261</v>
      </c>
      <c r="E391" s="132" t="s">
        <v>262</v>
      </c>
      <c r="F391" s="133">
        <v>39245</v>
      </c>
      <c r="G391" s="134"/>
      <c r="H391" s="134"/>
      <c r="I391" s="134">
        <v>1</v>
      </c>
      <c r="J391" s="134"/>
      <c r="K391" s="134"/>
      <c r="L391" s="124" t="s">
        <v>1650</v>
      </c>
      <c r="M391" s="11" t="s">
        <v>256</v>
      </c>
      <c r="N391" s="11" t="s">
        <v>256</v>
      </c>
    </row>
    <row r="392" spans="1:14" s="28" customFormat="1" ht="76.5">
      <c r="A392" s="21">
        <v>14</v>
      </c>
      <c r="B392" s="92" t="s">
        <v>1120</v>
      </c>
      <c r="C392" s="92" t="s">
        <v>591</v>
      </c>
      <c r="D392" s="92" t="s">
        <v>592</v>
      </c>
      <c r="E392" s="132" t="s">
        <v>1651</v>
      </c>
      <c r="F392" s="133">
        <v>39256</v>
      </c>
      <c r="G392" s="134"/>
      <c r="H392" s="134"/>
      <c r="I392" s="134"/>
      <c r="J392" s="134">
        <v>1</v>
      </c>
      <c r="K392" s="134"/>
      <c r="L392" s="124" t="s">
        <v>1652</v>
      </c>
      <c r="M392" s="11" t="s">
        <v>256</v>
      </c>
      <c r="N392" s="11" t="s">
        <v>256</v>
      </c>
    </row>
    <row r="393" spans="1:14" s="28" customFormat="1" ht="38.25">
      <c r="A393" s="21">
        <v>15</v>
      </c>
      <c r="B393" s="92" t="s">
        <v>1120</v>
      </c>
      <c r="C393" s="92" t="s">
        <v>591</v>
      </c>
      <c r="D393" s="92" t="s">
        <v>592</v>
      </c>
      <c r="E393" s="132" t="s">
        <v>1653</v>
      </c>
      <c r="F393" s="133">
        <v>39258</v>
      </c>
      <c r="G393" s="134"/>
      <c r="H393" s="134"/>
      <c r="I393" s="134">
        <v>1</v>
      </c>
      <c r="J393" s="134"/>
      <c r="K393" s="134"/>
      <c r="L393" s="125" t="s">
        <v>330</v>
      </c>
      <c r="M393" s="11" t="s">
        <v>256</v>
      </c>
      <c r="N393" s="11" t="s">
        <v>256</v>
      </c>
    </row>
    <row r="394" spans="1:14" s="28" customFormat="1" ht="51">
      <c r="A394" s="21">
        <v>16</v>
      </c>
      <c r="B394" s="92" t="s">
        <v>1120</v>
      </c>
      <c r="C394" s="92" t="s">
        <v>591</v>
      </c>
      <c r="D394" s="92" t="s">
        <v>592</v>
      </c>
      <c r="E394" s="132" t="s">
        <v>739</v>
      </c>
      <c r="F394" s="133">
        <v>39241</v>
      </c>
      <c r="G394" s="134"/>
      <c r="H394" s="134"/>
      <c r="I394" s="134"/>
      <c r="J394" s="134"/>
      <c r="K394" s="134">
        <v>1</v>
      </c>
      <c r="L394" s="125" t="s">
        <v>657</v>
      </c>
      <c r="M394" s="11" t="s">
        <v>256</v>
      </c>
      <c r="N394" s="11" t="s">
        <v>256</v>
      </c>
    </row>
    <row r="395" spans="1:14" s="28" customFormat="1">
      <c r="A395" s="21">
        <v>17</v>
      </c>
      <c r="B395" s="92" t="s">
        <v>1120</v>
      </c>
      <c r="C395" s="92" t="s">
        <v>671</v>
      </c>
      <c r="D395" s="92" t="s">
        <v>676</v>
      </c>
      <c r="E395" s="132" t="s">
        <v>751</v>
      </c>
      <c r="F395" s="133">
        <v>39242</v>
      </c>
      <c r="G395" s="134"/>
      <c r="H395" s="134"/>
      <c r="I395" s="134"/>
      <c r="J395" s="134">
        <v>1</v>
      </c>
      <c r="K395" s="134"/>
      <c r="L395" s="125" t="s">
        <v>752</v>
      </c>
      <c r="M395" s="11" t="s">
        <v>256</v>
      </c>
      <c r="N395" s="11" t="s">
        <v>256</v>
      </c>
    </row>
    <row r="396" spans="1:14" s="28" customFormat="1">
      <c r="A396" s="21">
        <v>18</v>
      </c>
      <c r="B396" s="92" t="s">
        <v>1120</v>
      </c>
      <c r="C396" s="92" t="s">
        <v>671</v>
      </c>
      <c r="D396" s="92" t="s">
        <v>681</v>
      </c>
      <c r="E396" s="132" t="s">
        <v>753</v>
      </c>
      <c r="F396" s="133">
        <v>39244</v>
      </c>
      <c r="G396" s="134"/>
      <c r="H396" s="134"/>
      <c r="I396" s="134"/>
      <c r="J396" s="134">
        <v>1</v>
      </c>
      <c r="K396" s="134"/>
      <c r="L396" s="125" t="s">
        <v>754</v>
      </c>
      <c r="M396" s="11" t="s">
        <v>256</v>
      </c>
      <c r="N396" s="11" t="s">
        <v>256</v>
      </c>
    </row>
    <row r="397" spans="1:14" s="28" customFormat="1">
      <c r="A397" s="21">
        <v>19</v>
      </c>
      <c r="B397" s="92" t="s">
        <v>1120</v>
      </c>
      <c r="C397" s="92" t="s">
        <v>671</v>
      </c>
      <c r="D397" s="92" t="s">
        <v>672</v>
      </c>
      <c r="E397" s="132" t="s">
        <v>739</v>
      </c>
      <c r="F397" s="133">
        <v>39255</v>
      </c>
      <c r="G397" s="134"/>
      <c r="H397" s="134"/>
      <c r="I397" s="134"/>
      <c r="J397" s="134"/>
      <c r="K397" s="134">
        <v>1</v>
      </c>
      <c r="L397" s="125" t="s">
        <v>755</v>
      </c>
      <c r="M397" s="11" t="s">
        <v>256</v>
      </c>
      <c r="N397" s="11" t="s">
        <v>256</v>
      </c>
    </row>
    <row r="398" spans="1:14" s="28" customFormat="1">
      <c r="A398" s="21">
        <v>20</v>
      </c>
      <c r="B398" s="92" t="s">
        <v>1120</v>
      </c>
      <c r="C398" s="92" t="s">
        <v>671</v>
      </c>
      <c r="D398" s="92" t="s">
        <v>679</v>
      </c>
      <c r="E398" s="132" t="s">
        <v>756</v>
      </c>
      <c r="F398" s="133">
        <v>39258</v>
      </c>
      <c r="G398" s="134"/>
      <c r="H398" s="134">
        <v>1</v>
      </c>
      <c r="I398" s="134"/>
      <c r="J398" s="134"/>
      <c r="K398" s="134"/>
      <c r="L398" s="125" t="s">
        <v>757</v>
      </c>
      <c r="M398" s="11" t="s">
        <v>256</v>
      </c>
      <c r="N398" s="11" t="s">
        <v>256</v>
      </c>
    </row>
    <row r="399" spans="1:14" s="28" customFormat="1" ht="25.5">
      <c r="A399" s="21">
        <v>21</v>
      </c>
      <c r="B399" s="92" t="s">
        <v>1120</v>
      </c>
      <c r="C399" s="92" t="s">
        <v>671</v>
      </c>
      <c r="D399" s="92" t="s">
        <v>679</v>
      </c>
      <c r="E399" s="132" t="s">
        <v>758</v>
      </c>
      <c r="F399" s="133">
        <v>39258</v>
      </c>
      <c r="G399" s="134"/>
      <c r="H399" s="134">
        <v>1</v>
      </c>
      <c r="I399" s="134"/>
      <c r="J399" s="134"/>
      <c r="K399" s="134"/>
      <c r="L399" s="125" t="s">
        <v>759</v>
      </c>
      <c r="M399" s="11" t="s">
        <v>256</v>
      </c>
      <c r="N399" s="11" t="s">
        <v>256</v>
      </c>
    </row>
    <row r="400" spans="1:14" s="28" customFormat="1" ht="25.5">
      <c r="A400" s="21">
        <v>22</v>
      </c>
      <c r="B400" s="92" t="s">
        <v>1120</v>
      </c>
      <c r="C400" s="92" t="s">
        <v>760</v>
      </c>
      <c r="D400" s="92" t="s">
        <v>761</v>
      </c>
      <c r="E400" s="132" t="s">
        <v>762</v>
      </c>
      <c r="F400" s="133">
        <v>39239</v>
      </c>
      <c r="G400" s="134"/>
      <c r="H400" s="134"/>
      <c r="I400" s="134">
        <v>1</v>
      </c>
      <c r="J400" s="134"/>
      <c r="K400" s="134"/>
      <c r="L400" s="125" t="s">
        <v>1612</v>
      </c>
      <c r="M400" s="11" t="s">
        <v>256</v>
      </c>
      <c r="N400" s="11" t="s">
        <v>256</v>
      </c>
    </row>
    <row r="401" spans="1:14" s="28" customFormat="1" ht="38.25">
      <c r="A401" s="21">
        <v>23</v>
      </c>
      <c r="B401" s="92" t="s">
        <v>1120</v>
      </c>
      <c r="C401" s="92" t="s">
        <v>760</v>
      </c>
      <c r="D401" s="92" t="s">
        <v>1613</v>
      </c>
      <c r="E401" s="132" t="s">
        <v>1614</v>
      </c>
      <c r="F401" s="133">
        <v>39253</v>
      </c>
      <c r="G401" s="134"/>
      <c r="H401" s="134"/>
      <c r="I401" s="134">
        <v>1</v>
      </c>
      <c r="J401" s="134"/>
      <c r="K401" s="134"/>
      <c r="L401" s="125" t="s">
        <v>1615</v>
      </c>
      <c r="M401" s="11" t="s">
        <v>256</v>
      </c>
      <c r="N401" s="11" t="s">
        <v>256</v>
      </c>
    </row>
    <row r="402" spans="1:14" s="28" customFormat="1" ht="51">
      <c r="A402" s="21">
        <v>24</v>
      </c>
      <c r="B402" s="92" t="s">
        <v>1120</v>
      </c>
      <c r="C402" s="92" t="s">
        <v>760</v>
      </c>
      <c r="D402" s="92" t="s">
        <v>1613</v>
      </c>
      <c r="E402" s="132" t="s">
        <v>739</v>
      </c>
      <c r="F402" s="133">
        <v>39256</v>
      </c>
      <c r="G402" s="134"/>
      <c r="H402" s="134"/>
      <c r="I402" s="134"/>
      <c r="J402" s="134"/>
      <c r="K402" s="134">
        <v>1</v>
      </c>
      <c r="L402" s="125" t="s">
        <v>50</v>
      </c>
      <c r="M402" s="11" t="s">
        <v>256</v>
      </c>
      <c r="N402" s="11" t="s">
        <v>256</v>
      </c>
    </row>
    <row r="403" spans="1:14" s="28" customFormat="1">
      <c r="A403" s="21">
        <v>25</v>
      </c>
      <c r="B403" s="92" t="s">
        <v>1120</v>
      </c>
      <c r="C403" s="92" t="s">
        <v>684</v>
      </c>
      <c r="D403" s="92" t="s">
        <v>51</v>
      </c>
      <c r="E403" s="132" t="s">
        <v>52</v>
      </c>
      <c r="F403" s="133">
        <v>39250</v>
      </c>
      <c r="G403" s="134"/>
      <c r="H403" s="134"/>
      <c r="I403" s="134"/>
      <c r="J403" s="134"/>
      <c r="K403" s="134">
        <v>1</v>
      </c>
      <c r="L403" s="125" t="s">
        <v>1307</v>
      </c>
      <c r="M403" s="11" t="s">
        <v>256</v>
      </c>
      <c r="N403" s="11" t="s">
        <v>256</v>
      </c>
    </row>
    <row r="404" spans="1:14" s="28" customFormat="1">
      <c r="A404" s="21">
        <v>26</v>
      </c>
      <c r="B404" s="92" t="s">
        <v>1120</v>
      </c>
      <c r="C404" s="92" t="s">
        <v>684</v>
      </c>
      <c r="D404" s="92" t="s">
        <v>1308</v>
      </c>
      <c r="E404" s="132" t="s">
        <v>739</v>
      </c>
      <c r="F404" s="133">
        <v>39254</v>
      </c>
      <c r="G404" s="134"/>
      <c r="H404" s="134"/>
      <c r="I404" s="134"/>
      <c r="J404" s="134"/>
      <c r="K404" s="134">
        <v>1</v>
      </c>
      <c r="L404" s="125" t="s">
        <v>1309</v>
      </c>
      <c r="M404" s="11" t="s">
        <v>256</v>
      </c>
      <c r="N404" s="11" t="s">
        <v>256</v>
      </c>
    </row>
    <row r="405" spans="1:14" s="28" customFormat="1">
      <c r="A405" s="21">
        <v>27</v>
      </c>
      <c r="B405" s="92" t="s">
        <v>1120</v>
      </c>
      <c r="C405" s="92" t="s">
        <v>684</v>
      </c>
      <c r="D405" s="92" t="s">
        <v>258</v>
      </c>
      <c r="E405" s="132" t="s">
        <v>1310</v>
      </c>
      <c r="F405" s="133">
        <v>39256</v>
      </c>
      <c r="G405" s="134"/>
      <c r="H405" s="134"/>
      <c r="I405" s="134"/>
      <c r="J405" s="134"/>
      <c r="K405" s="134">
        <v>1</v>
      </c>
      <c r="L405" s="125" t="s">
        <v>1311</v>
      </c>
      <c r="M405" s="11" t="s">
        <v>256</v>
      </c>
      <c r="N405" s="11" t="s">
        <v>256</v>
      </c>
    </row>
    <row r="406" spans="1:14" s="28" customFormat="1" ht="51">
      <c r="A406" s="21">
        <v>28</v>
      </c>
      <c r="B406" s="92" t="s">
        <v>1120</v>
      </c>
      <c r="C406" s="21" t="s">
        <v>591</v>
      </c>
      <c r="D406" s="21" t="s">
        <v>592</v>
      </c>
      <c r="E406" s="124" t="s">
        <v>1312</v>
      </c>
      <c r="F406" s="133">
        <v>39269</v>
      </c>
      <c r="G406" s="135"/>
      <c r="H406" s="135"/>
      <c r="I406" s="135"/>
      <c r="J406" s="135">
        <v>1</v>
      </c>
      <c r="K406" s="135"/>
      <c r="L406" s="125" t="s">
        <v>1313</v>
      </c>
      <c r="M406" s="11" t="s">
        <v>256</v>
      </c>
      <c r="N406" s="11" t="s">
        <v>256</v>
      </c>
    </row>
    <row r="407" spans="1:14" s="28" customFormat="1" ht="76.5">
      <c r="A407" s="21">
        <v>29</v>
      </c>
      <c r="B407" s="92" t="s">
        <v>1120</v>
      </c>
      <c r="C407" s="92" t="s">
        <v>591</v>
      </c>
      <c r="D407" s="92" t="s">
        <v>1755</v>
      </c>
      <c r="E407" s="132" t="s">
        <v>1454</v>
      </c>
      <c r="F407" s="133">
        <v>39259</v>
      </c>
      <c r="G407" s="134"/>
      <c r="H407" s="134"/>
      <c r="I407" s="134"/>
      <c r="J407" s="134"/>
      <c r="K407" s="134">
        <v>1</v>
      </c>
      <c r="L407" s="124" t="s">
        <v>1756</v>
      </c>
      <c r="M407" s="11" t="s">
        <v>256</v>
      </c>
      <c r="N407" s="11" t="s">
        <v>256</v>
      </c>
    </row>
    <row r="408" spans="1:14" s="28" customFormat="1" ht="25.5">
      <c r="A408" s="21">
        <v>30</v>
      </c>
      <c r="B408" s="92" t="s">
        <v>1120</v>
      </c>
      <c r="C408" s="21" t="s">
        <v>671</v>
      </c>
      <c r="D408" s="21" t="s">
        <v>672</v>
      </c>
      <c r="E408" s="124" t="s">
        <v>524</v>
      </c>
      <c r="F408" s="133">
        <v>39264</v>
      </c>
      <c r="G408" s="135"/>
      <c r="H408" s="135"/>
      <c r="I408" s="135">
        <v>1</v>
      </c>
      <c r="J408" s="135"/>
      <c r="K408" s="135"/>
      <c r="L408" s="125" t="s">
        <v>1536</v>
      </c>
      <c r="M408" s="11" t="s">
        <v>256</v>
      </c>
      <c r="N408" s="11" t="s">
        <v>256</v>
      </c>
    </row>
    <row r="409" spans="1:14" s="28" customFormat="1" ht="25.5">
      <c r="A409" s="21">
        <v>31</v>
      </c>
      <c r="B409" s="92" t="s">
        <v>1120</v>
      </c>
      <c r="C409" s="92" t="s">
        <v>671</v>
      </c>
      <c r="D409" s="92" t="s">
        <v>681</v>
      </c>
      <c r="E409" s="132" t="s">
        <v>1537</v>
      </c>
      <c r="F409" s="133">
        <v>39262</v>
      </c>
      <c r="G409" s="134"/>
      <c r="H409" s="134"/>
      <c r="I409" s="134"/>
      <c r="J409" s="134">
        <v>1</v>
      </c>
      <c r="K409" s="134"/>
      <c r="L409" s="10" t="s">
        <v>1538</v>
      </c>
      <c r="M409" s="11" t="s">
        <v>256</v>
      </c>
      <c r="N409" s="11" t="s">
        <v>256</v>
      </c>
    </row>
    <row r="410" spans="1:14" s="28" customFormat="1">
      <c r="A410" s="21">
        <v>32</v>
      </c>
      <c r="B410" s="92" t="s">
        <v>1120</v>
      </c>
      <c r="C410" s="92" t="s">
        <v>671</v>
      </c>
      <c r="D410" s="92" t="s">
        <v>679</v>
      </c>
      <c r="E410" s="132" t="s">
        <v>1454</v>
      </c>
      <c r="F410" s="133">
        <v>39266</v>
      </c>
      <c r="G410" s="134"/>
      <c r="H410" s="134"/>
      <c r="I410" s="134"/>
      <c r="J410" s="134"/>
      <c r="K410" s="134">
        <v>1</v>
      </c>
      <c r="L410" s="10" t="s">
        <v>1539</v>
      </c>
      <c r="M410" s="11" t="s">
        <v>256</v>
      </c>
      <c r="N410" s="11" t="s">
        <v>256</v>
      </c>
    </row>
    <row r="411" spans="1:14" s="28" customFormat="1">
      <c r="A411" s="21">
        <v>33</v>
      </c>
      <c r="B411" s="92" t="s">
        <v>1120</v>
      </c>
      <c r="C411" s="92" t="s">
        <v>671</v>
      </c>
      <c r="D411" s="92" t="s">
        <v>676</v>
      </c>
      <c r="E411" s="132" t="s">
        <v>1454</v>
      </c>
      <c r="F411" s="133">
        <v>39270</v>
      </c>
      <c r="G411" s="134"/>
      <c r="H411" s="134"/>
      <c r="I411" s="134"/>
      <c r="J411" s="134"/>
      <c r="K411" s="134">
        <v>1</v>
      </c>
      <c r="L411" s="125" t="s">
        <v>1539</v>
      </c>
      <c r="M411" s="11" t="s">
        <v>256</v>
      </c>
      <c r="N411" s="11" t="s">
        <v>256</v>
      </c>
    </row>
    <row r="412" spans="1:14" s="28" customFormat="1" ht="51">
      <c r="A412" s="21">
        <v>34</v>
      </c>
      <c r="B412" s="92" t="s">
        <v>1120</v>
      </c>
      <c r="C412" s="92" t="s">
        <v>760</v>
      </c>
      <c r="D412" s="92" t="s">
        <v>1613</v>
      </c>
      <c r="E412" s="132" t="s">
        <v>1540</v>
      </c>
      <c r="F412" s="133">
        <v>39260</v>
      </c>
      <c r="G412" s="134"/>
      <c r="H412" s="134"/>
      <c r="I412" s="134">
        <v>1</v>
      </c>
      <c r="J412" s="134"/>
      <c r="K412" s="134"/>
      <c r="L412" s="125" t="s">
        <v>857</v>
      </c>
      <c r="M412" s="11" t="s">
        <v>256</v>
      </c>
      <c r="N412" s="11" t="s">
        <v>256</v>
      </c>
    </row>
    <row r="413" spans="1:14" s="28" customFormat="1" ht="51">
      <c r="A413" s="21">
        <v>35</v>
      </c>
      <c r="B413" s="92" t="s">
        <v>1120</v>
      </c>
      <c r="C413" s="92" t="s">
        <v>760</v>
      </c>
      <c r="D413" s="92" t="s">
        <v>761</v>
      </c>
      <c r="E413" s="132" t="s">
        <v>858</v>
      </c>
      <c r="F413" s="133">
        <v>39263</v>
      </c>
      <c r="G413" s="134"/>
      <c r="H413" s="134"/>
      <c r="I413" s="134">
        <v>1</v>
      </c>
      <c r="J413" s="134"/>
      <c r="K413" s="134"/>
      <c r="L413" s="125" t="s">
        <v>1550</v>
      </c>
      <c r="M413" s="11" t="s">
        <v>256</v>
      </c>
      <c r="N413" s="11" t="s">
        <v>256</v>
      </c>
    </row>
    <row r="414" spans="1:14" s="28" customFormat="1" ht="51">
      <c r="A414" s="21">
        <v>36</v>
      </c>
      <c r="B414" s="92" t="s">
        <v>1120</v>
      </c>
      <c r="C414" s="92" t="s">
        <v>760</v>
      </c>
      <c r="D414" s="92" t="s">
        <v>1613</v>
      </c>
      <c r="E414" s="132" t="s">
        <v>1551</v>
      </c>
      <c r="F414" s="133">
        <v>39265</v>
      </c>
      <c r="G414" s="134"/>
      <c r="H414" s="134"/>
      <c r="I414" s="134">
        <v>1</v>
      </c>
      <c r="J414" s="134"/>
      <c r="K414" s="134"/>
      <c r="L414" s="125" t="s">
        <v>1552</v>
      </c>
      <c r="M414" s="11" t="s">
        <v>256</v>
      </c>
      <c r="N414" s="11" t="s">
        <v>256</v>
      </c>
    </row>
    <row r="415" spans="1:14" s="28" customFormat="1" ht="38.25">
      <c r="A415" s="21">
        <v>37</v>
      </c>
      <c r="B415" s="92" t="s">
        <v>1120</v>
      </c>
      <c r="C415" s="92" t="s">
        <v>760</v>
      </c>
      <c r="D415" s="92" t="s">
        <v>1613</v>
      </c>
      <c r="E415" s="132" t="s">
        <v>1553</v>
      </c>
      <c r="F415" s="133">
        <v>39287</v>
      </c>
      <c r="G415" s="134"/>
      <c r="H415" s="134"/>
      <c r="I415" s="134"/>
      <c r="J415" s="134">
        <v>1</v>
      </c>
      <c r="K415" s="134"/>
      <c r="L415" s="125" t="s">
        <v>1554</v>
      </c>
      <c r="M415" s="11"/>
      <c r="N415" s="11"/>
    </row>
    <row r="416" spans="1:14" s="28" customFormat="1">
      <c r="A416" s="21">
        <v>38</v>
      </c>
      <c r="B416" s="92" t="s">
        <v>1120</v>
      </c>
      <c r="C416" s="92" t="s">
        <v>760</v>
      </c>
      <c r="D416" s="92" t="s">
        <v>1613</v>
      </c>
      <c r="E416" s="132" t="s">
        <v>739</v>
      </c>
      <c r="F416" s="133">
        <v>39277</v>
      </c>
      <c r="G416" s="134"/>
      <c r="H416" s="134"/>
      <c r="I416" s="134"/>
      <c r="J416" s="134"/>
      <c r="K416" s="134">
        <v>1</v>
      </c>
      <c r="L416" s="125" t="s">
        <v>1555</v>
      </c>
      <c r="M416" s="11" t="s">
        <v>256</v>
      </c>
      <c r="N416" s="11" t="s">
        <v>256</v>
      </c>
    </row>
    <row r="417" spans="1:14" s="28" customFormat="1" ht="38.25">
      <c r="A417" s="21">
        <v>39</v>
      </c>
      <c r="B417" s="92" t="s">
        <v>1120</v>
      </c>
      <c r="C417" s="92" t="s">
        <v>684</v>
      </c>
      <c r="D417" s="92" t="s">
        <v>685</v>
      </c>
      <c r="E417" s="132" t="s">
        <v>1454</v>
      </c>
      <c r="F417" s="133">
        <v>39265</v>
      </c>
      <c r="G417" s="134"/>
      <c r="H417" s="134"/>
      <c r="I417" s="134"/>
      <c r="J417" s="134"/>
      <c r="K417" s="134">
        <v>1</v>
      </c>
      <c r="L417" s="125" t="s">
        <v>573</v>
      </c>
      <c r="M417" s="11" t="s">
        <v>256</v>
      </c>
      <c r="N417" s="11" t="s">
        <v>256</v>
      </c>
    </row>
    <row r="418" spans="1:14" s="28" customFormat="1">
      <c r="A418" s="21">
        <v>40</v>
      </c>
      <c r="B418" s="92" t="s">
        <v>1120</v>
      </c>
      <c r="C418" s="92" t="s">
        <v>684</v>
      </c>
      <c r="D418" s="92" t="s">
        <v>685</v>
      </c>
      <c r="E418" s="132" t="s">
        <v>1454</v>
      </c>
      <c r="F418" s="133">
        <v>39265</v>
      </c>
      <c r="G418" s="134"/>
      <c r="H418" s="134"/>
      <c r="I418" s="134"/>
      <c r="J418" s="134"/>
      <c r="K418" s="134">
        <v>1</v>
      </c>
      <c r="L418" s="125" t="s">
        <v>574</v>
      </c>
      <c r="M418" s="11" t="s">
        <v>256</v>
      </c>
      <c r="N418" s="11" t="s">
        <v>256</v>
      </c>
    </row>
    <row r="419" spans="1:14" s="28" customFormat="1" ht="25.5">
      <c r="A419" s="21">
        <v>41</v>
      </c>
      <c r="B419" s="92" t="s">
        <v>1120</v>
      </c>
      <c r="C419" s="92" t="s">
        <v>684</v>
      </c>
      <c r="D419" s="92" t="s">
        <v>258</v>
      </c>
      <c r="E419" s="132" t="s">
        <v>575</v>
      </c>
      <c r="F419" s="133">
        <v>39275</v>
      </c>
      <c r="G419" s="134"/>
      <c r="H419" s="134"/>
      <c r="I419" s="134"/>
      <c r="J419" s="134">
        <v>1</v>
      </c>
      <c r="K419" s="134"/>
      <c r="L419" s="125" t="s">
        <v>576</v>
      </c>
      <c r="M419" s="11" t="s">
        <v>256</v>
      </c>
      <c r="N419" s="11" t="s">
        <v>256</v>
      </c>
    </row>
    <row r="420" spans="1:14" s="28" customFormat="1" ht="25.5">
      <c r="A420" s="21">
        <v>42</v>
      </c>
      <c r="B420" s="92" t="s">
        <v>1120</v>
      </c>
      <c r="C420" s="92" t="s">
        <v>684</v>
      </c>
      <c r="D420" s="92" t="s">
        <v>258</v>
      </c>
      <c r="E420" s="132" t="s">
        <v>739</v>
      </c>
      <c r="F420" s="133">
        <v>39276</v>
      </c>
      <c r="G420" s="134"/>
      <c r="H420" s="134"/>
      <c r="I420" s="134"/>
      <c r="J420" s="134"/>
      <c r="K420" s="134">
        <v>1</v>
      </c>
      <c r="L420" s="125" t="s">
        <v>577</v>
      </c>
      <c r="M420" s="11" t="s">
        <v>256</v>
      </c>
      <c r="N420" s="11" t="s">
        <v>256</v>
      </c>
    </row>
    <row r="421" spans="1:14" s="28" customFormat="1" ht="38.25">
      <c r="A421" s="21">
        <v>43</v>
      </c>
      <c r="B421" s="92" t="s">
        <v>1120</v>
      </c>
      <c r="C421" s="92" t="s">
        <v>684</v>
      </c>
      <c r="D421" s="92" t="s">
        <v>258</v>
      </c>
      <c r="E421" s="132" t="s">
        <v>739</v>
      </c>
      <c r="F421" s="133">
        <v>39281</v>
      </c>
      <c r="G421" s="134"/>
      <c r="H421" s="134"/>
      <c r="I421" s="134"/>
      <c r="J421" s="134"/>
      <c r="K421" s="134">
        <v>1</v>
      </c>
      <c r="L421" s="125" t="s">
        <v>578</v>
      </c>
      <c r="M421" s="11" t="s">
        <v>256</v>
      </c>
      <c r="N421" s="11" t="s">
        <v>256</v>
      </c>
    </row>
    <row r="422" spans="1:14" ht="25.5">
      <c r="A422" s="4">
        <v>44</v>
      </c>
      <c r="B422" s="92" t="s">
        <v>1120</v>
      </c>
      <c r="C422" s="92" t="s">
        <v>671</v>
      </c>
      <c r="D422" s="92" t="s">
        <v>688</v>
      </c>
      <c r="E422" s="132" t="s">
        <v>957</v>
      </c>
      <c r="F422" s="133">
        <v>39288</v>
      </c>
      <c r="G422" s="134"/>
      <c r="H422" s="134"/>
      <c r="I422" s="134"/>
      <c r="J422" s="134">
        <v>1</v>
      </c>
      <c r="K422" s="134"/>
      <c r="L422" s="10" t="s">
        <v>958</v>
      </c>
      <c r="M422" s="11" t="s">
        <v>256</v>
      </c>
      <c r="N422" s="11" t="s">
        <v>106</v>
      </c>
    </row>
    <row r="423" spans="1:14">
      <c r="A423" s="4">
        <v>45</v>
      </c>
      <c r="B423" s="92" t="s">
        <v>1120</v>
      </c>
      <c r="C423" s="92" t="s">
        <v>671</v>
      </c>
      <c r="D423" s="92" t="s">
        <v>688</v>
      </c>
      <c r="E423" s="132" t="s">
        <v>107</v>
      </c>
      <c r="F423" s="133">
        <v>39291</v>
      </c>
      <c r="G423" s="134"/>
      <c r="H423" s="134"/>
      <c r="I423" s="134"/>
      <c r="J423" s="134"/>
      <c r="K423" s="134">
        <v>1</v>
      </c>
      <c r="L423" s="10" t="s">
        <v>108</v>
      </c>
      <c r="M423" s="11" t="s">
        <v>256</v>
      </c>
      <c r="N423" s="11" t="s">
        <v>256</v>
      </c>
    </row>
    <row r="424" spans="1:14" ht="38.25">
      <c r="A424" s="4">
        <v>46</v>
      </c>
      <c r="B424" s="92" t="s">
        <v>1120</v>
      </c>
      <c r="C424" s="92" t="s">
        <v>671</v>
      </c>
      <c r="D424" s="92" t="s">
        <v>672</v>
      </c>
      <c r="E424" s="132" t="s">
        <v>109</v>
      </c>
      <c r="F424" s="133">
        <v>39298</v>
      </c>
      <c r="G424" s="134"/>
      <c r="H424" s="134"/>
      <c r="I424" s="134"/>
      <c r="J424" s="134">
        <v>1</v>
      </c>
      <c r="K424" s="134"/>
      <c r="L424" s="10" t="s">
        <v>110</v>
      </c>
      <c r="M424" s="11" t="s">
        <v>256</v>
      </c>
      <c r="N424" s="11" t="s">
        <v>256</v>
      </c>
    </row>
    <row r="425" spans="1:14" ht="25.5">
      <c r="A425" s="4">
        <v>47</v>
      </c>
      <c r="B425" s="92" t="s">
        <v>1120</v>
      </c>
      <c r="C425" s="92" t="s">
        <v>671</v>
      </c>
      <c r="D425" s="92" t="s">
        <v>688</v>
      </c>
      <c r="E425" s="132" t="s">
        <v>739</v>
      </c>
      <c r="F425" s="133">
        <v>39302</v>
      </c>
      <c r="G425" s="134"/>
      <c r="H425" s="134"/>
      <c r="I425" s="134"/>
      <c r="J425" s="134"/>
      <c r="K425" s="134">
        <v>1</v>
      </c>
      <c r="L425" s="10" t="s">
        <v>111</v>
      </c>
      <c r="M425" s="11" t="s">
        <v>256</v>
      </c>
      <c r="N425" s="11" t="s">
        <v>256</v>
      </c>
    </row>
    <row r="426" spans="1:14" ht="25.5">
      <c r="A426" s="4">
        <v>48</v>
      </c>
      <c r="B426" s="92" t="s">
        <v>1120</v>
      </c>
      <c r="C426" s="92" t="s">
        <v>671</v>
      </c>
      <c r="D426" s="92" t="s">
        <v>681</v>
      </c>
      <c r="E426" s="132" t="s">
        <v>112</v>
      </c>
      <c r="F426" s="133">
        <v>39304</v>
      </c>
      <c r="G426" s="134"/>
      <c r="H426" s="134"/>
      <c r="I426" s="134"/>
      <c r="J426" s="134">
        <v>1</v>
      </c>
      <c r="K426" s="134"/>
      <c r="L426" s="13" t="s">
        <v>113</v>
      </c>
      <c r="M426" s="11" t="s">
        <v>256</v>
      </c>
      <c r="N426" s="11" t="s">
        <v>256</v>
      </c>
    </row>
    <row r="427" spans="1:14" ht="38.25">
      <c r="A427" s="4">
        <v>49</v>
      </c>
      <c r="B427" s="92" t="s">
        <v>1120</v>
      </c>
      <c r="C427" s="92" t="s">
        <v>671</v>
      </c>
      <c r="D427" s="92" t="s">
        <v>672</v>
      </c>
      <c r="E427" s="132" t="s">
        <v>16</v>
      </c>
      <c r="F427" s="133">
        <v>39304</v>
      </c>
      <c r="G427" s="134"/>
      <c r="H427" s="134"/>
      <c r="I427" s="134"/>
      <c r="J427" s="134"/>
      <c r="K427" s="134">
        <v>1</v>
      </c>
      <c r="L427" s="10" t="s">
        <v>114</v>
      </c>
      <c r="M427" s="11" t="s">
        <v>256</v>
      </c>
      <c r="N427" s="11" t="s">
        <v>256</v>
      </c>
    </row>
    <row r="428" spans="1:14">
      <c r="A428" s="4">
        <v>50</v>
      </c>
      <c r="B428" s="92" t="s">
        <v>1120</v>
      </c>
      <c r="C428" s="92" t="s">
        <v>671</v>
      </c>
      <c r="D428" s="92" t="s">
        <v>672</v>
      </c>
      <c r="E428" s="132" t="s">
        <v>115</v>
      </c>
      <c r="F428" s="133">
        <v>39306</v>
      </c>
      <c r="G428" s="134"/>
      <c r="H428" s="134"/>
      <c r="I428" s="134"/>
      <c r="J428" s="134"/>
      <c r="K428" s="134">
        <v>1</v>
      </c>
      <c r="L428" s="10" t="s">
        <v>116</v>
      </c>
      <c r="M428" s="11" t="s">
        <v>256</v>
      </c>
      <c r="N428" s="11" t="s">
        <v>256</v>
      </c>
    </row>
    <row r="429" spans="1:14" ht="38.25">
      <c r="A429" s="4">
        <v>51</v>
      </c>
      <c r="B429" s="92" t="s">
        <v>1120</v>
      </c>
      <c r="C429" s="92" t="s">
        <v>671</v>
      </c>
      <c r="D429" s="92" t="s">
        <v>676</v>
      </c>
      <c r="E429" s="132" t="s">
        <v>739</v>
      </c>
      <c r="F429" s="133">
        <v>39311</v>
      </c>
      <c r="G429" s="134"/>
      <c r="H429" s="134"/>
      <c r="I429" s="134"/>
      <c r="J429" s="134"/>
      <c r="K429" s="134">
        <v>1</v>
      </c>
      <c r="L429" s="10" t="s">
        <v>114</v>
      </c>
      <c r="M429" s="11" t="s">
        <v>256</v>
      </c>
      <c r="N429" s="11" t="s">
        <v>256</v>
      </c>
    </row>
    <row r="430" spans="1:14" ht="25.5">
      <c r="A430" s="4">
        <v>52</v>
      </c>
      <c r="B430" s="92" t="s">
        <v>1120</v>
      </c>
      <c r="C430" s="92" t="s">
        <v>671</v>
      </c>
      <c r="D430" s="92" t="s">
        <v>672</v>
      </c>
      <c r="E430" s="132" t="s">
        <v>117</v>
      </c>
      <c r="F430" s="133">
        <v>39313</v>
      </c>
      <c r="G430" s="134"/>
      <c r="H430" s="134"/>
      <c r="I430" s="134"/>
      <c r="J430" s="134">
        <v>1</v>
      </c>
      <c r="K430" s="134"/>
      <c r="L430" s="10" t="s">
        <v>118</v>
      </c>
      <c r="M430" s="11" t="s">
        <v>256</v>
      </c>
      <c r="N430" s="11" t="s">
        <v>256</v>
      </c>
    </row>
    <row r="431" spans="1:14" ht="25.5">
      <c r="A431" s="4">
        <v>53</v>
      </c>
      <c r="B431" s="92" t="s">
        <v>1120</v>
      </c>
      <c r="C431" s="92" t="s">
        <v>671</v>
      </c>
      <c r="D431" s="92" t="s">
        <v>688</v>
      </c>
      <c r="E431" s="132" t="s">
        <v>119</v>
      </c>
      <c r="F431" s="133">
        <v>39314</v>
      </c>
      <c r="G431" s="134"/>
      <c r="H431" s="134"/>
      <c r="I431" s="134"/>
      <c r="J431" s="134"/>
      <c r="K431" s="134">
        <v>1</v>
      </c>
      <c r="L431" s="10" t="s">
        <v>120</v>
      </c>
      <c r="M431" s="11" t="s">
        <v>256</v>
      </c>
      <c r="N431" s="11" t="s">
        <v>256</v>
      </c>
    </row>
    <row r="432" spans="1:14" ht="25.5">
      <c r="A432" s="4">
        <v>54</v>
      </c>
      <c r="B432" s="92" t="s">
        <v>1120</v>
      </c>
      <c r="C432" s="92" t="s">
        <v>671</v>
      </c>
      <c r="D432" s="92" t="s">
        <v>681</v>
      </c>
      <c r="E432" s="132" t="s">
        <v>739</v>
      </c>
      <c r="F432" s="133">
        <v>39316</v>
      </c>
      <c r="G432" s="134"/>
      <c r="H432" s="134"/>
      <c r="I432" s="134"/>
      <c r="J432" s="134"/>
      <c r="K432" s="134">
        <v>1</v>
      </c>
      <c r="L432" s="10" t="s">
        <v>121</v>
      </c>
      <c r="M432" s="11" t="s">
        <v>256</v>
      </c>
      <c r="N432" s="11" t="s">
        <v>256</v>
      </c>
    </row>
    <row r="433" spans="1:14" ht="25.5">
      <c r="A433" s="4">
        <v>55</v>
      </c>
      <c r="B433" s="92" t="s">
        <v>1120</v>
      </c>
      <c r="C433" s="92" t="s">
        <v>760</v>
      </c>
      <c r="D433" s="92" t="s">
        <v>122</v>
      </c>
      <c r="E433" s="132" t="s">
        <v>123</v>
      </c>
      <c r="F433" s="133">
        <v>39292</v>
      </c>
      <c r="G433" s="134"/>
      <c r="H433" s="134"/>
      <c r="I433" s="134"/>
      <c r="J433" s="134"/>
      <c r="K433" s="134">
        <v>1</v>
      </c>
      <c r="L433" s="10" t="s">
        <v>124</v>
      </c>
      <c r="M433" s="11" t="s">
        <v>256</v>
      </c>
      <c r="N433" s="11" t="s">
        <v>256</v>
      </c>
    </row>
    <row r="434" spans="1:14" ht="25.5">
      <c r="A434" s="4">
        <v>56</v>
      </c>
      <c r="B434" s="92" t="s">
        <v>1120</v>
      </c>
      <c r="C434" s="92" t="s">
        <v>760</v>
      </c>
      <c r="D434" s="92" t="s">
        <v>122</v>
      </c>
      <c r="E434" s="132" t="s">
        <v>125</v>
      </c>
      <c r="F434" s="133">
        <v>39662</v>
      </c>
      <c r="G434" s="134"/>
      <c r="H434" s="134">
        <v>1</v>
      </c>
      <c r="I434" s="134"/>
      <c r="J434" s="134"/>
      <c r="K434" s="134"/>
      <c r="L434" s="10" t="s">
        <v>126</v>
      </c>
      <c r="M434" s="11" t="s">
        <v>256</v>
      </c>
      <c r="N434" s="11" t="s">
        <v>256</v>
      </c>
    </row>
    <row r="435" spans="1:14" ht="51">
      <c r="A435" s="4">
        <v>57</v>
      </c>
      <c r="B435" s="92" t="s">
        <v>1120</v>
      </c>
      <c r="C435" s="92" t="s">
        <v>760</v>
      </c>
      <c r="D435" s="92" t="s">
        <v>127</v>
      </c>
      <c r="E435" s="132" t="s">
        <v>128</v>
      </c>
      <c r="F435" s="133">
        <v>39300</v>
      </c>
      <c r="G435" s="134"/>
      <c r="H435" s="134"/>
      <c r="I435" s="134"/>
      <c r="J435" s="134"/>
      <c r="K435" s="134">
        <v>1</v>
      </c>
      <c r="L435" s="10" t="s">
        <v>129</v>
      </c>
      <c r="M435" s="11" t="s">
        <v>256</v>
      </c>
      <c r="N435" s="11" t="s">
        <v>256</v>
      </c>
    </row>
    <row r="436" spans="1:14" ht="25.5">
      <c r="A436" s="4">
        <v>58</v>
      </c>
      <c r="B436" s="92" t="s">
        <v>1120</v>
      </c>
      <c r="C436" s="92" t="s">
        <v>760</v>
      </c>
      <c r="D436" s="92" t="s">
        <v>1613</v>
      </c>
      <c r="E436" s="132" t="s">
        <v>630</v>
      </c>
      <c r="F436" s="133">
        <v>39309</v>
      </c>
      <c r="G436" s="134"/>
      <c r="H436" s="134"/>
      <c r="I436" s="134"/>
      <c r="J436" s="134"/>
      <c r="K436" s="134">
        <v>1</v>
      </c>
      <c r="L436" s="10" t="s">
        <v>130</v>
      </c>
      <c r="M436" s="11" t="s">
        <v>256</v>
      </c>
      <c r="N436" s="11" t="s">
        <v>256</v>
      </c>
    </row>
    <row r="437" spans="1:14" ht="51">
      <c r="A437" s="4">
        <v>59</v>
      </c>
      <c r="B437" s="92" t="s">
        <v>1120</v>
      </c>
      <c r="C437" s="92" t="s">
        <v>760</v>
      </c>
      <c r="D437" s="92" t="s">
        <v>1613</v>
      </c>
      <c r="E437" s="132" t="s">
        <v>633</v>
      </c>
      <c r="F437" s="133">
        <v>39312</v>
      </c>
      <c r="G437" s="134"/>
      <c r="H437" s="134"/>
      <c r="I437" s="134"/>
      <c r="J437" s="134"/>
      <c r="K437" s="134">
        <v>1</v>
      </c>
      <c r="L437" s="10" t="s">
        <v>1757</v>
      </c>
      <c r="M437" s="11" t="s">
        <v>256</v>
      </c>
      <c r="N437" s="11" t="s">
        <v>256</v>
      </c>
    </row>
    <row r="438" spans="1:14" ht="38.25">
      <c r="A438" s="4">
        <v>60</v>
      </c>
      <c r="B438" s="92" t="s">
        <v>1120</v>
      </c>
      <c r="C438" s="92" t="s">
        <v>760</v>
      </c>
      <c r="D438" s="92" t="s">
        <v>1613</v>
      </c>
      <c r="E438" s="132" t="s">
        <v>630</v>
      </c>
      <c r="F438" s="133">
        <v>39316</v>
      </c>
      <c r="G438" s="134"/>
      <c r="H438" s="134"/>
      <c r="I438" s="134"/>
      <c r="J438" s="134"/>
      <c r="K438" s="134">
        <v>1</v>
      </c>
      <c r="L438" s="10" t="s">
        <v>1758</v>
      </c>
      <c r="M438" s="11" t="s">
        <v>256</v>
      </c>
      <c r="N438" s="11" t="s">
        <v>256</v>
      </c>
    </row>
    <row r="439" spans="1:14" ht="51">
      <c r="A439" s="4">
        <v>61</v>
      </c>
      <c r="B439" s="92" t="s">
        <v>1120</v>
      </c>
      <c r="C439" s="92" t="s">
        <v>684</v>
      </c>
      <c r="D439" s="92" t="s">
        <v>1308</v>
      </c>
      <c r="E439" s="132" t="s">
        <v>1759</v>
      </c>
      <c r="F439" s="133">
        <v>39290</v>
      </c>
      <c r="G439" s="134"/>
      <c r="H439" s="134"/>
      <c r="I439" s="134">
        <v>1</v>
      </c>
      <c r="J439" s="134"/>
      <c r="K439" s="134"/>
      <c r="L439" s="10" t="s">
        <v>1760</v>
      </c>
      <c r="M439" s="11" t="s">
        <v>256</v>
      </c>
      <c r="N439" s="11" t="s">
        <v>256</v>
      </c>
    </row>
    <row r="440" spans="1:14" ht="51">
      <c r="A440" s="4">
        <v>62</v>
      </c>
      <c r="B440" s="92" t="s">
        <v>1120</v>
      </c>
      <c r="C440" s="92" t="s">
        <v>684</v>
      </c>
      <c r="D440" s="92" t="s">
        <v>685</v>
      </c>
      <c r="E440" s="132" t="s">
        <v>1761</v>
      </c>
      <c r="F440" s="133">
        <v>39297</v>
      </c>
      <c r="G440" s="134"/>
      <c r="H440" s="134"/>
      <c r="I440" s="134"/>
      <c r="J440" s="134">
        <v>1</v>
      </c>
      <c r="K440" s="134"/>
      <c r="L440" s="10" t="s">
        <v>1760</v>
      </c>
      <c r="M440" s="11" t="s">
        <v>256</v>
      </c>
      <c r="N440" s="11" t="s">
        <v>256</v>
      </c>
    </row>
    <row r="441" spans="1:14" ht="25.5">
      <c r="A441" s="4">
        <v>63</v>
      </c>
      <c r="B441" s="92" t="s">
        <v>1120</v>
      </c>
      <c r="C441" s="92" t="s">
        <v>684</v>
      </c>
      <c r="D441" s="92" t="s">
        <v>51</v>
      </c>
      <c r="E441" s="132" t="s">
        <v>630</v>
      </c>
      <c r="F441" s="133">
        <v>39298</v>
      </c>
      <c r="G441" s="134"/>
      <c r="H441" s="134"/>
      <c r="I441" s="134"/>
      <c r="J441" s="134"/>
      <c r="K441" s="134">
        <v>1</v>
      </c>
      <c r="L441" s="10" t="s">
        <v>1636</v>
      </c>
      <c r="M441" s="11" t="s">
        <v>256</v>
      </c>
      <c r="N441" s="11" t="s">
        <v>256</v>
      </c>
    </row>
    <row r="442" spans="1:14">
      <c r="A442" s="4">
        <v>64</v>
      </c>
      <c r="B442" s="92" t="s">
        <v>1120</v>
      </c>
      <c r="C442" s="92" t="s">
        <v>684</v>
      </c>
      <c r="D442" s="92" t="s">
        <v>258</v>
      </c>
      <c r="E442" s="132" t="s">
        <v>633</v>
      </c>
      <c r="F442" s="133">
        <v>39301</v>
      </c>
      <c r="G442" s="134"/>
      <c r="H442" s="134"/>
      <c r="I442" s="134"/>
      <c r="J442" s="134"/>
      <c r="K442" s="134">
        <v>1</v>
      </c>
      <c r="L442" s="10" t="s">
        <v>1637</v>
      </c>
      <c r="M442" s="11" t="s">
        <v>256</v>
      </c>
      <c r="N442" s="11" t="s">
        <v>256</v>
      </c>
    </row>
    <row r="443" spans="1:14">
      <c r="A443" s="4">
        <v>65</v>
      </c>
      <c r="B443" s="92" t="s">
        <v>1120</v>
      </c>
      <c r="C443" s="92" t="s">
        <v>684</v>
      </c>
      <c r="D443" s="92" t="s">
        <v>51</v>
      </c>
      <c r="E443" s="132" t="s">
        <v>1638</v>
      </c>
      <c r="F443" s="133">
        <v>39306</v>
      </c>
      <c r="G443" s="134"/>
      <c r="H443" s="134"/>
      <c r="I443" s="134">
        <v>1</v>
      </c>
      <c r="J443" s="134"/>
      <c r="K443" s="134"/>
      <c r="L443" s="10" t="s">
        <v>1639</v>
      </c>
      <c r="M443" s="11" t="s">
        <v>256</v>
      </c>
      <c r="N443" s="11" t="s">
        <v>256</v>
      </c>
    </row>
    <row r="444" spans="1:14" ht="51">
      <c r="A444" s="4">
        <v>66</v>
      </c>
      <c r="B444" s="92" t="s">
        <v>1120</v>
      </c>
      <c r="C444" s="92" t="s">
        <v>684</v>
      </c>
      <c r="D444" s="92" t="s">
        <v>1308</v>
      </c>
      <c r="E444" s="132" t="s">
        <v>1640</v>
      </c>
      <c r="F444" s="133">
        <v>39312</v>
      </c>
      <c r="G444" s="134"/>
      <c r="H444" s="134">
        <v>1</v>
      </c>
      <c r="I444" s="134"/>
      <c r="J444" s="134"/>
      <c r="K444" s="134"/>
      <c r="L444" s="10" t="s">
        <v>272</v>
      </c>
      <c r="M444" s="11" t="s">
        <v>256</v>
      </c>
      <c r="N444" s="11" t="s">
        <v>256</v>
      </c>
    </row>
    <row r="445" spans="1:14">
      <c r="A445" s="4">
        <v>67</v>
      </c>
      <c r="B445" s="92" t="s">
        <v>1120</v>
      </c>
      <c r="C445" s="92" t="s">
        <v>684</v>
      </c>
      <c r="D445" s="92" t="s">
        <v>51</v>
      </c>
      <c r="E445" s="132" t="s">
        <v>633</v>
      </c>
      <c r="F445" s="133">
        <v>39317</v>
      </c>
      <c r="G445" s="134"/>
      <c r="H445" s="134"/>
      <c r="I445" s="134"/>
      <c r="J445" s="134"/>
      <c r="K445" s="134">
        <v>1</v>
      </c>
      <c r="L445" s="10" t="s">
        <v>273</v>
      </c>
      <c r="M445" s="11" t="s">
        <v>256</v>
      </c>
      <c r="N445" s="11" t="s">
        <v>256</v>
      </c>
    </row>
    <row r="446" spans="1:14">
      <c r="A446" s="4">
        <v>68</v>
      </c>
      <c r="B446" s="92" t="s">
        <v>1120</v>
      </c>
      <c r="C446" s="92" t="s">
        <v>684</v>
      </c>
      <c r="D446" s="92" t="s">
        <v>274</v>
      </c>
      <c r="E446" s="132" t="s">
        <v>356</v>
      </c>
      <c r="F446" s="133">
        <v>39299</v>
      </c>
      <c r="G446" s="134"/>
      <c r="H446" s="134"/>
      <c r="I446" s="134"/>
      <c r="J446" s="134"/>
      <c r="K446" s="134">
        <v>1</v>
      </c>
      <c r="L446" s="10" t="s">
        <v>1637</v>
      </c>
      <c r="M446" s="11" t="s">
        <v>256</v>
      </c>
      <c r="N446" s="11" t="s">
        <v>256</v>
      </c>
    </row>
    <row r="447" spans="1:14" ht="38.25">
      <c r="A447" s="4">
        <v>69</v>
      </c>
      <c r="B447" s="92" t="s">
        <v>1120</v>
      </c>
      <c r="C447" s="92" t="s">
        <v>684</v>
      </c>
      <c r="D447" s="92" t="s">
        <v>258</v>
      </c>
      <c r="E447" s="132" t="s">
        <v>630</v>
      </c>
      <c r="F447" s="133">
        <v>39298</v>
      </c>
      <c r="G447" s="134"/>
      <c r="H447" s="134"/>
      <c r="I447" s="134"/>
      <c r="J447" s="134"/>
      <c r="K447" s="134">
        <v>1</v>
      </c>
      <c r="L447" s="10" t="s">
        <v>275</v>
      </c>
      <c r="M447" s="11" t="s">
        <v>256</v>
      </c>
      <c r="N447" s="11" t="s">
        <v>256</v>
      </c>
    </row>
    <row r="448" spans="1:14" ht="38.25">
      <c r="A448" s="4">
        <v>70</v>
      </c>
      <c r="B448" s="92" t="s">
        <v>1120</v>
      </c>
      <c r="C448" s="92" t="s">
        <v>684</v>
      </c>
      <c r="D448" s="92" t="s">
        <v>258</v>
      </c>
      <c r="E448" s="132" t="s">
        <v>630</v>
      </c>
      <c r="F448" s="133">
        <v>39298</v>
      </c>
      <c r="G448" s="134"/>
      <c r="H448" s="134"/>
      <c r="I448" s="134"/>
      <c r="J448" s="134"/>
      <c r="K448" s="134">
        <v>1</v>
      </c>
      <c r="L448" s="10" t="s">
        <v>32</v>
      </c>
      <c r="M448" s="11" t="s">
        <v>256</v>
      </c>
      <c r="N448" s="11" t="s">
        <v>256</v>
      </c>
    </row>
    <row r="449" spans="1:14" ht="25.5">
      <c r="A449" s="4">
        <v>71</v>
      </c>
      <c r="B449" s="92" t="s">
        <v>1120</v>
      </c>
      <c r="C449" s="92" t="s">
        <v>684</v>
      </c>
      <c r="D449" s="92" t="s">
        <v>51</v>
      </c>
      <c r="E449" s="132" t="s">
        <v>633</v>
      </c>
      <c r="F449" s="133">
        <v>39311</v>
      </c>
      <c r="G449" s="134"/>
      <c r="H449" s="134"/>
      <c r="I449" s="134"/>
      <c r="J449" s="134"/>
      <c r="K449" s="134">
        <v>1</v>
      </c>
      <c r="L449" s="10" t="s">
        <v>33</v>
      </c>
      <c r="M449" s="11" t="s">
        <v>256</v>
      </c>
      <c r="N449" s="11" t="s">
        <v>256</v>
      </c>
    </row>
    <row r="450" spans="1:14" ht="25.5">
      <c r="A450" s="4">
        <v>72</v>
      </c>
      <c r="B450" s="92" t="s">
        <v>1120</v>
      </c>
      <c r="C450" s="92" t="s">
        <v>684</v>
      </c>
      <c r="D450" s="92" t="s">
        <v>274</v>
      </c>
      <c r="E450" s="132" t="s">
        <v>630</v>
      </c>
      <c r="F450" s="133">
        <v>39312</v>
      </c>
      <c r="G450" s="134"/>
      <c r="H450" s="134"/>
      <c r="I450" s="134"/>
      <c r="J450" s="134"/>
      <c r="K450" s="134">
        <v>1</v>
      </c>
      <c r="L450" s="10" t="s">
        <v>34</v>
      </c>
      <c r="M450" s="11" t="s">
        <v>256</v>
      </c>
      <c r="N450" s="11" t="s">
        <v>256</v>
      </c>
    </row>
    <row r="451" spans="1:14">
      <c r="A451" s="4">
        <v>73</v>
      </c>
      <c r="B451" s="92" t="s">
        <v>1120</v>
      </c>
      <c r="C451" s="92" t="s">
        <v>684</v>
      </c>
      <c r="D451" s="92" t="s">
        <v>51</v>
      </c>
      <c r="E451" s="132" t="s">
        <v>633</v>
      </c>
      <c r="F451" s="133">
        <v>39314</v>
      </c>
      <c r="G451" s="134"/>
      <c r="H451" s="134"/>
      <c r="I451" s="134"/>
      <c r="J451" s="134"/>
      <c r="K451" s="134">
        <v>1</v>
      </c>
      <c r="L451" s="10" t="s">
        <v>1137</v>
      </c>
      <c r="M451" s="11" t="s">
        <v>256</v>
      </c>
      <c r="N451" s="11" t="s">
        <v>256</v>
      </c>
    </row>
    <row r="452" spans="1:14" ht="25.5">
      <c r="A452" s="4">
        <v>74</v>
      </c>
      <c r="B452" s="92" t="s">
        <v>1120</v>
      </c>
      <c r="C452" s="92" t="s">
        <v>671</v>
      </c>
      <c r="D452" s="92" t="s">
        <v>676</v>
      </c>
      <c r="E452" s="132" t="s">
        <v>1138</v>
      </c>
      <c r="F452" s="133">
        <v>39322</v>
      </c>
      <c r="G452" s="134"/>
      <c r="H452" s="134"/>
      <c r="I452" s="134"/>
      <c r="J452" s="134"/>
      <c r="K452" s="134">
        <v>1</v>
      </c>
      <c r="L452" s="10" t="s">
        <v>1139</v>
      </c>
      <c r="M452" s="11" t="s">
        <v>256</v>
      </c>
      <c r="N452" s="11" t="s">
        <v>256</v>
      </c>
    </row>
    <row r="453" spans="1:14" ht="38.25">
      <c r="A453" s="4">
        <v>75</v>
      </c>
      <c r="B453" s="92" t="s">
        <v>1120</v>
      </c>
      <c r="C453" s="92" t="s">
        <v>671</v>
      </c>
      <c r="D453" s="92" t="s">
        <v>688</v>
      </c>
      <c r="E453" s="132" t="s">
        <v>1140</v>
      </c>
      <c r="F453" s="133">
        <v>39211</v>
      </c>
      <c r="G453" s="134"/>
      <c r="H453" s="134">
        <v>1</v>
      </c>
      <c r="I453" s="134"/>
      <c r="J453" s="134"/>
      <c r="K453" s="134"/>
      <c r="L453" s="10" t="s">
        <v>773</v>
      </c>
      <c r="M453" s="11" t="s">
        <v>256</v>
      </c>
      <c r="N453" s="11" t="s">
        <v>256</v>
      </c>
    </row>
    <row r="454" spans="1:14" ht="25.5">
      <c r="A454" s="4">
        <v>76</v>
      </c>
      <c r="B454" s="92" t="s">
        <v>1120</v>
      </c>
      <c r="C454" s="92" t="s">
        <v>671</v>
      </c>
      <c r="D454" s="92" t="s">
        <v>676</v>
      </c>
      <c r="E454" s="132" t="s">
        <v>774</v>
      </c>
      <c r="F454" s="133">
        <v>39348</v>
      </c>
      <c r="G454" s="134"/>
      <c r="H454" s="134"/>
      <c r="I454" s="134"/>
      <c r="J454" s="134"/>
      <c r="K454" s="134">
        <v>1</v>
      </c>
      <c r="L454" s="10" t="s">
        <v>1139</v>
      </c>
      <c r="M454" s="11" t="s">
        <v>256</v>
      </c>
      <c r="N454" s="11" t="s">
        <v>256</v>
      </c>
    </row>
    <row r="455" spans="1:14" ht="25.5">
      <c r="A455" s="4">
        <v>77</v>
      </c>
      <c r="B455" s="92" t="s">
        <v>1120</v>
      </c>
      <c r="C455" s="92" t="s">
        <v>760</v>
      </c>
      <c r="D455" s="92" t="s">
        <v>1613</v>
      </c>
      <c r="E455" s="132" t="s">
        <v>852</v>
      </c>
      <c r="F455" s="133">
        <v>39324</v>
      </c>
      <c r="G455" s="134"/>
      <c r="H455" s="134"/>
      <c r="I455" s="134"/>
      <c r="J455" s="134"/>
      <c r="K455" s="134">
        <v>1</v>
      </c>
      <c r="L455" s="10" t="s">
        <v>1139</v>
      </c>
      <c r="M455" s="11" t="s">
        <v>256</v>
      </c>
      <c r="N455" s="11" t="s">
        <v>256</v>
      </c>
    </row>
    <row r="456" spans="1:14">
      <c r="A456" s="4">
        <v>78</v>
      </c>
      <c r="B456" s="92" t="s">
        <v>1120</v>
      </c>
      <c r="C456" s="92" t="s">
        <v>684</v>
      </c>
      <c r="D456" s="92" t="s">
        <v>258</v>
      </c>
      <c r="E456" s="132" t="s">
        <v>633</v>
      </c>
      <c r="F456" s="133">
        <v>39326</v>
      </c>
      <c r="G456" s="134"/>
      <c r="H456" s="134"/>
      <c r="I456" s="134"/>
      <c r="J456" s="134"/>
      <c r="K456" s="134">
        <v>1</v>
      </c>
      <c r="L456" s="10" t="s">
        <v>775</v>
      </c>
      <c r="M456" s="11" t="s">
        <v>256</v>
      </c>
      <c r="N456" s="11" t="s">
        <v>256</v>
      </c>
    </row>
    <row r="457" spans="1:14" ht="25.5">
      <c r="A457" s="4">
        <v>79</v>
      </c>
      <c r="B457" s="92" t="s">
        <v>1120</v>
      </c>
      <c r="C457" s="92" t="s">
        <v>684</v>
      </c>
      <c r="D457" s="92" t="s">
        <v>274</v>
      </c>
      <c r="E457" s="132" t="s">
        <v>776</v>
      </c>
      <c r="F457" s="133">
        <v>39323</v>
      </c>
      <c r="G457" s="134"/>
      <c r="H457" s="134"/>
      <c r="I457" s="134">
        <v>1</v>
      </c>
      <c r="J457" s="134"/>
      <c r="K457" s="134"/>
      <c r="L457" s="10" t="s">
        <v>777</v>
      </c>
      <c r="M457" s="11" t="s">
        <v>256</v>
      </c>
      <c r="N457" s="11" t="s">
        <v>256</v>
      </c>
    </row>
    <row r="458" spans="1:14" ht="38.25">
      <c r="A458" s="4">
        <v>80</v>
      </c>
      <c r="B458" s="92" t="s">
        <v>1120</v>
      </c>
      <c r="C458" s="92" t="s">
        <v>684</v>
      </c>
      <c r="D458" s="92" t="s">
        <v>258</v>
      </c>
      <c r="E458" s="132" t="s">
        <v>778</v>
      </c>
      <c r="F458" s="133">
        <v>39332</v>
      </c>
      <c r="G458" s="134"/>
      <c r="H458" s="134"/>
      <c r="I458" s="134"/>
      <c r="J458" s="134">
        <v>1</v>
      </c>
      <c r="K458" s="134"/>
      <c r="L458" s="10" t="s">
        <v>779</v>
      </c>
      <c r="M458" s="11" t="s">
        <v>256</v>
      </c>
      <c r="N458" s="11" t="s">
        <v>256</v>
      </c>
    </row>
    <row r="459" spans="1:14" ht="38.25">
      <c r="A459" s="4">
        <v>81</v>
      </c>
      <c r="B459" s="92" t="s">
        <v>1120</v>
      </c>
      <c r="C459" s="92" t="s">
        <v>684</v>
      </c>
      <c r="D459" s="92" t="s">
        <v>258</v>
      </c>
      <c r="E459" s="132" t="s">
        <v>630</v>
      </c>
      <c r="F459" s="133">
        <v>39334</v>
      </c>
      <c r="G459" s="134"/>
      <c r="H459" s="134"/>
      <c r="I459" s="134"/>
      <c r="J459" s="134"/>
      <c r="K459" s="134">
        <v>1</v>
      </c>
      <c r="L459" s="10" t="s">
        <v>1316</v>
      </c>
      <c r="M459" s="11" t="s">
        <v>256</v>
      </c>
      <c r="N459" s="11" t="s">
        <v>256</v>
      </c>
    </row>
    <row r="460" spans="1:14" ht="38.25">
      <c r="A460" s="4">
        <v>82</v>
      </c>
      <c r="B460" s="92" t="s">
        <v>1120</v>
      </c>
      <c r="C460" s="92" t="s">
        <v>684</v>
      </c>
      <c r="D460" s="92" t="s">
        <v>258</v>
      </c>
      <c r="E460" s="132" t="s">
        <v>630</v>
      </c>
      <c r="F460" s="133">
        <v>39337</v>
      </c>
      <c r="G460" s="134"/>
      <c r="H460" s="134"/>
      <c r="I460" s="134"/>
      <c r="J460" s="134"/>
      <c r="K460" s="134">
        <v>1</v>
      </c>
      <c r="L460" s="10" t="s">
        <v>1317</v>
      </c>
      <c r="M460" s="11" t="s">
        <v>256</v>
      </c>
      <c r="N460" s="11" t="s">
        <v>256</v>
      </c>
    </row>
    <row r="461" spans="1:14" ht="63.75">
      <c r="A461" s="4">
        <v>83</v>
      </c>
      <c r="B461" s="92" t="s">
        <v>1120</v>
      </c>
      <c r="C461" s="92" t="s">
        <v>684</v>
      </c>
      <c r="D461" s="92" t="s">
        <v>685</v>
      </c>
      <c r="E461" s="132" t="s">
        <v>630</v>
      </c>
      <c r="F461" s="133">
        <v>39338</v>
      </c>
      <c r="G461" s="134"/>
      <c r="H461" s="134"/>
      <c r="I461" s="134"/>
      <c r="J461" s="134"/>
      <c r="K461" s="134">
        <v>1</v>
      </c>
      <c r="L461" s="10" t="s">
        <v>1318</v>
      </c>
      <c r="M461" s="11" t="s">
        <v>256</v>
      </c>
      <c r="N461" s="11" t="s">
        <v>256</v>
      </c>
    </row>
    <row r="462" spans="1:14" ht="25.5">
      <c r="A462" s="4">
        <v>84</v>
      </c>
      <c r="B462" s="92" t="s">
        <v>1120</v>
      </c>
      <c r="C462" s="92" t="s">
        <v>684</v>
      </c>
      <c r="D462" s="92" t="s">
        <v>1308</v>
      </c>
      <c r="E462" s="132" t="s">
        <v>1319</v>
      </c>
      <c r="F462" s="133">
        <v>39342</v>
      </c>
      <c r="G462" s="134"/>
      <c r="H462" s="134"/>
      <c r="I462" s="134"/>
      <c r="J462" s="134">
        <v>1</v>
      </c>
      <c r="K462" s="134"/>
      <c r="L462" s="10" t="s">
        <v>1320</v>
      </c>
      <c r="M462" s="11" t="s">
        <v>256</v>
      </c>
      <c r="N462" s="11" t="s">
        <v>256</v>
      </c>
    </row>
    <row r="463" spans="1:14" ht="89.25">
      <c r="A463" s="4">
        <v>85</v>
      </c>
      <c r="B463" s="92" t="s">
        <v>1120</v>
      </c>
      <c r="C463" s="92" t="s">
        <v>684</v>
      </c>
      <c r="D463" s="92" t="s">
        <v>51</v>
      </c>
      <c r="E463" s="132" t="s">
        <v>1321</v>
      </c>
      <c r="F463" s="133">
        <v>39346</v>
      </c>
      <c r="G463" s="134"/>
      <c r="H463" s="134">
        <v>1</v>
      </c>
      <c r="I463" s="134"/>
      <c r="J463" s="134"/>
      <c r="K463" s="134"/>
      <c r="L463" s="136" t="s">
        <v>307</v>
      </c>
      <c r="M463" s="11" t="s">
        <v>256</v>
      </c>
      <c r="N463" s="11" t="s">
        <v>256</v>
      </c>
    </row>
    <row r="464" spans="1:14">
      <c r="A464" s="4">
        <v>86</v>
      </c>
      <c r="B464" s="92" t="s">
        <v>1120</v>
      </c>
      <c r="C464" s="92" t="s">
        <v>684</v>
      </c>
      <c r="D464" s="92" t="s">
        <v>274</v>
      </c>
      <c r="E464" s="132" t="s">
        <v>633</v>
      </c>
      <c r="F464" s="133">
        <v>39346</v>
      </c>
      <c r="G464" s="134"/>
      <c r="H464" s="134"/>
      <c r="I464" s="134"/>
      <c r="J464" s="134"/>
      <c r="K464" s="134">
        <v>1</v>
      </c>
      <c r="L464" s="10" t="s">
        <v>308</v>
      </c>
      <c r="M464" s="11" t="s">
        <v>256</v>
      </c>
      <c r="N464" s="11" t="s">
        <v>256</v>
      </c>
    </row>
    <row r="465" spans="1:14" ht="25.5">
      <c r="A465" s="4">
        <v>87</v>
      </c>
      <c r="B465" s="92" t="s">
        <v>1120</v>
      </c>
      <c r="C465" s="92" t="s">
        <v>684</v>
      </c>
      <c r="D465" s="92" t="s">
        <v>274</v>
      </c>
      <c r="E465" s="132" t="s">
        <v>309</v>
      </c>
      <c r="F465" s="133">
        <v>39347</v>
      </c>
      <c r="G465" s="134"/>
      <c r="H465" s="134"/>
      <c r="I465" s="134">
        <v>1</v>
      </c>
      <c r="J465" s="134"/>
      <c r="K465" s="134"/>
      <c r="L465" s="10" t="s">
        <v>310</v>
      </c>
      <c r="M465" s="11" t="s">
        <v>256</v>
      </c>
      <c r="N465" s="11" t="s">
        <v>256</v>
      </c>
    </row>
    <row r="466" spans="1:14" ht="38.25">
      <c r="A466" s="4">
        <v>88</v>
      </c>
      <c r="B466" s="92" t="s">
        <v>1120</v>
      </c>
      <c r="C466" s="92" t="s">
        <v>684</v>
      </c>
      <c r="D466" s="92" t="s">
        <v>258</v>
      </c>
      <c r="E466" s="132" t="s">
        <v>630</v>
      </c>
      <c r="F466" s="133">
        <v>39349</v>
      </c>
      <c r="G466" s="134"/>
      <c r="H466" s="134"/>
      <c r="I466" s="134"/>
      <c r="J466" s="134"/>
      <c r="K466" s="134">
        <v>1</v>
      </c>
      <c r="L466" s="10" t="s">
        <v>311</v>
      </c>
      <c r="M466" s="11" t="s">
        <v>256</v>
      </c>
      <c r="N466" s="11" t="s">
        <v>256</v>
      </c>
    </row>
    <row r="467" spans="1:14" ht="38.25">
      <c r="A467" s="4">
        <v>89</v>
      </c>
      <c r="B467" s="92" t="s">
        <v>1120</v>
      </c>
      <c r="C467" s="92" t="s">
        <v>684</v>
      </c>
      <c r="D467" s="92" t="s">
        <v>258</v>
      </c>
      <c r="E467" s="132" t="s">
        <v>630</v>
      </c>
      <c r="F467" s="133">
        <v>39349</v>
      </c>
      <c r="G467" s="134"/>
      <c r="H467" s="134"/>
      <c r="I467" s="134"/>
      <c r="J467" s="134"/>
      <c r="K467" s="134">
        <v>1</v>
      </c>
      <c r="L467" s="10" t="s">
        <v>312</v>
      </c>
      <c r="M467" s="11" t="s">
        <v>256</v>
      </c>
      <c r="N467" s="11" t="s">
        <v>256</v>
      </c>
    </row>
    <row r="468" spans="1:14">
      <c r="A468" s="4">
        <v>90</v>
      </c>
      <c r="B468" s="92" t="s">
        <v>1120</v>
      </c>
      <c r="C468" s="92" t="s">
        <v>591</v>
      </c>
      <c r="D468" s="92" t="s">
        <v>1755</v>
      </c>
      <c r="E468" s="132" t="s">
        <v>313</v>
      </c>
      <c r="F468" s="133">
        <v>39350</v>
      </c>
      <c r="G468" s="134"/>
      <c r="H468" s="134"/>
      <c r="I468" s="134"/>
      <c r="J468" s="134"/>
      <c r="K468" s="134">
        <v>1</v>
      </c>
      <c r="L468" s="10" t="s">
        <v>308</v>
      </c>
      <c r="M468" s="11" t="s">
        <v>256</v>
      </c>
      <c r="N468" s="11" t="s">
        <v>256</v>
      </c>
    </row>
    <row r="469" spans="1:14">
      <c r="A469" s="4">
        <v>91</v>
      </c>
      <c r="B469" s="92" t="s">
        <v>1120</v>
      </c>
      <c r="C469" s="92" t="s">
        <v>671</v>
      </c>
      <c r="D469" s="92" t="s">
        <v>681</v>
      </c>
      <c r="E469" s="132" t="s">
        <v>633</v>
      </c>
      <c r="F469" s="133">
        <v>39352</v>
      </c>
      <c r="G469" s="134"/>
      <c r="H469" s="134"/>
      <c r="I469" s="134"/>
      <c r="J469" s="134"/>
      <c r="K469" s="134">
        <v>1</v>
      </c>
      <c r="L469" s="10" t="s">
        <v>308</v>
      </c>
      <c r="M469" s="11" t="s">
        <v>256</v>
      </c>
      <c r="N469" s="11" t="s">
        <v>256</v>
      </c>
    </row>
    <row r="470" spans="1:14" ht="25.5">
      <c r="A470" s="4">
        <v>92</v>
      </c>
      <c r="B470" s="92" t="s">
        <v>1120</v>
      </c>
      <c r="C470" s="92" t="s">
        <v>671</v>
      </c>
      <c r="D470" s="92" t="s">
        <v>676</v>
      </c>
      <c r="E470" s="132" t="s">
        <v>314</v>
      </c>
      <c r="F470" s="133">
        <v>39352</v>
      </c>
      <c r="G470" s="134"/>
      <c r="H470" s="134">
        <v>1</v>
      </c>
      <c r="I470" s="134"/>
      <c r="J470" s="134"/>
      <c r="K470" s="134"/>
      <c r="L470" s="10" t="s">
        <v>315</v>
      </c>
      <c r="M470" s="11" t="s">
        <v>256</v>
      </c>
      <c r="N470" s="11" t="s">
        <v>256</v>
      </c>
    </row>
    <row r="471" spans="1:14">
      <c r="A471" s="4">
        <v>93</v>
      </c>
      <c r="B471" s="92" t="s">
        <v>1120</v>
      </c>
      <c r="C471" s="92" t="s">
        <v>671</v>
      </c>
      <c r="D471" s="92" t="s">
        <v>688</v>
      </c>
      <c r="E471" s="132" t="s">
        <v>316</v>
      </c>
      <c r="F471" s="133">
        <v>39353</v>
      </c>
      <c r="G471" s="134"/>
      <c r="H471" s="134"/>
      <c r="I471" s="134"/>
      <c r="J471" s="134">
        <v>1</v>
      </c>
      <c r="K471" s="134"/>
      <c r="L471" s="10" t="s">
        <v>317</v>
      </c>
      <c r="M471" s="11" t="s">
        <v>439</v>
      </c>
      <c r="N471" s="11" t="s">
        <v>256</v>
      </c>
    </row>
    <row r="472" spans="1:14" ht="25.5">
      <c r="A472" s="4">
        <v>94</v>
      </c>
      <c r="B472" s="92" t="s">
        <v>1120</v>
      </c>
      <c r="C472" s="92" t="s">
        <v>671</v>
      </c>
      <c r="D472" s="92" t="s">
        <v>676</v>
      </c>
      <c r="E472" s="132" t="s">
        <v>318</v>
      </c>
      <c r="F472" s="133">
        <v>39369</v>
      </c>
      <c r="G472" s="134"/>
      <c r="H472" s="134">
        <v>1</v>
      </c>
      <c r="I472" s="134"/>
      <c r="J472" s="134"/>
      <c r="K472" s="134"/>
      <c r="L472" s="10" t="s">
        <v>319</v>
      </c>
      <c r="M472" s="11" t="s">
        <v>439</v>
      </c>
      <c r="N472" s="11" t="s">
        <v>439</v>
      </c>
    </row>
    <row r="473" spans="1:14">
      <c r="A473" s="4">
        <v>95</v>
      </c>
      <c r="B473" s="92" t="s">
        <v>1120</v>
      </c>
      <c r="C473" s="92" t="s">
        <v>671</v>
      </c>
      <c r="D473" s="92" t="s">
        <v>688</v>
      </c>
      <c r="E473" s="132" t="s">
        <v>1466</v>
      </c>
      <c r="F473" s="133">
        <v>39371</v>
      </c>
      <c r="G473" s="134"/>
      <c r="H473" s="134"/>
      <c r="I473" s="134"/>
      <c r="J473" s="134"/>
      <c r="K473" s="134">
        <v>1</v>
      </c>
      <c r="L473" s="10" t="s">
        <v>320</v>
      </c>
      <c r="M473" s="11" t="s">
        <v>256</v>
      </c>
      <c r="N473" s="11" t="s">
        <v>256</v>
      </c>
    </row>
    <row r="474" spans="1:14">
      <c r="A474" s="4">
        <v>96</v>
      </c>
      <c r="B474" s="92" t="s">
        <v>1120</v>
      </c>
      <c r="C474" s="92" t="s">
        <v>760</v>
      </c>
      <c r="D474" s="92" t="s">
        <v>1613</v>
      </c>
      <c r="E474" s="132" t="s">
        <v>1466</v>
      </c>
      <c r="F474" s="133">
        <v>39355</v>
      </c>
      <c r="G474" s="134"/>
      <c r="H474" s="134"/>
      <c r="I474" s="134"/>
      <c r="J474" s="134"/>
      <c r="K474" s="134">
        <v>1</v>
      </c>
      <c r="L474" s="10" t="s">
        <v>754</v>
      </c>
      <c r="M474" s="11" t="s">
        <v>256</v>
      </c>
      <c r="N474" s="11" t="s">
        <v>256</v>
      </c>
    </row>
    <row r="475" spans="1:14" ht="63.75">
      <c r="A475" s="4">
        <v>97</v>
      </c>
      <c r="B475" s="92" t="s">
        <v>1120</v>
      </c>
      <c r="C475" s="92" t="s">
        <v>760</v>
      </c>
      <c r="D475" s="92" t="s">
        <v>127</v>
      </c>
      <c r="E475" s="132" t="s">
        <v>321</v>
      </c>
      <c r="F475" s="133">
        <v>39354</v>
      </c>
      <c r="G475" s="134"/>
      <c r="H475" s="134"/>
      <c r="I475" s="134"/>
      <c r="J475" s="134">
        <v>1</v>
      </c>
      <c r="K475" s="134"/>
      <c r="L475" s="10" t="s">
        <v>322</v>
      </c>
      <c r="M475" s="11" t="s">
        <v>256</v>
      </c>
      <c r="N475" s="11" t="s">
        <v>256</v>
      </c>
    </row>
    <row r="476" spans="1:14" ht="51">
      <c r="A476" s="4">
        <v>98</v>
      </c>
      <c r="B476" s="92" t="s">
        <v>1120</v>
      </c>
      <c r="C476" s="92" t="s">
        <v>760</v>
      </c>
      <c r="D476" s="92" t="s">
        <v>1613</v>
      </c>
      <c r="E476" s="132" t="s">
        <v>698</v>
      </c>
      <c r="F476" s="133">
        <v>39364</v>
      </c>
      <c r="G476" s="134"/>
      <c r="H476" s="134"/>
      <c r="I476" s="134">
        <v>1</v>
      </c>
      <c r="J476" s="134"/>
      <c r="K476" s="134"/>
      <c r="L476" s="10" t="s">
        <v>699</v>
      </c>
      <c r="M476" s="11" t="s">
        <v>256</v>
      </c>
      <c r="N476" s="11" t="s">
        <v>256</v>
      </c>
    </row>
    <row r="477" spans="1:14" ht="38.25">
      <c r="A477" s="4">
        <v>99</v>
      </c>
      <c r="B477" s="92" t="s">
        <v>1120</v>
      </c>
      <c r="C477" s="92" t="s">
        <v>760</v>
      </c>
      <c r="D477" s="92" t="s">
        <v>1613</v>
      </c>
      <c r="E477" s="132" t="s">
        <v>306</v>
      </c>
      <c r="F477" s="133">
        <v>39373</v>
      </c>
      <c r="G477" s="134"/>
      <c r="H477" s="134">
        <v>1</v>
      </c>
      <c r="I477" s="134"/>
      <c r="J477" s="134"/>
      <c r="K477" s="134"/>
      <c r="L477" s="10" t="s">
        <v>963</v>
      </c>
      <c r="M477" s="11" t="s">
        <v>553</v>
      </c>
      <c r="N477" s="11" t="s">
        <v>256</v>
      </c>
    </row>
    <row r="478" spans="1:14" ht="63.75">
      <c r="A478" s="4">
        <v>100</v>
      </c>
      <c r="B478" s="92" t="s">
        <v>1120</v>
      </c>
      <c r="C478" s="92" t="s">
        <v>684</v>
      </c>
      <c r="D478" s="92" t="s">
        <v>274</v>
      </c>
      <c r="E478" s="132" t="s">
        <v>356</v>
      </c>
      <c r="F478" s="133">
        <v>39351</v>
      </c>
      <c r="G478" s="134"/>
      <c r="H478" s="134"/>
      <c r="I478" s="134"/>
      <c r="J478" s="134"/>
      <c r="K478" s="134">
        <v>1</v>
      </c>
      <c r="L478" s="10" t="s">
        <v>496</v>
      </c>
      <c r="M478" s="11" t="s">
        <v>256</v>
      </c>
      <c r="N478" s="11" t="s">
        <v>256</v>
      </c>
    </row>
    <row r="479" spans="1:14" ht="51">
      <c r="A479" s="4">
        <v>101</v>
      </c>
      <c r="B479" s="92" t="s">
        <v>1120</v>
      </c>
      <c r="C479" s="92" t="s">
        <v>684</v>
      </c>
      <c r="D479" s="92" t="s">
        <v>51</v>
      </c>
      <c r="E479" s="132" t="s">
        <v>630</v>
      </c>
      <c r="F479" s="133">
        <v>39354</v>
      </c>
      <c r="G479" s="134"/>
      <c r="H479" s="134"/>
      <c r="I479" s="134"/>
      <c r="J479" s="134"/>
      <c r="K479" s="134">
        <v>1</v>
      </c>
      <c r="L479" s="10" t="s">
        <v>977</v>
      </c>
      <c r="M479" s="11" t="s">
        <v>256</v>
      </c>
      <c r="N479" s="11" t="s">
        <v>256</v>
      </c>
    </row>
    <row r="480" spans="1:14" ht="76.5">
      <c r="A480" s="4">
        <v>102</v>
      </c>
      <c r="B480" s="92" t="s">
        <v>1120</v>
      </c>
      <c r="C480" s="92" t="s">
        <v>684</v>
      </c>
      <c r="D480" s="92" t="s">
        <v>258</v>
      </c>
      <c r="E480" s="132" t="s">
        <v>630</v>
      </c>
      <c r="F480" s="133">
        <v>39355</v>
      </c>
      <c r="G480" s="134"/>
      <c r="H480" s="134"/>
      <c r="I480" s="134"/>
      <c r="J480" s="134"/>
      <c r="K480" s="134">
        <v>1</v>
      </c>
      <c r="L480" s="10" t="s">
        <v>978</v>
      </c>
      <c r="M480" s="11" t="s">
        <v>256</v>
      </c>
      <c r="N480" s="11" t="s">
        <v>256</v>
      </c>
    </row>
    <row r="481" spans="1:14" ht="51">
      <c r="A481" s="4">
        <v>103</v>
      </c>
      <c r="B481" s="92" t="s">
        <v>1120</v>
      </c>
      <c r="C481" s="92" t="s">
        <v>684</v>
      </c>
      <c r="D481" s="92" t="s">
        <v>1308</v>
      </c>
      <c r="E481" s="132" t="s">
        <v>979</v>
      </c>
      <c r="F481" s="133">
        <v>39358</v>
      </c>
      <c r="G481" s="134"/>
      <c r="H481" s="134"/>
      <c r="I481" s="134">
        <v>1</v>
      </c>
      <c r="J481" s="134"/>
      <c r="K481" s="134"/>
      <c r="L481" s="10" t="s">
        <v>980</v>
      </c>
      <c r="M481" s="11" t="s">
        <v>256</v>
      </c>
      <c r="N481" s="11" t="s">
        <v>256</v>
      </c>
    </row>
    <row r="482" spans="1:14" ht="89.25">
      <c r="A482" s="4">
        <v>104</v>
      </c>
      <c r="B482" s="92" t="s">
        <v>1120</v>
      </c>
      <c r="C482" s="92" t="s">
        <v>684</v>
      </c>
      <c r="D482" s="92" t="s">
        <v>51</v>
      </c>
      <c r="E482" s="132" t="s">
        <v>981</v>
      </c>
      <c r="F482" s="133">
        <v>39375</v>
      </c>
      <c r="G482" s="134"/>
      <c r="H482" s="134"/>
      <c r="I482" s="134">
        <v>1</v>
      </c>
      <c r="J482" s="134"/>
      <c r="K482" s="134"/>
      <c r="L482" s="10" t="s">
        <v>982</v>
      </c>
      <c r="M482" s="11" t="s">
        <v>256</v>
      </c>
      <c r="N482" s="11" t="s">
        <v>256</v>
      </c>
    </row>
    <row r="483" spans="1:14" ht="38.25">
      <c r="A483" s="4">
        <v>105</v>
      </c>
      <c r="B483" s="92" t="s">
        <v>1120</v>
      </c>
      <c r="C483" s="92" t="s">
        <v>591</v>
      </c>
      <c r="D483" s="92" t="s">
        <v>1755</v>
      </c>
      <c r="E483" s="132" t="s">
        <v>630</v>
      </c>
      <c r="F483" s="133">
        <v>39390</v>
      </c>
      <c r="G483" s="134"/>
      <c r="H483" s="134"/>
      <c r="I483" s="134"/>
      <c r="J483" s="134"/>
      <c r="K483" s="134">
        <v>1</v>
      </c>
      <c r="L483" s="10" t="s">
        <v>983</v>
      </c>
      <c r="M483" s="11" t="s">
        <v>256</v>
      </c>
      <c r="N483" s="11" t="s">
        <v>256</v>
      </c>
    </row>
    <row r="484" spans="1:14">
      <c r="A484" s="4">
        <v>106</v>
      </c>
      <c r="B484" s="92" t="s">
        <v>1120</v>
      </c>
      <c r="C484" s="92" t="s">
        <v>671</v>
      </c>
      <c r="D484" s="92" t="s">
        <v>679</v>
      </c>
      <c r="E484" s="132" t="s">
        <v>984</v>
      </c>
      <c r="F484" s="133">
        <v>39391</v>
      </c>
      <c r="G484" s="134"/>
      <c r="H484" s="134"/>
      <c r="I484" s="134"/>
      <c r="J484" s="134">
        <v>1</v>
      </c>
      <c r="K484" s="134"/>
      <c r="L484" s="10" t="s">
        <v>985</v>
      </c>
      <c r="M484" s="11" t="s">
        <v>256</v>
      </c>
      <c r="N484" s="11" t="s">
        <v>256</v>
      </c>
    </row>
    <row r="485" spans="1:14">
      <c r="A485" s="4">
        <v>107</v>
      </c>
      <c r="B485" s="92" t="s">
        <v>1120</v>
      </c>
      <c r="C485" s="92" t="s">
        <v>671</v>
      </c>
      <c r="D485" s="92" t="s">
        <v>681</v>
      </c>
      <c r="E485" s="132" t="s">
        <v>986</v>
      </c>
      <c r="F485" s="133">
        <v>39392</v>
      </c>
      <c r="G485" s="134"/>
      <c r="H485" s="134"/>
      <c r="I485" s="134">
        <v>1</v>
      </c>
      <c r="J485" s="134"/>
      <c r="K485" s="134"/>
      <c r="L485" s="10" t="s">
        <v>1555</v>
      </c>
      <c r="M485" s="11" t="s">
        <v>256</v>
      </c>
      <c r="N485" s="11" t="s">
        <v>256</v>
      </c>
    </row>
    <row r="486" spans="1:14">
      <c r="A486" s="4">
        <v>108</v>
      </c>
      <c r="B486" s="92" t="s">
        <v>1120</v>
      </c>
      <c r="C486" s="92" t="s">
        <v>671</v>
      </c>
      <c r="D486" s="92" t="s">
        <v>679</v>
      </c>
      <c r="E486" s="132" t="s">
        <v>987</v>
      </c>
      <c r="F486" s="133">
        <v>39410</v>
      </c>
      <c r="G486" s="134"/>
      <c r="H486" s="134"/>
      <c r="I486" s="134">
        <v>1</v>
      </c>
      <c r="J486" s="134"/>
      <c r="K486" s="134"/>
      <c r="L486" s="10" t="s">
        <v>988</v>
      </c>
      <c r="M486" s="11" t="s">
        <v>256</v>
      </c>
      <c r="N486" s="11" t="s">
        <v>256</v>
      </c>
    </row>
    <row r="487" spans="1:14" ht="51">
      <c r="A487" s="4">
        <v>109</v>
      </c>
      <c r="B487" s="92" t="s">
        <v>1120</v>
      </c>
      <c r="C487" s="92" t="s">
        <v>684</v>
      </c>
      <c r="D487" s="92" t="s">
        <v>274</v>
      </c>
      <c r="E487" s="132" t="s">
        <v>633</v>
      </c>
      <c r="F487" s="133">
        <v>39391</v>
      </c>
      <c r="G487" s="134"/>
      <c r="H487" s="134"/>
      <c r="I487" s="134"/>
      <c r="J487" s="134"/>
      <c r="K487" s="134">
        <v>1</v>
      </c>
      <c r="L487" s="10" t="s">
        <v>989</v>
      </c>
      <c r="M487" s="11" t="s">
        <v>256</v>
      </c>
      <c r="N487" s="11" t="s">
        <v>256</v>
      </c>
    </row>
    <row r="488" spans="1:14">
      <c r="A488" s="4">
        <v>110</v>
      </c>
      <c r="B488" s="92" t="s">
        <v>1120</v>
      </c>
      <c r="C488" s="92" t="s">
        <v>760</v>
      </c>
      <c r="D488" s="92" t="s">
        <v>127</v>
      </c>
      <c r="E488" s="132" t="s">
        <v>990</v>
      </c>
      <c r="F488" s="133">
        <v>39419</v>
      </c>
      <c r="G488" s="134"/>
      <c r="H488" s="134"/>
      <c r="I488" s="134"/>
      <c r="J488" s="134">
        <v>1</v>
      </c>
      <c r="K488" s="134"/>
      <c r="L488" s="10" t="s">
        <v>991</v>
      </c>
      <c r="M488" s="11" t="s">
        <v>256</v>
      </c>
      <c r="N488" s="11" t="s">
        <v>256</v>
      </c>
    </row>
    <row r="489" spans="1:14" ht="25.5">
      <c r="A489" s="4">
        <v>111</v>
      </c>
      <c r="B489" s="92" t="s">
        <v>1120</v>
      </c>
      <c r="C489" s="92" t="s">
        <v>684</v>
      </c>
      <c r="D489" s="92" t="s">
        <v>51</v>
      </c>
      <c r="E489" s="132" t="s">
        <v>992</v>
      </c>
      <c r="F489" s="133">
        <v>39416</v>
      </c>
      <c r="G489" s="134"/>
      <c r="H489" s="134"/>
      <c r="I489" s="134">
        <v>1</v>
      </c>
      <c r="J489" s="134"/>
      <c r="K489" s="134"/>
      <c r="L489" s="10" t="s">
        <v>993</v>
      </c>
      <c r="M489" s="11" t="s">
        <v>256</v>
      </c>
      <c r="N489" s="11"/>
    </row>
    <row r="490" spans="1:14" ht="57" customHeight="1">
      <c r="A490" s="4">
        <v>112</v>
      </c>
      <c r="B490" s="92" t="s">
        <v>1120</v>
      </c>
      <c r="C490" s="92" t="s">
        <v>591</v>
      </c>
      <c r="D490" s="92" t="s">
        <v>994</v>
      </c>
      <c r="E490" s="132" t="s">
        <v>995</v>
      </c>
      <c r="F490" s="133">
        <v>39444</v>
      </c>
      <c r="G490" s="134"/>
      <c r="H490" s="134"/>
      <c r="I490" s="134"/>
      <c r="J490" s="134">
        <v>1</v>
      </c>
      <c r="K490" s="134"/>
      <c r="L490" s="10" t="s">
        <v>182</v>
      </c>
      <c r="M490" s="11" t="s">
        <v>256</v>
      </c>
      <c r="N490" s="11" t="s">
        <v>256</v>
      </c>
    </row>
    <row r="491" spans="1:14" ht="57" customHeight="1">
      <c r="A491" s="4">
        <v>113</v>
      </c>
      <c r="B491" s="92" t="s">
        <v>1120</v>
      </c>
      <c r="C491" s="92" t="s">
        <v>760</v>
      </c>
      <c r="D491" s="92" t="s">
        <v>127</v>
      </c>
      <c r="E491" s="132" t="s">
        <v>1901</v>
      </c>
      <c r="F491" s="133">
        <v>39472</v>
      </c>
      <c r="G491" s="134"/>
      <c r="H491" s="134"/>
      <c r="I491" s="134">
        <v>1</v>
      </c>
      <c r="J491" s="134"/>
      <c r="K491" s="134"/>
      <c r="L491" s="10" t="s">
        <v>726</v>
      </c>
      <c r="M491" s="11" t="s">
        <v>256</v>
      </c>
      <c r="N491" s="11" t="s">
        <v>256</v>
      </c>
    </row>
    <row r="492" spans="1:14" ht="57" customHeight="1">
      <c r="A492" s="4">
        <v>114</v>
      </c>
      <c r="B492" s="92" t="s">
        <v>1120</v>
      </c>
      <c r="C492" s="92" t="s">
        <v>760</v>
      </c>
      <c r="D492" s="92" t="s">
        <v>127</v>
      </c>
      <c r="E492" s="132" t="s">
        <v>1902</v>
      </c>
      <c r="F492" s="133">
        <v>39475</v>
      </c>
      <c r="G492" s="134"/>
      <c r="H492" s="134"/>
      <c r="I492" s="134">
        <v>1</v>
      </c>
      <c r="J492" s="134"/>
      <c r="K492" s="134"/>
      <c r="L492" s="10" t="s">
        <v>605</v>
      </c>
      <c r="M492" s="11" t="s">
        <v>256</v>
      </c>
      <c r="N492" s="11" t="s">
        <v>256</v>
      </c>
    </row>
    <row r="493" spans="1:14" ht="57" customHeight="1">
      <c r="A493" s="4">
        <v>115</v>
      </c>
      <c r="B493" s="92" t="s">
        <v>1120</v>
      </c>
      <c r="C493" s="92" t="s">
        <v>684</v>
      </c>
      <c r="D493" s="92" t="s">
        <v>274</v>
      </c>
      <c r="E493" s="132" t="s">
        <v>1903</v>
      </c>
      <c r="F493" s="133">
        <v>39454</v>
      </c>
      <c r="G493" s="134"/>
      <c r="H493" s="134"/>
      <c r="I493" s="134">
        <v>1</v>
      </c>
      <c r="J493" s="134"/>
      <c r="K493" s="134"/>
      <c r="L493" s="10" t="s">
        <v>606</v>
      </c>
      <c r="M493" s="11" t="s">
        <v>256</v>
      </c>
      <c r="N493" s="11" t="s">
        <v>256</v>
      </c>
    </row>
    <row r="494" spans="1:14" s="44" customFormat="1" ht="51">
      <c r="A494" s="137">
        <v>116</v>
      </c>
      <c r="B494" s="92" t="s">
        <v>1120</v>
      </c>
      <c r="C494" s="138" t="s">
        <v>671</v>
      </c>
      <c r="D494" s="138" t="s">
        <v>672</v>
      </c>
      <c r="E494" s="139" t="s">
        <v>1904</v>
      </c>
      <c r="F494" s="140">
        <v>39514</v>
      </c>
      <c r="G494" s="141"/>
      <c r="H494" s="141">
        <v>1</v>
      </c>
      <c r="I494" s="141"/>
      <c r="J494" s="141"/>
      <c r="K494" s="141"/>
      <c r="L494" s="142" t="s">
        <v>1712</v>
      </c>
      <c r="M494" s="11" t="s">
        <v>256</v>
      </c>
      <c r="N494" s="143" t="s">
        <v>256</v>
      </c>
    </row>
    <row r="495" spans="1:14" s="44" customFormat="1" ht="76.5">
      <c r="A495" s="144">
        <v>117</v>
      </c>
      <c r="B495" s="92" t="s">
        <v>1120</v>
      </c>
      <c r="C495" s="138" t="s">
        <v>684</v>
      </c>
      <c r="D495" s="138" t="s">
        <v>51</v>
      </c>
      <c r="E495" s="139" t="s">
        <v>1905</v>
      </c>
      <c r="F495" s="140">
        <v>39512</v>
      </c>
      <c r="G495" s="141"/>
      <c r="H495" s="141"/>
      <c r="I495" s="141">
        <v>1</v>
      </c>
      <c r="J495" s="141"/>
      <c r="K495" s="141"/>
      <c r="L495" s="142" t="s">
        <v>1713</v>
      </c>
      <c r="M495" s="11" t="s">
        <v>256</v>
      </c>
      <c r="N495" s="143" t="s">
        <v>256</v>
      </c>
    </row>
    <row r="496" spans="1:14" ht="38.25">
      <c r="A496" s="4">
        <v>1</v>
      </c>
      <c r="B496" s="7" t="s">
        <v>1121</v>
      </c>
      <c r="C496" s="12" t="s">
        <v>637</v>
      </c>
      <c r="D496" s="12" t="s">
        <v>622</v>
      </c>
      <c r="E496" s="13" t="s">
        <v>1906</v>
      </c>
      <c r="F496" s="119" t="s">
        <v>1907</v>
      </c>
      <c r="G496" s="120">
        <v>1</v>
      </c>
      <c r="H496" s="120"/>
      <c r="I496" s="120"/>
      <c r="J496" s="120"/>
      <c r="K496" s="120"/>
      <c r="L496" s="10" t="s">
        <v>1908</v>
      </c>
      <c r="M496" s="11" t="s">
        <v>1909</v>
      </c>
      <c r="N496" s="11"/>
    </row>
    <row r="497" spans="1:14" ht="25.5">
      <c r="A497" s="4">
        <v>2</v>
      </c>
      <c r="B497" s="7" t="s">
        <v>1121</v>
      </c>
      <c r="C497" s="12" t="s">
        <v>637</v>
      </c>
      <c r="D497" s="12" t="s">
        <v>1910</v>
      </c>
      <c r="E497" s="13" t="s">
        <v>1911</v>
      </c>
      <c r="F497" s="119" t="s">
        <v>1912</v>
      </c>
      <c r="G497" s="120"/>
      <c r="H497" s="120"/>
      <c r="I497" s="120">
        <v>1</v>
      </c>
      <c r="J497" s="120"/>
      <c r="K497" s="120"/>
      <c r="L497" s="10" t="s">
        <v>1913</v>
      </c>
      <c r="M497" s="11"/>
      <c r="N497" s="11"/>
    </row>
    <row r="498" spans="1:14" ht="25.5">
      <c r="A498" s="4">
        <v>3</v>
      </c>
      <c r="B498" s="7" t="s">
        <v>1121</v>
      </c>
      <c r="C498" s="12" t="s">
        <v>637</v>
      </c>
      <c r="D498" s="12" t="s">
        <v>1914</v>
      </c>
      <c r="E498" s="13" t="s">
        <v>1915</v>
      </c>
      <c r="F498" s="119" t="s">
        <v>1916</v>
      </c>
      <c r="G498" s="120"/>
      <c r="H498" s="120"/>
      <c r="I498" s="120"/>
      <c r="J498" s="120">
        <v>1</v>
      </c>
      <c r="K498" s="120"/>
      <c r="L498" s="10" t="s">
        <v>1913</v>
      </c>
      <c r="M498" s="11"/>
      <c r="N498" s="11"/>
    </row>
    <row r="499" spans="1:14" ht="25.5">
      <c r="A499" s="4">
        <v>4</v>
      </c>
      <c r="B499" s="7" t="s">
        <v>1121</v>
      </c>
      <c r="C499" s="12" t="s">
        <v>358</v>
      </c>
      <c r="D499" s="12" t="s">
        <v>1917</v>
      </c>
      <c r="E499" s="13" t="s">
        <v>1918</v>
      </c>
      <c r="F499" s="119">
        <v>39258</v>
      </c>
      <c r="G499" s="120"/>
      <c r="H499" s="120">
        <v>1</v>
      </c>
      <c r="I499" s="120"/>
      <c r="J499" s="120"/>
      <c r="K499" s="120"/>
      <c r="L499" s="10" t="s">
        <v>1723</v>
      </c>
      <c r="M499" s="11" t="s">
        <v>1724</v>
      </c>
      <c r="N499" s="11"/>
    </row>
    <row r="500" spans="1:14" ht="38.25">
      <c r="A500" s="4">
        <v>5</v>
      </c>
      <c r="B500" s="7" t="s">
        <v>1121</v>
      </c>
      <c r="C500" s="12" t="s">
        <v>358</v>
      </c>
      <c r="D500" s="12" t="s">
        <v>1725</v>
      </c>
      <c r="E500" s="13" t="s">
        <v>1726</v>
      </c>
      <c r="F500" s="119">
        <v>39258</v>
      </c>
      <c r="G500" s="120"/>
      <c r="H500" s="120">
        <v>1</v>
      </c>
      <c r="I500" s="120"/>
      <c r="J500" s="120"/>
      <c r="K500" s="120"/>
      <c r="L500" s="10" t="s">
        <v>1727</v>
      </c>
      <c r="M500" s="11" t="s">
        <v>1724</v>
      </c>
      <c r="N500" s="11"/>
    </row>
    <row r="501" spans="1:14" ht="25.5">
      <c r="A501" s="4">
        <v>6</v>
      </c>
      <c r="B501" s="7" t="s">
        <v>1121</v>
      </c>
      <c r="C501" s="12" t="s">
        <v>1728</v>
      </c>
      <c r="D501" s="12" t="s">
        <v>1729</v>
      </c>
      <c r="E501" s="13" t="s">
        <v>1730</v>
      </c>
      <c r="F501" s="119">
        <v>39223</v>
      </c>
      <c r="G501" s="120"/>
      <c r="H501" s="120">
        <v>1</v>
      </c>
      <c r="I501" s="120"/>
      <c r="J501" s="120"/>
      <c r="K501" s="120"/>
      <c r="L501" s="10" t="s">
        <v>46</v>
      </c>
      <c r="M501" s="11" t="s">
        <v>47</v>
      </c>
      <c r="N501" s="11"/>
    </row>
    <row r="502" spans="1:14" ht="38.25">
      <c r="A502" s="4">
        <v>7</v>
      </c>
      <c r="B502" s="7" t="s">
        <v>1121</v>
      </c>
      <c r="C502" s="12" t="s">
        <v>1728</v>
      </c>
      <c r="D502" s="12" t="s">
        <v>48</v>
      </c>
      <c r="E502" s="13" t="s">
        <v>49</v>
      </c>
      <c r="F502" s="119">
        <v>39254</v>
      </c>
      <c r="G502" s="120"/>
      <c r="H502" s="120">
        <v>1</v>
      </c>
      <c r="I502" s="120"/>
      <c r="J502" s="120"/>
      <c r="K502" s="120"/>
      <c r="L502" s="10" t="s">
        <v>1030</v>
      </c>
      <c r="M502" s="11" t="s">
        <v>47</v>
      </c>
      <c r="N502" s="11"/>
    </row>
    <row r="503" spans="1:14" ht="25.5">
      <c r="A503" s="4">
        <v>8</v>
      </c>
      <c r="B503" s="7" t="s">
        <v>1121</v>
      </c>
      <c r="C503" s="12" t="s">
        <v>1728</v>
      </c>
      <c r="D503" s="12" t="s">
        <v>1031</v>
      </c>
      <c r="E503" s="13" t="s">
        <v>1032</v>
      </c>
      <c r="F503" s="119" t="s">
        <v>1033</v>
      </c>
      <c r="G503" s="120"/>
      <c r="H503" s="120"/>
      <c r="I503" s="120">
        <v>1</v>
      </c>
      <c r="J503" s="120"/>
      <c r="K503" s="120"/>
      <c r="L503" s="10" t="s">
        <v>1913</v>
      </c>
      <c r="M503" s="11" t="s">
        <v>47</v>
      </c>
      <c r="N503" s="11"/>
    </row>
    <row r="504" spans="1:14" ht="25.5">
      <c r="A504" s="4">
        <v>9</v>
      </c>
      <c r="B504" s="7" t="s">
        <v>1121</v>
      </c>
      <c r="C504" s="12" t="s">
        <v>1034</v>
      </c>
      <c r="D504" s="12" t="s">
        <v>1035</v>
      </c>
      <c r="E504" s="13" t="s">
        <v>148</v>
      </c>
      <c r="F504" s="119">
        <v>39188</v>
      </c>
      <c r="G504" s="120"/>
      <c r="H504" s="120"/>
      <c r="I504" s="120">
        <v>1</v>
      </c>
      <c r="J504" s="120"/>
      <c r="K504" s="120"/>
      <c r="L504" s="10" t="s">
        <v>72</v>
      </c>
      <c r="M504" s="11" t="s">
        <v>47</v>
      </c>
      <c r="N504" s="11"/>
    </row>
    <row r="505" spans="1:14" ht="38.25">
      <c r="A505" s="4">
        <v>10</v>
      </c>
      <c r="B505" s="7" t="s">
        <v>1121</v>
      </c>
      <c r="C505" s="12" t="s">
        <v>1034</v>
      </c>
      <c r="D505" s="12" t="s">
        <v>73</v>
      </c>
      <c r="E505" s="13" t="s">
        <v>74</v>
      </c>
      <c r="F505" s="119">
        <v>39243</v>
      </c>
      <c r="G505" s="120"/>
      <c r="H505" s="120"/>
      <c r="I505" s="120">
        <v>1</v>
      </c>
      <c r="J505" s="120"/>
      <c r="K505" s="120"/>
      <c r="L505" s="10" t="s">
        <v>1039</v>
      </c>
      <c r="M505" s="11" t="s">
        <v>47</v>
      </c>
      <c r="N505" s="11"/>
    </row>
    <row r="506" spans="1:14" ht="63.75">
      <c r="A506" s="4">
        <v>11</v>
      </c>
      <c r="B506" s="7" t="s">
        <v>1121</v>
      </c>
      <c r="C506" s="12" t="s">
        <v>1034</v>
      </c>
      <c r="D506" s="12" t="s">
        <v>73</v>
      </c>
      <c r="E506" s="13" t="s">
        <v>1040</v>
      </c>
      <c r="F506" s="119">
        <v>39200</v>
      </c>
      <c r="G506" s="120"/>
      <c r="H506" s="120"/>
      <c r="I506" s="120"/>
      <c r="J506" s="120">
        <v>1</v>
      </c>
      <c r="K506" s="120"/>
      <c r="L506" s="10" t="s">
        <v>1041</v>
      </c>
      <c r="M506" s="11" t="s">
        <v>47</v>
      </c>
      <c r="N506" s="11"/>
    </row>
    <row r="507" spans="1:14" ht="25.5">
      <c r="A507" s="4">
        <v>12</v>
      </c>
      <c r="B507" s="7" t="s">
        <v>1121</v>
      </c>
      <c r="C507" s="12" t="s">
        <v>1062</v>
      </c>
      <c r="D507" s="12" t="s">
        <v>1042</v>
      </c>
      <c r="E507" s="13" t="s">
        <v>1043</v>
      </c>
      <c r="F507" s="119">
        <v>39205</v>
      </c>
      <c r="G507" s="120"/>
      <c r="H507" s="120"/>
      <c r="I507" s="120">
        <v>1</v>
      </c>
      <c r="J507" s="120"/>
      <c r="K507" s="120"/>
      <c r="L507" s="10" t="s">
        <v>1044</v>
      </c>
      <c r="M507" s="11" t="s">
        <v>47</v>
      </c>
      <c r="N507" s="11"/>
    </row>
    <row r="508" spans="1:14" ht="38.25">
      <c r="A508" s="4">
        <v>13</v>
      </c>
      <c r="B508" s="7" t="s">
        <v>1121</v>
      </c>
      <c r="C508" s="12" t="s">
        <v>1062</v>
      </c>
      <c r="D508" s="12" t="s">
        <v>1045</v>
      </c>
      <c r="E508" s="13" t="s">
        <v>1046</v>
      </c>
      <c r="F508" s="119">
        <v>39192</v>
      </c>
      <c r="G508" s="120"/>
      <c r="H508" s="120">
        <v>1</v>
      </c>
      <c r="I508" s="120"/>
      <c r="J508" s="120"/>
      <c r="K508" s="120"/>
      <c r="L508" s="10" t="s">
        <v>1047</v>
      </c>
      <c r="M508" s="11" t="s">
        <v>47</v>
      </c>
      <c r="N508" s="11"/>
    </row>
    <row r="509" spans="1:14" ht="25.5">
      <c r="A509" s="4">
        <v>14</v>
      </c>
      <c r="B509" s="7" t="s">
        <v>1121</v>
      </c>
      <c r="C509" s="12" t="s">
        <v>1062</v>
      </c>
      <c r="D509" s="12" t="s">
        <v>1045</v>
      </c>
      <c r="E509" s="13" t="s">
        <v>1048</v>
      </c>
      <c r="F509" s="119">
        <v>39260</v>
      </c>
      <c r="G509" s="120"/>
      <c r="H509" s="120">
        <v>1</v>
      </c>
      <c r="I509" s="120"/>
      <c r="J509" s="120"/>
      <c r="K509" s="120"/>
      <c r="L509" s="10" t="s">
        <v>1049</v>
      </c>
      <c r="M509" s="11" t="s">
        <v>47</v>
      </c>
      <c r="N509" s="11"/>
    </row>
    <row r="510" spans="1:14">
      <c r="A510" s="4">
        <v>15</v>
      </c>
      <c r="B510" s="7" t="s">
        <v>1121</v>
      </c>
      <c r="C510" s="12" t="s">
        <v>1067</v>
      </c>
      <c r="D510" s="12" t="s">
        <v>1050</v>
      </c>
      <c r="E510" s="13" t="s">
        <v>1051</v>
      </c>
      <c r="F510" s="119">
        <v>39183</v>
      </c>
      <c r="G510" s="120"/>
      <c r="H510" s="120"/>
      <c r="I510" s="120">
        <v>1</v>
      </c>
      <c r="J510" s="120"/>
      <c r="K510" s="120"/>
      <c r="L510" s="10" t="s">
        <v>1052</v>
      </c>
      <c r="M510" s="11" t="s">
        <v>256</v>
      </c>
      <c r="N510" s="11"/>
    </row>
    <row r="511" spans="1:14">
      <c r="A511" s="4">
        <v>16</v>
      </c>
      <c r="B511" s="7" t="s">
        <v>1121</v>
      </c>
      <c r="C511" s="12" t="s">
        <v>1067</v>
      </c>
      <c r="D511" s="12" t="s">
        <v>1053</v>
      </c>
      <c r="E511" s="13" t="s">
        <v>1054</v>
      </c>
      <c r="F511" s="119">
        <v>39189</v>
      </c>
      <c r="G511" s="120"/>
      <c r="H511" s="120"/>
      <c r="I511" s="120"/>
      <c r="J511" s="120">
        <v>1</v>
      </c>
      <c r="K511" s="120"/>
      <c r="L511" s="10" t="s">
        <v>1052</v>
      </c>
      <c r="M511" s="11" t="s">
        <v>256</v>
      </c>
      <c r="N511" s="11"/>
    </row>
    <row r="512" spans="1:14" ht="25.5">
      <c r="A512" s="4">
        <v>17</v>
      </c>
      <c r="B512" s="7" t="s">
        <v>1121</v>
      </c>
      <c r="C512" s="12" t="s">
        <v>1067</v>
      </c>
      <c r="D512" s="12" t="s">
        <v>1055</v>
      </c>
      <c r="E512" s="13" t="s">
        <v>1056</v>
      </c>
      <c r="F512" s="119">
        <v>39193</v>
      </c>
      <c r="G512" s="120"/>
      <c r="H512" s="120"/>
      <c r="I512" s="120">
        <v>1</v>
      </c>
      <c r="J512" s="120"/>
      <c r="K512" s="120"/>
      <c r="L512" s="10" t="s">
        <v>1057</v>
      </c>
      <c r="M512" s="11" t="s">
        <v>1058</v>
      </c>
      <c r="N512" s="11"/>
    </row>
    <row r="513" spans="1:14" ht="38.25">
      <c r="A513" s="4">
        <v>18</v>
      </c>
      <c r="B513" s="7" t="s">
        <v>1121</v>
      </c>
      <c r="C513" s="12" t="s">
        <v>1067</v>
      </c>
      <c r="D513" s="12" t="s">
        <v>1059</v>
      </c>
      <c r="E513" s="13" t="s">
        <v>1060</v>
      </c>
      <c r="F513" s="119">
        <v>39197</v>
      </c>
      <c r="G513" s="120">
        <v>1</v>
      </c>
      <c r="H513" s="120"/>
      <c r="I513" s="120"/>
      <c r="J513" s="120"/>
      <c r="K513" s="120"/>
      <c r="L513" s="10" t="s">
        <v>131</v>
      </c>
      <c r="M513" s="11" t="s">
        <v>47</v>
      </c>
      <c r="N513" s="11"/>
    </row>
    <row r="514" spans="1:14" ht="51">
      <c r="A514" s="4">
        <v>19</v>
      </c>
      <c r="B514" s="7" t="s">
        <v>1121</v>
      </c>
      <c r="C514" s="12" t="s">
        <v>1067</v>
      </c>
      <c r="D514" s="12" t="s">
        <v>132</v>
      </c>
      <c r="E514" s="13" t="s">
        <v>243</v>
      </c>
      <c r="F514" s="119">
        <v>39239</v>
      </c>
      <c r="G514" s="120"/>
      <c r="H514" s="120">
        <v>1</v>
      </c>
      <c r="I514" s="120"/>
      <c r="J514" s="120"/>
      <c r="K514" s="120"/>
      <c r="L514" s="10" t="s">
        <v>244</v>
      </c>
      <c r="M514" s="11" t="s">
        <v>245</v>
      </c>
      <c r="N514" s="11"/>
    </row>
    <row r="515" spans="1:14" ht="38.25">
      <c r="A515" s="4">
        <v>20</v>
      </c>
      <c r="B515" s="7" t="s">
        <v>1121</v>
      </c>
      <c r="C515" s="12" t="s">
        <v>1034</v>
      </c>
      <c r="D515" s="12"/>
      <c r="E515" s="13" t="s">
        <v>246</v>
      </c>
      <c r="F515" s="119">
        <v>39248</v>
      </c>
      <c r="G515" s="120"/>
      <c r="H515" s="120"/>
      <c r="I515" s="120"/>
      <c r="J515" s="120"/>
      <c r="K515" s="120">
        <v>2</v>
      </c>
      <c r="L515" s="10" t="s">
        <v>247</v>
      </c>
      <c r="M515" s="11"/>
      <c r="N515" s="11"/>
    </row>
    <row r="516" spans="1:14" ht="25.5">
      <c r="A516" s="4">
        <v>21</v>
      </c>
      <c r="B516" s="7" t="s">
        <v>1121</v>
      </c>
      <c r="C516" s="12" t="s">
        <v>1062</v>
      </c>
      <c r="D516" s="12"/>
      <c r="E516" s="13" t="s">
        <v>248</v>
      </c>
      <c r="F516" s="119">
        <v>39243</v>
      </c>
      <c r="G516" s="120"/>
      <c r="H516" s="120"/>
      <c r="I516" s="120"/>
      <c r="J516" s="120"/>
      <c r="K516" s="120">
        <v>1</v>
      </c>
      <c r="L516" s="10" t="s">
        <v>249</v>
      </c>
      <c r="M516" s="11"/>
      <c r="N516" s="11"/>
    </row>
    <row r="517" spans="1:14">
      <c r="A517" s="4">
        <v>22</v>
      </c>
      <c r="B517" s="7" t="s">
        <v>1121</v>
      </c>
      <c r="C517" s="12" t="s">
        <v>1062</v>
      </c>
      <c r="D517" s="12"/>
      <c r="E517" s="13" t="s">
        <v>248</v>
      </c>
      <c r="F517" s="119">
        <v>39223</v>
      </c>
      <c r="G517" s="120"/>
      <c r="H517" s="120"/>
      <c r="I517" s="120"/>
      <c r="J517" s="120"/>
      <c r="K517" s="120">
        <v>1</v>
      </c>
      <c r="L517" s="10" t="s">
        <v>1065</v>
      </c>
      <c r="M517" s="11"/>
      <c r="N517" s="11"/>
    </row>
    <row r="518" spans="1:14" ht="25.5">
      <c r="A518" s="4">
        <v>23</v>
      </c>
      <c r="B518" s="7" t="s">
        <v>1121</v>
      </c>
      <c r="C518" s="12" t="s">
        <v>1062</v>
      </c>
      <c r="D518" s="12"/>
      <c r="E518" s="13" t="s">
        <v>1454</v>
      </c>
      <c r="F518" s="119">
        <v>39237</v>
      </c>
      <c r="G518" s="120"/>
      <c r="H518" s="120"/>
      <c r="I518" s="120"/>
      <c r="J518" s="120"/>
      <c r="K518" s="120">
        <v>1</v>
      </c>
      <c r="L518" s="10" t="s">
        <v>250</v>
      </c>
      <c r="M518" s="11"/>
      <c r="N518" s="11"/>
    </row>
    <row r="519" spans="1:14">
      <c r="A519" s="4">
        <v>24</v>
      </c>
      <c r="B519" s="7" t="s">
        <v>1121</v>
      </c>
      <c r="C519" s="12" t="s">
        <v>1062</v>
      </c>
      <c r="D519" s="12"/>
      <c r="E519" s="13" t="s">
        <v>1454</v>
      </c>
      <c r="F519" s="119">
        <v>39258</v>
      </c>
      <c r="G519" s="120"/>
      <c r="H519" s="120"/>
      <c r="I519" s="120"/>
      <c r="J519" s="120"/>
      <c r="K519" s="120">
        <v>1</v>
      </c>
      <c r="L519" s="10" t="s">
        <v>1065</v>
      </c>
      <c r="M519" s="11"/>
      <c r="N519" s="11"/>
    </row>
    <row r="520" spans="1:14">
      <c r="A520" s="4">
        <v>25</v>
      </c>
      <c r="B520" s="7" t="s">
        <v>1121</v>
      </c>
      <c r="C520" s="12" t="s">
        <v>1728</v>
      </c>
      <c r="D520" s="12"/>
      <c r="E520" s="13" t="s">
        <v>1454</v>
      </c>
      <c r="F520" s="119">
        <v>39255</v>
      </c>
      <c r="G520" s="120"/>
      <c r="H520" s="120"/>
      <c r="I520" s="120"/>
      <c r="J520" s="120"/>
      <c r="K520" s="120">
        <v>1</v>
      </c>
      <c r="L520" s="10" t="s">
        <v>251</v>
      </c>
      <c r="M520" s="11"/>
      <c r="N520" s="11"/>
    </row>
    <row r="521" spans="1:14">
      <c r="A521" s="4">
        <v>26</v>
      </c>
      <c r="B521" s="7" t="s">
        <v>1121</v>
      </c>
      <c r="C521" s="12" t="s">
        <v>1728</v>
      </c>
      <c r="D521" s="12"/>
      <c r="E521" s="13" t="s">
        <v>16</v>
      </c>
      <c r="F521" s="119">
        <v>39257</v>
      </c>
      <c r="G521" s="120"/>
      <c r="H521" s="120"/>
      <c r="I521" s="120"/>
      <c r="J521" s="120"/>
      <c r="K521" s="120">
        <v>1</v>
      </c>
      <c r="L521" s="10" t="s">
        <v>252</v>
      </c>
      <c r="M521" s="11"/>
      <c r="N521" s="11"/>
    </row>
    <row r="522" spans="1:14" ht="25.5">
      <c r="A522" s="4">
        <v>27</v>
      </c>
      <c r="B522" s="7" t="s">
        <v>1121</v>
      </c>
      <c r="C522" s="12" t="s">
        <v>637</v>
      </c>
      <c r="D522" s="12"/>
      <c r="E522" s="13" t="s">
        <v>400</v>
      </c>
      <c r="F522" s="119">
        <v>39255</v>
      </c>
      <c r="G522" s="120"/>
      <c r="H522" s="120"/>
      <c r="I522" s="120"/>
      <c r="J522" s="120"/>
      <c r="K522" s="120">
        <v>1</v>
      </c>
      <c r="L522" s="10" t="s">
        <v>401</v>
      </c>
      <c r="M522" s="11"/>
      <c r="N522" s="11"/>
    </row>
    <row r="523" spans="1:14">
      <c r="A523" s="4">
        <v>28</v>
      </c>
      <c r="B523" s="7" t="s">
        <v>1121</v>
      </c>
      <c r="C523" s="12" t="s">
        <v>1728</v>
      </c>
      <c r="D523" s="12" t="s">
        <v>48</v>
      </c>
      <c r="E523" s="13" t="s">
        <v>402</v>
      </c>
      <c r="F523" s="119">
        <v>39265</v>
      </c>
      <c r="G523" s="120">
        <v>0</v>
      </c>
      <c r="H523" s="120"/>
      <c r="I523" s="120"/>
      <c r="J523" s="120"/>
      <c r="K523" s="120">
        <v>1</v>
      </c>
      <c r="L523" s="10" t="s">
        <v>394</v>
      </c>
      <c r="M523" s="11"/>
      <c r="N523" s="11"/>
    </row>
    <row r="524" spans="1:14">
      <c r="A524" s="4">
        <v>29</v>
      </c>
      <c r="B524" s="7" t="s">
        <v>1121</v>
      </c>
      <c r="C524" s="12" t="s">
        <v>1728</v>
      </c>
      <c r="D524" s="12" t="s">
        <v>403</v>
      </c>
      <c r="E524" s="13" t="s">
        <v>404</v>
      </c>
      <c r="F524" s="119">
        <v>39274</v>
      </c>
      <c r="G524" s="120"/>
      <c r="H524" s="120"/>
      <c r="I524" s="120">
        <v>1</v>
      </c>
      <c r="J524" s="120"/>
      <c r="K524" s="120"/>
      <c r="L524" s="10" t="s">
        <v>394</v>
      </c>
      <c r="M524" s="11"/>
      <c r="N524" s="11"/>
    </row>
    <row r="525" spans="1:14" ht="38.25">
      <c r="A525" s="4">
        <v>30</v>
      </c>
      <c r="B525" s="7" t="s">
        <v>1121</v>
      </c>
      <c r="C525" s="12" t="s">
        <v>1062</v>
      </c>
      <c r="D525" s="12" t="s">
        <v>1045</v>
      </c>
      <c r="E525" s="13" t="s">
        <v>402</v>
      </c>
      <c r="F525" s="119">
        <v>39267</v>
      </c>
      <c r="G525" s="120"/>
      <c r="H525" s="120"/>
      <c r="I525" s="120"/>
      <c r="J525" s="120"/>
      <c r="K525" s="120">
        <v>1</v>
      </c>
      <c r="L525" s="10" t="s">
        <v>1017</v>
      </c>
      <c r="M525" s="11"/>
      <c r="N525" s="11"/>
    </row>
    <row r="526" spans="1:14" ht="51">
      <c r="A526" s="4">
        <v>31</v>
      </c>
      <c r="B526" s="7" t="s">
        <v>1121</v>
      </c>
      <c r="C526" s="12" t="s">
        <v>1062</v>
      </c>
      <c r="D526" s="12" t="s">
        <v>1045</v>
      </c>
      <c r="E526" s="13" t="s">
        <v>402</v>
      </c>
      <c r="F526" s="119">
        <v>39267</v>
      </c>
      <c r="G526" s="120"/>
      <c r="H526" s="120"/>
      <c r="I526" s="120"/>
      <c r="J526" s="120"/>
      <c r="K526" s="120">
        <v>1</v>
      </c>
      <c r="L526" s="10" t="s">
        <v>298</v>
      </c>
      <c r="M526" s="11"/>
      <c r="N526" s="11"/>
    </row>
    <row r="527" spans="1:14">
      <c r="A527" s="4">
        <v>32</v>
      </c>
      <c r="B527" s="7" t="s">
        <v>1121</v>
      </c>
      <c r="C527" s="12" t="s">
        <v>1062</v>
      </c>
      <c r="D527" s="12" t="s">
        <v>299</v>
      </c>
      <c r="E527" s="13" t="s">
        <v>402</v>
      </c>
      <c r="F527" s="119">
        <v>39266</v>
      </c>
      <c r="G527" s="120"/>
      <c r="H527" s="120"/>
      <c r="I527" s="120"/>
      <c r="J527" s="120"/>
      <c r="K527" s="120">
        <v>1</v>
      </c>
      <c r="L527" s="10" t="s">
        <v>394</v>
      </c>
      <c r="M527" s="11"/>
      <c r="N527" s="11"/>
    </row>
    <row r="528" spans="1:14" ht="38.25">
      <c r="A528" s="4">
        <v>33</v>
      </c>
      <c r="B528" s="7" t="s">
        <v>1121</v>
      </c>
      <c r="C528" s="12" t="s">
        <v>1062</v>
      </c>
      <c r="D528" s="12" t="s">
        <v>1063</v>
      </c>
      <c r="E528" s="13" t="s">
        <v>402</v>
      </c>
      <c r="F528" s="119">
        <v>39275</v>
      </c>
      <c r="G528" s="120"/>
      <c r="H528" s="120"/>
      <c r="I528" s="120"/>
      <c r="J528" s="120"/>
      <c r="K528" s="120">
        <v>1</v>
      </c>
      <c r="L528" s="10" t="s">
        <v>300</v>
      </c>
      <c r="M528" s="11"/>
      <c r="N528" s="11"/>
    </row>
    <row r="529" spans="1:14" ht="38.25">
      <c r="A529" s="4">
        <v>34</v>
      </c>
      <c r="B529" s="7" t="s">
        <v>1121</v>
      </c>
      <c r="C529" s="12" t="s">
        <v>1062</v>
      </c>
      <c r="D529" s="12" t="s">
        <v>301</v>
      </c>
      <c r="E529" s="13" t="s">
        <v>402</v>
      </c>
      <c r="F529" s="119">
        <v>39292</v>
      </c>
      <c r="G529" s="120"/>
      <c r="H529" s="120"/>
      <c r="I529" s="120"/>
      <c r="J529" s="120"/>
      <c r="K529" s="120">
        <v>1</v>
      </c>
      <c r="L529" s="10" t="s">
        <v>302</v>
      </c>
      <c r="M529" s="11"/>
      <c r="N529" s="11"/>
    </row>
    <row r="530" spans="1:14">
      <c r="A530" s="4">
        <v>35</v>
      </c>
      <c r="B530" s="7" t="s">
        <v>1121</v>
      </c>
      <c r="C530" s="12" t="s">
        <v>1034</v>
      </c>
      <c r="D530" s="12" t="s">
        <v>1035</v>
      </c>
      <c r="E530" s="13" t="s">
        <v>303</v>
      </c>
      <c r="F530" s="119">
        <v>39265</v>
      </c>
      <c r="G530" s="120"/>
      <c r="H530" s="120"/>
      <c r="I530" s="120">
        <v>1</v>
      </c>
      <c r="J530" s="120"/>
      <c r="K530" s="120"/>
      <c r="L530" s="10" t="s">
        <v>394</v>
      </c>
      <c r="M530" s="11"/>
      <c r="N530" s="11"/>
    </row>
    <row r="531" spans="1:14">
      <c r="A531" s="4">
        <v>36</v>
      </c>
      <c r="B531" s="7" t="s">
        <v>1121</v>
      </c>
      <c r="C531" s="12" t="s">
        <v>1034</v>
      </c>
      <c r="D531" s="12" t="s">
        <v>304</v>
      </c>
      <c r="E531" s="13" t="s">
        <v>402</v>
      </c>
      <c r="F531" s="119">
        <v>39271</v>
      </c>
      <c r="G531" s="120"/>
      <c r="H531" s="120"/>
      <c r="I531" s="120"/>
      <c r="J531" s="120">
        <v>1</v>
      </c>
      <c r="K531" s="120"/>
      <c r="L531" s="10" t="s">
        <v>394</v>
      </c>
      <c r="M531" s="11"/>
      <c r="N531" s="11"/>
    </row>
    <row r="532" spans="1:14" ht="63.75">
      <c r="A532" s="4">
        <v>37</v>
      </c>
      <c r="B532" s="7" t="s">
        <v>1121</v>
      </c>
      <c r="C532" s="12" t="s">
        <v>1067</v>
      </c>
      <c r="D532" s="12" t="s">
        <v>1053</v>
      </c>
      <c r="E532" s="13" t="s">
        <v>402</v>
      </c>
      <c r="F532" s="119">
        <v>39264</v>
      </c>
      <c r="G532" s="120"/>
      <c r="H532" s="120"/>
      <c r="I532" s="120"/>
      <c r="J532" s="120"/>
      <c r="K532" s="120">
        <v>1</v>
      </c>
      <c r="L532" s="10" t="s">
        <v>305</v>
      </c>
      <c r="M532" s="11"/>
      <c r="N532" s="11"/>
    </row>
    <row r="533" spans="1:14" ht="76.5">
      <c r="A533" s="4">
        <v>38</v>
      </c>
      <c r="B533" s="7" t="s">
        <v>1121</v>
      </c>
      <c r="C533" s="12" t="s">
        <v>1067</v>
      </c>
      <c r="D533" s="12" t="s">
        <v>132</v>
      </c>
      <c r="E533" s="13" t="s">
        <v>598</v>
      </c>
      <c r="F533" s="119">
        <v>39289</v>
      </c>
      <c r="G533" s="120"/>
      <c r="H533" s="120">
        <v>1</v>
      </c>
      <c r="I533" s="120"/>
      <c r="J533" s="120"/>
      <c r="K533" s="120"/>
      <c r="L533" s="10" t="s">
        <v>599</v>
      </c>
      <c r="M533" s="11" t="s">
        <v>553</v>
      </c>
      <c r="N533" s="11"/>
    </row>
    <row r="534" spans="1:14" ht="51">
      <c r="A534" s="4">
        <v>39</v>
      </c>
      <c r="B534" s="7" t="s">
        <v>1121</v>
      </c>
      <c r="C534" s="12" t="s">
        <v>1034</v>
      </c>
      <c r="D534" s="12" t="s">
        <v>304</v>
      </c>
      <c r="E534" s="13" t="s">
        <v>402</v>
      </c>
      <c r="F534" s="119">
        <v>39295</v>
      </c>
      <c r="G534" s="120"/>
      <c r="H534" s="120"/>
      <c r="I534" s="120"/>
      <c r="J534" s="120"/>
      <c r="K534" s="120">
        <v>1</v>
      </c>
      <c r="L534" s="10" t="s">
        <v>254</v>
      </c>
      <c r="M534" s="11"/>
      <c r="N534" s="11"/>
    </row>
    <row r="535" spans="1:14">
      <c r="A535" s="4">
        <v>40</v>
      </c>
      <c r="B535" s="7" t="s">
        <v>1121</v>
      </c>
      <c r="C535" s="12" t="s">
        <v>1034</v>
      </c>
      <c r="D535" s="12" t="s">
        <v>1035</v>
      </c>
      <c r="E535" s="13" t="s">
        <v>402</v>
      </c>
      <c r="F535" s="119">
        <v>39299</v>
      </c>
      <c r="G535" s="120"/>
      <c r="H535" s="120"/>
      <c r="I535" s="120"/>
      <c r="J535" s="120"/>
      <c r="K535" s="120">
        <v>1</v>
      </c>
      <c r="L535" s="10" t="s">
        <v>1065</v>
      </c>
      <c r="M535" s="11"/>
      <c r="N535" s="11"/>
    </row>
    <row r="536" spans="1:14" ht="51">
      <c r="A536" s="4">
        <v>41</v>
      </c>
      <c r="B536" s="7" t="s">
        <v>1121</v>
      </c>
      <c r="C536" s="12" t="s">
        <v>1062</v>
      </c>
      <c r="D536" s="12" t="s">
        <v>1045</v>
      </c>
      <c r="E536" s="13" t="s">
        <v>402</v>
      </c>
      <c r="F536" s="119">
        <v>39302</v>
      </c>
      <c r="G536" s="120"/>
      <c r="H536" s="120"/>
      <c r="I536" s="120"/>
      <c r="J536" s="120"/>
      <c r="K536" s="120">
        <v>1</v>
      </c>
      <c r="L536" s="10" t="s">
        <v>255</v>
      </c>
      <c r="M536" s="11"/>
      <c r="N536" s="11"/>
    </row>
    <row r="537" spans="1:14" ht="25.5">
      <c r="A537" s="4">
        <v>42</v>
      </c>
      <c r="B537" s="7" t="s">
        <v>1121</v>
      </c>
      <c r="C537" s="12" t="s">
        <v>1728</v>
      </c>
      <c r="D537" s="12" t="s">
        <v>1007</v>
      </c>
      <c r="E537" s="13" t="s">
        <v>402</v>
      </c>
      <c r="F537" s="119">
        <v>39299</v>
      </c>
      <c r="G537" s="120"/>
      <c r="H537" s="120"/>
      <c r="I537" s="120"/>
      <c r="J537" s="120"/>
      <c r="K537" s="120">
        <v>1</v>
      </c>
      <c r="L537" s="10" t="s">
        <v>660</v>
      </c>
      <c r="M537" s="11"/>
      <c r="N537" s="11"/>
    </row>
    <row r="538" spans="1:14" ht="76.5">
      <c r="A538" s="4">
        <v>43</v>
      </c>
      <c r="B538" s="7" t="s">
        <v>1121</v>
      </c>
      <c r="C538" s="12" t="s">
        <v>1034</v>
      </c>
      <c r="D538" s="12" t="s">
        <v>304</v>
      </c>
      <c r="E538" s="13" t="s">
        <v>661</v>
      </c>
      <c r="F538" s="119">
        <v>39322</v>
      </c>
      <c r="G538" s="120"/>
      <c r="H538" s="120"/>
      <c r="I538" s="120"/>
      <c r="J538" s="120">
        <v>1</v>
      </c>
      <c r="K538" s="120"/>
      <c r="L538" s="10" t="s">
        <v>662</v>
      </c>
      <c r="M538" s="11"/>
      <c r="N538" s="11"/>
    </row>
    <row r="539" spans="1:14">
      <c r="A539" s="4">
        <v>44</v>
      </c>
      <c r="B539" s="7" t="s">
        <v>1121</v>
      </c>
      <c r="C539" s="12" t="s">
        <v>1067</v>
      </c>
      <c r="D539" s="12" t="s">
        <v>1050</v>
      </c>
      <c r="E539" s="13" t="s">
        <v>402</v>
      </c>
      <c r="F539" s="119">
        <v>39309</v>
      </c>
      <c r="G539" s="120"/>
      <c r="H539" s="120"/>
      <c r="I539" s="120"/>
      <c r="J539" s="120"/>
      <c r="K539" s="120">
        <v>1</v>
      </c>
      <c r="L539" s="10" t="s">
        <v>1065</v>
      </c>
      <c r="M539" s="11"/>
      <c r="N539" s="11"/>
    </row>
    <row r="540" spans="1:14" ht="76.5">
      <c r="A540" s="4">
        <v>45</v>
      </c>
      <c r="B540" s="7" t="s">
        <v>1121</v>
      </c>
      <c r="C540" s="12" t="s">
        <v>1034</v>
      </c>
      <c r="D540" s="12" t="s">
        <v>663</v>
      </c>
      <c r="E540" s="13" t="s">
        <v>661</v>
      </c>
      <c r="F540" s="119">
        <v>39325</v>
      </c>
      <c r="G540" s="120"/>
      <c r="H540" s="120"/>
      <c r="I540" s="120">
        <v>2</v>
      </c>
      <c r="J540" s="120">
        <v>1</v>
      </c>
      <c r="K540" s="120"/>
      <c r="L540" s="10" t="s">
        <v>664</v>
      </c>
      <c r="M540" s="11"/>
      <c r="N540" s="11"/>
    </row>
    <row r="541" spans="1:14">
      <c r="A541" s="4">
        <v>46</v>
      </c>
      <c r="B541" s="7" t="s">
        <v>1121</v>
      </c>
      <c r="C541" s="12" t="s">
        <v>1067</v>
      </c>
      <c r="D541" s="12" t="s">
        <v>1053</v>
      </c>
      <c r="E541" s="13" t="s">
        <v>402</v>
      </c>
      <c r="F541" s="119">
        <v>39325</v>
      </c>
      <c r="G541" s="120"/>
      <c r="H541" s="120"/>
      <c r="I541" s="120"/>
      <c r="J541" s="120"/>
      <c r="K541" s="120">
        <v>1</v>
      </c>
      <c r="L541" s="10" t="s">
        <v>665</v>
      </c>
      <c r="M541" s="11"/>
      <c r="N541" s="11"/>
    </row>
    <row r="542" spans="1:14" ht="51">
      <c r="A542" s="4">
        <v>47</v>
      </c>
      <c r="B542" s="7" t="s">
        <v>1121</v>
      </c>
      <c r="C542" s="12" t="s">
        <v>1062</v>
      </c>
      <c r="D542" s="12" t="s">
        <v>1045</v>
      </c>
      <c r="E542" s="13" t="s">
        <v>402</v>
      </c>
      <c r="F542" s="119">
        <v>39314</v>
      </c>
      <c r="G542" s="120"/>
      <c r="H542" s="120"/>
      <c r="I542" s="120"/>
      <c r="J542" s="120"/>
      <c r="K542" s="120">
        <v>1</v>
      </c>
      <c r="L542" s="10" t="s">
        <v>666</v>
      </c>
      <c r="M542" s="11"/>
      <c r="N542" s="11"/>
    </row>
    <row r="543" spans="1:14">
      <c r="A543" s="4">
        <v>48</v>
      </c>
      <c r="B543" s="7" t="s">
        <v>1121</v>
      </c>
      <c r="C543" s="12" t="s">
        <v>1062</v>
      </c>
      <c r="D543" s="12" t="s">
        <v>301</v>
      </c>
      <c r="E543" s="13" t="s">
        <v>661</v>
      </c>
      <c r="F543" s="119">
        <v>39318</v>
      </c>
      <c r="G543" s="120"/>
      <c r="H543" s="120"/>
      <c r="I543" s="120">
        <v>1</v>
      </c>
      <c r="J543" s="120"/>
      <c r="K543" s="120"/>
      <c r="L543" s="10" t="s">
        <v>738</v>
      </c>
      <c r="M543" s="11"/>
      <c r="N543" s="11"/>
    </row>
    <row r="544" spans="1:14" ht="25.5">
      <c r="A544" s="4">
        <v>49</v>
      </c>
      <c r="B544" s="7" t="s">
        <v>1121</v>
      </c>
      <c r="C544" s="12" t="s">
        <v>1062</v>
      </c>
      <c r="D544" s="12" t="s">
        <v>301</v>
      </c>
      <c r="E544" s="13" t="s">
        <v>661</v>
      </c>
      <c r="F544" s="119">
        <v>39324</v>
      </c>
      <c r="G544" s="120"/>
      <c r="H544" s="120"/>
      <c r="I544" s="120">
        <v>1</v>
      </c>
      <c r="J544" s="120"/>
      <c r="K544" s="120"/>
      <c r="L544" s="10" t="s">
        <v>667</v>
      </c>
      <c r="M544" s="11"/>
      <c r="N544" s="11"/>
    </row>
    <row r="545" spans="1:14" ht="38.25">
      <c r="A545" s="4">
        <v>50</v>
      </c>
      <c r="B545" s="7" t="s">
        <v>1121</v>
      </c>
      <c r="C545" s="12" t="s">
        <v>637</v>
      </c>
      <c r="D545" s="12" t="s">
        <v>668</v>
      </c>
      <c r="E545" s="13" t="s">
        <v>669</v>
      </c>
      <c r="F545" s="119">
        <v>39339</v>
      </c>
      <c r="G545" s="120"/>
      <c r="H545" s="120">
        <v>1</v>
      </c>
      <c r="I545" s="120"/>
      <c r="J545" s="120"/>
      <c r="K545" s="120"/>
      <c r="L545" s="10" t="s">
        <v>331</v>
      </c>
      <c r="M545" s="11"/>
      <c r="N545" s="11"/>
    </row>
    <row r="546" spans="1:14">
      <c r="A546" s="4">
        <v>51</v>
      </c>
      <c r="B546" s="7" t="s">
        <v>1121</v>
      </c>
      <c r="C546" s="12" t="s">
        <v>1728</v>
      </c>
      <c r="D546" s="12" t="s">
        <v>1031</v>
      </c>
      <c r="E546" s="13" t="s">
        <v>402</v>
      </c>
      <c r="F546" s="119">
        <v>39346</v>
      </c>
      <c r="G546" s="120"/>
      <c r="H546" s="120"/>
      <c r="I546" s="120"/>
      <c r="J546" s="120"/>
      <c r="K546" s="120">
        <v>1</v>
      </c>
      <c r="L546" s="10" t="s">
        <v>1065</v>
      </c>
      <c r="M546" s="11"/>
      <c r="N546" s="11"/>
    </row>
    <row r="547" spans="1:14" ht="63.75">
      <c r="A547" s="4">
        <v>52</v>
      </c>
      <c r="B547" s="7" t="s">
        <v>1121</v>
      </c>
      <c r="C547" s="12" t="s">
        <v>1728</v>
      </c>
      <c r="D547" s="12" t="s">
        <v>1729</v>
      </c>
      <c r="E547" s="13" t="s">
        <v>402</v>
      </c>
      <c r="F547" s="119">
        <v>39347</v>
      </c>
      <c r="G547" s="120"/>
      <c r="H547" s="120"/>
      <c r="I547" s="120"/>
      <c r="J547" s="120"/>
      <c r="K547" s="120">
        <v>1</v>
      </c>
      <c r="L547" s="10" t="s">
        <v>332</v>
      </c>
      <c r="M547" s="11"/>
      <c r="N547" s="11"/>
    </row>
    <row r="548" spans="1:14" ht="76.5">
      <c r="A548" s="4">
        <v>53</v>
      </c>
      <c r="B548" s="7" t="s">
        <v>1121</v>
      </c>
      <c r="C548" s="12" t="s">
        <v>1728</v>
      </c>
      <c r="D548" s="12" t="s">
        <v>1729</v>
      </c>
      <c r="E548" s="13" t="s">
        <v>402</v>
      </c>
      <c r="F548" s="119">
        <v>39324</v>
      </c>
      <c r="G548" s="120"/>
      <c r="H548" s="120"/>
      <c r="I548" s="120"/>
      <c r="J548" s="120"/>
      <c r="K548" s="120">
        <v>1</v>
      </c>
      <c r="L548" s="10" t="s">
        <v>690</v>
      </c>
      <c r="M548" s="11"/>
      <c r="N548" s="11"/>
    </row>
    <row r="549" spans="1:14">
      <c r="A549" s="4">
        <v>54</v>
      </c>
      <c r="B549" s="7" t="s">
        <v>1121</v>
      </c>
      <c r="C549" s="12" t="s">
        <v>1728</v>
      </c>
      <c r="D549" s="12" t="s">
        <v>691</v>
      </c>
      <c r="E549" s="13" t="s">
        <v>402</v>
      </c>
      <c r="F549" s="119">
        <v>39330</v>
      </c>
      <c r="G549" s="120"/>
      <c r="H549" s="120"/>
      <c r="I549" s="120"/>
      <c r="J549" s="120"/>
      <c r="K549" s="120">
        <v>1</v>
      </c>
      <c r="L549" s="10" t="s">
        <v>1065</v>
      </c>
      <c r="M549" s="11"/>
      <c r="N549" s="11"/>
    </row>
    <row r="550" spans="1:14">
      <c r="A550" s="4">
        <v>55</v>
      </c>
      <c r="B550" s="7" t="s">
        <v>1121</v>
      </c>
      <c r="C550" s="12" t="s">
        <v>1034</v>
      </c>
      <c r="D550" s="12" t="s">
        <v>1035</v>
      </c>
      <c r="E550" s="13" t="s">
        <v>402</v>
      </c>
      <c r="F550" s="119">
        <v>39347</v>
      </c>
      <c r="G550" s="120"/>
      <c r="H550" s="120"/>
      <c r="I550" s="120"/>
      <c r="J550" s="120"/>
      <c r="K550" s="120">
        <v>1</v>
      </c>
      <c r="L550" s="10" t="s">
        <v>1065</v>
      </c>
      <c r="M550" s="11"/>
      <c r="N550" s="11"/>
    </row>
    <row r="551" spans="1:14" ht="51">
      <c r="A551" s="4">
        <v>56</v>
      </c>
      <c r="B551" s="7" t="s">
        <v>1121</v>
      </c>
      <c r="C551" s="12" t="s">
        <v>1067</v>
      </c>
      <c r="D551" s="12" t="s">
        <v>1050</v>
      </c>
      <c r="E551" s="13" t="s">
        <v>402</v>
      </c>
      <c r="F551" s="119">
        <v>39344</v>
      </c>
      <c r="G551" s="120"/>
      <c r="H551" s="120"/>
      <c r="I551" s="120"/>
      <c r="J551" s="120"/>
      <c r="K551" s="120">
        <v>1</v>
      </c>
      <c r="L551" s="10" t="s">
        <v>692</v>
      </c>
      <c r="M551" s="11"/>
      <c r="N551" s="11"/>
    </row>
    <row r="552" spans="1:14" ht="76.5">
      <c r="A552" s="4">
        <v>57</v>
      </c>
      <c r="B552" s="7" t="s">
        <v>1121</v>
      </c>
      <c r="C552" s="12" t="s">
        <v>1067</v>
      </c>
      <c r="D552" s="12" t="s">
        <v>1050</v>
      </c>
      <c r="E552" s="13" t="s">
        <v>402</v>
      </c>
      <c r="F552" s="119">
        <v>39347</v>
      </c>
      <c r="G552" s="120"/>
      <c r="H552" s="120"/>
      <c r="I552" s="120"/>
      <c r="J552" s="120"/>
      <c r="K552" s="120">
        <v>1</v>
      </c>
      <c r="L552" s="10" t="s">
        <v>693</v>
      </c>
      <c r="M552" s="11"/>
      <c r="N552" s="11"/>
    </row>
    <row r="553" spans="1:14" ht="51">
      <c r="A553" s="4">
        <v>58</v>
      </c>
      <c r="B553" s="7" t="s">
        <v>1121</v>
      </c>
      <c r="C553" s="12" t="s">
        <v>1062</v>
      </c>
      <c r="D553" s="12" t="s">
        <v>694</v>
      </c>
      <c r="E553" s="13" t="s">
        <v>695</v>
      </c>
      <c r="F553" s="119">
        <v>39330</v>
      </c>
      <c r="G553" s="120"/>
      <c r="H553" s="120"/>
      <c r="I553" s="120">
        <v>1</v>
      </c>
      <c r="J553" s="120"/>
      <c r="K553" s="120"/>
      <c r="L553" s="10" t="s">
        <v>561</v>
      </c>
      <c r="M553" s="11"/>
      <c r="N553" s="11"/>
    </row>
    <row r="554" spans="1:14" ht="51">
      <c r="A554" s="4">
        <v>59</v>
      </c>
      <c r="B554" s="7" t="s">
        <v>1121</v>
      </c>
      <c r="C554" s="12" t="s">
        <v>1062</v>
      </c>
      <c r="D554" s="12" t="s">
        <v>562</v>
      </c>
      <c r="E554" s="13" t="s">
        <v>402</v>
      </c>
      <c r="F554" s="119">
        <v>39353</v>
      </c>
      <c r="G554" s="120"/>
      <c r="H554" s="120"/>
      <c r="I554" s="120"/>
      <c r="J554" s="120"/>
      <c r="K554" s="120">
        <v>1</v>
      </c>
      <c r="L554" s="10" t="s">
        <v>931</v>
      </c>
      <c r="M554" s="11" t="s">
        <v>932</v>
      </c>
      <c r="N554" s="11"/>
    </row>
    <row r="555" spans="1:14" ht="76.5">
      <c r="A555" s="4">
        <v>60</v>
      </c>
      <c r="B555" s="7" t="s">
        <v>1121</v>
      </c>
      <c r="C555" s="12" t="s">
        <v>1062</v>
      </c>
      <c r="D555" s="12" t="s">
        <v>562</v>
      </c>
      <c r="E555" s="13" t="s">
        <v>933</v>
      </c>
      <c r="F555" s="119">
        <v>39365</v>
      </c>
      <c r="G555" s="120"/>
      <c r="H555" s="120"/>
      <c r="I555" s="120"/>
      <c r="J555" s="120">
        <v>1</v>
      </c>
      <c r="K555" s="120"/>
      <c r="L555" s="10" t="s">
        <v>934</v>
      </c>
      <c r="M555" s="11" t="s">
        <v>826</v>
      </c>
      <c r="N555" s="11"/>
    </row>
    <row r="556" spans="1:14" ht="38.25">
      <c r="A556" s="4">
        <v>61</v>
      </c>
      <c r="B556" s="7" t="s">
        <v>1121</v>
      </c>
      <c r="C556" s="12" t="s">
        <v>1062</v>
      </c>
      <c r="D556" s="12" t="s">
        <v>562</v>
      </c>
      <c r="E556" s="13" t="s">
        <v>402</v>
      </c>
      <c r="F556" s="119">
        <v>39365</v>
      </c>
      <c r="G556" s="120"/>
      <c r="H556" s="120"/>
      <c r="I556" s="120"/>
      <c r="J556" s="120"/>
      <c r="K556" s="120">
        <v>1</v>
      </c>
      <c r="L556" s="10" t="s">
        <v>827</v>
      </c>
      <c r="M556" s="11" t="s">
        <v>828</v>
      </c>
      <c r="N556" s="11"/>
    </row>
    <row r="557" spans="1:14" ht="63.75">
      <c r="A557" s="4">
        <v>62</v>
      </c>
      <c r="B557" s="7" t="s">
        <v>1121</v>
      </c>
      <c r="C557" s="12" t="s">
        <v>1067</v>
      </c>
      <c r="D557" s="12" t="s">
        <v>1059</v>
      </c>
      <c r="E557" s="13" t="s">
        <v>829</v>
      </c>
      <c r="F557" s="119">
        <v>39366</v>
      </c>
      <c r="G557" s="120"/>
      <c r="H557" s="120"/>
      <c r="I557" s="120"/>
      <c r="J557" s="120">
        <v>1</v>
      </c>
      <c r="K557" s="120"/>
      <c r="L557" s="10" t="s">
        <v>830</v>
      </c>
      <c r="M557" s="11" t="s">
        <v>831</v>
      </c>
      <c r="N557" s="11"/>
    </row>
    <row r="558" spans="1:14" ht="38.25">
      <c r="A558" s="4">
        <v>63</v>
      </c>
      <c r="B558" s="7" t="s">
        <v>1121</v>
      </c>
      <c r="C558" s="12" t="s">
        <v>1067</v>
      </c>
      <c r="D558" s="12" t="s">
        <v>832</v>
      </c>
      <c r="E558" s="158" t="s">
        <v>402</v>
      </c>
      <c r="F558" s="119">
        <v>39373</v>
      </c>
      <c r="G558" s="120"/>
      <c r="H558" s="120"/>
      <c r="I558" s="120"/>
      <c r="J558" s="120"/>
      <c r="K558" s="120">
        <v>2</v>
      </c>
      <c r="L558" s="10" t="s">
        <v>90</v>
      </c>
      <c r="M558" s="11" t="s">
        <v>828</v>
      </c>
      <c r="N558" s="11"/>
    </row>
    <row r="559" spans="1:14" ht="76.5">
      <c r="A559" s="4">
        <v>64</v>
      </c>
      <c r="B559" s="7" t="s">
        <v>1121</v>
      </c>
      <c r="C559" s="12" t="s">
        <v>1062</v>
      </c>
      <c r="D559" s="12" t="s">
        <v>91</v>
      </c>
      <c r="E559" s="13" t="s">
        <v>92</v>
      </c>
      <c r="F559" s="119">
        <v>39378</v>
      </c>
      <c r="G559" s="120"/>
      <c r="H559" s="120"/>
      <c r="I559" s="120"/>
      <c r="J559" s="120">
        <v>1</v>
      </c>
      <c r="K559" s="120"/>
      <c r="L559" s="10" t="s">
        <v>93</v>
      </c>
      <c r="M559" s="11" t="s">
        <v>94</v>
      </c>
      <c r="N559" s="11"/>
    </row>
    <row r="560" spans="1:14" ht="76.5">
      <c r="A560" s="4">
        <v>65</v>
      </c>
      <c r="B560" s="7" t="s">
        <v>1121</v>
      </c>
      <c r="C560" s="12" t="s">
        <v>1728</v>
      </c>
      <c r="D560" s="12" t="s">
        <v>1031</v>
      </c>
      <c r="E560" s="13" t="s">
        <v>402</v>
      </c>
      <c r="F560" s="119">
        <v>39383</v>
      </c>
      <c r="G560" s="120"/>
      <c r="H560" s="120"/>
      <c r="I560" s="120"/>
      <c r="J560" s="120"/>
      <c r="K560" s="120">
        <v>1</v>
      </c>
      <c r="L560" s="10" t="s">
        <v>75</v>
      </c>
      <c r="M560" s="11"/>
      <c r="N560" s="11"/>
    </row>
    <row r="561" spans="1:14" ht="25.5">
      <c r="A561" s="4">
        <v>66</v>
      </c>
      <c r="B561" s="145" t="s">
        <v>1121</v>
      </c>
      <c r="C561" s="8" t="s">
        <v>1062</v>
      </c>
      <c r="D561" s="8" t="s">
        <v>76</v>
      </c>
      <c r="E561" s="6" t="s">
        <v>77</v>
      </c>
      <c r="F561" s="117">
        <v>39392</v>
      </c>
      <c r="G561" s="6"/>
      <c r="H561" s="6"/>
      <c r="I561" s="6">
        <v>1</v>
      </c>
      <c r="J561" s="6"/>
      <c r="K561" s="6"/>
      <c r="L561" s="11"/>
      <c r="M561" s="6"/>
      <c r="N561" s="11"/>
    </row>
    <row r="562" spans="1:14">
      <c r="A562" s="4">
        <v>67</v>
      </c>
      <c r="B562" s="145" t="s">
        <v>1121</v>
      </c>
      <c r="C562" s="8" t="s">
        <v>78</v>
      </c>
      <c r="D562" s="8" t="s">
        <v>79</v>
      </c>
      <c r="E562" s="6" t="s">
        <v>80</v>
      </c>
      <c r="F562" s="117"/>
      <c r="G562" s="6"/>
      <c r="H562" s="6">
        <v>1</v>
      </c>
      <c r="I562" s="6"/>
      <c r="J562" s="6"/>
      <c r="K562" s="6"/>
      <c r="L562" s="11"/>
      <c r="M562" s="6"/>
      <c r="N562" s="11"/>
    </row>
    <row r="563" spans="1:14" ht="54" customHeight="1">
      <c r="A563" s="4">
        <v>68</v>
      </c>
      <c r="B563" s="145" t="s">
        <v>1121</v>
      </c>
      <c r="C563" s="8" t="s">
        <v>1728</v>
      </c>
      <c r="D563" s="8" t="s">
        <v>81</v>
      </c>
      <c r="E563" s="6" t="s">
        <v>82</v>
      </c>
      <c r="F563" s="117">
        <v>39417</v>
      </c>
      <c r="G563" s="6"/>
      <c r="H563" s="6"/>
      <c r="I563" s="6">
        <v>1</v>
      </c>
      <c r="J563" s="6"/>
      <c r="K563" s="6"/>
      <c r="L563" s="11" t="s">
        <v>83</v>
      </c>
      <c r="M563" s="6"/>
      <c r="N563" s="11"/>
    </row>
    <row r="564" spans="1:14" ht="63.75">
      <c r="A564" s="4">
        <v>69</v>
      </c>
      <c r="B564" s="145" t="s">
        <v>1121</v>
      </c>
      <c r="C564" s="8" t="s">
        <v>1728</v>
      </c>
      <c r="D564" s="8" t="s">
        <v>84</v>
      </c>
      <c r="E564" s="6" t="s">
        <v>85</v>
      </c>
      <c r="F564" s="117">
        <v>39436</v>
      </c>
      <c r="G564" s="6"/>
      <c r="H564" s="6"/>
      <c r="I564" s="6"/>
      <c r="J564" s="6"/>
      <c r="K564" s="6">
        <v>1</v>
      </c>
      <c r="L564" s="11" t="s">
        <v>640</v>
      </c>
      <c r="M564" s="6"/>
      <c r="N564" s="11"/>
    </row>
    <row r="565" spans="1:14" ht="38.25">
      <c r="A565" s="4">
        <v>70</v>
      </c>
      <c r="B565" s="145" t="s">
        <v>1121</v>
      </c>
      <c r="C565" s="8" t="s">
        <v>641</v>
      </c>
      <c r="D565" s="8" t="s">
        <v>668</v>
      </c>
      <c r="E565" s="6" t="s">
        <v>642</v>
      </c>
      <c r="F565" s="117">
        <v>39455</v>
      </c>
      <c r="G565" s="6"/>
      <c r="H565" s="6">
        <v>1</v>
      </c>
      <c r="I565" s="6"/>
      <c r="J565" s="6"/>
      <c r="K565" s="6"/>
      <c r="L565" s="11" t="s">
        <v>643</v>
      </c>
      <c r="M565" s="6"/>
      <c r="N565" s="11"/>
    </row>
    <row r="566" spans="1:14" ht="25.5">
      <c r="A566" s="4">
        <v>71</v>
      </c>
      <c r="B566" s="145" t="s">
        <v>1121</v>
      </c>
      <c r="C566" s="8" t="s">
        <v>644</v>
      </c>
      <c r="D566" s="8" t="s">
        <v>645</v>
      </c>
      <c r="E566" s="6" t="s">
        <v>566</v>
      </c>
      <c r="F566" s="117">
        <v>39456</v>
      </c>
      <c r="G566" s="6"/>
      <c r="H566" s="6"/>
      <c r="I566" s="6">
        <v>1</v>
      </c>
      <c r="J566" s="6"/>
      <c r="K566" s="6"/>
      <c r="L566" s="11" t="s">
        <v>567</v>
      </c>
      <c r="M566" s="6"/>
      <c r="N566" s="11"/>
    </row>
    <row r="567" spans="1:14" ht="25.5">
      <c r="A567" s="4">
        <v>72</v>
      </c>
      <c r="B567" s="145" t="s">
        <v>1121</v>
      </c>
      <c r="C567" s="8" t="s">
        <v>641</v>
      </c>
      <c r="D567" s="8" t="s">
        <v>668</v>
      </c>
      <c r="E567" s="6" t="s">
        <v>568</v>
      </c>
      <c r="F567" s="117">
        <v>39456</v>
      </c>
      <c r="G567" s="6"/>
      <c r="H567" s="6">
        <v>1</v>
      </c>
      <c r="I567" s="6"/>
      <c r="J567" s="6"/>
      <c r="K567" s="6"/>
      <c r="L567" s="11" t="s">
        <v>1124</v>
      </c>
      <c r="M567" s="6"/>
      <c r="N567" s="11"/>
    </row>
    <row r="568" spans="1:14">
      <c r="A568" s="4">
        <v>73</v>
      </c>
      <c r="B568" s="145" t="s">
        <v>1121</v>
      </c>
      <c r="C568" s="8" t="s">
        <v>1061</v>
      </c>
      <c r="D568" s="8" t="s">
        <v>1125</v>
      </c>
      <c r="E568" s="6" t="s">
        <v>85</v>
      </c>
      <c r="F568" s="117">
        <v>39462</v>
      </c>
      <c r="G568" s="6"/>
      <c r="H568" s="6"/>
      <c r="I568" s="6"/>
      <c r="J568" s="6"/>
      <c r="K568" s="6">
        <v>1</v>
      </c>
      <c r="L568" s="11" t="s">
        <v>1126</v>
      </c>
      <c r="M568" s="6"/>
      <c r="N568" s="11"/>
    </row>
    <row r="569" spans="1:14" ht="38.25">
      <c r="A569" s="4">
        <v>74</v>
      </c>
      <c r="B569" s="145" t="s">
        <v>1121</v>
      </c>
      <c r="C569" s="8" t="s">
        <v>1127</v>
      </c>
      <c r="D569" s="8" t="s">
        <v>1128</v>
      </c>
      <c r="E569" s="6" t="s">
        <v>1129</v>
      </c>
      <c r="F569" s="117">
        <v>39465</v>
      </c>
      <c r="G569" s="6"/>
      <c r="H569" s="6">
        <v>1</v>
      </c>
      <c r="I569" s="6"/>
      <c r="J569" s="6"/>
      <c r="K569" s="6"/>
      <c r="L569" s="11" t="s">
        <v>816</v>
      </c>
      <c r="M569" s="6"/>
      <c r="N569" s="11"/>
    </row>
    <row r="570" spans="1:14" ht="51">
      <c r="A570" s="4">
        <v>75</v>
      </c>
      <c r="B570" s="145" t="s">
        <v>1121</v>
      </c>
      <c r="C570" s="8" t="s">
        <v>1062</v>
      </c>
      <c r="D570" s="8" t="s">
        <v>817</v>
      </c>
      <c r="E570" s="6" t="s">
        <v>818</v>
      </c>
      <c r="F570" s="146" t="s">
        <v>819</v>
      </c>
      <c r="G570" s="147"/>
      <c r="H570" s="147"/>
      <c r="I570" s="147"/>
      <c r="J570" s="147">
        <v>1</v>
      </c>
      <c r="K570" s="147"/>
      <c r="L570" s="8" t="s">
        <v>820</v>
      </c>
      <c r="M570" s="6"/>
      <c r="N570" s="6"/>
    </row>
    <row r="571" spans="1:14" ht="51">
      <c r="A571" s="4">
        <v>76</v>
      </c>
      <c r="B571" s="145" t="s">
        <v>1121</v>
      </c>
      <c r="C571" s="8" t="s">
        <v>1062</v>
      </c>
      <c r="D571" s="8" t="s">
        <v>817</v>
      </c>
      <c r="E571" s="6" t="s">
        <v>821</v>
      </c>
      <c r="F571" s="146" t="s">
        <v>819</v>
      </c>
      <c r="G571" s="147"/>
      <c r="H571" s="147"/>
      <c r="I571" s="147"/>
      <c r="J571" s="147">
        <v>1</v>
      </c>
      <c r="K571" s="147"/>
      <c r="L571" s="8" t="s">
        <v>820</v>
      </c>
      <c r="M571" s="6"/>
      <c r="N571" s="6"/>
    </row>
    <row r="572" spans="1:14" ht="25.5">
      <c r="A572" s="4">
        <v>77</v>
      </c>
      <c r="B572" s="145" t="s">
        <v>1121</v>
      </c>
      <c r="C572" s="8" t="s">
        <v>1034</v>
      </c>
      <c r="D572" s="8" t="s">
        <v>822</v>
      </c>
      <c r="E572" s="159" t="s">
        <v>823</v>
      </c>
      <c r="F572" s="146" t="s">
        <v>362</v>
      </c>
      <c r="G572" s="147"/>
      <c r="H572" s="147"/>
      <c r="I572" s="147"/>
      <c r="J572" s="147">
        <v>1</v>
      </c>
      <c r="K572" s="147"/>
      <c r="L572" s="8" t="s">
        <v>824</v>
      </c>
      <c r="M572" s="6"/>
      <c r="N572" s="6"/>
    </row>
    <row r="573" spans="1:14" ht="38.25">
      <c r="A573" s="4">
        <v>78</v>
      </c>
      <c r="B573" s="145" t="s">
        <v>1121</v>
      </c>
      <c r="C573" s="8" t="s">
        <v>1034</v>
      </c>
      <c r="D573" s="8" t="s">
        <v>822</v>
      </c>
      <c r="E573" s="6" t="s">
        <v>1556</v>
      </c>
      <c r="F573" s="146">
        <v>39631</v>
      </c>
      <c r="G573" s="147"/>
      <c r="H573" s="147"/>
      <c r="I573" s="147">
        <v>1</v>
      </c>
      <c r="J573" s="147"/>
      <c r="K573" s="147"/>
      <c r="L573" s="8" t="s">
        <v>1557</v>
      </c>
      <c r="M573" s="6"/>
      <c r="N573" s="6"/>
    </row>
    <row r="574" spans="1:14" ht="51">
      <c r="A574" s="4">
        <v>79</v>
      </c>
      <c r="B574" s="145" t="s">
        <v>1121</v>
      </c>
      <c r="C574" s="8" t="s">
        <v>1067</v>
      </c>
      <c r="D574" s="8" t="s">
        <v>1558</v>
      </c>
      <c r="E574" s="6" t="s">
        <v>1559</v>
      </c>
      <c r="F574" s="146">
        <v>39499</v>
      </c>
      <c r="G574" s="147"/>
      <c r="H574" s="147"/>
      <c r="I574" s="147"/>
      <c r="J574" s="147">
        <v>1</v>
      </c>
      <c r="K574" s="147"/>
      <c r="L574" s="8" t="s">
        <v>1560</v>
      </c>
      <c r="M574" s="6"/>
      <c r="N574" s="6"/>
    </row>
    <row r="575" spans="1:14" ht="25.5">
      <c r="A575" s="4">
        <v>80</v>
      </c>
      <c r="B575" s="145" t="s">
        <v>1121</v>
      </c>
      <c r="C575" s="8" t="s">
        <v>1067</v>
      </c>
      <c r="D575" s="8" t="s">
        <v>1561</v>
      </c>
      <c r="E575" s="6" t="s">
        <v>1562</v>
      </c>
      <c r="F575" s="146" t="s">
        <v>1066</v>
      </c>
      <c r="G575" s="147"/>
      <c r="H575" s="147"/>
      <c r="I575" s="147"/>
      <c r="J575" s="147">
        <v>1</v>
      </c>
      <c r="K575" s="147"/>
      <c r="L575" s="8" t="s">
        <v>1563</v>
      </c>
      <c r="M575" s="6"/>
      <c r="N575" s="6"/>
    </row>
    <row r="576" spans="1:14" ht="76.5">
      <c r="A576" s="4">
        <v>81</v>
      </c>
      <c r="B576" s="145" t="s">
        <v>1121</v>
      </c>
      <c r="C576" s="8" t="s">
        <v>1067</v>
      </c>
      <c r="D576" s="8" t="s">
        <v>1564</v>
      </c>
      <c r="E576" s="6" t="s">
        <v>1565</v>
      </c>
      <c r="F576" s="146" t="s">
        <v>1068</v>
      </c>
      <c r="G576" s="147">
        <v>1</v>
      </c>
      <c r="H576" s="147"/>
      <c r="I576" s="147"/>
      <c r="J576" s="147"/>
      <c r="K576" s="147"/>
      <c r="L576" s="8" t="s">
        <v>1566</v>
      </c>
      <c r="M576" s="6"/>
      <c r="N576" s="6"/>
    </row>
    <row r="577" spans="1:14" ht="25.5">
      <c r="A577" s="4">
        <v>82</v>
      </c>
      <c r="B577" s="145" t="s">
        <v>1121</v>
      </c>
      <c r="C577" s="8" t="s">
        <v>1062</v>
      </c>
      <c r="D577" s="8" t="s">
        <v>1063</v>
      </c>
      <c r="E577" s="6" t="s">
        <v>1567</v>
      </c>
      <c r="F577" s="117">
        <v>39785</v>
      </c>
      <c r="G577" s="6"/>
      <c r="H577" s="6"/>
      <c r="I577" s="6"/>
      <c r="J577" s="6">
        <v>1</v>
      </c>
      <c r="K577" s="6"/>
      <c r="L577" s="8" t="s">
        <v>1568</v>
      </c>
      <c r="M577" s="6"/>
      <c r="N577" s="6"/>
    </row>
    <row r="578" spans="1:14" ht="25.5">
      <c r="A578" s="4">
        <v>83</v>
      </c>
      <c r="B578" s="145" t="s">
        <v>1121</v>
      </c>
      <c r="C578" s="8" t="s">
        <v>1569</v>
      </c>
      <c r="D578" s="8" t="s">
        <v>1570</v>
      </c>
      <c r="E578" s="6" t="s">
        <v>1571</v>
      </c>
      <c r="F578" s="117">
        <v>39512</v>
      </c>
      <c r="G578" s="6"/>
      <c r="H578" s="6"/>
      <c r="I578" s="6">
        <v>1</v>
      </c>
      <c r="J578" s="6"/>
      <c r="K578" s="6"/>
      <c r="L578" s="8" t="s">
        <v>1572</v>
      </c>
      <c r="M578" s="6"/>
      <c r="N578" s="6"/>
    </row>
    <row r="579" spans="1:14" ht="25.5">
      <c r="A579" s="4">
        <v>1</v>
      </c>
      <c r="B579" s="7" t="s">
        <v>1122</v>
      </c>
      <c r="C579" s="12" t="s">
        <v>1573</v>
      </c>
      <c r="D579" s="12" t="s">
        <v>1574</v>
      </c>
      <c r="E579" s="13" t="s">
        <v>53</v>
      </c>
      <c r="F579" s="119">
        <v>39189</v>
      </c>
      <c r="G579" s="120">
        <v>0</v>
      </c>
      <c r="H579" s="120"/>
      <c r="I579" s="120">
        <v>1</v>
      </c>
      <c r="J579" s="120"/>
      <c r="K579" s="120"/>
      <c r="L579" s="10" t="s">
        <v>54</v>
      </c>
      <c r="M579" s="11"/>
      <c r="N579" s="11"/>
    </row>
    <row r="580" spans="1:14" ht="25.5">
      <c r="A580" s="4">
        <v>2</v>
      </c>
      <c r="B580" s="7" t="s">
        <v>1122</v>
      </c>
      <c r="C580" s="12" t="s">
        <v>55</v>
      </c>
      <c r="D580" s="12" t="s">
        <v>56</v>
      </c>
      <c r="E580" s="13" t="s">
        <v>57</v>
      </c>
      <c r="F580" s="119">
        <v>39192</v>
      </c>
      <c r="G580" s="120"/>
      <c r="H580" s="120"/>
      <c r="I580" s="120"/>
      <c r="J580" s="120">
        <v>1</v>
      </c>
      <c r="K580" s="120"/>
      <c r="L580" s="10" t="s">
        <v>58</v>
      </c>
      <c r="M580" s="11"/>
      <c r="N580" s="11"/>
    </row>
    <row r="581" spans="1:14" ht="25.5">
      <c r="A581" s="4">
        <v>3</v>
      </c>
      <c r="B581" s="7" t="s">
        <v>1122</v>
      </c>
      <c r="C581" s="12" t="s">
        <v>1573</v>
      </c>
      <c r="D581" s="12" t="s">
        <v>59</v>
      </c>
      <c r="E581" s="13" t="s">
        <v>1577</v>
      </c>
      <c r="F581" s="119">
        <v>39193</v>
      </c>
      <c r="G581" s="120"/>
      <c r="H581" s="120"/>
      <c r="I581" s="120"/>
      <c r="J581" s="120"/>
      <c r="K581" s="120">
        <v>1</v>
      </c>
      <c r="L581" s="10" t="s">
        <v>1578</v>
      </c>
      <c r="M581" s="11"/>
      <c r="N581" s="11"/>
    </row>
    <row r="582" spans="1:14">
      <c r="A582" s="4">
        <v>4</v>
      </c>
      <c r="B582" s="7" t="s">
        <v>1122</v>
      </c>
      <c r="C582" s="12" t="s">
        <v>1573</v>
      </c>
      <c r="D582" s="12" t="s">
        <v>1579</v>
      </c>
      <c r="E582" s="13" t="s">
        <v>1580</v>
      </c>
      <c r="F582" s="119">
        <v>39193</v>
      </c>
      <c r="G582" s="120"/>
      <c r="H582" s="120"/>
      <c r="I582" s="120"/>
      <c r="J582" s="120"/>
      <c r="K582" s="120">
        <v>1</v>
      </c>
      <c r="L582" s="10" t="s">
        <v>391</v>
      </c>
      <c r="M582" s="11"/>
      <c r="N582" s="11"/>
    </row>
    <row r="583" spans="1:14" ht="25.5">
      <c r="A583" s="4">
        <v>5</v>
      </c>
      <c r="B583" s="7" t="s">
        <v>1122</v>
      </c>
      <c r="C583" s="12" t="s">
        <v>1573</v>
      </c>
      <c r="D583" s="12" t="s">
        <v>1579</v>
      </c>
      <c r="E583" s="13" t="s">
        <v>1581</v>
      </c>
      <c r="F583" s="119">
        <v>39206</v>
      </c>
      <c r="G583" s="120"/>
      <c r="H583" s="120"/>
      <c r="I583" s="120">
        <v>1</v>
      </c>
      <c r="J583" s="120"/>
      <c r="K583" s="120"/>
      <c r="L583" s="10" t="s">
        <v>1582</v>
      </c>
      <c r="M583" s="11"/>
      <c r="N583" s="11"/>
    </row>
    <row r="584" spans="1:14" ht="51">
      <c r="A584" s="4">
        <v>6</v>
      </c>
      <c r="B584" s="7" t="s">
        <v>1122</v>
      </c>
      <c r="C584" s="12" t="s">
        <v>1583</v>
      </c>
      <c r="D584" s="12" t="s">
        <v>1584</v>
      </c>
      <c r="E584" s="13" t="s">
        <v>1585</v>
      </c>
      <c r="F584" s="119">
        <v>39208</v>
      </c>
      <c r="G584" s="120"/>
      <c r="H584" s="120"/>
      <c r="I584" s="120">
        <v>2</v>
      </c>
      <c r="J584" s="120">
        <v>2</v>
      </c>
      <c r="K584" s="120">
        <v>2</v>
      </c>
      <c r="L584" s="10" t="s">
        <v>1586</v>
      </c>
      <c r="M584" s="11"/>
      <c r="N584" s="11"/>
    </row>
    <row r="585" spans="1:14" ht="25.5">
      <c r="A585" s="4">
        <v>7</v>
      </c>
      <c r="B585" s="7" t="s">
        <v>1122</v>
      </c>
      <c r="C585" s="12" t="s">
        <v>1583</v>
      </c>
      <c r="D585" s="12" t="s">
        <v>1587</v>
      </c>
      <c r="E585" s="13" t="s">
        <v>1588</v>
      </c>
      <c r="F585" s="119">
        <v>39217</v>
      </c>
      <c r="G585" s="120"/>
      <c r="H585" s="120">
        <v>1</v>
      </c>
      <c r="I585" s="120"/>
      <c r="J585" s="120"/>
      <c r="K585" s="120"/>
      <c r="L585" s="10" t="s">
        <v>1589</v>
      </c>
      <c r="M585" s="11"/>
      <c r="N585" s="11" t="s">
        <v>1590</v>
      </c>
    </row>
    <row r="586" spans="1:14">
      <c r="A586" s="4">
        <v>8</v>
      </c>
      <c r="B586" s="7" t="s">
        <v>1122</v>
      </c>
      <c r="C586" s="12" t="s">
        <v>1591</v>
      </c>
      <c r="D586" s="12" t="s">
        <v>1592</v>
      </c>
      <c r="E586" s="13" t="s">
        <v>1593</v>
      </c>
      <c r="F586" s="119">
        <v>39241</v>
      </c>
      <c r="G586" s="120"/>
      <c r="H586" s="120"/>
      <c r="I586" s="120">
        <v>1</v>
      </c>
      <c r="J586" s="120"/>
      <c r="K586" s="120"/>
      <c r="L586" s="10" t="s">
        <v>1594</v>
      </c>
      <c r="M586" s="11"/>
      <c r="N586" s="11"/>
    </row>
    <row r="587" spans="1:14">
      <c r="A587" s="4">
        <v>9</v>
      </c>
      <c r="B587" s="7" t="s">
        <v>1122</v>
      </c>
      <c r="C587" s="12" t="s">
        <v>1591</v>
      </c>
      <c r="D587" s="12" t="s">
        <v>1592</v>
      </c>
      <c r="E587" s="13" t="s">
        <v>1595</v>
      </c>
      <c r="F587" s="119">
        <v>39248</v>
      </c>
      <c r="G587" s="120"/>
      <c r="H587" s="120"/>
      <c r="I587" s="120"/>
      <c r="J587" s="120"/>
      <c r="K587" s="120">
        <v>1</v>
      </c>
      <c r="L587" s="10" t="s">
        <v>1596</v>
      </c>
      <c r="M587" s="11"/>
      <c r="N587" s="11"/>
    </row>
    <row r="588" spans="1:14" ht="25.5">
      <c r="A588" s="4">
        <v>10</v>
      </c>
      <c r="B588" s="7" t="s">
        <v>1122</v>
      </c>
      <c r="C588" s="12" t="s">
        <v>55</v>
      </c>
      <c r="D588" s="12" t="s">
        <v>1597</v>
      </c>
      <c r="E588" s="13" t="s">
        <v>1598</v>
      </c>
      <c r="F588" s="119">
        <v>39250</v>
      </c>
      <c r="G588" s="120"/>
      <c r="H588" s="120"/>
      <c r="I588" s="120"/>
      <c r="J588" s="120">
        <v>2</v>
      </c>
      <c r="K588" s="120"/>
      <c r="L588" s="10" t="s">
        <v>1599</v>
      </c>
      <c r="M588" s="11"/>
      <c r="N588" s="11"/>
    </row>
    <row r="589" spans="1:14">
      <c r="A589" s="4">
        <v>11</v>
      </c>
      <c r="B589" s="7" t="s">
        <v>1122</v>
      </c>
      <c r="C589" s="12" t="s">
        <v>55</v>
      </c>
      <c r="D589" s="12" t="s">
        <v>56</v>
      </c>
      <c r="E589" s="13" t="s">
        <v>1600</v>
      </c>
      <c r="F589" s="119">
        <v>39252</v>
      </c>
      <c r="G589" s="120"/>
      <c r="H589" s="120"/>
      <c r="I589" s="120"/>
      <c r="J589" s="120"/>
      <c r="K589" s="120">
        <v>1</v>
      </c>
      <c r="L589" s="10" t="s">
        <v>1601</v>
      </c>
      <c r="M589" s="11"/>
      <c r="N589" s="11"/>
    </row>
    <row r="590" spans="1:14">
      <c r="A590" s="4">
        <v>12</v>
      </c>
      <c r="B590" s="7" t="s">
        <v>1122</v>
      </c>
      <c r="C590" s="12" t="s">
        <v>1573</v>
      </c>
      <c r="D590" s="12" t="s">
        <v>1574</v>
      </c>
      <c r="E590" s="13" t="s">
        <v>1602</v>
      </c>
      <c r="F590" s="119">
        <v>39256</v>
      </c>
      <c r="G590" s="120"/>
      <c r="H590" s="120"/>
      <c r="I590" s="120"/>
      <c r="J590" s="120"/>
      <c r="K590" s="120">
        <v>1</v>
      </c>
      <c r="L590" s="10" t="s">
        <v>1065</v>
      </c>
      <c r="M590" s="11"/>
      <c r="N590" s="11"/>
    </row>
    <row r="591" spans="1:14" ht="25.5">
      <c r="A591" s="4">
        <v>13</v>
      </c>
      <c r="B591" s="7" t="s">
        <v>1122</v>
      </c>
      <c r="C591" s="12" t="s">
        <v>1573</v>
      </c>
      <c r="D591" s="12" t="s">
        <v>59</v>
      </c>
      <c r="E591" s="13" t="s">
        <v>1603</v>
      </c>
      <c r="F591" s="119">
        <v>39257</v>
      </c>
      <c r="G591" s="120"/>
      <c r="H591" s="120"/>
      <c r="I591" s="120">
        <v>1</v>
      </c>
      <c r="J591" s="120"/>
      <c r="K591" s="120"/>
      <c r="L591" s="10" t="s">
        <v>1604</v>
      </c>
      <c r="M591" s="11"/>
      <c r="N591" s="11"/>
    </row>
    <row r="592" spans="1:14">
      <c r="A592" s="4">
        <v>14</v>
      </c>
      <c r="B592" s="7" t="s">
        <v>1122</v>
      </c>
      <c r="C592" s="12" t="s">
        <v>55</v>
      </c>
      <c r="D592" s="12" t="s">
        <v>56</v>
      </c>
      <c r="E592" s="13" t="s">
        <v>1605</v>
      </c>
      <c r="F592" s="119">
        <v>39257</v>
      </c>
      <c r="G592" s="120"/>
      <c r="H592" s="120"/>
      <c r="I592" s="120"/>
      <c r="J592" s="120"/>
      <c r="K592" s="120">
        <v>1</v>
      </c>
      <c r="L592" s="10" t="s">
        <v>1606</v>
      </c>
      <c r="M592" s="11"/>
      <c r="N592" s="11"/>
    </row>
    <row r="593" spans="1:14">
      <c r="A593" s="4">
        <v>15</v>
      </c>
      <c r="B593" s="7" t="s">
        <v>1122</v>
      </c>
      <c r="C593" s="12" t="s">
        <v>55</v>
      </c>
      <c r="D593" s="12" t="s">
        <v>1607</v>
      </c>
      <c r="E593" s="13" t="s">
        <v>1608</v>
      </c>
      <c r="F593" s="119">
        <v>39257</v>
      </c>
      <c r="G593" s="120"/>
      <c r="H593" s="120"/>
      <c r="I593" s="120"/>
      <c r="J593" s="120"/>
      <c r="K593" s="120">
        <v>1</v>
      </c>
      <c r="L593" s="10" t="s">
        <v>1609</v>
      </c>
      <c r="M593" s="11"/>
      <c r="N593" s="11"/>
    </row>
    <row r="594" spans="1:14" ht="25.5">
      <c r="A594" s="4">
        <v>16</v>
      </c>
      <c r="B594" s="7" t="s">
        <v>1122</v>
      </c>
      <c r="C594" s="12" t="s">
        <v>1583</v>
      </c>
      <c r="D594" s="12" t="s">
        <v>1610</v>
      </c>
      <c r="E594" s="13" t="s">
        <v>1611</v>
      </c>
      <c r="F594" s="119">
        <v>39258</v>
      </c>
      <c r="G594" s="120"/>
      <c r="H594" s="120">
        <v>2</v>
      </c>
      <c r="I594" s="120"/>
      <c r="J594" s="120"/>
      <c r="K594" s="120"/>
      <c r="L594" s="10" t="s">
        <v>95</v>
      </c>
      <c r="M594" s="11"/>
      <c r="N594" s="11" t="s">
        <v>96</v>
      </c>
    </row>
    <row r="595" spans="1:14" ht="25.5">
      <c r="A595" s="4">
        <v>17</v>
      </c>
      <c r="B595" s="7" t="s">
        <v>1122</v>
      </c>
      <c r="C595" s="12" t="s">
        <v>1573</v>
      </c>
      <c r="D595" s="12" t="s">
        <v>59</v>
      </c>
      <c r="E595" s="13" t="s">
        <v>97</v>
      </c>
      <c r="F595" s="119">
        <v>2712</v>
      </c>
      <c r="G595" s="120"/>
      <c r="H595" s="120"/>
      <c r="I595" s="120"/>
      <c r="J595" s="120"/>
      <c r="K595" s="120">
        <v>2</v>
      </c>
      <c r="L595" s="10" t="s">
        <v>1065</v>
      </c>
      <c r="M595" s="11"/>
      <c r="N595" s="11"/>
    </row>
    <row r="596" spans="1:14" ht="25.5">
      <c r="A596" s="4">
        <v>18</v>
      </c>
      <c r="B596" s="7" t="s">
        <v>1122</v>
      </c>
      <c r="C596" s="12" t="s">
        <v>1573</v>
      </c>
      <c r="D596" s="12" t="s">
        <v>98</v>
      </c>
      <c r="E596" s="13" t="s">
        <v>99</v>
      </c>
      <c r="F596" s="119">
        <v>2737</v>
      </c>
      <c r="G596" s="120"/>
      <c r="H596" s="120"/>
      <c r="I596" s="120"/>
      <c r="J596" s="120"/>
      <c r="K596" s="120">
        <v>1</v>
      </c>
      <c r="L596" s="10" t="s">
        <v>100</v>
      </c>
      <c r="M596" s="11"/>
      <c r="N596" s="11"/>
    </row>
    <row r="597" spans="1:14">
      <c r="A597" s="4">
        <v>19</v>
      </c>
      <c r="B597" s="7" t="s">
        <v>1122</v>
      </c>
      <c r="C597" s="12" t="s">
        <v>55</v>
      </c>
      <c r="D597" s="12" t="s">
        <v>56</v>
      </c>
      <c r="E597" s="13" t="s">
        <v>101</v>
      </c>
      <c r="F597" s="119">
        <v>2733</v>
      </c>
      <c r="G597" s="120"/>
      <c r="H597" s="120"/>
      <c r="I597" s="120"/>
      <c r="J597" s="120"/>
      <c r="K597" s="120">
        <v>1</v>
      </c>
      <c r="L597" s="10" t="s">
        <v>1065</v>
      </c>
      <c r="M597" s="11"/>
      <c r="N597" s="11"/>
    </row>
    <row r="598" spans="1:14">
      <c r="A598" s="4">
        <v>20</v>
      </c>
      <c r="B598" s="7" t="s">
        <v>1122</v>
      </c>
      <c r="C598" s="12" t="s">
        <v>55</v>
      </c>
      <c r="D598" s="12" t="s">
        <v>1607</v>
      </c>
      <c r="E598" s="13" t="s">
        <v>102</v>
      </c>
      <c r="F598" s="119">
        <v>2725</v>
      </c>
      <c r="G598" s="120"/>
      <c r="H598" s="120"/>
      <c r="I598" s="120"/>
      <c r="J598" s="120"/>
      <c r="K598" s="120">
        <v>1</v>
      </c>
      <c r="L598" s="10" t="s">
        <v>1065</v>
      </c>
      <c r="M598" s="11"/>
      <c r="N598" s="11"/>
    </row>
    <row r="599" spans="1:14" ht="76.5">
      <c r="A599" s="4">
        <v>21</v>
      </c>
      <c r="B599" s="7" t="s">
        <v>1122</v>
      </c>
      <c r="C599" s="12" t="s">
        <v>1573</v>
      </c>
      <c r="D599" s="12" t="s">
        <v>103</v>
      </c>
      <c r="E599" s="13" t="s">
        <v>104</v>
      </c>
      <c r="F599" s="119" t="s">
        <v>105</v>
      </c>
      <c r="G599" s="120"/>
      <c r="H599" s="120"/>
      <c r="I599" s="120"/>
      <c r="J599" s="120">
        <v>1</v>
      </c>
      <c r="K599" s="120"/>
      <c r="L599" s="10" t="s">
        <v>521</v>
      </c>
      <c r="M599" s="11" t="s">
        <v>522</v>
      </c>
      <c r="N599" s="11" t="s">
        <v>523</v>
      </c>
    </row>
    <row r="600" spans="1:14">
      <c r="A600" s="4">
        <v>22</v>
      </c>
      <c r="B600" s="7" t="s">
        <v>1122</v>
      </c>
      <c r="C600" s="12" t="s">
        <v>1573</v>
      </c>
      <c r="D600" s="12" t="s">
        <v>1408</v>
      </c>
      <c r="E600" s="13" t="s">
        <v>1409</v>
      </c>
      <c r="F600" s="119" t="s">
        <v>1410</v>
      </c>
      <c r="G600" s="120"/>
      <c r="H600" s="120"/>
      <c r="I600" s="120"/>
      <c r="J600" s="120"/>
      <c r="K600" s="120">
        <v>1</v>
      </c>
      <c r="L600" s="10" t="s">
        <v>1065</v>
      </c>
      <c r="M600" s="11"/>
      <c r="N600" s="11"/>
    </row>
    <row r="601" spans="1:14" ht="25.5">
      <c r="A601" s="4">
        <v>23</v>
      </c>
      <c r="B601" s="7" t="s">
        <v>1122</v>
      </c>
      <c r="C601" s="12" t="s">
        <v>1573</v>
      </c>
      <c r="D601" s="12" t="s">
        <v>1579</v>
      </c>
      <c r="E601" s="13" t="s">
        <v>1411</v>
      </c>
      <c r="F601" s="119" t="s">
        <v>1412</v>
      </c>
      <c r="G601" s="120"/>
      <c r="H601" s="120"/>
      <c r="I601" s="120">
        <v>1</v>
      </c>
      <c r="J601" s="120"/>
      <c r="K601" s="120"/>
      <c r="L601" s="10" t="s">
        <v>1413</v>
      </c>
      <c r="M601" s="11"/>
      <c r="N601" s="11"/>
    </row>
    <row r="602" spans="1:14">
      <c r="A602" s="4">
        <v>24</v>
      </c>
      <c r="B602" s="7" t="s">
        <v>1122</v>
      </c>
      <c r="C602" s="12" t="s">
        <v>1573</v>
      </c>
      <c r="D602" s="12" t="s">
        <v>1579</v>
      </c>
      <c r="E602" s="13" t="s">
        <v>1414</v>
      </c>
      <c r="F602" s="119" t="s">
        <v>1415</v>
      </c>
      <c r="G602" s="120"/>
      <c r="H602" s="120"/>
      <c r="I602" s="120"/>
      <c r="J602" s="120"/>
      <c r="K602" s="120">
        <v>1</v>
      </c>
      <c r="L602" s="10" t="s">
        <v>1065</v>
      </c>
      <c r="M602" s="11"/>
      <c r="N602" s="11"/>
    </row>
    <row r="603" spans="1:14">
      <c r="A603" s="4">
        <v>25</v>
      </c>
      <c r="B603" s="7" t="s">
        <v>1122</v>
      </c>
      <c r="C603" s="12" t="s">
        <v>1573</v>
      </c>
      <c r="D603" s="12" t="s">
        <v>1416</v>
      </c>
      <c r="E603" s="13" t="s">
        <v>1417</v>
      </c>
      <c r="F603" s="119" t="s">
        <v>1418</v>
      </c>
      <c r="G603" s="120"/>
      <c r="H603" s="120"/>
      <c r="I603" s="120"/>
      <c r="J603" s="120"/>
      <c r="K603" s="120">
        <v>1</v>
      </c>
      <c r="L603" s="10" t="s">
        <v>1419</v>
      </c>
      <c r="M603" s="11"/>
      <c r="N603" s="11"/>
    </row>
    <row r="604" spans="1:14" ht="25.5">
      <c r="A604" s="4">
        <v>26</v>
      </c>
      <c r="B604" s="7" t="s">
        <v>1122</v>
      </c>
      <c r="C604" s="12" t="s">
        <v>1583</v>
      </c>
      <c r="D604" s="12" t="s">
        <v>1420</v>
      </c>
      <c r="E604" s="13" t="s">
        <v>1421</v>
      </c>
      <c r="F604" s="119" t="s">
        <v>1422</v>
      </c>
      <c r="G604" s="120"/>
      <c r="H604" s="120"/>
      <c r="I604" s="120"/>
      <c r="J604" s="120"/>
      <c r="K604" s="120">
        <v>1</v>
      </c>
      <c r="L604" s="10" t="s">
        <v>1423</v>
      </c>
      <c r="M604" s="11"/>
      <c r="N604" s="11"/>
    </row>
    <row r="605" spans="1:14">
      <c r="A605" s="4">
        <v>27</v>
      </c>
      <c r="B605" s="7" t="s">
        <v>1122</v>
      </c>
      <c r="C605" s="12" t="s">
        <v>1583</v>
      </c>
      <c r="D605" s="12" t="s">
        <v>1584</v>
      </c>
      <c r="E605" s="13" t="s">
        <v>1424</v>
      </c>
      <c r="F605" s="119" t="s">
        <v>1425</v>
      </c>
      <c r="G605" s="120"/>
      <c r="H605" s="120"/>
      <c r="I605" s="120"/>
      <c r="J605" s="120"/>
      <c r="K605" s="120">
        <v>1</v>
      </c>
      <c r="L605" s="10" t="s">
        <v>1426</v>
      </c>
      <c r="M605" s="11"/>
      <c r="N605" s="11"/>
    </row>
    <row r="606" spans="1:14">
      <c r="A606" s="4">
        <v>28</v>
      </c>
      <c r="B606" s="7" t="s">
        <v>1122</v>
      </c>
      <c r="C606" s="12" t="s">
        <v>55</v>
      </c>
      <c r="D606" s="12" t="s">
        <v>1427</v>
      </c>
      <c r="E606" s="13" t="s">
        <v>1428</v>
      </c>
      <c r="F606" s="119" t="s">
        <v>1429</v>
      </c>
      <c r="G606" s="120"/>
      <c r="H606" s="120"/>
      <c r="I606" s="120"/>
      <c r="J606" s="120"/>
      <c r="K606" s="120">
        <v>1</v>
      </c>
      <c r="L606" s="10" t="s">
        <v>1430</v>
      </c>
      <c r="M606" s="11"/>
      <c r="N606" s="11"/>
    </row>
    <row r="607" spans="1:14">
      <c r="A607" s="4">
        <v>29</v>
      </c>
      <c r="B607" s="7" t="s">
        <v>1122</v>
      </c>
      <c r="C607" s="12" t="s">
        <v>55</v>
      </c>
      <c r="D607" s="12" t="s">
        <v>1607</v>
      </c>
      <c r="E607" s="13" t="s">
        <v>1431</v>
      </c>
      <c r="F607" s="119" t="s">
        <v>1432</v>
      </c>
      <c r="G607" s="120"/>
      <c r="H607" s="120"/>
      <c r="I607" s="120"/>
      <c r="J607" s="120"/>
      <c r="K607" s="120">
        <v>1</v>
      </c>
      <c r="L607" s="10" t="s">
        <v>1433</v>
      </c>
      <c r="M607" s="11"/>
      <c r="N607" s="11"/>
    </row>
    <row r="608" spans="1:14">
      <c r="A608" s="4">
        <v>30</v>
      </c>
      <c r="B608" s="7" t="s">
        <v>1122</v>
      </c>
      <c r="C608" s="12" t="s">
        <v>55</v>
      </c>
      <c r="D608" s="12" t="s">
        <v>1427</v>
      </c>
      <c r="E608" s="13" t="s">
        <v>1434</v>
      </c>
      <c r="F608" s="119" t="s">
        <v>1435</v>
      </c>
      <c r="G608" s="120"/>
      <c r="H608" s="120"/>
      <c r="I608" s="120"/>
      <c r="J608" s="120"/>
      <c r="K608" s="120">
        <v>1</v>
      </c>
      <c r="L608" s="10" t="s">
        <v>1436</v>
      </c>
      <c r="M608" s="11"/>
      <c r="N608" s="11"/>
    </row>
    <row r="609" spans="1:15">
      <c r="A609" s="4">
        <v>31</v>
      </c>
      <c r="B609" s="7" t="s">
        <v>1122</v>
      </c>
      <c r="C609" s="12" t="s">
        <v>55</v>
      </c>
      <c r="D609" s="12" t="s">
        <v>1437</v>
      </c>
      <c r="E609" s="13" t="s">
        <v>1438</v>
      </c>
      <c r="F609" s="119" t="s">
        <v>1439</v>
      </c>
      <c r="G609" s="120"/>
      <c r="H609" s="120"/>
      <c r="I609" s="120"/>
      <c r="J609" s="120"/>
      <c r="K609" s="120">
        <v>1</v>
      </c>
      <c r="L609" s="10" t="s">
        <v>1440</v>
      </c>
      <c r="M609" s="11"/>
      <c r="N609" s="11"/>
    </row>
    <row r="610" spans="1:15" ht="38.25">
      <c r="A610" s="4">
        <v>32</v>
      </c>
      <c r="B610" s="7" t="s">
        <v>1122</v>
      </c>
      <c r="C610" s="12" t="s">
        <v>1591</v>
      </c>
      <c r="D610" s="12" t="s">
        <v>1441</v>
      </c>
      <c r="E610" s="13" t="s">
        <v>1442</v>
      </c>
      <c r="F610" s="119" t="s">
        <v>1443</v>
      </c>
      <c r="G610" s="120"/>
      <c r="H610" s="120"/>
      <c r="I610" s="120"/>
      <c r="J610" s="120">
        <v>1</v>
      </c>
      <c r="K610" s="120"/>
      <c r="L610" s="10" t="s">
        <v>1444</v>
      </c>
      <c r="M610" s="11"/>
      <c r="N610" s="11"/>
    </row>
    <row r="611" spans="1:15">
      <c r="A611" s="4">
        <v>33</v>
      </c>
      <c r="B611" s="7" t="s">
        <v>1122</v>
      </c>
      <c r="C611" s="12" t="s">
        <v>1591</v>
      </c>
      <c r="D611" s="12" t="s">
        <v>98</v>
      </c>
      <c r="E611" s="13" t="s">
        <v>1445</v>
      </c>
      <c r="F611" s="119" t="s">
        <v>1446</v>
      </c>
      <c r="G611" s="120"/>
      <c r="H611" s="120"/>
      <c r="I611" s="120"/>
      <c r="J611" s="120"/>
      <c r="K611" s="120">
        <v>1</v>
      </c>
      <c r="L611" s="10" t="s">
        <v>1447</v>
      </c>
      <c r="M611" s="11"/>
      <c r="N611" s="11"/>
    </row>
    <row r="612" spans="1:15">
      <c r="A612" s="4">
        <v>34</v>
      </c>
      <c r="B612" s="7" t="s">
        <v>1122</v>
      </c>
      <c r="C612" s="12" t="s">
        <v>1591</v>
      </c>
      <c r="D612" s="12" t="s">
        <v>1448</v>
      </c>
      <c r="E612" s="13" t="s">
        <v>1449</v>
      </c>
      <c r="F612" s="119" t="s">
        <v>1450</v>
      </c>
      <c r="G612" s="120"/>
      <c r="H612" s="120"/>
      <c r="I612" s="120"/>
      <c r="J612" s="120"/>
      <c r="K612" s="120">
        <v>1</v>
      </c>
      <c r="L612" s="10" t="s">
        <v>1451</v>
      </c>
      <c r="M612" s="11"/>
      <c r="N612" s="11"/>
    </row>
    <row r="613" spans="1:15">
      <c r="A613" s="4">
        <v>35</v>
      </c>
      <c r="B613" s="7" t="s">
        <v>1122</v>
      </c>
      <c r="C613" s="12" t="s">
        <v>1591</v>
      </c>
      <c r="D613" s="12" t="s">
        <v>1448</v>
      </c>
      <c r="E613" s="13" t="s">
        <v>1452</v>
      </c>
      <c r="F613" s="119" t="s">
        <v>31</v>
      </c>
      <c r="G613" s="120"/>
      <c r="H613" s="120"/>
      <c r="I613" s="120"/>
      <c r="J613" s="120"/>
      <c r="K613" s="120">
        <v>1</v>
      </c>
      <c r="L613" s="10" t="s">
        <v>366</v>
      </c>
      <c r="M613" s="11"/>
      <c r="N613" s="11"/>
    </row>
    <row r="614" spans="1:15">
      <c r="A614" s="4">
        <v>36</v>
      </c>
      <c r="B614" s="7" t="s">
        <v>1122</v>
      </c>
      <c r="C614" s="12" t="s">
        <v>1591</v>
      </c>
      <c r="D614" s="12" t="s">
        <v>1448</v>
      </c>
      <c r="E614" s="13" t="s">
        <v>367</v>
      </c>
      <c r="F614" s="119" t="s">
        <v>368</v>
      </c>
      <c r="G614" s="120"/>
      <c r="H614" s="120"/>
      <c r="I614" s="120"/>
      <c r="J614" s="120"/>
      <c r="K614" s="120">
        <v>1</v>
      </c>
      <c r="L614" s="10" t="s">
        <v>369</v>
      </c>
      <c r="M614" s="11"/>
      <c r="N614" s="11"/>
    </row>
    <row r="615" spans="1:15" ht="63.75">
      <c r="A615" s="4">
        <v>37</v>
      </c>
      <c r="B615" s="7" t="s">
        <v>1122</v>
      </c>
      <c r="C615" s="12" t="s">
        <v>1591</v>
      </c>
      <c r="D615" s="12" t="s">
        <v>370</v>
      </c>
      <c r="E615" s="13" t="s">
        <v>371</v>
      </c>
      <c r="F615" s="119" t="s">
        <v>1425</v>
      </c>
      <c r="G615" s="120"/>
      <c r="H615" s="120"/>
      <c r="I615" s="120"/>
      <c r="J615" s="120">
        <v>1</v>
      </c>
      <c r="K615" s="120"/>
      <c r="L615" s="10" t="s">
        <v>372</v>
      </c>
      <c r="M615" s="11"/>
      <c r="N615" s="11" t="s">
        <v>594</v>
      </c>
    </row>
    <row r="616" spans="1:15" ht="63.75">
      <c r="A616" s="4">
        <v>38</v>
      </c>
      <c r="B616" s="7" t="s">
        <v>1122</v>
      </c>
      <c r="C616" s="12" t="s">
        <v>55</v>
      </c>
      <c r="D616" s="12" t="s">
        <v>1437</v>
      </c>
      <c r="E616" s="13" t="s">
        <v>595</v>
      </c>
      <c r="F616" s="119" t="s">
        <v>1422</v>
      </c>
      <c r="G616" s="120"/>
      <c r="H616" s="120"/>
      <c r="I616" s="120"/>
      <c r="J616" s="120">
        <v>1</v>
      </c>
      <c r="K616" s="120"/>
      <c r="L616" s="10" t="s">
        <v>596</v>
      </c>
      <c r="M616" s="11"/>
      <c r="N616" s="11" t="s">
        <v>597</v>
      </c>
    </row>
    <row r="617" spans="1:15" ht="25.5">
      <c r="A617" s="4">
        <v>39</v>
      </c>
      <c r="B617" s="7" t="s">
        <v>1122</v>
      </c>
      <c r="C617" s="12" t="s">
        <v>1573</v>
      </c>
      <c r="D617" s="12" t="s">
        <v>1579</v>
      </c>
      <c r="E617" s="13" t="s">
        <v>700</v>
      </c>
      <c r="F617" s="119" t="s">
        <v>701</v>
      </c>
      <c r="G617" s="120"/>
      <c r="H617" s="120"/>
      <c r="I617" s="120"/>
      <c r="J617" s="120"/>
      <c r="K617" s="120">
        <v>1</v>
      </c>
      <c r="L617" s="10" t="s">
        <v>702</v>
      </c>
      <c r="M617" s="11"/>
      <c r="N617" s="11"/>
    </row>
    <row r="618" spans="1:15" ht="25.5">
      <c r="A618" s="4">
        <v>40</v>
      </c>
      <c r="B618" s="7" t="s">
        <v>1122</v>
      </c>
      <c r="C618" s="12" t="s">
        <v>1573</v>
      </c>
      <c r="D618" s="12" t="s">
        <v>1574</v>
      </c>
      <c r="E618" s="13" t="s">
        <v>703</v>
      </c>
      <c r="F618" s="119">
        <v>39333</v>
      </c>
      <c r="G618" s="120"/>
      <c r="H618" s="120"/>
      <c r="I618" s="120"/>
      <c r="J618" s="120">
        <v>1</v>
      </c>
      <c r="K618" s="120"/>
      <c r="L618" s="10" t="s">
        <v>704</v>
      </c>
      <c r="M618" s="11"/>
      <c r="N618" s="11"/>
      <c r="O618" s="2" t="s">
        <v>705</v>
      </c>
    </row>
    <row r="619" spans="1:15" ht="38.25">
      <c r="A619" s="4">
        <v>41</v>
      </c>
      <c r="B619" s="7" t="s">
        <v>1122</v>
      </c>
      <c r="C619" s="12" t="s">
        <v>1583</v>
      </c>
      <c r="D619" s="12" t="s">
        <v>706</v>
      </c>
      <c r="E619" s="13" t="s">
        <v>707</v>
      </c>
      <c r="F619" s="119">
        <v>39363</v>
      </c>
      <c r="G619" s="120"/>
      <c r="H619" s="120">
        <v>1</v>
      </c>
      <c r="I619" s="120"/>
      <c r="J619" s="120"/>
      <c r="K619" s="120"/>
      <c r="L619" s="10" t="s">
        <v>708</v>
      </c>
      <c r="M619" s="11" t="s">
        <v>709</v>
      </c>
      <c r="N619" s="11" t="s">
        <v>523</v>
      </c>
      <c r="O619" s="2" t="s">
        <v>705</v>
      </c>
    </row>
    <row r="620" spans="1:15" ht="51">
      <c r="A620" s="4">
        <v>42</v>
      </c>
      <c r="B620" s="7" t="s">
        <v>1122</v>
      </c>
      <c r="C620" s="12" t="s">
        <v>1583</v>
      </c>
      <c r="D620" s="12" t="s">
        <v>1610</v>
      </c>
      <c r="E620" s="13" t="s">
        <v>710</v>
      </c>
      <c r="F620" s="119" t="s">
        <v>711</v>
      </c>
      <c r="G620" s="120"/>
      <c r="H620" s="120"/>
      <c r="I620" s="120">
        <v>1</v>
      </c>
      <c r="J620" s="120"/>
      <c r="K620" s="120"/>
      <c r="L620" s="10" t="s">
        <v>712</v>
      </c>
      <c r="M620" s="11"/>
      <c r="N620" s="11"/>
      <c r="O620" s="2" t="s">
        <v>705</v>
      </c>
    </row>
    <row r="621" spans="1:15" ht="25.5">
      <c r="A621" s="4">
        <v>43</v>
      </c>
      <c r="B621" s="7" t="s">
        <v>1122</v>
      </c>
      <c r="C621" s="12" t="s">
        <v>55</v>
      </c>
      <c r="D621" s="12" t="s">
        <v>1437</v>
      </c>
      <c r="E621" s="13" t="s">
        <v>713</v>
      </c>
      <c r="F621" s="119" t="s">
        <v>714</v>
      </c>
      <c r="G621" s="120"/>
      <c r="H621" s="120"/>
      <c r="I621" s="120"/>
      <c r="J621" s="120"/>
      <c r="K621" s="120">
        <v>1</v>
      </c>
      <c r="L621" s="10" t="s">
        <v>1065</v>
      </c>
      <c r="M621" s="11"/>
      <c r="N621" s="11"/>
      <c r="O621" s="2" t="s">
        <v>705</v>
      </c>
    </row>
    <row r="622" spans="1:15" ht="25.5">
      <c r="A622" s="4">
        <v>44</v>
      </c>
      <c r="B622" s="7" t="s">
        <v>1122</v>
      </c>
      <c r="C622" s="12" t="s">
        <v>55</v>
      </c>
      <c r="D622" s="12" t="s">
        <v>56</v>
      </c>
      <c r="E622" s="13" t="s">
        <v>715</v>
      </c>
      <c r="F622" s="119" t="s">
        <v>716</v>
      </c>
      <c r="G622" s="120"/>
      <c r="H622" s="120"/>
      <c r="I622" s="120"/>
      <c r="J622" s="120"/>
      <c r="K622" s="120">
        <v>1</v>
      </c>
      <c r="L622" s="10" t="s">
        <v>1065</v>
      </c>
      <c r="M622" s="11"/>
      <c r="N622" s="11"/>
      <c r="O622" s="2" t="s">
        <v>705</v>
      </c>
    </row>
    <row r="623" spans="1:15" ht="25.5">
      <c r="A623" s="4">
        <v>45</v>
      </c>
      <c r="B623" s="7" t="s">
        <v>1122</v>
      </c>
      <c r="C623" s="12" t="s">
        <v>55</v>
      </c>
      <c r="D623" s="12" t="s">
        <v>56</v>
      </c>
      <c r="E623" s="13" t="s">
        <v>717</v>
      </c>
      <c r="F623" s="119" t="s">
        <v>718</v>
      </c>
      <c r="G623" s="120"/>
      <c r="H623" s="120"/>
      <c r="I623" s="120"/>
      <c r="J623" s="120"/>
      <c r="K623" s="120">
        <v>1</v>
      </c>
      <c r="L623" s="10" t="s">
        <v>216</v>
      </c>
      <c r="M623" s="11"/>
      <c r="N623" s="11"/>
      <c r="O623" s="2" t="s">
        <v>705</v>
      </c>
    </row>
    <row r="624" spans="1:15" ht="25.5">
      <c r="A624" s="4">
        <v>46</v>
      </c>
      <c r="B624" s="7" t="s">
        <v>1122</v>
      </c>
      <c r="C624" s="12" t="s">
        <v>55</v>
      </c>
      <c r="D624" s="12" t="s">
        <v>1437</v>
      </c>
      <c r="E624" s="13" t="s">
        <v>719</v>
      </c>
      <c r="F624" s="119" t="s">
        <v>720</v>
      </c>
      <c r="G624" s="120"/>
      <c r="H624" s="120"/>
      <c r="I624" s="120"/>
      <c r="J624" s="120"/>
      <c r="K624" s="120">
        <v>1</v>
      </c>
      <c r="L624" s="10" t="s">
        <v>1065</v>
      </c>
      <c r="M624" s="11"/>
      <c r="N624" s="11"/>
      <c r="O624" s="2" t="s">
        <v>705</v>
      </c>
    </row>
    <row r="625" spans="1:15" ht="25.5">
      <c r="A625" s="4">
        <v>47</v>
      </c>
      <c r="B625" s="7" t="s">
        <v>1122</v>
      </c>
      <c r="C625" s="12" t="s">
        <v>1591</v>
      </c>
      <c r="D625" s="12" t="s">
        <v>1448</v>
      </c>
      <c r="E625" s="13" t="s">
        <v>721</v>
      </c>
      <c r="F625" s="119" t="s">
        <v>722</v>
      </c>
      <c r="G625" s="120"/>
      <c r="H625" s="120"/>
      <c r="I625" s="120"/>
      <c r="J625" s="120"/>
      <c r="K625" s="120">
        <v>1</v>
      </c>
      <c r="L625" s="10" t="s">
        <v>723</v>
      </c>
      <c r="M625" s="11"/>
      <c r="N625" s="11"/>
      <c r="O625" s="2" t="s">
        <v>705</v>
      </c>
    </row>
    <row r="626" spans="1:15" ht="38.25">
      <c r="A626" s="4">
        <v>48</v>
      </c>
      <c r="B626" s="7" t="s">
        <v>1122</v>
      </c>
      <c r="C626" s="12" t="s">
        <v>1591</v>
      </c>
      <c r="D626" s="12" t="s">
        <v>1441</v>
      </c>
      <c r="E626" s="13" t="s">
        <v>724</v>
      </c>
      <c r="F626" s="119" t="s">
        <v>725</v>
      </c>
      <c r="G626" s="120"/>
      <c r="H626" s="120"/>
      <c r="I626" s="120">
        <v>1</v>
      </c>
      <c r="J626" s="120"/>
      <c r="K626" s="120"/>
      <c r="L626" s="10" t="s">
        <v>1622</v>
      </c>
      <c r="M626" s="11"/>
      <c r="N626" s="11" t="s">
        <v>1623</v>
      </c>
      <c r="O626" s="2" t="s">
        <v>705</v>
      </c>
    </row>
    <row r="627" spans="1:15" ht="51">
      <c r="A627" s="4">
        <v>49</v>
      </c>
      <c r="B627" s="7" t="s">
        <v>1122</v>
      </c>
      <c r="C627" s="12" t="s">
        <v>1591</v>
      </c>
      <c r="D627" s="12" t="s">
        <v>1441</v>
      </c>
      <c r="E627" s="13" t="s">
        <v>1624</v>
      </c>
      <c r="F627" s="119" t="s">
        <v>1271</v>
      </c>
      <c r="G627" s="120"/>
      <c r="H627" s="120">
        <v>1</v>
      </c>
      <c r="I627" s="120"/>
      <c r="J627" s="120"/>
      <c r="K627" s="120"/>
      <c r="L627" s="10" t="s">
        <v>1272</v>
      </c>
      <c r="M627" s="11" t="s">
        <v>1273</v>
      </c>
      <c r="N627" s="11" t="s">
        <v>523</v>
      </c>
      <c r="O627" s="2" t="s">
        <v>705</v>
      </c>
    </row>
    <row r="628" spans="1:15" ht="25.5">
      <c r="A628" s="4">
        <v>50</v>
      </c>
      <c r="B628" s="7" t="s">
        <v>1122</v>
      </c>
      <c r="C628" s="12" t="s">
        <v>1591</v>
      </c>
      <c r="D628" s="12" t="s">
        <v>98</v>
      </c>
      <c r="E628" s="13" t="s">
        <v>1274</v>
      </c>
      <c r="F628" s="119" t="s">
        <v>1275</v>
      </c>
      <c r="G628" s="120"/>
      <c r="H628" s="120"/>
      <c r="I628" s="120"/>
      <c r="J628" s="120"/>
      <c r="K628" s="120">
        <v>1</v>
      </c>
      <c r="L628" s="10" t="s">
        <v>1276</v>
      </c>
      <c r="M628" s="11"/>
      <c r="N628" s="11"/>
      <c r="O628" s="2" t="s">
        <v>705</v>
      </c>
    </row>
    <row r="629" spans="1:15" ht="25.5">
      <c r="A629" s="4">
        <v>51</v>
      </c>
      <c r="B629" s="7" t="s">
        <v>1122</v>
      </c>
      <c r="C629" s="12" t="s">
        <v>1591</v>
      </c>
      <c r="D629" s="12" t="s">
        <v>1592</v>
      </c>
      <c r="E629" s="13" t="s">
        <v>1277</v>
      </c>
      <c r="F629" s="119" t="s">
        <v>1278</v>
      </c>
      <c r="G629" s="120"/>
      <c r="H629" s="120"/>
      <c r="I629" s="120"/>
      <c r="J629" s="120"/>
      <c r="K629" s="120">
        <v>1</v>
      </c>
      <c r="L629" s="10" t="s">
        <v>1065</v>
      </c>
      <c r="M629" s="11"/>
      <c r="N629" s="11"/>
      <c r="O629" s="2" t="s">
        <v>705</v>
      </c>
    </row>
    <row r="630" spans="1:15" ht="38.25">
      <c r="A630" s="4">
        <v>52</v>
      </c>
      <c r="B630" s="7" t="s">
        <v>1122</v>
      </c>
      <c r="C630" s="12" t="s">
        <v>1591</v>
      </c>
      <c r="D630" s="12" t="s">
        <v>1441</v>
      </c>
      <c r="E630" s="13" t="s">
        <v>1279</v>
      </c>
      <c r="F630" s="119" t="s">
        <v>1280</v>
      </c>
      <c r="G630" s="120"/>
      <c r="H630" s="120"/>
      <c r="I630" s="120">
        <v>1</v>
      </c>
      <c r="J630" s="120"/>
      <c r="K630" s="120"/>
      <c r="L630" s="10" t="s">
        <v>1281</v>
      </c>
      <c r="M630" s="11"/>
      <c r="N630" s="11"/>
      <c r="O630" s="2" t="s">
        <v>705</v>
      </c>
    </row>
    <row r="631" spans="1:15" ht="25.5">
      <c r="A631" s="4">
        <v>53</v>
      </c>
      <c r="B631" s="7" t="s">
        <v>1122</v>
      </c>
      <c r="C631" s="12" t="s">
        <v>1591</v>
      </c>
      <c r="D631" s="12" t="s">
        <v>1592</v>
      </c>
      <c r="E631" s="13" t="s">
        <v>1282</v>
      </c>
      <c r="F631" s="119" t="s">
        <v>1283</v>
      </c>
      <c r="G631" s="120"/>
      <c r="H631" s="120"/>
      <c r="I631" s="120"/>
      <c r="J631" s="120"/>
      <c r="K631" s="120">
        <v>1</v>
      </c>
      <c r="L631" s="10" t="s">
        <v>658</v>
      </c>
      <c r="M631" s="11"/>
      <c r="N631" s="11"/>
      <c r="O631" s="2" t="s">
        <v>705</v>
      </c>
    </row>
    <row r="632" spans="1:15" ht="25.5">
      <c r="A632" s="4">
        <v>54</v>
      </c>
      <c r="B632" s="7" t="s">
        <v>1122</v>
      </c>
      <c r="C632" s="12" t="s">
        <v>1591</v>
      </c>
      <c r="D632" s="12" t="s">
        <v>1448</v>
      </c>
      <c r="E632" s="13" t="s">
        <v>659</v>
      </c>
      <c r="F632" s="119" t="s">
        <v>413</v>
      </c>
      <c r="G632" s="120"/>
      <c r="H632" s="120"/>
      <c r="I632" s="120"/>
      <c r="J632" s="120"/>
      <c r="K632" s="120">
        <v>1</v>
      </c>
      <c r="L632" s="10" t="s">
        <v>414</v>
      </c>
      <c r="M632" s="11"/>
      <c r="N632" s="11"/>
      <c r="O632" s="2" t="s">
        <v>705</v>
      </c>
    </row>
    <row r="633" spans="1:15" ht="25.5">
      <c r="A633" s="4">
        <v>55</v>
      </c>
      <c r="B633" s="7" t="s">
        <v>1122</v>
      </c>
      <c r="C633" s="12" t="s">
        <v>1583</v>
      </c>
      <c r="D633" s="12" t="s">
        <v>1584</v>
      </c>
      <c r="E633" s="13" t="s">
        <v>415</v>
      </c>
      <c r="F633" s="119" t="s">
        <v>416</v>
      </c>
      <c r="G633" s="120"/>
      <c r="H633" s="120"/>
      <c r="I633" s="120">
        <v>1</v>
      </c>
      <c r="J633" s="120">
        <v>1</v>
      </c>
      <c r="K633" s="120"/>
      <c r="L633" s="10" t="s">
        <v>417</v>
      </c>
      <c r="M633" s="11"/>
      <c r="N633" s="11"/>
      <c r="O633" s="2" t="s">
        <v>705</v>
      </c>
    </row>
    <row r="634" spans="1:15" ht="25.5">
      <c r="A634" s="4">
        <v>56</v>
      </c>
      <c r="B634" s="7" t="s">
        <v>1122</v>
      </c>
      <c r="C634" s="12" t="s">
        <v>55</v>
      </c>
      <c r="D634" s="12" t="s">
        <v>1427</v>
      </c>
      <c r="E634" s="13" t="s">
        <v>418</v>
      </c>
      <c r="F634" s="119" t="s">
        <v>1275</v>
      </c>
      <c r="G634" s="120"/>
      <c r="H634" s="120"/>
      <c r="I634" s="120"/>
      <c r="J634" s="120"/>
      <c r="K634" s="120">
        <v>1</v>
      </c>
      <c r="L634" s="10" t="s">
        <v>702</v>
      </c>
      <c r="M634" s="11"/>
      <c r="N634" s="11"/>
      <c r="O634" s="2" t="s">
        <v>705</v>
      </c>
    </row>
    <row r="635" spans="1:15" ht="25.5">
      <c r="A635" s="4">
        <v>57</v>
      </c>
      <c r="B635" s="7" t="s">
        <v>1122</v>
      </c>
      <c r="C635" s="12" t="s">
        <v>55</v>
      </c>
      <c r="D635" s="12" t="s">
        <v>1607</v>
      </c>
      <c r="E635" s="13" t="s">
        <v>419</v>
      </c>
      <c r="F635" s="119" t="s">
        <v>420</v>
      </c>
      <c r="G635" s="120"/>
      <c r="H635" s="120"/>
      <c r="I635" s="120"/>
      <c r="J635" s="120"/>
      <c r="K635" s="120">
        <v>1</v>
      </c>
      <c r="L635" s="10" t="s">
        <v>421</v>
      </c>
      <c r="M635" s="11"/>
      <c r="N635" s="11"/>
      <c r="O635" s="2" t="s">
        <v>705</v>
      </c>
    </row>
    <row r="636" spans="1:15" ht="25.5">
      <c r="A636" s="4">
        <v>58</v>
      </c>
      <c r="B636" s="7" t="s">
        <v>1122</v>
      </c>
      <c r="C636" s="12" t="s">
        <v>55</v>
      </c>
      <c r="D636" s="12" t="s">
        <v>422</v>
      </c>
      <c r="E636" s="13" t="s">
        <v>423</v>
      </c>
      <c r="F636" s="119" t="s">
        <v>424</v>
      </c>
      <c r="G636" s="120"/>
      <c r="H636" s="120"/>
      <c r="I636" s="120"/>
      <c r="J636" s="120"/>
      <c r="K636" s="120">
        <v>1</v>
      </c>
      <c r="L636" s="10" t="s">
        <v>702</v>
      </c>
      <c r="M636" s="11"/>
      <c r="N636" s="11"/>
      <c r="O636" s="2" t="s">
        <v>705</v>
      </c>
    </row>
    <row r="637" spans="1:15" ht="25.5">
      <c r="A637" s="4">
        <v>59</v>
      </c>
      <c r="B637" s="7" t="s">
        <v>1122</v>
      </c>
      <c r="C637" s="12" t="s">
        <v>55</v>
      </c>
      <c r="D637" s="12" t="s">
        <v>1427</v>
      </c>
      <c r="E637" s="13" t="s">
        <v>1315</v>
      </c>
      <c r="F637" s="119" t="s">
        <v>1518</v>
      </c>
      <c r="G637" s="120"/>
      <c r="H637" s="120"/>
      <c r="I637" s="120"/>
      <c r="J637" s="120"/>
      <c r="K637" s="120">
        <v>1</v>
      </c>
      <c r="L637" s="10" t="s">
        <v>658</v>
      </c>
      <c r="M637" s="11"/>
      <c r="N637" s="11"/>
      <c r="O637" s="2" t="s">
        <v>705</v>
      </c>
    </row>
    <row r="638" spans="1:15" ht="25.5">
      <c r="A638" s="4">
        <v>60</v>
      </c>
      <c r="B638" s="7" t="s">
        <v>1122</v>
      </c>
      <c r="C638" s="12" t="s">
        <v>55</v>
      </c>
      <c r="D638" s="12" t="s">
        <v>1427</v>
      </c>
      <c r="E638" s="13" t="s">
        <v>1519</v>
      </c>
      <c r="F638" s="119" t="s">
        <v>1199</v>
      </c>
      <c r="G638" s="120"/>
      <c r="H638" s="120"/>
      <c r="I638" s="120"/>
      <c r="J638" s="120"/>
      <c r="K638" s="120">
        <v>1</v>
      </c>
      <c r="L638" s="10" t="s">
        <v>658</v>
      </c>
      <c r="M638" s="11"/>
      <c r="N638" s="11"/>
      <c r="O638" s="2" t="s">
        <v>705</v>
      </c>
    </row>
    <row r="639" spans="1:15" ht="25.5">
      <c r="A639" s="4">
        <v>61</v>
      </c>
      <c r="B639" s="7" t="s">
        <v>1122</v>
      </c>
      <c r="C639" s="12" t="s">
        <v>55</v>
      </c>
      <c r="D639" s="12" t="s">
        <v>1437</v>
      </c>
      <c r="E639" s="13" t="s">
        <v>1200</v>
      </c>
      <c r="F639" s="119" t="s">
        <v>1275</v>
      </c>
      <c r="G639" s="120"/>
      <c r="H639" s="120"/>
      <c r="I639" s="120"/>
      <c r="J639" s="120">
        <v>1</v>
      </c>
      <c r="K639" s="120" t="s">
        <v>1201</v>
      </c>
      <c r="L639" s="10" t="s">
        <v>658</v>
      </c>
      <c r="M639" s="11"/>
      <c r="N639" s="11"/>
      <c r="O639" s="2" t="s">
        <v>705</v>
      </c>
    </row>
    <row r="640" spans="1:15" ht="25.5">
      <c r="A640" s="4">
        <v>62</v>
      </c>
      <c r="B640" s="7" t="s">
        <v>1122</v>
      </c>
      <c r="C640" s="12" t="s">
        <v>55</v>
      </c>
      <c r="D640" s="12" t="s">
        <v>1437</v>
      </c>
      <c r="E640" s="13" t="s">
        <v>1202</v>
      </c>
      <c r="F640" s="119" t="s">
        <v>413</v>
      </c>
      <c r="G640" s="120"/>
      <c r="H640" s="120"/>
      <c r="I640" s="120"/>
      <c r="J640" s="120"/>
      <c r="K640" s="120">
        <v>1</v>
      </c>
      <c r="L640" s="10" t="s">
        <v>658</v>
      </c>
      <c r="M640" s="11"/>
      <c r="N640" s="11"/>
      <c r="O640" s="2" t="s">
        <v>705</v>
      </c>
    </row>
    <row r="641" spans="1:15" ht="25.5">
      <c r="A641" s="4">
        <v>63</v>
      </c>
      <c r="B641" s="7" t="s">
        <v>1122</v>
      </c>
      <c r="C641" s="12" t="s">
        <v>55</v>
      </c>
      <c r="D641" s="12" t="s">
        <v>1597</v>
      </c>
      <c r="E641" s="13" t="s">
        <v>1203</v>
      </c>
      <c r="F641" s="119" t="s">
        <v>413</v>
      </c>
      <c r="G641" s="120"/>
      <c r="H641" s="120"/>
      <c r="I641" s="120"/>
      <c r="J641" s="120"/>
      <c r="K641" s="120">
        <v>1</v>
      </c>
      <c r="L641" s="10" t="s">
        <v>658</v>
      </c>
      <c r="M641" s="11"/>
      <c r="N641" s="11"/>
      <c r="O641" s="2" t="s">
        <v>705</v>
      </c>
    </row>
    <row r="642" spans="1:15" ht="25.5">
      <c r="A642" s="4">
        <v>64</v>
      </c>
      <c r="B642" s="7" t="s">
        <v>1122</v>
      </c>
      <c r="C642" s="12" t="s">
        <v>55</v>
      </c>
      <c r="D642" s="12" t="s">
        <v>1437</v>
      </c>
      <c r="E642" s="13" t="s">
        <v>1204</v>
      </c>
      <c r="F642" s="119" t="s">
        <v>1205</v>
      </c>
      <c r="G642" s="120"/>
      <c r="H642" s="120"/>
      <c r="I642" s="120"/>
      <c r="J642" s="120"/>
      <c r="K642" s="120">
        <v>1</v>
      </c>
      <c r="L642" s="10" t="s">
        <v>658</v>
      </c>
      <c r="M642" s="11"/>
      <c r="N642" s="11"/>
      <c r="O642" s="2" t="s">
        <v>705</v>
      </c>
    </row>
    <row r="643" spans="1:15" ht="38.25">
      <c r="A643" s="4">
        <v>65</v>
      </c>
      <c r="B643" s="7" t="s">
        <v>1122</v>
      </c>
      <c r="C643" s="12" t="s">
        <v>1573</v>
      </c>
      <c r="D643" s="12" t="s">
        <v>1579</v>
      </c>
      <c r="E643" s="13" t="s">
        <v>1206</v>
      </c>
      <c r="F643" s="119" t="s">
        <v>1207</v>
      </c>
      <c r="G643" s="120"/>
      <c r="H643" s="120"/>
      <c r="I643" s="120">
        <v>1</v>
      </c>
      <c r="J643" s="120"/>
      <c r="K643" s="120"/>
      <c r="L643" s="10" t="s">
        <v>1641</v>
      </c>
      <c r="M643" s="11"/>
      <c r="N643" s="11"/>
      <c r="O643" s="2" t="s">
        <v>705</v>
      </c>
    </row>
    <row r="644" spans="1:15" ht="25.5">
      <c r="A644" s="4">
        <v>66</v>
      </c>
      <c r="B644" s="7" t="s">
        <v>1122</v>
      </c>
      <c r="C644" s="12" t="s">
        <v>1573</v>
      </c>
      <c r="D644" s="12" t="s">
        <v>1579</v>
      </c>
      <c r="E644" s="13" t="s">
        <v>1642</v>
      </c>
      <c r="F644" s="119">
        <v>39334</v>
      </c>
      <c r="G644" s="120"/>
      <c r="H644" s="120"/>
      <c r="I644" s="120">
        <v>1</v>
      </c>
      <c r="J644" s="120"/>
      <c r="K644" s="120"/>
      <c r="L644" s="10" t="s">
        <v>1643</v>
      </c>
      <c r="M644" s="11"/>
      <c r="N644" s="11"/>
    </row>
    <row r="645" spans="1:15">
      <c r="A645" s="4">
        <v>67</v>
      </c>
      <c r="B645" s="7" t="s">
        <v>1122</v>
      </c>
      <c r="C645" s="12" t="s">
        <v>1573</v>
      </c>
      <c r="D645" s="12" t="s">
        <v>1644</v>
      </c>
      <c r="E645" s="13" t="s">
        <v>1645</v>
      </c>
      <c r="F645" s="119">
        <v>39335</v>
      </c>
      <c r="G645" s="120"/>
      <c r="H645" s="120"/>
      <c r="I645" s="120"/>
      <c r="J645" s="120"/>
      <c r="K645" s="120">
        <v>1</v>
      </c>
      <c r="L645" s="10" t="s">
        <v>1065</v>
      </c>
      <c r="M645" s="11"/>
      <c r="N645" s="11"/>
    </row>
    <row r="646" spans="1:15">
      <c r="A646" s="4">
        <v>68</v>
      </c>
      <c r="B646" s="7" t="s">
        <v>1122</v>
      </c>
      <c r="C646" s="12" t="s">
        <v>1591</v>
      </c>
      <c r="D646" s="12" t="s">
        <v>98</v>
      </c>
      <c r="E646" s="13" t="s">
        <v>1646</v>
      </c>
      <c r="F646" s="119">
        <v>39328</v>
      </c>
      <c r="G646" s="120"/>
      <c r="H646" s="120"/>
      <c r="I646" s="120"/>
      <c r="J646" s="120"/>
      <c r="K646" s="120">
        <v>1</v>
      </c>
      <c r="L646" s="10" t="s">
        <v>1065</v>
      </c>
      <c r="M646" s="11"/>
      <c r="N646" s="11"/>
    </row>
    <row r="647" spans="1:15" ht="51">
      <c r="A647" s="4">
        <v>69</v>
      </c>
      <c r="B647" s="7" t="s">
        <v>1122</v>
      </c>
      <c r="C647" s="12" t="s">
        <v>1591</v>
      </c>
      <c r="D647" s="12" t="s">
        <v>1448</v>
      </c>
      <c r="E647" s="13" t="s">
        <v>1647</v>
      </c>
      <c r="F647" s="119">
        <v>39334</v>
      </c>
      <c r="G647" s="120"/>
      <c r="H647" s="120">
        <v>1</v>
      </c>
      <c r="I647" s="120"/>
      <c r="J647" s="120"/>
      <c r="K647" s="120"/>
      <c r="L647" s="10" t="s">
        <v>1648</v>
      </c>
      <c r="M647" s="11" t="s">
        <v>1273</v>
      </c>
      <c r="N647" s="11" t="s">
        <v>523</v>
      </c>
    </row>
    <row r="648" spans="1:15">
      <c r="A648" s="4">
        <v>70</v>
      </c>
      <c r="B648" s="7" t="s">
        <v>1122</v>
      </c>
      <c r="C648" s="12" t="s">
        <v>1591</v>
      </c>
      <c r="D648" s="12" t="s">
        <v>1448</v>
      </c>
      <c r="E648" s="13" t="s">
        <v>1649</v>
      </c>
      <c r="F648" s="119" t="s">
        <v>253</v>
      </c>
      <c r="G648" s="120"/>
      <c r="H648" s="120"/>
      <c r="I648" s="120">
        <v>1</v>
      </c>
      <c r="J648" s="120"/>
      <c r="K648" s="120"/>
      <c r="L648" s="10" t="s">
        <v>35</v>
      </c>
      <c r="M648" s="11"/>
      <c r="N648" s="11"/>
    </row>
    <row r="649" spans="1:15">
      <c r="A649" s="4">
        <v>71</v>
      </c>
      <c r="B649" s="7" t="s">
        <v>1122</v>
      </c>
      <c r="C649" s="12" t="s">
        <v>1591</v>
      </c>
      <c r="D649" s="12" t="s">
        <v>1448</v>
      </c>
      <c r="E649" s="13" t="s">
        <v>36</v>
      </c>
      <c r="F649" s="119" t="s">
        <v>37</v>
      </c>
      <c r="G649" s="120"/>
      <c r="H649" s="120"/>
      <c r="I649" s="120"/>
      <c r="J649" s="120"/>
      <c r="K649" s="120">
        <v>1</v>
      </c>
      <c r="L649" s="10" t="s">
        <v>1065</v>
      </c>
      <c r="M649" s="11"/>
      <c r="N649" s="11"/>
    </row>
    <row r="650" spans="1:15">
      <c r="A650" s="4">
        <v>72</v>
      </c>
      <c r="B650" s="7" t="s">
        <v>1122</v>
      </c>
      <c r="C650" s="12" t="s">
        <v>1591</v>
      </c>
      <c r="D650" s="12" t="s">
        <v>1448</v>
      </c>
      <c r="E650" s="13" t="s">
        <v>38</v>
      </c>
      <c r="F650" s="119" t="s">
        <v>39</v>
      </c>
      <c r="G650" s="120"/>
      <c r="H650" s="120"/>
      <c r="I650" s="120"/>
      <c r="J650" s="120"/>
      <c r="K650" s="120">
        <v>1</v>
      </c>
      <c r="L650" s="10" t="s">
        <v>1065</v>
      </c>
      <c r="M650" s="11"/>
      <c r="N650" s="11"/>
    </row>
    <row r="651" spans="1:15">
      <c r="A651" s="4">
        <v>73</v>
      </c>
      <c r="B651" s="7" t="s">
        <v>1122</v>
      </c>
      <c r="C651" s="12" t="s">
        <v>1583</v>
      </c>
      <c r="D651" s="12" t="s">
        <v>40</v>
      </c>
      <c r="E651" s="13" t="s">
        <v>41</v>
      </c>
      <c r="F651" s="119">
        <v>39150</v>
      </c>
      <c r="G651" s="120"/>
      <c r="H651" s="120"/>
      <c r="I651" s="120"/>
      <c r="J651" s="120"/>
      <c r="K651" s="120">
        <v>1</v>
      </c>
      <c r="L651" s="10" t="s">
        <v>723</v>
      </c>
      <c r="M651" s="11"/>
      <c r="N651" s="11"/>
    </row>
    <row r="652" spans="1:15">
      <c r="A652" s="4">
        <v>74</v>
      </c>
      <c r="B652" s="7" t="s">
        <v>1122</v>
      </c>
      <c r="C652" s="12" t="s">
        <v>1583</v>
      </c>
      <c r="D652" s="12" t="s">
        <v>1584</v>
      </c>
      <c r="E652" s="13" t="s">
        <v>42</v>
      </c>
      <c r="F652" s="119" t="s">
        <v>43</v>
      </c>
      <c r="G652" s="120"/>
      <c r="H652" s="120"/>
      <c r="I652" s="120"/>
      <c r="J652" s="120"/>
      <c r="K652" s="120">
        <v>1</v>
      </c>
      <c r="L652" s="10" t="s">
        <v>723</v>
      </c>
      <c r="M652" s="11"/>
      <c r="N652" s="11"/>
    </row>
    <row r="653" spans="1:15">
      <c r="A653" s="4">
        <v>75</v>
      </c>
      <c r="B653" s="7" t="s">
        <v>1122</v>
      </c>
      <c r="C653" s="12" t="s">
        <v>55</v>
      </c>
      <c r="D653" s="12" t="s">
        <v>1437</v>
      </c>
      <c r="E653" s="13" t="s">
        <v>44</v>
      </c>
      <c r="F653" s="119" t="s">
        <v>45</v>
      </c>
      <c r="G653" s="120"/>
      <c r="H653" s="120"/>
      <c r="I653" s="120"/>
      <c r="J653" s="120"/>
      <c r="K653" s="120">
        <v>1</v>
      </c>
      <c r="L653" s="10" t="s">
        <v>1673</v>
      </c>
      <c r="M653" s="11"/>
      <c r="N653" s="11"/>
    </row>
    <row r="654" spans="1:15">
      <c r="A654" s="4">
        <v>76</v>
      </c>
      <c r="B654" s="7" t="s">
        <v>1122</v>
      </c>
      <c r="C654" s="12" t="s">
        <v>55</v>
      </c>
      <c r="D654" s="12" t="s">
        <v>56</v>
      </c>
      <c r="E654" s="13" t="s">
        <v>1674</v>
      </c>
      <c r="F654" s="119">
        <v>39091</v>
      </c>
      <c r="G654" s="120"/>
      <c r="H654" s="120"/>
      <c r="I654" s="120"/>
      <c r="J654" s="120"/>
      <c r="K654" s="120">
        <v>1</v>
      </c>
      <c r="L654" s="10" t="s">
        <v>1675</v>
      </c>
      <c r="M654" s="11"/>
      <c r="N654" s="11"/>
    </row>
    <row r="655" spans="1:15">
      <c r="A655" s="4">
        <v>77</v>
      </c>
      <c r="B655" s="7" t="s">
        <v>1122</v>
      </c>
      <c r="C655" s="12" t="s">
        <v>55</v>
      </c>
      <c r="D655" s="12" t="s">
        <v>1437</v>
      </c>
      <c r="E655" s="13" t="s">
        <v>1676</v>
      </c>
      <c r="F655" s="119" t="s">
        <v>1677</v>
      </c>
      <c r="G655" s="120"/>
      <c r="H655" s="120"/>
      <c r="I655" s="120"/>
      <c r="J655" s="120"/>
      <c r="K655" s="120">
        <v>1</v>
      </c>
      <c r="L655" s="10" t="s">
        <v>1675</v>
      </c>
      <c r="M655" s="11"/>
      <c r="N655" s="11"/>
    </row>
    <row r="656" spans="1:15">
      <c r="A656" s="4">
        <v>78</v>
      </c>
      <c r="B656" s="7" t="s">
        <v>1122</v>
      </c>
      <c r="C656" s="12" t="s">
        <v>55</v>
      </c>
      <c r="D656" s="12" t="s">
        <v>56</v>
      </c>
      <c r="E656" s="13" t="s">
        <v>1678</v>
      </c>
      <c r="F656" s="119" t="s">
        <v>253</v>
      </c>
      <c r="G656" s="120"/>
      <c r="H656" s="120"/>
      <c r="I656" s="120"/>
      <c r="J656" s="120"/>
      <c r="K656" s="120">
        <v>1</v>
      </c>
      <c r="L656" s="10" t="s">
        <v>1673</v>
      </c>
      <c r="M656" s="11"/>
      <c r="N656" s="11"/>
    </row>
    <row r="657" spans="1:14">
      <c r="A657" s="4">
        <v>79</v>
      </c>
      <c r="B657" s="7" t="s">
        <v>1122</v>
      </c>
      <c r="C657" s="12" t="s">
        <v>55</v>
      </c>
      <c r="D657" s="12" t="s">
        <v>56</v>
      </c>
      <c r="E657" s="13" t="s">
        <v>1679</v>
      </c>
      <c r="F657" s="119" t="s">
        <v>1680</v>
      </c>
      <c r="G657" s="120"/>
      <c r="H657" s="120"/>
      <c r="I657" s="120"/>
      <c r="J657" s="120"/>
      <c r="K657" s="120">
        <v>1</v>
      </c>
      <c r="L657" s="10" t="s">
        <v>1673</v>
      </c>
      <c r="M657" s="11"/>
      <c r="N657" s="11"/>
    </row>
    <row r="658" spans="1:14">
      <c r="A658" s="4">
        <v>80</v>
      </c>
      <c r="B658" s="7" t="s">
        <v>1122</v>
      </c>
      <c r="C658" s="12" t="s">
        <v>55</v>
      </c>
      <c r="D658" s="12" t="s">
        <v>1607</v>
      </c>
      <c r="E658" s="13" t="s">
        <v>1681</v>
      </c>
      <c r="F658" s="119" t="s">
        <v>1682</v>
      </c>
      <c r="G658" s="120"/>
      <c r="H658" s="120"/>
      <c r="I658" s="120"/>
      <c r="J658" s="120"/>
      <c r="K658" s="120">
        <v>1</v>
      </c>
      <c r="L658" s="10" t="s">
        <v>1673</v>
      </c>
      <c r="M658" s="11"/>
      <c r="N658" s="11"/>
    </row>
    <row r="659" spans="1:14">
      <c r="A659" s="4">
        <v>81</v>
      </c>
      <c r="B659" s="7" t="s">
        <v>1122</v>
      </c>
      <c r="C659" s="12" t="s">
        <v>55</v>
      </c>
      <c r="D659" s="12" t="s">
        <v>1607</v>
      </c>
      <c r="E659" s="13" t="s">
        <v>1683</v>
      </c>
      <c r="F659" s="119" t="s">
        <v>1684</v>
      </c>
      <c r="G659" s="120"/>
      <c r="H659" s="120"/>
      <c r="I659" s="120"/>
      <c r="J659" s="120"/>
      <c r="K659" s="120">
        <v>1</v>
      </c>
      <c r="L659" s="10" t="s">
        <v>1675</v>
      </c>
      <c r="M659" s="11"/>
      <c r="N659" s="11"/>
    </row>
    <row r="660" spans="1:14">
      <c r="A660" s="4">
        <v>82</v>
      </c>
      <c r="B660" s="7" t="s">
        <v>1122</v>
      </c>
      <c r="C660" s="12" t="s">
        <v>55</v>
      </c>
      <c r="D660" s="12" t="s">
        <v>1607</v>
      </c>
      <c r="E660" s="13" t="s">
        <v>1685</v>
      </c>
      <c r="F660" s="119" t="s">
        <v>1686</v>
      </c>
      <c r="G660" s="120"/>
      <c r="H660" s="120"/>
      <c r="I660" s="120"/>
      <c r="J660" s="120"/>
      <c r="K660" s="120">
        <v>1</v>
      </c>
      <c r="L660" s="10" t="s">
        <v>1673</v>
      </c>
      <c r="M660" s="11"/>
      <c r="N660" s="11"/>
    </row>
    <row r="661" spans="1:14">
      <c r="A661" s="4">
        <v>83</v>
      </c>
      <c r="B661" s="7" t="s">
        <v>1122</v>
      </c>
      <c r="C661" s="12" t="s">
        <v>55</v>
      </c>
      <c r="D661" s="12" t="s">
        <v>56</v>
      </c>
      <c r="E661" s="13" t="s">
        <v>1687</v>
      </c>
      <c r="F661" s="119" t="s">
        <v>39</v>
      </c>
      <c r="G661" s="120"/>
      <c r="H661" s="120"/>
      <c r="I661" s="120"/>
      <c r="J661" s="120"/>
      <c r="K661" s="120">
        <v>1</v>
      </c>
      <c r="L661" s="10" t="s">
        <v>1675</v>
      </c>
      <c r="M661" s="11"/>
      <c r="N661" s="11"/>
    </row>
    <row r="662" spans="1:14">
      <c r="A662" s="4">
        <v>84</v>
      </c>
      <c r="B662" s="7" t="s">
        <v>1122</v>
      </c>
      <c r="C662" s="12" t="s">
        <v>55</v>
      </c>
      <c r="D662" s="12" t="s">
        <v>1607</v>
      </c>
      <c r="E662" s="13" t="s">
        <v>1688</v>
      </c>
      <c r="F662" s="119" t="s">
        <v>1689</v>
      </c>
      <c r="G662" s="120"/>
      <c r="H662" s="120"/>
      <c r="I662" s="120"/>
      <c r="J662" s="120"/>
      <c r="K662" s="120">
        <v>1</v>
      </c>
      <c r="L662" s="10" t="s">
        <v>1675</v>
      </c>
      <c r="M662" s="11"/>
      <c r="N662" s="11"/>
    </row>
    <row r="663" spans="1:14">
      <c r="A663" s="4">
        <v>85</v>
      </c>
      <c r="B663" s="7" t="s">
        <v>1122</v>
      </c>
      <c r="C663" s="12" t="s">
        <v>55</v>
      </c>
      <c r="D663" s="12" t="s">
        <v>1607</v>
      </c>
      <c r="E663" s="13" t="s">
        <v>1690</v>
      </c>
      <c r="F663" s="119" t="s">
        <v>1691</v>
      </c>
      <c r="G663" s="120"/>
      <c r="H663" s="120"/>
      <c r="I663" s="120"/>
      <c r="J663" s="120"/>
      <c r="K663" s="120">
        <v>1</v>
      </c>
      <c r="L663" s="10" t="s">
        <v>1675</v>
      </c>
      <c r="M663" s="11"/>
      <c r="N663" s="11"/>
    </row>
    <row r="664" spans="1:14" ht="25.5">
      <c r="A664" s="4">
        <v>86</v>
      </c>
      <c r="B664" s="7" t="s">
        <v>1122</v>
      </c>
      <c r="C664" s="12" t="s">
        <v>55</v>
      </c>
      <c r="D664" s="12" t="s">
        <v>1692</v>
      </c>
      <c r="E664" s="13" t="s">
        <v>1840</v>
      </c>
      <c r="F664" s="119" t="s">
        <v>1841</v>
      </c>
      <c r="G664" s="120"/>
      <c r="H664" s="120"/>
      <c r="I664" s="120"/>
      <c r="J664" s="120"/>
      <c r="K664" s="120">
        <v>1</v>
      </c>
      <c r="L664" s="10" t="s">
        <v>1842</v>
      </c>
      <c r="M664" s="11"/>
      <c r="N664" s="11"/>
    </row>
    <row r="665" spans="1:14" ht="25.5">
      <c r="A665" s="4">
        <v>87</v>
      </c>
      <c r="B665" s="7" t="s">
        <v>1122</v>
      </c>
      <c r="C665" s="12" t="s">
        <v>55</v>
      </c>
      <c r="D665" s="12" t="s">
        <v>1427</v>
      </c>
      <c r="E665" s="13" t="s">
        <v>1843</v>
      </c>
      <c r="F665" s="119" t="s">
        <v>1844</v>
      </c>
      <c r="G665" s="120"/>
      <c r="H665" s="120"/>
      <c r="I665" s="120">
        <v>1</v>
      </c>
      <c r="J665" s="120"/>
      <c r="K665" s="120"/>
      <c r="L665" s="10" t="s">
        <v>1845</v>
      </c>
      <c r="M665" s="11"/>
      <c r="N665" s="11"/>
    </row>
    <row r="666" spans="1:14" ht="38.25">
      <c r="A666" s="4">
        <v>88</v>
      </c>
      <c r="B666" s="7" t="s">
        <v>1122</v>
      </c>
      <c r="C666" s="12" t="s">
        <v>1846</v>
      </c>
      <c r="D666" s="12" t="s">
        <v>1847</v>
      </c>
      <c r="E666" s="13" t="s">
        <v>1848</v>
      </c>
      <c r="F666" s="119" t="s">
        <v>1849</v>
      </c>
      <c r="G666" s="120"/>
      <c r="H666" s="120"/>
      <c r="I666" s="120"/>
      <c r="J666" s="120">
        <v>1</v>
      </c>
      <c r="K666" s="120"/>
      <c r="L666" s="10" t="s">
        <v>1850</v>
      </c>
      <c r="M666" s="11"/>
      <c r="N666" s="11"/>
    </row>
    <row r="667" spans="1:14" ht="25.5">
      <c r="A667" s="4">
        <v>89</v>
      </c>
      <c r="B667" s="7" t="s">
        <v>1122</v>
      </c>
      <c r="C667" s="12" t="s">
        <v>55</v>
      </c>
      <c r="D667" s="12" t="s">
        <v>1851</v>
      </c>
      <c r="E667" s="13" t="s">
        <v>1852</v>
      </c>
      <c r="F667" s="119" t="s">
        <v>1853</v>
      </c>
      <c r="G667" s="120"/>
      <c r="H667" s="120"/>
      <c r="I667" s="120"/>
      <c r="J667" s="120">
        <v>1</v>
      </c>
      <c r="K667" s="120"/>
      <c r="L667" s="10" t="s">
        <v>1854</v>
      </c>
      <c r="M667" s="11"/>
      <c r="N667" s="11"/>
    </row>
    <row r="668" spans="1:14" ht="25.5">
      <c r="A668" s="4">
        <v>90</v>
      </c>
      <c r="B668" s="7" t="s">
        <v>1122</v>
      </c>
      <c r="C668" s="12" t="s">
        <v>1855</v>
      </c>
      <c r="D668" s="12" t="s">
        <v>1592</v>
      </c>
      <c r="E668" s="13" t="s">
        <v>1856</v>
      </c>
      <c r="F668" s="119" t="s">
        <v>25</v>
      </c>
      <c r="G668" s="120"/>
      <c r="H668" s="120"/>
      <c r="I668" s="120"/>
      <c r="J668" s="120"/>
      <c r="K668" s="120">
        <v>1</v>
      </c>
      <c r="L668" s="10" t="s">
        <v>1857</v>
      </c>
      <c r="M668" s="11"/>
      <c r="N668" s="11"/>
    </row>
    <row r="669" spans="1:14" ht="25.5">
      <c r="A669" s="4">
        <v>91</v>
      </c>
      <c r="B669" s="7" t="s">
        <v>1122</v>
      </c>
      <c r="C669" s="12" t="s">
        <v>55</v>
      </c>
      <c r="D669" s="12" t="s">
        <v>1858</v>
      </c>
      <c r="E669" s="13" t="s">
        <v>1859</v>
      </c>
      <c r="F669" s="119" t="s">
        <v>1860</v>
      </c>
      <c r="G669" s="120"/>
      <c r="H669" s="120"/>
      <c r="I669" s="120"/>
      <c r="J669" s="120"/>
      <c r="K669" s="120">
        <v>1</v>
      </c>
      <c r="L669" s="10" t="s">
        <v>1861</v>
      </c>
      <c r="M669" s="11"/>
      <c r="N669" s="11"/>
    </row>
    <row r="670" spans="1:14" ht="25.5">
      <c r="A670" s="4">
        <v>92</v>
      </c>
      <c r="B670" s="7" t="s">
        <v>1122</v>
      </c>
      <c r="C670" s="12" t="s">
        <v>55</v>
      </c>
      <c r="D670" s="12" t="s">
        <v>1487</v>
      </c>
      <c r="E670" s="13" t="s">
        <v>1488</v>
      </c>
      <c r="F670" s="119" t="s">
        <v>1489</v>
      </c>
      <c r="G670" s="120"/>
      <c r="H670" s="120"/>
      <c r="I670" s="120"/>
      <c r="J670" s="120"/>
      <c r="K670" s="120">
        <v>1</v>
      </c>
      <c r="L670" s="10" t="s">
        <v>1490</v>
      </c>
      <c r="M670" s="11"/>
      <c r="N670" s="11"/>
    </row>
    <row r="671" spans="1:14" ht="38.25">
      <c r="A671" s="4">
        <v>93</v>
      </c>
      <c r="B671" s="7" t="s">
        <v>1122</v>
      </c>
      <c r="C671" s="12" t="s">
        <v>1591</v>
      </c>
      <c r="D671" s="12" t="s">
        <v>1592</v>
      </c>
      <c r="E671" s="13" t="s">
        <v>1491</v>
      </c>
      <c r="F671" s="119" t="s">
        <v>1489</v>
      </c>
      <c r="G671" s="120"/>
      <c r="H671" s="120">
        <v>1</v>
      </c>
      <c r="I671" s="120"/>
      <c r="J671" s="120"/>
      <c r="K671" s="120"/>
      <c r="L671" s="10" t="s">
        <v>646</v>
      </c>
      <c r="M671" s="11"/>
      <c r="N671" s="11"/>
    </row>
    <row r="672" spans="1:14">
      <c r="A672" s="4">
        <v>94</v>
      </c>
      <c r="B672" s="7" t="s">
        <v>1122</v>
      </c>
      <c r="C672" s="12" t="s">
        <v>1855</v>
      </c>
      <c r="D672" s="12" t="s">
        <v>1448</v>
      </c>
      <c r="E672" s="13" t="s">
        <v>647</v>
      </c>
      <c r="F672" s="119" t="s">
        <v>1489</v>
      </c>
      <c r="G672" s="120"/>
      <c r="H672" s="120"/>
      <c r="I672" s="120">
        <v>1</v>
      </c>
      <c r="J672" s="120"/>
      <c r="K672" s="120"/>
      <c r="L672" s="10" t="s">
        <v>1065</v>
      </c>
      <c r="M672" s="11"/>
      <c r="N672" s="11"/>
    </row>
    <row r="673" spans="1:14" ht="25.5">
      <c r="A673" s="4">
        <v>95</v>
      </c>
      <c r="B673" s="7" t="s">
        <v>1122</v>
      </c>
      <c r="C673" s="12" t="s">
        <v>1591</v>
      </c>
      <c r="D673" s="12" t="s">
        <v>1448</v>
      </c>
      <c r="E673" s="13" t="s">
        <v>206</v>
      </c>
      <c r="F673" s="119" t="s">
        <v>1489</v>
      </c>
      <c r="G673" s="120"/>
      <c r="H673" s="120">
        <v>1</v>
      </c>
      <c r="I673" s="120"/>
      <c r="J673" s="120"/>
      <c r="K673" s="120"/>
      <c r="L673" s="10" t="s">
        <v>648</v>
      </c>
      <c r="M673" s="11"/>
      <c r="N673" s="11"/>
    </row>
    <row r="674" spans="1:14">
      <c r="A674" s="4">
        <v>96</v>
      </c>
      <c r="B674" s="7" t="s">
        <v>1122</v>
      </c>
      <c r="C674" s="12" t="s">
        <v>1855</v>
      </c>
      <c r="D674" s="12" t="s">
        <v>1448</v>
      </c>
      <c r="E674" s="13" t="s">
        <v>207</v>
      </c>
      <c r="F674" s="119" t="s">
        <v>649</v>
      </c>
      <c r="G674" s="120"/>
      <c r="H674" s="120"/>
      <c r="I674" s="120"/>
      <c r="J674" s="120"/>
      <c r="K674" s="120">
        <v>1</v>
      </c>
      <c r="L674" s="10" t="s">
        <v>1065</v>
      </c>
      <c r="M674" s="11"/>
      <c r="N674" s="11"/>
    </row>
    <row r="675" spans="1:14" ht="51">
      <c r="A675" s="4">
        <v>97</v>
      </c>
      <c r="B675" s="7" t="s">
        <v>1122</v>
      </c>
      <c r="C675" s="12" t="s">
        <v>1855</v>
      </c>
      <c r="D675" s="12" t="s">
        <v>1448</v>
      </c>
      <c r="E675" s="13" t="s">
        <v>208</v>
      </c>
      <c r="F675" s="119" t="s">
        <v>650</v>
      </c>
      <c r="G675" s="120"/>
      <c r="H675" s="120"/>
      <c r="I675" s="120"/>
      <c r="J675" s="120"/>
      <c r="K675" s="120">
        <v>1</v>
      </c>
      <c r="L675" s="10" t="s">
        <v>651</v>
      </c>
      <c r="M675" s="11"/>
      <c r="N675" s="11"/>
    </row>
    <row r="676" spans="1:14" ht="38.25">
      <c r="A676" s="4">
        <v>98</v>
      </c>
      <c r="B676" s="7" t="s">
        <v>1122</v>
      </c>
      <c r="C676" s="12" t="s">
        <v>1855</v>
      </c>
      <c r="D676" s="12" t="s">
        <v>98</v>
      </c>
      <c r="E676" s="13" t="s">
        <v>652</v>
      </c>
      <c r="F676" s="119" t="s">
        <v>653</v>
      </c>
      <c r="G676" s="120"/>
      <c r="H676" s="120"/>
      <c r="I676" s="120"/>
      <c r="J676" s="120">
        <v>1</v>
      </c>
      <c r="K676" s="120"/>
      <c r="L676" s="10" t="s">
        <v>654</v>
      </c>
      <c r="M676" s="11"/>
      <c r="N676" s="11"/>
    </row>
    <row r="677" spans="1:14" ht="76.5">
      <c r="A677" s="4">
        <v>99</v>
      </c>
      <c r="B677" s="145" t="s">
        <v>1122</v>
      </c>
      <c r="C677" s="8" t="s">
        <v>1846</v>
      </c>
      <c r="D677" s="8" t="s">
        <v>655</v>
      </c>
      <c r="E677" s="6" t="s">
        <v>656</v>
      </c>
      <c r="F677" s="117" t="s">
        <v>210</v>
      </c>
      <c r="G677" s="6"/>
      <c r="H677" s="6"/>
      <c r="I677" s="6"/>
      <c r="J677" s="6">
        <v>1</v>
      </c>
      <c r="K677" s="6"/>
      <c r="L677" s="148" t="s">
        <v>1895</v>
      </c>
      <c r="M677" s="6" t="s">
        <v>1896</v>
      </c>
      <c r="N677" s="11" t="s">
        <v>1897</v>
      </c>
    </row>
    <row r="678" spans="1:14" ht="25.5">
      <c r="A678" s="4">
        <v>100</v>
      </c>
      <c r="B678" s="145" t="s">
        <v>1122</v>
      </c>
      <c r="C678" s="8" t="s">
        <v>1898</v>
      </c>
      <c r="D678" s="8" t="s">
        <v>1899</v>
      </c>
      <c r="E678" s="6" t="s">
        <v>1900</v>
      </c>
      <c r="F678" s="117" t="s">
        <v>211</v>
      </c>
      <c r="G678" s="6"/>
      <c r="H678" s="6"/>
      <c r="I678" s="6"/>
      <c r="J678" s="6"/>
      <c r="K678" s="6">
        <v>1</v>
      </c>
      <c r="L678" s="149" t="s">
        <v>959</v>
      </c>
      <c r="M678" s="6"/>
      <c r="N678" s="11" t="s">
        <v>219</v>
      </c>
    </row>
    <row r="679" spans="1:14" ht="25.5">
      <c r="A679" s="4">
        <v>101</v>
      </c>
      <c r="B679" s="145" t="s">
        <v>1122</v>
      </c>
      <c r="C679" s="8" t="s">
        <v>1898</v>
      </c>
      <c r="D679" s="8" t="s">
        <v>960</v>
      </c>
      <c r="E679" s="6" t="s">
        <v>961</v>
      </c>
      <c r="F679" s="117" t="s">
        <v>212</v>
      </c>
      <c r="G679" s="6"/>
      <c r="H679" s="6"/>
      <c r="I679" s="6"/>
      <c r="J679" s="6"/>
      <c r="K679" s="6">
        <v>1</v>
      </c>
      <c r="L679" s="11" t="s">
        <v>374</v>
      </c>
      <c r="M679" s="6"/>
      <c r="N679" s="11" t="s">
        <v>219</v>
      </c>
    </row>
    <row r="680" spans="1:14" ht="89.25">
      <c r="A680" s="4">
        <v>102</v>
      </c>
      <c r="B680" s="145" t="s">
        <v>1122</v>
      </c>
      <c r="C680" s="8" t="s">
        <v>1898</v>
      </c>
      <c r="D680" s="8" t="s">
        <v>960</v>
      </c>
      <c r="E680" s="159" t="s">
        <v>1482</v>
      </c>
      <c r="F680" s="117" t="s">
        <v>213</v>
      </c>
      <c r="G680" s="6"/>
      <c r="H680" s="6"/>
      <c r="I680" s="6">
        <v>1</v>
      </c>
      <c r="J680" s="6">
        <v>1</v>
      </c>
      <c r="K680" s="6"/>
      <c r="L680" s="148" t="s">
        <v>1483</v>
      </c>
      <c r="M680" s="6"/>
      <c r="N680" s="11" t="s">
        <v>335</v>
      </c>
    </row>
    <row r="681" spans="1:14" ht="38.25">
      <c r="A681" s="4">
        <v>103</v>
      </c>
      <c r="B681" s="145" t="s">
        <v>1122</v>
      </c>
      <c r="C681" s="8" t="s">
        <v>1898</v>
      </c>
      <c r="D681" s="8" t="s">
        <v>960</v>
      </c>
      <c r="E681" s="6" t="s">
        <v>1484</v>
      </c>
      <c r="F681" s="117" t="s">
        <v>214</v>
      </c>
      <c r="G681" s="6"/>
      <c r="H681" s="6"/>
      <c r="I681" s="6">
        <v>1</v>
      </c>
      <c r="J681" s="6"/>
      <c r="K681" s="6"/>
      <c r="L681" s="148" t="s">
        <v>873</v>
      </c>
      <c r="M681" s="6" t="s">
        <v>874</v>
      </c>
      <c r="N681" s="11" t="s">
        <v>875</v>
      </c>
    </row>
    <row r="682" spans="1:14" ht="89.25">
      <c r="A682" s="4">
        <v>104</v>
      </c>
      <c r="B682" s="145" t="s">
        <v>1122</v>
      </c>
      <c r="C682" s="8" t="s">
        <v>55</v>
      </c>
      <c r="D682" s="8" t="s">
        <v>960</v>
      </c>
      <c r="E682" s="6" t="s">
        <v>876</v>
      </c>
      <c r="F682" s="117" t="s">
        <v>215</v>
      </c>
      <c r="G682" s="6">
        <v>0</v>
      </c>
      <c r="H682" s="6">
        <v>0</v>
      </c>
      <c r="I682" s="6">
        <v>1</v>
      </c>
      <c r="J682" s="6">
        <v>0</v>
      </c>
      <c r="K682" s="6">
        <v>0</v>
      </c>
      <c r="L682" s="148" t="s">
        <v>235</v>
      </c>
      <c r="M682" s="6"/>
      <c r="N682" s="11"/>
    </row>
    <row r="683" spans="1:14" ht="63.75">
      <c r="A683" s="4">
        <v>105</v>
      </c>
      <c r="B683" s="145" t="s">
        <v>1122</v>
      </c>
      <c r="C683" s="8" t="s">
        <v>1583</v>
      </c>
      <c r="D683" s="8" t="s">
        <v>1420</v>
      </c>
      <c r="E683" s="6" t="s">
        <v>236</v>
      </c>
      <c r="F683" s="117" t="s">
        <v>217</v>
      </c>
      <c r="G683" s="6">
        <v>0</v>
      </c>
      <c r="H683" s="6">
        <v>0</v>
      </c>
      <c r="I683" s="6">
        <v>0</v>
      </c>
      <c r="J683" s="6">
        <v>1</v>
      </c>
      <c r="K683" s="6">
        <v>0</v>
      </c>
      <c r="L683" s="148" t="s">
        <v>237</v>
      </c>
      <c r="M683" s="6"/>
      <c r="N683" s="11"/>
    </row>
    <row r="684" spans="1:14" ht="38.25">
      <c r="A684" s="4">
        <v>106</v>
      </c>
      <c r="B684" s="145" t="s">
        <v>1122</v>
      </c>
      <c r="C684" s="8" t="s">
        <v>55</v>
      </c>
      <c r="D684" s="8" t="s">
        <v>960</v>
      </c>
      <c r="E684" s="6" t="s">
        <v>238</v>
      </c>
      <c r="F684" s="117" t="s">
        <v>218</v>
      </c>
      <c r="G684" s="6">
        <v>0</v>
      </c>
      <c r="H684" s="6">
        <v>0</v>
      </c>
      <c r="I684" s="6">
        <v>0</v>
      </c>
      <c r="J684" s="6">
        <v>0</v>
      </c>
      <c r="K684" s="6">
        <v>1</v>
      </c>
      <c r="L684" s="148" t="s">
        <v>239</v>
      </c>
      <c r="M684" s="6"/>
      <c r="N684" s="11" t="s">
        <v>240</v>
      </c>
    </row>
    <row r="685" spans="1:14" ht="63.75">
      <c r="A685" s="4">
        <v>107</v>
      </c>
      <c r="B685" s="145" t="s">
        <v>1122</v>
      </c>
      <c r="C685" s="8" t="s">
        <v>241</v>
      </c>
      <c r="D685" s="8" t="s">
        <v>1416</v>
      </c>
      <c r="E685" s="6" t="s">
        <v>220</v>
      </c>
      <c r="F685" s="117" t="s">
        <v>221</v>
      </c>
      <c r="G685" s="6">
        <v>0</v>
      </c>
      <c r="H685" s="6">
        <v>0</v>
      </c>
      <c r="I685" s="6">
        <v>1</v>
      </c>
      <c r="J685" s="6">
        <v>0</v>
      </c>
      <c r="K685" s="6">
        <v>0</v>
      </c>
      <c r="L685" s="148" t="s">
        <v>242</v>
      </c>
      <c r="M685" s="6"/>
      <c r="N685" s="11" t="s">
        <v>877</v>
      </c>
    </row>
    <row r="686" spans="1:14" ht="51">
      <c r="A686" s="4">
        <v>108</v>
      </c>
      <c r="B686" s="145" t="s">
        <v>1122</v>
      </c>
      <c r="C686" s="8" t="s">
        <v>241</v>
      </c>
      <c r="D686" s="8" t="s">
        <v>878</v>
      </c>
      <c r="E686" s="159" t="s">
        <v>222</v>
      </c>
      <c r="F686" s="117" t="s">
        <v>223</v>
      </c>
      <c r="G686" s="6">
        <v>0</v>
      </c>
      <c r="H686" s="6">
        <v>0</v>
      </c>
      <c r="I686" s="6">
        <v>0</v>
      </c>
      <c r="J686" s="6">
        <v>0</v>
      </c>
      <c r="K686" s="6">
        <v>2</v>
      </c>
      <c r="L686" s="148" t="s">
        <v>165</v>
      </c>
      <c r="M686" s="6"/>
      <c r="N686" s="11" t="s">
        <v>166</v>
      </c>
    </row>
    <row r="687" spans="1:14">
      <c r="A687" s="4">
        <v>1</v>
      </c>
      <c r="B687" s="7" t="s">
        <v>1123</v>
      </c>
      <c r="C687" s="12" t="s">
        <v>167</v>
      </c>
      <c r="D687" s="12" t="s">
        <v>168</v>
      </c>
      <c r="E687" s="13" t="s">
        <v>169</v>
      </c>
      <c r="F687" s="119">
        <v>39219</v>
      </c>
      <c r="G687" s="120"/>
      <c r="H687" s="120"/>
      <c r="I687" s="120"/>
      <c r="J687" s="120">
        <v>1</v>
      </c>
      <c r="K687" s="120"/>
      <c r="L687" s="10" t="s">
        <v>394</v>
      </c>
      <c r="M687" s="11" t="s">
        <v>153</v>
      </c>
      <c r="N687" s="11" t="s">
        <v>153</v>
      </c>
    </row>
    <row r="688" spans="1:14">
      <c r="A688" s="4">
        <v>2</v>
      </c>
      <c r="B688" s="7" t="s">
        <v>1123</v>
      </c>
      <c r="C688" s="12" t="s">
        <v>167</v>
      </c>
      <c r="D688" s="12" t="s">
        <v>170</v>
      </c>
      <c r="E688" s="13" t="s">
        <v>171</v>
      </c>
      <c r="F688" s="119">
        <v>39226</v>
      </c>
      <c r="G688" s="120"/>
      <c r="H688" s="120"/>
      <c r="I688" s="120">
        <v>1</v>
      </c>
      <c r="J688" s="120"/>
      <c r="K688" s="120"/>
      <c r="L688" s="10" t="s">
        <v>1069</v>
      </c>
      <c r="M688" s="11" t="s">
        <v>153</v>
      </c>
      <c r="N688" s="11" t="s">
        <v>153</v>
      </c>
    </row>
    <row r="689" spans="1:14">
      <c r="A689" s="4">
        <v>3</v>
      </c>
      <c r="B689" s="7" t="s">
        <v>1123</v>
      </c>
      <c r="C689" s="12" t="s">
        <v>167</v>
      </c>
      <c r="D689" s="12" t="s">
        <v>168</v>
      </c>
      <c r="E689" s="13" t="s">
        <v>1208</v>
      </c>
      <c r="F689" s="119">
        <v>39245</v>
      </c>
      <c r="G689" s="120"/>
      <c r="H689" s="120">
        <v>1</v>
      </c>
      <c r="I689" s="120"/>
      <c r="J689" s="120"/>
      <c r="K689" s="120"/>
      <c r="L689" s="10" t="s">
        <v>1209</v>
      </c>
      <c r="M689" s="11"/>
      <c r="N689" s="11" t="s">
        <v>153</v>
      </c>
    </row>
    <row r="690" spans="1:14" ht="25.5">
      <c r="A690" s="4">
        <v>4</v>
      </c>
      <c r="B690" s="7" t="s">
        <v>1123</v>
      </c>
      <c r="C690" s="12" t="s">
        <v>167</v>
      </c>
      <c r="D690" s="12" t="s">
        <v>1210</v>
      </c>
      <c r="E690" s="13" t="s">
        <v>1211</v>
      </c>
      <c r="F690" s="119">
        <v>39262</v>
      </c>
      <c r="G690" s="120"/>
      <c r="H690" s="120">
        <v>1</v>
      </c>
      <c r="I690" s="120"/>
      <c r="J690" s="120"/>
      <c r="K690" s="120"/>
      <c r="L690" s="10" t="s">
        <v>1212</v>
      </c>
      <c r="M690" s="11"/>
      <c r="N690" s="11"/>
    </row>
    <row r="691" spans="1:14">
      <c r="A691" s="4">
        <v>5</v>
      </c>
      <c r="B691" s="7" t="s">
        <v>1123</v>
      </c>
      <c r="C691" s="12" t="s">
        <v>1213</v>
      </c>
      <c r="D691" s="12" t="s">
        <v>1214</v>
      </c>
      <c r="E691" s="13" t="s">
        <v>1215</v>
      </c>
      <c r="F691" s="119">
        <v>39234</v>
      </c>
      <c r="G691" s="120"/>
      <c r="H691" s="120"/>
      <c r="I691" s="120"/>
      <c r="J691" s="120">
        <v>1</v>
      </c>
      <c r="K691" s="120"/>
      <c r="L691" s="10" t="s">
        <v>394</v>
      </c>
      <c r="M691" s="11" t="s">
        <v>153</v>
      </c>
      <c r="N691" s="11" t="s">
        <v>153</v>
      </c>
    </row>
    <row r="692" spans="1:14">
      <c r="A692" s="4">
        <v>6</v>
      </c>
      <c r="B692" s="7" t="s">
        <v>1123</v>
      </c>
      <c r="C692" s="12" t="s">
        <v>1213</v>
      </c>
      <c r="D692" s="12" t="s">
        <v>1214</v>
      </c>
      <c r="E692" s="13" t="s">
        <v>1216</v>
      </c>
      <c r="F692" s="119">
        <v>39234</v>
      </c>
      <c r="G692" s="120"/>
      <c r="H692" s="120"/>
      <c r="I692" s="120"/>
      <c r="J692" s="120">
        <v>1</v>
      </c>
      <c r="K692" s="120"/>
      <c r="L692" s="10" t="s">
        <v>394</v>
      </c>
      <c r="M692" s="11" t="s">
        <v>153</v>
      </c>
      <c r="N692" s="11" t="s">
        <v>153</v>
      </c>
    </row>
    <row r="693" spans="1:14">
      <c r="A693" s="4">
        <v>7</v>
      </c>
      <c r="B693" s="7" t="s">
        <v>1123</v>
      </c>
      <c r="C693" s="12" t="s">
        <v>1217</v>
      </c>
      <c r="D693" s="12" t="s">
        <v>1218</v>
      </c>
      <c r="E693" s="13" t="s">
        <v>1219</v>
      </c>
      <c r="F693" s="119">
        <v>39238</v>
      </c>
      <c r="G693" s="120"/>
      <c r="H693" s="120"/>
      <c r="I693" s="120"/>
      <c r="J693" s="120">
        <v>1</v>
      </c>
      <c r="K693" s="120"/>
      <c r="L693" s="10" t="s">
        <v>391</v>
      </c>
      <c r="M693" s="11" t="s">
        <v>153</v>
      </c>
      <c r="N693" s="11" t="s">
        <v>153</v>
      </c>
    </row>
    <row r="694" spans="1:14">
      <c r="A694" s="4">
        <v>8</v>
      </c>
      <c r="B694" s="7" t="s">
        <v>1123</v>
      </c>
      <c r="C694" s="12" t="s">
        <v>167</v>
      </c>
      <c r="D694" s="12" t="s">
        <v>1220</v>
      </c>
      <c r="E694" s="13" t="s">
        <v>1221</v>
      </c>
      <c r="F694" s="119">
        <v>39234</v>
      </c>
      <c r="G694" s="120"/>
      <c r="H694" s="120"/>
      <c r="I694" s="120"/>
      <c r="J694" s="120"/>
      <c r="K694" s="120">
        <v>1</v>
      </c>
      <c r="L694" s="10" t="s">
        <v>1222</v>
      </c>
      <c r="M694" s="11" t="s">
        <v>153</v>
      </c>
      <c r="N694" s="11" t="s">
        <v>153</v>
      </c>
    </row>
    <row r="695" spans="1:14">
      <c r="A695" s="4">
        <v>9</v>
      </c>
      <c r="B695" s="7" t="s">
        <v>1123</v>
      </c>
      <c r="C695" s="12" t="s">
        <v>167</v>
      </c>
      <c r="D695" s="12" t="s">
        <v>1223</v>
      </c>
      <c r="E695" s="13" t="s">
        <v>1224</v>
      </c>
      <c r="F695" s="119">
        <v>39254</v>
      </c>
      <c r="G695" s="120"/>
      <c r="H695" s="120"/>
      <c r="I695" s="120"/>
      <c r="J695" s="120"/>
      <c r="K695" s="120">
        <v>1</v>
      </c>
      <c r="L695" s="10" t="s">
        <v>394</v>
      </c>
      <c r="M695" s="11" t="s">
        <v>153</v>
      </c>
      <c r="N695" s="11" t="s">
        <v>153</v>
      </c>
    </row>
    <row r="696" spans="1:14">
      <c r="A696" s="4">
        <v>10</v>
      </c>
      <c r="B696" s="7" t="s">
        <v>1123</v>
      </c>
      <c r="C696" s="12" t="s">
        <v>167</v>
      </c>
      <c r="D696" s="12" t="s">
        <v>1220</v>
      </c>
      <c r="E696" s="13" t="s">
        <v>1225</v>
      </c>
      <c r="F696" s="119">
        <v>39254</v>
      </c>
      <c r="G696" s="120"/>
      <c r="H696" s="120"/>
      <c r="I696" s="120"/>
      <c r="J696" s="120"/>
      <c r="K696" s="120">
        <v>1</v>
      </c>
      <c r="L696" s="10" t="s">
        <v>1226</v>
      </c>
      <c r="M696" s="11" t="s">
        <v>153</v>
      </c>
      <c r="N696" s="11" t="s">
        <v>153</v>
      </c>
    </row>
    <row r="697" spans="1:14">
      <c r="A697" s="4">
        <v>11</v>
      </c>
      <c r="B697" s="7" t="s">
        <v>1123</v>
      </c>
      <c r="C697" s="12" t="s">
        <v>167</v>
      </c>
      <c r="D697" s="12" t="s">
        <v>1227</v>
      </c>
      <c r="E697" s="13" t="s">
        <v>1228</v>
      </c>
      <c r="F697" s="119">
        <v>39239</v>
      </c>
      <c r="G697" s="120"/>
      <c r="H697" s="120"/>
      <c r="I697" s="120"/>
      <c r="J697" s="120"/>
      <c r="K697" s="120">
        <v>1</v>
      </c>
      <c r="L697" s="10" t="s">
        <v>394</v>
      </c>
      <c r="M697" s="11" t="s">
        <v>153</v>
      </c>
      <c r="N697" s="11" t="s">
        <v>153</v>
      </c>
    </row>
    <row r="698" spans="1:14">
      <c r="A698" s="4">
        <v>12</v>
      </c>
      <c r="B698" s="7" t="s">
        <v>1123</v>
      </c>
      <c r="C698" s="12" t="s">
        <v>167</v>
      </c>
      <c r="D698" s="12" t="s">
        <v>1220</v>
      </c>
      <c r="E698" s="13" t="s">
        <v>1229</v>
      </c>
      <c r="F698" s="119">
        <v>39248</v>
      </c>
      <c r="G698" s="120"/>
      <c r="H698" s="120"/>
      <c r="I698" s="120"/>
      <c r="J698" s="120"/>
      <c r="K698" s="120">
        <v>1</v>
      </c>
      <c r="L698" s="10" t="s">
        <v>1230</v>
      </c>
      <c r="M698" s="11" t="s">
        <v>153</v>
      </c>
      <c r="N698" s="11" t="s">
        <v>153</v>
      </c>
    </row>
    <row r="699" spans="1:14">
      <c r="A699" s="4">
        <v>13</v>
      </c>
      <c r="B699" s="7" t="s">
        <v>1123</v>
      </c>
      <c r="C699" s="12" t="s">
        <v>1213</v>
      </c>
      <c r="D699" s="12" t="s">
        <v>1231</v>
      </c>
      <c r="E699" s="13" t="s">
        <v>1232</v>
      </c>
      <c r="F699" s="119">
        <v>39250</v>
      </c>
      <c r="G699" s="120"/>
      <c r="H699" s="120"/>
      <c r="I699" s="120"/>
      <c r="J699" s="120"/>
      <c r="K699" s="120">
        <v>1</v>
      </c>
      <c r="L699" s="10" t="s">
        <v>1226</v>
      </c>
      <c r="M699" s="11" t="s">
        <v>153</v>
      </c>
      <c r="N699" s="11" t="s">
        <v>153</v>
      </c>
    </row>
    <row r="700" spans="1:14">
      <c r="A700" s="4">
        <v>14</v>
      </c>
      <c r="B700" s="7" t="s">
        <v>1123</v>
      </c>
      <c r="C700" s="12" t="s">
        <v>1213</v>
      </c>
      <c r="D700" s="12" t="s">
        <v>1214</v>
      </c>
      <c r="E700" s="13" t="s">
        <v>1233</v>
      </c>
      <c r="F700" s="119">
        <v>39251</v>
      </c>
      <c r="G700" s="120"/>
      <c r="H700" s="120"/>
      <c r="I700" s="120"/>
      <c r="J700" s="120"/>
      <c r="K700" s="120">
        <v>1</v>
      </c>
      <c r="L700" s="10" t="s">
        <v>1226</v>
      </c>
      <c r="M700" s="11" t="s">
        <v>153</v>
      </c>
      <c r="N700" s="11" t="s">
        <v>153</v>
      </c>
    </row>
    <row r="701" spans="1:14" ht="25.5">
      <c r="A701" s="4">
        <v>15</v>
      </c>
      <c r="B701" s="7" t="s">
        <v>1123</v>
      </c>
      <c r="C701" s="12" t="s">
        <v>1213</v>
      </c>
      <c r="D701" s="12" t="s">
        <v>1214</v>
      </c>
      <c r="E701" s="13" t="s">
        <v>1234</v>
      </c>
      <c r="F701" s="119">
        <v>39254</v>
      </c>
      <c r="G701" s="120"/>
      <c r="H701" s="120"/>
      <c r="I701" s="120"/>
      <c r="J701" s="120"/>
      <c r="K701" s="120">
        <v>1</v>
      </c>
      <c r="L701" s="10" t="s">
        <v>1235</v>
      </c>
      <c r="M701" s="11" t="s">
        <v>153</v>
      </c>
      <c r="N701" s="11" t="s">
        <v>153</v>
      </c>
    </row>
    <row r="702" spans="1:14">
      <c r="A702" s="4">
        <v>16</v>
      </c>
      <c r="B702" s="7" t="s">
        <v>1123</v>
      </c>
      <c r="C702" s="12" t="s">
        <v>1213</v>
      </c>
      <c r="D702" s="12" t="s">
        <v>1236</v>
      </c>
      <c r="E702" s="13" t="s">
        <v>1237</v>
      </c>
      <c r="F702" s="119">
        <v>39252</v>
      </c>
      <c r="G702" s="120"/>
      <c r="H702" s="120"/>
      <c r="I702" s="120"/>
      <c r="J702" s="120"/>
      <c r="K702" s="120">
        <v>1</v>
      </c>
      <c r="L702" s="10" t="s">
        <v>1230</v>
      </c>
      <c r="M702" s="11" t="s">
        <v>153</v>
      </c>
      <c r="N702" s="11" t="s">
        <v>153</v>
      </c>
    </row>
    <row r="703" spans="1:14">
      <c r="A703" s="4">
        <v>17</v>
      </c>
      <c r="B703" s="7" t="s">
        <v>1123</v>
      </c>
      <c r="C703" s="12" t="s">
        <v>1217</v>
      </c>
      <c r="D703" s="12" t="s">
        <v>1238</v>
      </c>
      <c r="E703" s="13" t="s">
        <v>1239</v>
      </c>
      <c r="F703" s="119">
        <v>39248</v>
      </c>
      <c r="G703" s="120"/>
      <c r="H703" s="120"/>
      <c r="I703" s="120"/>
      <c r="J703" s="120"/>
      <c r="K703" s="120">
        <v>1</v>
      </c>
      <c r="L703" s="10" t="s">
        <v>391</v>
      </c>
      <c r="M703" s="11" t="s">
        <v>153</v>
      </c>
      <c r="N703" s="11" t="s">
        <v>153</v>
      </c>
    </row>
    <row r="704" spans="1:14">
      <c r="A704" s="4">
        <v>18</v>
      </c>
      <c r="B704" s="7" t="s">
        <v>1123</v>
      </c>
      <c r="C704" s="12" t="s">
        <v>1213</v>
      </c>
      <c r="D704" s="12" t="s">
        <v>1231</v>
      </c>
      <c r="E704" s="13" t="s">
        <v>1232</v>
      </c>
      <c r="F704" s="119">
        <v>39250</v>
      </c>
      <c r="G704" s="120"/>
      <c r="H704" s="120"/>
      <c r="I704" s="120">
        <v>1</v>
      </c>
      <c r="J704" s="120"/>
      <c r="K704" s="120"/>
      <c r="L704" s="10" t="s">
        <v>1226</v>
      </c>
      <c r="M704" s="11" t="s">
        <v>153</v>
      </c>
      <c r="N704" s="11" t="s">
        <v>153</v>
      </c>
    </row>
    <row r="705" spans="1:14">
      <c r="A705" s="4">
        <v>19</v>
      </c>
      <c r="B705" s="7" t="s">
        <v>1123</v>
      </c>
      <c r="C705" s="12" t="s">
        <v>1217</v>
      </c>
      <c r="D705" s="12" t="s">
        <v>1240</v>
      </c>
      <c r="E705" s="13" t="s">
        <v>1241</v>
      </c>
      <c r="F705" s="119">
        <v>39233</v>
      </c>
      <c r="G705" s="120"/>
      <c r="H705" s="120"/>
      <c r="I705" s="120">
        <v>1</v>
      </c>
      <c r="J705" s="120"/>
      <c r="K705" s="120"/>
      <c r="L705" s="10" t="s">
        <v>1069</v>
      </c>
      <c r="M705" s="11" t="s">
        <v>153</v>
      </c>
      <c r="N705" s="11" t="s">
        <v>153</v>
      </c>
    </row>
    <row r="706" spans="1:14">
      <c r="A706" s="4">
        <v>20</v>
      </c>
      <c r="B706" s="7" t="s">
        <v>1123</v>
      </c>
      <c r="C706" s="12" t="s">
        <v>1217</v>
      </c>
      <c r="D706" s="12" t="s">
        <v>1218</v>
      </c>
      <c r="E706" s="13" t="s">
        <v>1242</v>
      </c>
      <c r="F706" s="119">
        <v>39238</v>
      </c>
      <c r="G706" s="120"/>
      <c r="H706" s="120"/>
      <c r="I706" s="120"/>
      <c r="J706" s="120">
        <v>1</v>
      </c>
      <c r="K706" s="120"/>
      <c r="L706" s="10" t="s">
        <v>391</v>
      </c>
      <c r="M706" s="11" t="s">
        <v>153</v>
      </c>
      <c r="N706" s="11" t="s">
        <v>153</v>
      </c>
    </row>
    <row r="707" spans="1:14">
      <c r="A707" s="4">
        <v>21</v>
      </c>
      <c r="B707" s="7" t="s">
        <v>1123</v>
      </c>
      <c r="C707" s="12" t="s">
        <v>1217</v>
      </c>
      <c r="D707" s="12" t="s">
        <v>1218</v>
      </c>
      <c r="E707" s="13" t="s">
        <v>1817</v>
      </c>
      <c r="F707" s="119">
        <v>39238</v>
      </c>
      <c r="G707" s="120"/>
      <c r="H707" s="120"/>
      <c r="I707" s="120"/>
      <c r="J707" s="120">
        <v>1</v>
      </c>
      <c r="K707" s="120"/>
      <c r="L707" s="10" t="s">
        <v>391</v>
      </c>
      <c r="M707" s="11" t="s">
        <v>153</v>
      </c>
      <c r="N707" s="11" t="s">
        <v>153</v>
      </c>
    </row>
    <row r="708" spans="1:14">
      <c r="A708" s="4">
        <v>22</v>
      </c>
      <c r="B708" s="7" t="s">
        <v>1123</v>
      </c>
      <c r="C708" s="12" t="s">
        <v>1217</v>
      </c>
      <c r="D708" s="12" t="s">
        <v>1818</v>
      </c>
      <c r="E708" s="13" t="s">
        <v>1819</v>
      </c>
      <c r="F708" s="119"/>
      <c r="G708" s="120"/>
      <c r="H708" s="120"/>
      <c r="I708" s="120"/>
      <c r="J708" s="120">
        <v>1</v>
      </c>
      <c r="K708" s="120"/>
      <c r="L708" s="10" t="s">
        <v>1820</v>
      </c>
      <c r="M708" s="11" t="s">
        <v>153</v>
      </c>
      <c r="N708" s="11" t="s">
        <v>153</v>
      </c>
    </row>
    <row r="709" spans="1:14">
      <c r="A709" s="4">
        <v>23</v>
      </c>
      <c r="B709" s="7" t="s">
        <v>1123</v>
      </c>
      <c r="C709" s="12" t="s">
        <v>167</v>
      </c>
      <c r="D709" s="12" t="s">
        <v>170</v>
      </c>
      <c r="E709" s="13" t="s">
        <v>1821</v>
      </c>
      <c r="F709" s="119">
        <v>39272</v>
      </c>
      <c r="G709" s="120"/>
      <c r="H709" s="120"/>
      <c r="I709" s="120"/>
      <c r="J709" s="120"/>
      <c r="K709" s="120">
        <v>1</v>
      </c>
      <c r="L709" s="10" t="s">
        <v>1822</v>
      </c>
      <c r="M709" s="11" t="s">
        <v>153</v>
      </c>
      <c r="N709" s="11" t="s">
        <v>153</v>
      </c>
    </row>
    <row r="710" spans="1:14">
      <c r="A710" s="4">
        <v>24</v>
      </c>
      <c r="B710" s="7" t="s">
        <v>1123</v>
      </c>
      <c r="C710" s="12" t="s">
        <v>1213</v>
      </c>
      <c r="D710" s="12" t="s">
        <v>1823</v>
      </c>
      <c r="E710" s="13" t="s">
        <v>1824</v>
      </c>
      <c r="F710" s="119">
        <v>39268</v>
      </c>
      <c r="G710" s="120"/>
      <c r="H710" s="120"/>
      <c r="I710" s="120"/>
      <c r="J710" s="120"/>
      <c r="K710" s="120">
        <v>1</v>
      </c>
      <c r="L710" s="10" t="s">
        <v>1226</v>
      </c>
      <c r="M710" s="11" t="s">
        <v>153</v>
      </c>
      <c r="N710" s="11" t="s">
        <v>153</v>
      </c>
    </row>
    <row r="711" spans="1:14">
      <c r="A711" s="4">
        <v>25</v>
      </c>
      <c r="B711" s="7" t="s">
        <v>1123</v>
      </c>
      <c r="C711" s="12" t="s">
        <v>1217</v>
      </c>
      <c r="D711" s="12" t="s">
        <v>1240</v>
      </c>
      <c r="E711" s="13" t="s">
        <v>1825</v>
      </c>
      <c r="F711" s="119">
        <v>39264</v>
      </c>
      <c r="G711" s="120"/>
      <c r="H711" s="120"/>
      <c r="I711" s="120">
        <v>1</v>
      </c>
      <c r="J711" s="120"/>
      <c r="K711" s="120"/>
      <c r="L711" s="10" t="s">
        <v>1826</v>
      </c>
      <c r="M711" s="11" t="s">
        <v>153</v>
      </c>
      <c r="N711" s="11"/>
    </row>
    <row r="712" spans="1:14">
      <c r="A712" s="4">
        <v>26</v>
      </c>
      <c r="B712" s="7" t="s">
        <v>1123</v>
      </c>
      <c r="C712" s="12" t="s">
        <v>1217</v>
      </c>
      <c r="D712" s="12" t="s">
        <v>1818</v>
      </c>
      <c r="E712" s="13" t="s">
        <v>1827</v>
      </c>
      <c r="F712" s="119">
        <v>39268</v>
      </c>
      <c r="G712" s="120"/>
      <c r="H712" s="120"/>
      <c r="I712" s="120"/>
      <c r="J712" s="120"/>
      <c r="K712" s="120">
        <v>1</v>
      </c>
      <c r="L712" s="10" t="s">
        <v>391</v>
      </c>
      <c r="M712" s="11" t="s">
        <v>153</v>
      </c>
      <c r="N712" s="11" t="s">
        <v>153</v>
      </c>
    </row>
    <row r="713" spans="1:14">
      <c r="A713" s="4">
        <v>27</v>
      </c>
      <c r="B713" s="7" t="s">
        <v>1123</v>
      </c>
      <c r="C713" s="12" t="s">
        <v>1217</v>
      </c>
      <c r="D713" s="12" t="s">
        <v>1818</v>
      </c>
      <c r="E713" s="13" t="s">
        <v>492</v>
      </c>
      <c r="F713" s="119">
        <v>39265</v>
      </c>
      <c r="G713" s="120"/>
      <c r="H713" s="120"/>
      <c r="I713" s="120"/>
      <c r="J713" s="120"/>
      <c r="K713" s="120">
        <v>1</v>
      </c>
      <c r="L713" s="10" t="s">
        <v>391</v>
      </c>
      <c r="M713" s="11" t="s">
        <v>153</v>
      </c>
      <c r="N713" s="11" t="s">
        <v>153</v>
      </c>
    </row>
    <row r="714" spans="1:14">
      <c r="A714" s="4">
        <v>28</v>
      </c>
      <c r="B714" s="7" t="s">
        <v>1123</v>
      </c>
      <c r="C714" s="12" t="s">
        <v>1217</v>
      </c>
      <c r="D714" s="12" t="s">
        <v>1818</v>
      </c>
      <c r="E714" s="13" t="s">
        <v>493</v>
      </c>
      <c r="F714" s="119">
        <v>39277</v>
      </c>
      <c r="G714" s="120"/>
      <c r="H714" s="120"/>
      <c r="I714" s="120"/>
      <c r="J714" s="120"/>
      <c r="K714" s="120">
        <v>1</v>
      </c>
      <c r="L714" s="10" t="s">
        <v>1226</v>
      </c>
      <c r="M714" s="11" t="s">
        <v>153</v>
      </c>
      <c r="N714" s="11" t="s">
        <v>153</v>
      </c>
    </row>
    <row r="715" spans="1:14">
      <c r="A715" s="4">
        <v>29</v>
      </c>
      <c r="B715" s="7" t="s">
        <v>1123</v>
      </c>
      <c r="C715" s="12" t="s">
        <v>1217</v>
      </c>
      <c r="D715" s="12" t="s">
        <v>1238</v>
      </c>
      <c r="E715" s="13" t="s">
        <v>494</v>
      </c>
      <c r="F715" s="119">
        <v>39263</v>
      </c>
      <c r="G715" s="120"/>
      <c r="H715" s="120"/>
      <c r="I715" s="120"/>
      <c r="J715" s="120"/>
      <c r="K715" s="120">
        <v>1</v>
      </c>
      <c r="L715" s="10" t="s">
        <v>391</v>
      </c>
      <c r="M715" s="11" t="s">
        <v>153</v>
      </c>
      <c r="N715" s="11" t="s">
        <v>153</v>
      </c>
    </row>
    <row r="716" spans="1:14">
      <c r="A716" s="4">
        <v>30</v>
      </c>
      <c r="B716" s="7" t="s">
        <v>1123</v>
      </c>
      <c r="C716" s="12" t="s">
        <v>1213</v>
      </c>
      <c r="D716" s="12" t="s">
        <v>1214</v>
      </c>
      <c r="E716" s="13" t="s">
        <v>1073</v>
      </c>
      <c r="F716" s="119">
        <v>39234</v>
      </c>
      <c r="G716" s="120"/>
      <c r="H716" s="120"/>
      <c r="I716" s="120">
        <v>1</v>
      </c>
      <c r="J716" s="120"/>
      <c r="K716" s="120"/>
      <c r="L716" s="10" t="s">
        <v>1069</v>
      </c>
      <c r="M716" s="11" t="s">
        <v>153</v>
      </c>
      <c r="N716" s="11" t="s">
        <v>153</v>
      </c>
    </row>
    <row r="717" spans="1:14">
      <c r="A717" s="4">
        <v>31</v>
      </c>
      <c r="B717" s="7" t="s">
        <v>1123</v>
      </c>
      <c r="C717" s="12" t="s">
        <v>1217</v>
      </c>
      <c r="D717" s="12" t="s">
        <v>1238</v>
      </c>
      <c r="E717" s="13" t="s">
        <v>1074</v>
      </c>
      <c r="F717" s="119">
        <v>39258</v>
      </c>
      <c r="G717" s="120"/>
      <c r="H717" s="120"/>
      <c r="I717" s="120">
        <v>1</v>
      </c>
      <c r="J717" s="120"/>
      <c r="K717" s="120"/>
      <c r="L717" s="10" t="s">
        <v>1069</v>
      </c>
      <c r="M717" s="11" t="s">
        <v>153</v>
      </c>
      <c r="N717" s="11" t="s">
        <v>153</v>
      </c>
    </row>
    <row r="718" spans="1:14">
      <c r="A718" s="4">
        <v>32</v>
      </c>
      <c r="B718" s="7" t="s">
        <v>1123</v>
      </c>
      <c r="C718" s="12" t="s">
        <v>167</v>
      </c>
      <c r="D718" s="12" t="s">
        <v>1220</v>
      </c>
      <c r="E718" s="13" t="s">
        <v>1075</v>
      </c>
      <c r="F718" s="119">
        <v>39276</v>
      </c>
      <c r="G718" s="120"/>
      <c r="H718" s="120"/>
      <c r="I718" s="120">
        <v>1</v>
      </c>
      <c r="J718" s="120"/>
      <c r="K718" s="120"/>
      <c r="L718" s="10" t="s">
        <v>1069</v>
      </c>
      <c r="M718" s="11" t="s">
        <v>153</v>
      </c>
      <c r="N718" s="11" t="s">
        <v>153</v>
      </c>
    </row>
    <row r="719" spans="1:14">
      <c r="A719" s="4">
        <v>33</v>
      </c>
      <c r="B719" s="7" t="s">
        <v>1123</v>
      </c>
      <c r="C719" s="12" t="s">
        <v>167</v>
      </c>
      <c r="D719" s="12" t="s">
        <v>1220</v>
      </c>
      <c r="E719" s="13" t="s">
        <v>1076</v>
      </c>
      <c r="F719" s="119">
        <v>39278</v>
      </c>
      <c r="G719" s="120"/>
      <c r="H719" s="120"/>
      <c r="I719" s="120"/>
      <c r="J719" s="120"/>
      <c r="K719" s="120">
        <v>1</v>
      </c>
      <c r="L719" s="10" t="s">
        <v>1077</v>
      </c>
      <c r="M719" s="11" t="s">
        <v>153</v>
      </c>
      <c r="N719" s="11" t="s">
        <v>153</v>
      </c>
    </row>
    <row r="720" spans="1:14">
      <c r="A720" s="4">
        <v>34</v>
      </c>
      <c r="B720" s="7" t="s">
        <v>1123</v>
      </c>
      <c r="C720" s="12" t="s">
        <v>167</v>
      </c>
      <c r="D720" s="12" t="s">
        <v>1220</v>
      </c>
      <c r="E720" s="13" t="s">
        <v>1078</v>
      </c>
      <c r="F720" s="119">
        <v>39294</v>
      </c>
      <c r="G720" s="120"/>
      <c r="H720" s="120"/>
      <c r="I720" s="120">
        <v>1</v>
      </c>
      <c r="J720" s="120"/>
      <c r="K720" s="120"/>
      <c r="L720" s="10" t="s">
        <v>1077</v>
      </c>
      <c r="M720" s="11" t="s">
        <v>153</v>
      </c>
      <c r="N720" s="11" t="s">
        <v>153</v>
      </c>
    </row>
    <row r="721" spans="1:14">
      <c r="A721" s="4">
        <v>35</v>
      </c>
      <c r="B721" s="7" t="s">
        <v>1123</v>
      </c>
      <c r="C721" s="12" t="s">
        <v>167</v>
      </c>
      <c r="D721" s="12" t="s">
        <v>1220</v>
      </c>
      <c r="E721" s="13" t="s">
        <v>1079</v>
      </c>
      <c r="F721" s="119">
        <v>39298</v>
      </c>
      <c r="G721" s="120"/>
      <c r="H721" s="120"/>
      <c r="I721" s="120">
        <v>1</v>
      </c>
      <c r="J721" s="120"/>
      <c r="K721" s="120"/>
      <c r="L721" s="10" t="s">
        <v>1069</v>
      </c>
      <c r="M721" s="11" t="s">
        <v>153</v>
      </c>
      <c r="N721" s="11" t="s">
        <v>153</v>
      </c>
    </row>
    <row r="722" spans="1:14">
      <c r="A722" s="4">
        <v>36</v>
      </c>
      <c r="B722" s="7" t="s">
        <v>1123</v>
      </c>
      <c r="C722" s="12" t="s">
        <v>167</v>
      </c>
      <c r="D722" s="12" t="s">
        <v>1210</v>
      </c>
      <c r="E722" s="13" t="s">
        <v>1080</v>
      </c>
      <c r="F722" s="119">
        <v>39297</v>
      </c>
      <c r="G722" s="120"/>
      <c r="H722" s="120">
        <v>1</v>
      </c>
      <c r="I722" s="120"/>
      <c r="J722" s="120"/>
      <c r="K722" s="120"/>
      <c r="L722" s="10" t="s">
        <v>1081</v>
      </c>
      <c r="M722" s="11" t="s">
        <v>1082</v>
      </c>
      <c r="N722" s="11"/>
    </row>
    <row r="723" spans="1:14">
      <c r="A723" s="4">
        <v>37</v>
      </c>
      <c r="B723" s="7" t="s">
        <v>1123</v>
      </c>
      <c r="C723" s="12" t="s">
        <v>1213</v>
      </c>
      <c r="D723" s="12" t="s">
        <v>1083</v>
      </c>
      <c r="E723" s="13" t="s">
        <v>1084</v>
      </c>
      <c r="F723" s="119">
        <v>39295</v>
      </c>
      <c r="G723" s="120"/>
      <c r="H723" s="120"/>
      <c r="I723" s="120"/>
      <c r="J723" s="120"/>
      <c r="K723" s="120">
        <v>1</v>
      </c>
      <c r="L723" s="10" t="s">
        <v>1226</v>
      </c>
      <c r="M723" s="11"/>
      <c r="N723" s="11"/>
    </row>
    <row r="724" spans="1:14">
      <c r="A724" s="4">
        <v>38</v>
      </c>
      <c r="B724" s="7" t="s">
        <v>1123</v>
      </c>
      <c r="C724" s="12" t="s">
        <v>1217</v>
      </c>
      <c r="D724" s="12" t="s">
        <v>1085</v>
      </c>
      <c r="E724" s="13" t="s">
        <v>1086</v>
      </c>
      <c r="F724" s="119">
        <v>39302</v>
      </c>
      <c r="G724" s="120"/>
      <c r="H724" s="120"/>
      <c r="I724" s="120">
        <v>1</v>
      </c>
      <c r="J724" s="120"/>
      <c r="K724" s="120"/>
      <c r="L724" s="10" t="s">
        <v>1069</v>
      </c>
      <c r="M724" s="11" t="s">
        <v>153</v>
      </c>
      <c r="N724" s="11" t="s">
        <v>153</v>
      </c>
    </row>
    <row r="725" spans="1:14">
      <c r="A725" s="4">
        <v>39</v>
      </c>
      <c r="B725" s="7" t="s">
        <v>1123</v>
      </c>
      <c r="C725" s="12" t="s">
        <v>1217</v>
      </c>
      <c r="D725" s="12" t="s">
        <v>1818</v>
      </c>
      <c r="E725" s="13" t="s">
        <v>1087</v>
      </c>
      <c r="F725" s="119">
        <v>39308</v>
      </c>
      <c r="G725" s="120"/>
      <c r="H725" s="120"/>
      <c r="I725" s="120">
        <v>1</v>
      </c>
      <c r="J725" s="120"/>
      <c r="K725" s="120"/>
      <c r="L725" s="10" t="s">
        <v>1088</v>
      </c>
      <c r="M725" s="11" t="s">
        <v>153</v>
      </c>
      <c r="N725" s="11" t="s">
        <v>153</v>
      </c>
    </row>
    <row r="726" spans="1:14">
      <c r="A726" s="4">
        <v>40</v>
      </c>
      <c r="B726" s="7" t="s">
        <v>1123</v>
      </c>
      <c r="C726" s="12" t="s">
        <v>1213</v>
      </c>
      <c r="D726" s="12" t="s">
        <v>1236</v>
      </c>
      <c r="E726" s="13" t="s">
        <v>1089</v>
      </c>
      <c r="F726" s="119">
        <v>39297</v>
      </c>
      <c r="G726" s="120"/>
      <c r="H726" s="120"/>
      <c r="I726" s="120"/>
      <c r="J726" s="120"/>
      <c r="K726" s="120">
        <v>1</v>
      </c>
      <c r="L726" s="10" t="s">
        <v>1090</v>
      </c>
      <c r="M726" s="11" t="s">
        <v>153</v>
      </c>
      <c r="N726" s="11" t="s">
        <v>153</v>
      </c>
    </row>
    <row r="727" spans="1:14" ht="25.5">
      <c r="A727" s="4">
        <v>41</v>
      </c>
      <c r="B727" s="7" t="s">
        <v>1123</v>
      </c>
      <c r="C727" s="12" t="s">
        <v>167</v>
      </c>
      <c r="D727" s="12" t="s">
        <v>1223</v>
      </c>
      <c r="E727" s="13" t="s">
        <v>1091</v>
      </c>
      <c r="F727" s="119">
        <v>39322</v>
      </c>
      <c r="G727" s="120"/>
      <c r="H727" s="120"/>
      <c r="I727" s="120">
        <v>1</v>
      </c>
      <c r="J727" s="120"/>
      <c r="K727" s="120"/>
      <c r="L727" s="10" t="s">
        <v>1092</v>
      </c>
      <c r="M727" s="11" t="s">
        <v>153</v>
      </c>
      <c r="N727" s="11" t="s">
        <v>153</v>
      </c>
    </row>
    <row r="728" spans="1:14">
      <c r="A728" s="4">
        <v>42</v>
      </c>
      <c r="B728" s="7" t="s">
        <v>1123</v>
      </c>
      <c r="C728" s="12" t="s">
        <v>167</v>
      </c>
      <c r="D728" s="12" t="s">
        <v>1227</v>
      </c>
      <c r="E728" s="13" t="s">
        <v>1093</v>
      </c>
      <c r="F728" s="119">
        <v>39273</v>
      </c>
      <c r="G728" s="120"/>
      <c r="H728" s="120"/>
      <c r="I728" s="120"/>
      <c r="J728" s="120">
        <v>1</v>
      </c>
      <c r="K728" s="120"/>
      <c r="L728" s="10" t="s">
        <v>1822</v>
      </c>
      <c r="M728" s="11" t="s">
        <v>153</v>
      </c>
      <c r="N728" s="11" t="s">
        <v>153</v>
      </c>
    </row>
    <row r="729" spans="1:14">
      <c r="A729" s="4">
        <v>43</v>
      </c>
      <c r="B729" s="7" t="s">
        <v>1123</v>
      </c>
      <c r="C729" s="12" t="s">
        <v>167</v>
      </c>
      <c r="D729" s="12" t="s">
        <v>170</v>
      </c>
      <c r="E729" s="13" t="s">
        <v>1094</v>
      </c>
      <c r="F729" s="119">
        <v>39265</v>
      </c>
      <c r="G729" s="120"/>
      <c r="H729" s="120"/>
      <c r="I729" s="120"/>
      <c r="J729" s="120"/>
      <c r="K729" s="120">
        <v>1</v>
      </c>
      <c r="L729" s="10" t="s">
        <v>394</v>
      </c>
      <c r="M729" s="11" t="s">
        <v>153</v>
      </c>
      <c r="N729" s="11" t="s">
        <v>153</v>
      </c>
    </row>
    <row r="730" spans="1:14">
      <c r="A730" s="4">
        <v>44</v>
      </c>
      <c r="B730" s="7" t="s">
        <v>1123</v>
      </c>
      <c r="C730" s="12" t="s">
        <v>167</v>
      </c>
      <c r="D730" s="12" t="s">
        <v>1220</v>
      </c>
      <c r="E730" s="13" t="s">
        <v>1095</v>
      </c>
      <c r="F730" s="119">
        <v>39321</v>
      </c>
      <c r="G730" s="120"/>
      <c r="H730" s="120"/>
      <c r="I730" s="120"/>
      <c r="J730" s="120"/>
      <c r="K730" s="120">
        <v>1</v>
      </c>
      <c r="L730" s="10" t="s">
        <v>1077</v>
      </c>
      <c r="M730" s="11" t="s">
        <v>153</v>
      </c>
      <c r="N730" s="11" t="s">
        <v>153</v>
      </c>
    </row>
    <row r="731" spans="1:14">
      <c r="A731" s="4">
        <v>45</v>
      </c>
      <c r="B731" s="7" t="s">
        <v>1123</v>
      </c>
      <c r="C731" s="12" t="s">
        <v>1217</v>
      </c>
      <c r="D731" s="12" t="s">
        <v>1096</v>
      </c>
      <c r="E731" s="13" t="s">
        <v>1097</v>
      </c>
      <c r="F731" s="119">
        <v>39292</v>
      </c>
      <c r="G731" s="120"/>
      <c r="H731" s="120"/>
      <c r="I731" s="120"/>
      <c r="J731" s="120"/>
      <c r="K731" s="120">
        <v>1</v>
      </c>
      <c r="L731" s="10" t="s">
        <v>391</v>
      </c>
      <c r="M731" s="11" t="s">
        <v>153</v>
      </c>
      <c r="N731" s="11" t="s">
        <v>153</v>
      </c>
    </row>
    <row r="732" spans="1:14">
      <c r="A732" s="4">
        <v>46</v>
      </c>
      <c r="B732" s="7" t="s">
        <v>1123</v>
      </c>
      <c r="C732" s="12" t="s">
        <v>167</v>
      </c>
      <c r="D732" s="12" t="s">
        <v>1220</v>
      </c>
      <c r="E732" s="13" t="s">
        <v>1098</v>
      </c>
      <c r="F732" s="119">
        <v>39335</v>
      </c>
      <c r="G732" s="120"/>
      <c r="H732" s="120"/>
      <c r="I732" s="120"/>
      <c r="J732" s="120"/>
      <c r="K732" s="120">
        <v>1</v>
      </c>
      <c r="L732" s="10" t="s">
        <v>1090</v>
      </c>
      <c r="M732" s="11" t="s">
        <v>153</v>
      </c>
      <c r="N732" s="11" t="s">
        <v>153</v>
      </c>
    </row>
    <row r="733" spans="1:14" ht="25.5">
      <c r="A733" s="4">
        <v>47</v>
      </c>
      <c r="B733" s="7" t="s">
        <v>1123</v>
      </c>
      <c r="C733" s="12" t="s">
        <v>1213</v>
      </c>
      <c r="D733" s="12" t="s">
        <v>1099</v>
      </c>
      <c r="E733" s="13" t="s">
        <v>1100</v>
      </c>
      <c r="F733" s="119">
        <v>39350</v>
      </c>
      <c r="G733" s="120"/>
      <c r="H733" s="120"/>
      <c r="I733" s="120"/>
      <c r="J733" s="120"/>
      <c r="K733" s="120">
        <v>1</v>
      </c>
      <c r="L733" s="10" t="s">
        <v>1101</v>
      </c>
      <c r="M733" s="11" t="s">
        <v>153</v>
      </c>
      <c r="N733" s="11" t="s">
        <v>153</v>
      </c>
    </row>
    <row r="734" spans="1:14" ht="25.5">
      <c r="A734" s="4">
        <v>48</v>
      </c>
      <c r="B734" s="7" t="s">
        <v>1123</v>
      </c>
      <c r="C734" s="12" t="s">
        <v>1213</v>
      </c>
      <c r="D734" s="12" t="s">
        <v>1231</v>
      </c>
      <c r="E734" s="13" t="s">
        <v>1102</v>
      </c>
      <c r="F734" s="119">
        <v>39337</v>
      </c>
      <c r="G734" s="120"/>
      <c r="H734" s="120"/>
      <c r="I734" s="120">
        <v>1</v>
      </c>
      <c r="J734" s="120"/>
      <c r="K734" s="120"/>
      <c r="L734" s="10" t="s">
        <v>1103</v>
      </c>
      <c r="M734" s="11" t="s">
        <v>153</v>
      </c>
      <c r="N734" s="11" t="s">
        <v>153</v>
      </c>
    </row>
    <row r="735" spans="1:14">
      <c r="A735" s="4">
        <v>49</v>
      </c>
      <c r="B735" s="7" t="s">
        <v>1123</v>
      </c>
      <c r="C735" s="12" t="s">
        <v>1213</v>
      </c>
      <c r="D735" s="12" t="s">
        <v>1231</v>
      </c>
      <c r="E735" s="13" t="s">
        <v>1104</v>
      </c>
      <c r="F735" s="119">
        <v>39354</v>
      </c>
      <c r="G735" s="120"/>
      <c r="H735" s="120"/>
      <c r="I735" s="120"/>
      <c r="J735" s="120"/>
      <c r="K735" s="120">
        <v>1</v>
      </c>
      <c r="L735" s="10" t="s">
        <v>394</v>
      </c>
      <c r="M735" s="11" t="s">
        <v>153</v>
      </c>
      <c r="N735" s="11" t="s">
        <v>153</v>
      </c>
    </row>
    <row r="736" spans="1:14">
      <c r="A736" s="4">
        <v>50</v>
      </c>
      <c r="B736" s="7" t="s">
        <v>1123</v>
      </c>
      <c r="C736" s="12" t="s">
        <v>1213</v>
      </c>
      <c r="D736" s="12" t="s">
        <v>1083</v>
      </c>
      <c r="E736" s="13" t="s">
        <v>1105</v>
      </c>
      <c r="F736" s="119">
        <v>39353</v>
      </c>
      <c r="G736" s="120"/>
      <c r="H736" s="120"/>
      <c r="I736" s="120"/>
      <c r="J736" s="120"/>
      <c r="K736" s="120">
        <v>1</v>
      </c>
      <c r="L736" s="10" t="s">
        <v>394</v>
      </c>
      <c r="M736" s="11" t="s">
        <v>153</v>
      </c>
      <c r="N736" s="11" t="s">
        <v>153</v>
      </c>
    </row>
    <row r="737" spans="1:14">
      <c r="A737" s="4">
        <v>51</v>
      </c>
      <c r="B737" s="7" t="s">
        <v>1123</v>
      </c>
      <c r="C737" s="12" t="s">
        <v>1217</v>
      </c>
      <c r="D737" s="12" t="s">
        <v>1818</v>
      </c>
      <c r="E737" s="13" t="s">
        <v>1106</v>
      </c>
      <c r="F737" s="119">
        <v>39349</v>
      </c>
      <c r="G737" s="120"/>
      <c r="H737" s="120"/>
      <c r="I737" s="120"/>
      <c r="J737" s="120"/>
      <c r="K737" s="120">
        <v>1</v>
      </c>
      <c r="L737" s="10" t="s">
        <v>394</v>
      </c>
      <c r="M737" s="11" t="s">
        <v>153</v>
      </c>
      <c r="N737" s="11" t="s">
        <v>153</v>
      </c>
    </row>
    <row r="738" spans="1:14">
      <c r="A738" s="4">
        <v>52</v>
      </c>
      <c r="B738" s="7" t="s">
        <v>1123</v>
      </c>
      <c r="C738" s="12" t="s">
        <v>1217</v>
      </c>
      <c r="D738" s="12" t="s">
        <v>1096</v>
      </c>
      <c r="E738" s="13" t="s">
        <v>1107</v>
      </c>
      <c r="F738" s="119">
        <v>39323</v>
      </c>
      <c r="G738" s="120"/>
      <c r="H738" s="120"/>
      <c r="I738" s="120"/>
      <c r="J738" s="120"/>
      <c r="K738" s="120">
        <v>1</v>
      </c>
      <c r="L738" s="10" t="s">
        <v>394</v>
      </c>
      <c r="M738" s="11" t="s">
        <v>153</v>
      </c>
      <c r="N738" s="11" t="s">
        <v>153</v>
      </c>
    </row>
    <row r="739" spans="1:14">
      <c r="A739" s="4">
        <v>53</v>
      </c>
      <c r="B739" s="7" t="s">
        <v>1123</v>
      </c>
      <c r="C739" s="12" t="s">
        <v>167</v>
      </c>
      <c r="D739" s="12" t="s">
        <v>1220</v>
      </c>
      <c r="E739" s="13" t="s">
        <v>1108</v>
      </c>
      <c r="F739" s="119">
        <v>39344</v>
      </c>
      <c r="G739" s="120"/>
      <c r="H739" s="120"/>
      <c r="I739" s="120"/>
      <c r="J739" s="120">
        <v>1</v>
      </c>
      <c r="K739" s="120"/>
      <c r="L739" s="10" t="s">
        <v>1109</v>
      </c>
      <c r="M739" s="11" t="s">
        <v>1110</v>
      </c>
      <c r="N739" s="11"/>
    </row>
    <row r="740" spans="1:14">
      <c r="A740" s="4">
        <v>54</v>
      </c>
      <c r="B740" s="7" t="s">
        <v>1123</v>
      </c>
      <c r="C740" s="12" t="s">
        <v>167</v>
      </c>
      <c r="D740" s="12" t="s">
        <v>170</v>
      </c>
      <c r="E740" s="13" t="s">
        <v>1111</v>
      </c>
      <c r="F740" s="119">
        <v>39347</v>
      </c>
      <c r="G740" s="120"/>
      <c r="H740" s="120"/>
      <c r="I740" s="120">
        <v>1</v>
      </c>
      <c r="J740" s="120"/>
      <c r="K740" s="120"/>
      <c r="L740" s="10" t="s">
        <v>1069</v>
      </c>
      <c r="M740" s="11"/>
      <c r="N740" s="11"/>
    </row>
    <row r="741" spans="1:14" ht="25.5">
      <c r="A741" s="4">
        <v>55</v>
      </c>
      <c r="B741" s="7" t="s">
        <v>1123</v>
      </c>
      <c r="C741" s="12" t="s">
        <v>167</v>
      </c>
      <c r="D741" s="12" t="s">
        <v>1220</v>
      </c>
      <c r="E741" s="13" t="s">
        <v>1112</v>
      </c>
      <c r="F741" s="119">
        <v>39348</v>
      </c>
      <c r="G741" s="120"/>
      <c r="H741" s="120"/>
      <c r="I741" s="120"/>
      <c r="J741" s="120"/>
      <c r="K741" s="120">
        <v>1</v>
      </c>
      <c r="L741" s="10" t="s">
        <v>1090</v>
      </c>
      <c r="M741" s="11"/>
      <c r="N741" s="11"/>
    </row>
    <row r="742" spans="1:14" ht="25.5">
      <c r="A742" s="4">
        <v>56</v>
      </c>
      <c r="B742" s="7" t="s">
        <v>1123</v>
      </c>
      <c r="C742" s="12" t="s">
        <v>167</v>
      </c>
      <c r="D742" s="12" t="s">
        <v>1227</v>
      </c>
      <c r="E742" s="13" t="s">
        <v>1113</v>
      </c>
      <c r="F742" s="119">
        <v>39358</v>
      </c>
      <c r="G742" s="120"/>
      <c r="H742" s="120"/>
      <c r="I742" s="120">
        <v>1</v>
      </c>
      <c r="J742" s="120"/>
      <c r="K742" s="120"/>
      <c r="L742" s="10" t="s">
        <v>1324</v>
      </c>
      <c r="M742" s="11"/>
      <c r="N742" s="11"/>
    </row>
    <row r="743" spans="1:14">
      <c r="A743" s="4">
        <v>57</v>
      </c>
      <c r="B743" s="7" t="s">
        <v>1123</v>
      </c>
      <c r="C743" s="12" t="s">
        <v>167</v>
      </c>
      <c r="D743" s="12" t="s">
        <v>1220</v>
      </c>
      <c r="E743" s="13" t="s">
        <v>1325</v>
      </c>
      <c r="F743" s="119">
        <v>39358</v>
      </c>
      <c r="G743" s="120"/>
      <c r="H743" s="120"/>
      <c r="I743" s="120"/>
      <c r="J743" s="120">
        <v>1</v>
      </c>
      <c r="K743" s="120"/>
      <c r="L743" s="10" t="s">
        <v>738</v>
      </c>
      <c r="M743" s="11"/>
      <c r="N743" s="11"/>
    </row>
    <row r="744" spans="1:14" ht="25.5">
      <c r="A744" s="4">
        <v>58</v>
      </c>
      <c r="B744" s="7" t="s">
        <v>1123</v>
      </c>
      <c r="C744" s="12" t="s">
        <v>167</v>
      </c>
      <c r="D744" s="12" t="s">
        <v>1220</v>
      </c>
      <c r="E744" s="13" t="s">
        <v>1326</v>
      </c>
      <c r="F744" s="119">
        <v>39366</v>
      </c>
      <c r="G744" s="120"/>
      <c r="H744" s="120"/>
      <c r="I744" s="120"/>
      <c r="J744" s="120"/>
      <c r="K744" s="120">
        <v>1</v>
      </c>
      <c r="L744" s="10" t="s">
        <v>738</v>
      </c>
      <c r="M744" s="11"/>
      <c r="N744" s="11"/>
    </row>
    <row r="745" spans="1:14">
      <c r="A745" s="4">
        <v>59</v>
      </c>
      <c r="B745" s="7" t="s">
        <v>1123</v>
      </c>
      <c r="C745" s="12" t="s">
        <v>1217</v>
      </c>
      <c r="D745" s="12" t="s">
        <v>1085</v>
      </c>
      <c r="E745" s="13" t="s">
        <v>1327</v>
      </c>
      <c r="F745" s="119">
        <v>39360</v>
      </c>
      <c r="G745" s="120">
        <v>1</v>
      </c>
      <c r="H745" s="120"/>
      <c r="I745" s="120"/>
      <c r="J745" s="120"/>
      <c r="K745" s="120"/>
      <c r="L745" s="10" t="s">
        <v>1328</v>
      </c>
      <c r="M745" s="11"/>
      <c r="N745" s="11"/>
    </row>
    <row r="746" spans="1:14">
      <c r="A746" s="4">
        <v>60</v>
      </c>
      <c r="B746" s="7" t="s">
        <v>1123</v>
      </c>
      <c r="C746" s="12" t="s">
        <v>1213</v>
      </c>
      <c r="D746" s="12" t="s">
        <v>1083</v>
      </c>
      <c r="E746" s="13" t="s">
        <v>1329</v>
      </c>
      <c r="F746" s="119">
        <v>39353</v>
      </c>
      <c r="G746" s="120"/>
      <c r="H746" s="120"/>
      <c r="I746" s="120"/>
      <c r="J746" s="120"/>
      <c r="K746" s="120">
        <v>1</v>
      </c>
      <c r="L746" s="10" t="s">
        <v>1330</v>
      </c>
      <c r="M746" s="11"/>
      <c r="N746" s="11"/>
    </row>
    <row r="747" spans="1:14">
      <c r="A747" s="4">
        <v>61</v>
      </c>
      <c r="B747" s="145" t="s">
        <v>1123</v>
      </c>
      <c r="C747" s="8" t="s">
        <v>167</v>
      </c>
      <c r="D747" s="8" t="s">
        <v>170</v>
      </c>
      <c r="E747" s="6" t="s">
        <v>1331</v>
      </c>
      <c r="F747" s="117">
        <v>39394</v>
      </c>
      <c r="G747" s="6"/>
      <c r="H747" s="6"/>
      <c r="I747" s="6"/>
      <c r="J747" s="6"/>
      <c r="K747" s="6">
        <v>1</v>
      </c>
      <c r="L747" s="11" t="s">
        <v>1494</v>
      </c>
      <c r="M747" s="6"/>
      <c r="N747" s="11"/>
    </row>
    <row r="748" spans="1:14" ht="25.5">
      <c r="A748" s="4">
        <v>62</v>
      </c>
      <c r="B748" s="145" t="s">
        <v>1123</v>
      </c>
      <c r="C748" s="12" t="s">
        <v>1213</v>
      </c>
      <c r="D748" s="8" t="s">
        <v>1236</v>
      </c>
      <c r="E748" s="6" t="s">
        <v>1495</v>
      </c>
      <c r="F748" s="117">
        <v>39394</v>
      </c>
      <c r="G748" s="6"/>
      <c r="H748" s="6"/>
      <c r="I748" s="6"/>
      <c r="J748" s="6"/>
      <c r="K748" s="6">
        <v>1</v>
      </c>
      <c r="L748" s="11" t="s">
        <v>1090</v>
      </c>
      <c r="M748" s="6"/>
      <c r="N748" s="11"/>
    </row>
    <row r="749" spans="1:14" ht="51">
      <c r="A749" s="4">
        <v>63</v>
      </c>
      <c r="B749" s="7" t="s">
        <v>1123</v>
      </c>
      <c r="C749" s="12" t="s">
        <v>1217</v>
      </c>
      <c r="D749" s="12" t="s">
        <v>1240</v>
      </c>
      <c r="E749" s="6" t="s">
        <v>1496</v>
      </c>
      <c r="F749" s="117">
        <v>39405</v>
      </c>
      <c r="G749" s="6"/>
      <c r="H749" s="6">
        <v>1</v>
      </c>
      <c r="I749" s="6"/>
      <c r="J749" s="6"/>
      <c r="K749" s="6"/>
      <c r="L749" s="11" t="s">
        <v>1497</v>
      </c>
      <c r="M749" s="6"/>
      <c r="N749" s="11"/>
    </row>
    <row r="750" spans="1:14" ht="25.5">
      <c r="A750" s="4">
        <v>64</v>
      </c>
      <c r="B750" s="7" t="s">
        <v>1123</v>
      </c>
      <c r="C750" s="8" t="s">
        <v>167</v>
      </c>
      <c r="D750" s="8" t="s">
        <v>1220</v>
      </c>
      <c r="E750" s="6" t="s">
        <v>461</v>
      </c>
      <c r="F750" s="117">
        <v>39632</v>
      </c>
      <c r="G750" s="6"/>
      <c r="H750" s="6"/>
      <c r="I750" s="6">
        <v>1</v>
      </c>
      <c r="J750" s="6"/>
      <c r="K750" s="6"/>
      <c r="L750" s="11" t="s">
        <v>462</v>
      </c>
      <c r="M750" s="6" t="s">
        <v>153</v>
      </c>
      <c r="N750" s="11" t="s">
        <v>153</v>
      </c>
    </row>
    <row r="751" spans="1:14" ht="25.5">
      <c r="A751" s="4">
        <v>65</v>
      </c>
      <c r="B751" s="7" t="s">
        <v>1123</v>
      </c>
      <c r="C751" s="8" t="s">
        <v>167</v>
      </c>
      <c r="D751" s="8" t="s">
        <v>168</v>
      </c>
      <c r="E751" s="6" t="s">
        <v>463</v>
      </c>
      <c r="F751" s="117" t="s">
        <v>464</v>
      </c>
      <c r="G751" s="6"/>
      <c r="H751" s="6">
        <v>1</v>
      </c>
      <c r="I751" s="6"/>
      <c r="J751" s="6"/>
      <c r="K751" s="6"/>
      <c r="L751" s="11" t="s">
        <v>465</v>
      </c>
      <c r="M751" s="6"/>
      <c r="N751" s="11" t="s">
        <v>466</v>
      </c>
    </row>
    <row r="752" spans="1:14" ht="25.5">
      <c r="A752" s="4">
        <v>66</v>
      </c>
      <c r="B752" s="7" t="s">
        <v>1123</v>
      </c>
      <c r="C752" s="8" t="s">
        <v>1217</v>
      </c>
      <c r="D752" s="8" t="s">
        <v>467</v>
      </c>
      <c r="E752" s="6" t="s">
        <v>468</v>
      </c>
      <c r="F752" s="117" t="s">
        <v>469</v>
      </c>
      <c r="G752" s="6"/>
      <c r="H752" s="6"/>
      <c r="I752" s="6">
        <v>1</v>
      </c>
      <c r="J752" s="6"/>
      <c r="K752" s="6"/>
      <c r="L752" s="11" t="s">
        <v>333</v>
      </c>
      <c r="M752" s="6" t="s">
        <v>153</v>
      </c>
      <c r="N752" s="11" t="s">
        <v>153</v>
      </c>
    </row>
    <row r="753" spans="1:14">
      <c r="A753" s="817" t="s">
        <v>395</v>
      </c>
      <c r="B753" s="817"/>
      <c r="C753" s="817"/>
      <c r="D753" s="817"/>
      <c r="E753" s="817"/>
      <c r="F753" s="817"/>
      <c r="G753" s="2">
        <f>SUM(G6:G749)</f>
        <v>10</v>
      </c>
      <c r="H753" s="2">
        <f>SUM(H6:H749)</f>
        <v>80</v>
      </c>
      <c r="I753" s="2">
        <f>SUM(I6:I749)</f>
        <v>179</v>
      </c>
      <c r="J753" s="2">
        <f>SUM(J6:J752)</f>
        <v>101</v>
      </c>
      <c r="K753" s="2">
        <f>SUM(K6:K749)</f>
        <v>409</v>
      </c>
      <c r="L753" s="150"/>
      <c r="N753" s="150"/>
    </row>
    <row r="754" spans="1:14">
      <c r="L754" s="150"/>
      <c r="N754" s="150"/>
    </row>
    <row r="755" spans="1:14">
      <c r="G755" s="2">
        <v>10</v>
      </c>
      <c r="H755" s="2">
        <v>81</v>
      </c>
      <c r="I755" s="2">
        <v>181</v>
      </c>
      <c r="J755" s="2">
        <v>101</v>
      </c>
      <c r="K755" s="2">
        <v>409</v>
      </c>
      <c r="L755" s="150"/>
      <c r="N755" s="150"/>
    </row>
    <row r="756" spans="1:14">
      <c r="L756" s="150"/>
      <c r="N756" s="150"/>
    </row>
    <row r="757" spans="1:14">
      <c r="L757" s="150"/>
      <c r="N757" s="150"/>
    </row>
    <row r="758" spans="1:14">
      <c r="L758" s="150"/>
      <c r="N758" s="150"/>
    </row>
    <row r="759" spans="1:14">
      <c r="L759" s="150"/>
      <c r="N759" s="150"/>
    </row>
    <row r="760" spans="1:14">
      <c r="L760" s="150"/>
      <c r="N760" s="150"/>
    </row>
    <row r="761" spans="1:14">
      <c r="L761" s="150"/>
      <c r="N761" s="150"/>
    </row>
    <row r="762" spans="1:14">
      <c r="L762" s="150"/>
      <c r="N762" s="150"/>
    </row>
    <row r="763" spans="1:14">
      <c r="L763" s="150"/>
      <c r="N763" s="150"/>
    </row>
    <row r="764" spans="1:14">
      <c r="L764" s="150"/>
      <c r="N764" s="150"/>
    </row>
    <row r="765" spans="1:14">
      <c r="L765" s="150"/>
      <c r="N765" s="150"/>
    </row>
    <row r="766" spans="1:14">
      <c r="L766" s="150"/>
      <c r="N766" s="150"/>
    </row>
    <row r="767" spans="1:14">
      <c r="L767" s="150"/>
      <c r="N767" s="150"/>
    </row>
    <row r="768" spans="1:14">
      <c r="L768" s="150"/>
      <c r="N768" s="150"/>
    </row>
    <row r="769" spans="12:14">
      <c r="L769" s="150"/>
      <c r="N769" s="150"/>
    </row>
    <row r="770" spans="12:14">
      <c r="L770" s="150"/>
      <c r="N770" s="150"/>
    </row>
    <row r="771" spans="12:14">
      <c r="L771" s="150"/>
      <c r="N771" s="150"/>
    </row>
    <row r="772" spans="12:14">
      <c r="L772" s="150"/>
      <c r="N772" s="150"/>
    </row>
    <row r="773" spans="12:14">
      <c r="L773" s="150"/>
      <c r="N773" s="150"/>
    </row>
    <row r="774" spans="12:14">
      <c r="L774" s="150"/>
      <c r="N774" s="150"/>
    </row>
    <row r="775" spans="12:14">
      <c r="L775" s="150"/>
      <c r="N775" s="150"/>
    </row>
    <row r="776" spans="12:14">
      <c r="L776" s="150"/>
      <c r="N776" s="150"/>
    </row>
    <row r="777" spans="12:14">
      <c r="L777" s="150"/>
      <c r="N777" s="150"/>
    </row>
    <row r="778" spans="12:14">
      <c r="L778" s="150"/>
      <c r="N778" s="150"/>
    </row>
    <row r="779" spans="12:14">
      <c r="L779" s="150"/>
      <c r="N779" s="150"/>
    </row>
    <row r="780" spans="12:14">
      <c r="L780" s="150"/>
      <c r="N780" s="150"/>
    </row>
    <row r="781" spans="12:14">
      <c r="L781" s="150"/>
      <c r="N781" s="150"/>
    </row>
    <row r="782" spans="12:14">
      <c r="L782" s="150"/>
      <c r="N782" s="150"/>
    </row>
    <row r="783" spans="12:14">
      <c r="L783" s="150"/>
      <c r="N783" s="150"/>
    </row>
    <row r="784" spans="12:14">
      <c r="N784" s="150"/>
    </row>
    <row r="785" spans="14:14">
      <c r="N785" s="150"/>
    </row>
    <row r="786" spans="14:14">
      <c r="N786" s="150"/>
    </row>
    <row r="787" spans="14:14">
      <c r="N787" s="150"/>
    </row>
    <row r="788" spans="14:14">
      <c r="N788" s="150"/>
    </row>
    <row r="789" spans="14:14">
      <c r="N789" s="150"/>
    </row>
    <row r="790" spans="14:14">
      <c r="N790" s="150"/>
    </row>
    <row r="791" spans="14:14">
      <c r="N791" s="150"/>
    </row>
    <row r="792" spans="14:14">
      <c r="N792" s="150"/>
    </row>
    <row r="793" spans="14:14">
      <c r="N793" s="150"/>
    </row>
    <row r="794" spans="14:14">
      <c r="N794" s="150"/>
    </row>
    <row r="795" spans="14:14">
      <c r="N795" s="150"/>
    </row>
    <row r="796" spans="14:14">
      <c r="N796" s="150"/>
    </row>
    <row r="797" spans="14:14">
      <c r="N797" s="150"/>
    </row>
    <row r="798" spans="14:14">
      <c r="N798" s="150"/>
    </row>
    <row r="799" spans="14:14">
      <c r="N799" s="150"/>
    </row>
    <row r="800" spans="14:14">
      <c r="N800" s="150"/>
    </row>
    <row r="801" spans="14:14">
      <c r="N801" s="150"/>
    </row>
    <row r="802" spans="14:14">
      <c r="N802" s="150"/>
    </row>
    <row r="803" spans="14:14">
      <c r="N803" s="150"/>
    </row>
    <row r="804" spans="14:14">
      <c r="N804" s="150"/>
    </row>
    <row r="805" spans="14:14">
      <c r="N805" s="150"/>
    </row>
    <row r="806" spans="14:14">
      <c r="N806" s="150"/>
    </row>
    <row r="807" spans="14:14">
      <c r="N807" s="150"/>
    </row>
    <row r="808" spans="14:14">
      <c r="N808" s="150"/>
    </row>
    <row r="809" spans="14:14">
      <c r="N809" s="150"/>
    </row>
    <row r="810" spans="14:14">
      <c r="N810" s="150"/>
    </row>
    <row r="811" spans="14:14">
      <c r="N811" s="150"/>
    </row>
    <row r="812" spans="14:14">
      <c r="N812" s="150"/>
    </row>
    <row r="813" spans="14:14">
      <c r="N813" s="150"/>
    </row>
    <row r="814" spans="14:14">
      <c r="N814" s="150"/>
    </row>
    <row r="815" spans="14:14">
      <c r="N815" s="150"/>
    </row>
    <row r="816" spans="14:14">
      <c r="N816" s="150"/>
    </row>
    <row r="817" spans="14:14">
      <c r="N817" s="150"/>
    </row>
    <row r="818" spans="14:14">
      <c r="N818" s="150"/>
    </row>
    <row r="819" spans="14:14">
      <c r="N819" s="150"/>
    </row>
    <row r="820" spans="14:14">
      <c r="N820" s="150"/>
    </row>
    <row r="821" spans="14:14">
      <c r="N821" s="150"/>
    </row>
    <row r="822" spans="14:14">
      <c r="N822" s="150"/>
    </row>
    <row r="823" spans="14:14">
      <c r="N823" s="150"/>
    </row>
    <row r="824" spans="14:14">
      <c r="N824" s="150"/>
    </row>
    <row r="825" spans="14:14">
      <c r="N825" s="150"/>
    </row>
    <row r="826" spans="14:14">
      <c r="N826" s="150"/>
    </row>
    <row r="827" spans="14:14">
      <c r="N827" s="150"/>
    </row>
    <row r="828" spans="14:14">
      <c r="N828" s="150"/>
    </row>
    <row r="829" spans="14:14">
      <c r="N829" s="150"/>
    </row>
    <row r="830" spans="14:14">
      <c r="N830" s="150"/>
    </row>
    <row r="831" spans="14:14">
      <c r="N831" s="150"/>
    </row>
    <row r="832" spans="14:14">
      <c r="N832" s="150"/>
    </row>
    <row r="833" spans="14:14">
      <c r="N833" s="150"/>
    </row>
    <row r="834" spans="14:14">
      <c r="N834" s="150"/>
    </row>
    <row r="835" spans="14:14">
      <c r="N835" s="150"/>
    </row>
    <row r="836" spans="14:14">
      <c r="N836" s="150"/>
    </row>
    <row r="837" spans="14:14">
      <c r="N837" s="150"/>
    </row>
    <row r="838" spans="14:14">
      <c r="N838" s="150"/>
    </row>
    <row r="839" spans="14:14">
      <c r="N839" s="150"/>
    </row>
    <row r="840" spans="14:14">
      <c r="N840" s="150"/>
    </row>
    <row r="841" spans="14:14">
      <c r="N841" s="150"/>
    </row>
    <row r="842" spans="14:14">
      <c r="N842" s="150"/>
    </row>
    <row r="843" spans="14:14">
      <c r="N843" s="150"/>
    </row>
  </sheetData>
  <mergeCells count="17">
    <mergeCell ref="A753:F753"/>
    <mergeCell ref="G3:K3"/>
    <mergeCell ref="L3:L5"/>
    <mergeCell ref="M3:M5"/>
    <mergeCell ref="G4:H4"/>
    <mergeCell ref="I4:J4"/>
    <mergeCell ref="K4:K5"/>
    <mergeCell ref="A1:N1"/>
    <mergeCell ref="A3:A5"/>
    <mergeCell ref="B3:B5"/>
    <mergeCell ref="C3:C5"/>
    <mergeCell ref="D3:D5"/>
    <mergeCell ref="E3:E5"/>
    <mergeCell ref="F3:F5"/>
    <mergeCell ref="A2:L2"/>
    <mergeCell ref="M2:N2"/>
    <mergeCell ref="N3:N5"/>
  </mergeCells>
  <phoneticPr fontId="0" type="noConversion"/>
  <dataValidations count="2">
    <dataValidation type="list" allowBlank="1" showInputMessage="1" showErrorMessage="1" sqref="C379:C495">
      <formula1>"City Division, Rural Division-1, Rural Division-2, Veraval"</formula1>
    </dataValidation>
    <dataValidation type="list" allowBlank="1" showInputMessage="1" showErrorMessage="1" sqref="D379:D495">
      <formula1>"GIDC JND, Satellite, Gandhigram, Central, Junagadh(R), Bilkha, Bhesan, Visavadar-1, Visavadar-2, Shapur, Mendarda, Manavadar-1, Manavadar-2, GIDC VRL, Veraval Town, Prabhas Patan, Pranchi, Talala"</formula1>
    </dataValidation>
  </dataValidations>
  <printOptions horizontalCentered="1" verticalCentered="1" gridLines="1"/>
  <pageMargins left="0" right="0" top="0" bottom="0.5" header="0.26180555599999999" footer="0.25"/>
  <pageSetup paperSize="9" scale="70" firstPageNumber="0" orientation="landscape" horizontalDpi="1200" verticalDpi="1200" r:id="rId1"/>
  <headerFooter alignWithMargins="0">
    <oddFooter>&amp;L&amp;A&amp;C&amp;Z&amp;F&amp;R&amp;P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87"/>
  <sheetViews>
    <sheetView view="pageBreakPreview" zoomScale="70" zoomScaleSheetLayoutView="70" workbookViewId="0">
      <selection activeCell="A3" sqref="A3:H3"/>
    </sheetView>
  </sheetViews>
  <sheetFormatPr defaultColWidth="25.7109375" defaultRowHeight="12.75"/>
  <cols>
    <col min="1" max="1" width="8.42578125" style="417" customWidth="1"/>
    <col min="2" max="2" width="36.5703125" style="417" customWidth="1"/>
    <col min="3" max="3" width="31.42578125" style="417" customWidth="1"/>
    <col min="4" max="5" width="25.7109375" style="417" customWidth="1"/>
    <col min="6" max="16384" width="25.7109375" style="417"/>
  </cols>
  <sheetData>
    <row r="1" spans="1:38" ht="33.6" customHeight="1">
      <c r="A1" s="823" t="s">
        <v>2042</v>
      </c>
      <c r="B1" s="823"/>
      <c r="C1" s="823"/>
      <c r="D1" s="823"/>
      <c r="E1" s="823"/>
      <c r="F1" s="823"/>
      <c r="G1" s="823"/>
      <c r="H1" s="823"/>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row>
    <row r="2" spans="1:38" ht="24.75" customHeight="1">
      <c r="A2" s="824" t="s">
        <v>2260</v>
      </c>
      <c r="B2" s="824"/>
      <c r="C2" s="824"/>
      <c r="D2" s="824"/>
      <c r="E2" s="824"/>
      <c r="F2" s="824"/>
      <c r="G2" s="824"/>
      <c r="H2" s="824"/>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row>
    <row r="3" spans="1:38" ht="28.5" customHeight="1" thickBot="1">
      <c r="A3" s="825" t="s">
        <v>2131</v>
      </c>
      <c r="B3" s="825"/>
      <c r="C3" s="825"/>
      <c r="D3" s="825"/>
      <c r="E3" s="825"/>
      <c r="F3" s="825"/>
      <c r="G3" s="825"/>
      <c r="H3" s="825"/>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row>
    <row r="4" spans="1:38" ht="14.25">
      <c r="A4" s="826" t="s">
        <v>806</v>
      </c>
      <c r="B4" s="828" t="s">
        <v>2132</v>
      </c>
      <c r="C4" s="828" t="s">
        <v>2133</v>
      </c>
      <c r="D4" s="828" t="s">
        <v>2134</v>
      </c>
      <c r="E4" s="828"/>
      <c r="F4" s="828" t="s">
        <v>2135</v>
      </c>
      <c r="G4" s="828"/>
      <c r="H4" s="830"/>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row>
    <row r="5" spans="1:38" ht="13.9" customHeight="1">
      <c r="A5" s="827"/>
      <c r="B5" s="829"/>
      <c r="C5" s="829"/>
      <c r="D5" s="829"/>
      <c r="E5" s="829"/>
      <c r="F5" s="829"/>
      <c r="G5" s="829"/>
      <c r="H5" s="831"/>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row>
    <row r="6" spans="1:38" ht="14.25">
      <c r="A6" s="827"/>
      <c r="B6" s="829"/>
      <c r="C6" s="829"/>
      <c r="D6" s="829"/>
      <c r="E6" s="829"/>
      <c r="F6" s="829"/>
      <c r="G6" s="829"/>
      <c r="H6" s="831"/>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row>
    <row r="7" spans="1:38" ht="14.25">
      <c r="A7" s="827"/>
      <c r="B7" s="829"/>
      <c r="C7" s="829"/>
      <c r="D7" s="829" t="s">
        <v>2136</v>
      </c>
      <c r="E7" s="829" t="s">
        <v>2137</v>
      </c>
      <c r="F7" s="829" t="s">
        <v>2138</v>
      </c>
      <c r="G7" s="829" t="s">
        <v>2139</v>
      </c>
      <c r="H7" s="832" t="s">
        <v>2140</v>
      </c>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row>
    <row r="8" spans="1:38" ht="91.5" customHeight="1">
      <c r="A8" s="827"/>
      <c r="B8" s="829"/>
      <c r="C8" s="829"/>
      <c r="D8" s="829"/>
      <c r="E8" s="829"/>
      <c r="F8" s="829"/>
      <c r="G8" s="829"/>
      <c r="H8" s="832"/>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row>
    <row r="9" spans="1:38" ht="45">
      <c r="A9" s="446">
        <v>1</v>
      </c>
      <c r="B9" s="418" t="s">
        <v>2141</v>
      </c>
      <c r="C9" s="419" t="s">
        <v>2142</v>
      </c>
      <c r="D9" s="420" t="s">
        <v>280</v>
      </c>
      <c r="E9" s="420" t="s">
        <v>280</v>
      </c>
      <c r="F9" s="420" t="s">
        <v>280</v>
      </c>
      <c r="G9" s="420" t="s">
        <v>280</v>
      </c>
      <c r="H9" s="447" t="s">
        <v>280</v>
      </c>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row>
    <row r="10" spans="1:38" ht="120">
      <c r="A10" s="446">
        <v>2</v>
      </c>
      <c r="B10" s="419" t="s">
        <v>2143</v>
      </c>
      <c r="C10" s="419" t="s">
        <v>2144</v>
      </c>
      <c r="D10" s="420" t="s">
        <v>280</v>
      </c>
      <c r="E10" s="420" t="s">
        <v>280</v>
      </c>
      <c r="F10" s="420" t="s">
        <v>280</v>
      </c>
      <c r="G10" s="420" t="s">
        <v>280</v>
      </c>
      <c r="H10" s="447" t="s">
        <v>280</v>
      </c>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row>
    <row r="11" spans="1:38" ht="90">
      <c r="A11" s="446">
        <v>3</v>
      </c>
      <c r="B11" s="419" t="s">
        <v>2145</v>
      </c>
      <c r="C11" s="419" t="s">
        <v>2144</v>
      </c>
      <c r="D11" s="420" t="s">
        <v>280</v>
      </c>
      <c r="E11" s="420" t="s">
        <v>280</v>
      </c>
      <c r="F11" s="420" t="s">
        <v>280</v>
      </c>
      <c r="G11" s="420" t="s">
        <v>280</v>
      </c>
      <c r="H11" s="447" t="s">
        <v>280</v>
      </c>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6"/>
      <c r="AK11" s="416"/>
      <c r="AL11" s="416"/>
    </row>
    <row r="12" spans="1:38" ht="90">
      <c r="A12" s="446">
        <v>4</v>
      </c>
      <c r="B12" s="419" t="s">
        <v>2146</v>
      </c>
      <c r="C12" s="419" t="s">
        <v>2144</v>
      </c>
      <c r="D12" s="420" t="s">
        <v>280</v>
      </c>
      <c r="E12" s="420" t="s">
        <v>280</v>
      </c>
      <c r="F12" s="420" t="s">
        <v>280</v>
      </c>
      <c r="G12" s="420" t="s">
        <v>280</v>
      </c>
      <c r="H12" s="447" t="s">
        <v>280</v>
      </c>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6"/>
      <c r="AJ12" s="416"/>
      <c r="AK12" s="416"/>
      <c r="AL12" s="416"/>
    </row>
    <row r="13" spans="1:38" ht="30">
      <c r="A13" s="446">
        <v>5</v>
      </c>
      <c r="B13" s="419" t="s">
        <v>2147</v>
      </c>
      <c r="C13" s="419" t="s">
        <v>2144</v>
      </c>
      <c r="D13" s="420" t="s">
        <v>280</v>
      </c>
      <c r="E13" s="420" t="s">
        <v>280</v>
      </c>
      <c r="F13" s="420" t="s">
        <v>280</v>
      </c>
      <c r="G13" s="420" t="s">
        <v>280</v>
      </c>
      <c r="H13" s="447" t="s">
        <v>280</v>
      </c>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6"/>
    </row>
    <row r="14" spans="1:38" ht="30">
      <c r="A14" s="446">
        <v>6</v>
      </c>
      <c r="B14" s="419" t="s">
        <v>2148</v>
      </c>
      <c r="C14" s="822" t="s">
        <v>2144</v>
      </c>
      <c r="D14" s="420" t="s">
        <v>280</v>
      </c>
      <c r="E14" s="420" t="s">
        <v>280</v>
      </c>
      <c r="F14" s="420" t="s">
        <v>280</v>
      </c>
      <c r="G14" s="420" t="s">
        <v>280</v>
      </c>
      <c r="H14" s="447" t="s">
        <v>280</v>
      </c>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6"/>
      <c r="AL14" s="416"/>
    </row>
    <row r="15" spans="1:38" ht="15">
      <c r="A15" s="446">
        <v>7</v>
      </c>
      <c r="B15" s="419" t="s">
        <v>2149</v>
      </c>
      <c r="C15" s="822"/>
      <c r="D15" s="420" t="s">
        <v>280</v>
      </c>
      <c r="E15" s="420" t="s">
        <v>280</v>
      </c>
      <c r="F15" s="420" t="s">
        <v>280</v>
      </c>
      <c r="G15" s="420" t="s">
        <v>280</v>
      </c>
      <c r="H15" s="447" t="s">
        <v>280</v>
      </c>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8" ht="15">
      <c r="A16" s="446">
        <v>8</v>
      </c>
      <c r="B16" s="419" t="s">
        <v>2150</v>
      </c>
      <c r="C16" s="822"/>
      <c r="D16" s="420" t="s">
        <v>280</v>
      </c>
      <c r="E16" s="420" t="s">
        <v>280</v>
      </c>
      <c r="F16" s="420" t="s">
        <v>280</v>
      </c>
      <c r="G16" s="420" t="s">
        <v>280</v>
      </c>
      <c r="H16" s="447" t="s">
        <v>280</v>
      </c>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7" spans="1:38" ht="45">
      <c r="A17" s="446">
        <v>9</v>
      </c>
      <c r="B17" s="419" t="s">
        <v>2151</v>
      </c>
      <c r="C17" s="822"/>
      <c r="D17" s="420" t="s">
        <v>280</v>
      </c>
      <c r="E17" s="420" t="s">
        <v>280</v>
      </c>
      <c r="F17" s="420" t="s">
        <v>280</v>
      </c>
      <c r="G17" s="420" t="s">
        <v>280</v>
      </c>
      <c r="H17" s="447" t="s">
        <v>280</v>
      </c>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6"/>
      <c r="AI17" s="416"/>
      <c r="AJ17" s="416"/>
      <c r="AK17" s="416"/>
      <c r="AL17" s="416"/>
    </row>
    <row r="18" spans="1:38" ht="45">
      <c r="A18" s="446">
        <v>10</v>
      </c>
      <c r="B18" s="419" t="s">
        <v>2152</v>
      </c>
      <c r="C18" s="419" t="s">
        <v>2144</v>
      </c>
      <c r="D18" s="420" t="s">
        <v>280</v>
      </c>
      <c r="E18" s="420" t="s">
        <v>280</v>
      </c>
      <c r="F18" s="420" t="s">
        <v>280</v>
      </c>
      <c r="G18" s="420" t="s">
        <v>280</v>
      </c>
      <c r="H18" s="447" t="s">
        <v>280</v>
      </c>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1:38" ht="45">
      <c r="A19" s="446">
        <v>11</v>
      </c>
      <c r="B19" s="418" t="s">
        <v>2153</v>
      </c>
      <c r="C19" s="419" t="s">
        <v>2144</v>
      </c>
      <c r="D19" s="420" t="s">
        <v>280</v>
      </c>
      <c r="E19" s="420" t="s">
        <v>280</v>
      </c>
      <c r="F19" s="420" t="s">
        <v>280</v>
      </c>
      <c r="G19" s="420" t="s">
        <v>280</v>
      </c>
      <c r="H19" s="447" t="s">
        <v>280</v>
      </c>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1:38" ht="30">
      <c r="A20" s="446">
        <v>12</v>
      </c>
      <c r="B20" s="419" t="s">
        <v>2154</v>
      </c>
      <c r="C20" s="419" t="s">
        <v>2144</v>
      </c>
      <c r="D20" s="420" t="s">
        <v>280</v>
      </c>
      <c r="E20" s="420" t="s">
        <v>280</v>
      </c>
      <c r="F20" s="420" t="s">
        <v>280</v>
      </c>
      <c r="G20" s="420" t="s">
        <v>280</v>
      </c>
      <c r="H20" s="447" t="s">
        <v>280</v>
      </c>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16"/>
      <c r="AL20" s="416"/>
    </row>
    <row r="21" spans="1:38" ht="105">
      <c r="A21" s="446">
        <v>13</v>
      </c>
      <c r="B21" s="419" t="s">
        <v>2155</v>
      </c>
      <c r="C21" s="419" t="s">
        <v>2156</v>
      </c>
      <c r="D21" s="420" t="s">
        <v>280</v>
      </c>
      <c r="E21" s="420" t="s">
        <v>280</v>
      </c>
      <c r="F21" s="420" t="s">
        <v>280</v>
      </c>
      <c r="G21" s="420" t="s">
        <v>280</v>
      </c>
      <c r="H21" s="447" t="s">
        <v>280</v>
      </c>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6"/>
    </row>
    <row r="22" spans="1:38" ht="135">
      <c r="A22" s="446">
        <v>14</v>
      </c>
      <c r="B22" s="419" t="s">
        <v>2157</v>
      </c>
      <c r="C22" s="419" t="s">
        <v>2158</v>
      </c>
      <c r="D22" s="420" t="s">
        <v>280</v>
      </c>
      <c r="E22" s="420" t="s">
        <v>280</v>
      </c>
      <c r="F22" s="420" t="s">
        <v>280</v>
      </c>
      <c r="G22" s="420" t="s">
        <v>280</v>
      </c>
      <c r="H22" s="447" t="s">
        <v>280</v>
      </c>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row>
    <row r="23" spans="1:38" ht="30">
      <c r="A23" s="821">
        <v>15</v>
      </c>
      <c r="B23" s="822" t="s">
        <v>2159</v>
      </c>
      <c r="C23" s="419" t="s">
        <v>2160</v>
      </c>
      <c r="D23" s="420" t="s">
        <v>280</v>
      </c>
      <c r="E23" s="420" t="s">
        <v>280</v>
      </c>
      <c r="F23" s="420" t="s">
        <v>280</v>
      </c>
      <c r="G23" s="420" t="s">
        <v>280</v>
      </c>
      <c r="H23" s="447" t="s">
        <v>280</v>
      </c>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6"/>
      <c r="AI23" s="416"/>
      <c r="AJ23" s="416"/>
      <c r="AK23" s="416"/>
      <c r="AL23" s="416"/>
    </row>
    <row r="24" spans="1:38" ht="45">
      <c r="A24" s="821"/>
      <c r="B24" s="822"/>
      <c r="C24" s="419" t="s">
        <v>2161</v>
      </c>
      <c r="D24" s="420" t="s">
        <v>280</v>
      </c>
      <c r="E24" s="420" t="s">
        <v>280</v>
      </c>
      <c r="F24" s="420" t="s">
        <v>280</v>
      </c>
      <c r="G24" s="420" t="s">
        <v>280</v>
      </c>
      <c r="H24" s="447" t="s">
        <v>280</v>
      </c>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6"/>
    </row>
    <row r="25" spans="1:38" ht="15">
      <c r="A25" s="821"/>
      <c r="B25" s="822"/>
      <c r="C25" s="419" t="s">
        <v>2162</v>
      </c>
      <c r="D25" s="420" t="s">
        <v>280</v>
      </c>
      <c r="E25" s="420" t="s">
        <v>280</v>
      </c>
      <c r="F25" s="420" t="s">
        <v>280</v>
      </c>
      <c r="G25" s="420" t="s">
        <v>280</v>
      </c>
      <c r="H25" s="447" t="s">
        <v>280</v>
      </c>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1:38" ht="105">
      <c r="A26" s="446">
        <v>16</v>
      </c>
      <c r="B26" s="419" t="s">
        <v>2163</v>
      </c>
      <c r="C26" s="822" t="s">
        <v>2164</v>
      </c>
      <c r="D26" s="420" t="s">
        <v>280</v>
      </c>
      <c r="E26" s="420" t="s">
        <v>280</v>
      </c>
      <c r="F26" s="420" t="s">
        <v>280</v>
      </c>
      <c r="G26" s="420" t="s">
        <v>280</v>
      </c>
      <c r="H26" s="447" t="s">
        <v>280</v>
      </c>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8" ht="45">
      <c r="A27" s="446">
        <v>17</v>
      </c>
      <c r="B27" s="419" t="s">
        <v>2165</v>
      </c>
      <c r="C27" s="822"/>
      <c r="D27" s="420" t="s">
        <v>280</v>
      </c>
      <c r="E27" s="420" t="s">
        <v>280</v>
      </c>
      <c r="F27" s="420" t="s">
        <v>280</v>
      </c>
      <c r="G27" s="420" t="s">
        <v>280</v>
      </c>
      <c r="H27" s="447" t="s">
        <v>280</v>
      </c>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6"/>
    </row>
    <row r="28" spans="1:38" ht="30">
      <c r="A28" s="446">
        <v>18</v>
      </c>
      <c r="B28" s="419" t="s">
        <v>2166</v>
      </c>
      <c r="C28" s="822"/>
      <c r="D28" s="420" t="s">
        <v>280</v>
      </c>
      <c r="E28" s="420" t="s">
        <v>280</v>
      </c>
      <c r="F28" s="420" t="s">
        <v>280</v>
      </c>
      <c r="G28" s="420" t="s">
        <v>280</v>
      </c>
      <c r="H28" s="447" t="s">
        <v>280</v>
      </c>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6"/>
    </row>
    <row r="29" spans="1:38" ht="40.9" customHeight="1">
      <c r="A29" s="446">
        <v>19</v>
      </c>
      <c r="B29" s="419" t="s">
        <v>2167</v>
      </c>
      <c r="C29" s="822"/>
      <c r="D29" s="420" t="s">
        <v>280</v>
      </c>
      <c r="E29" s="420" t="s">
        <v>280</v>
      </c>
      <c r="F29" s="420" t="s">
        <v>280</v>
      </c>
      <c r="G29" s="420" t="s">
        <v>280</v>
      </c>
      <c r="H29" s="447" t="s">
        <v>280</v>
      </c>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6"/>
    </row>
    <row r="30" spans="1:38" ht="60">
      <c r="A30" s="446">
        <v>20</v>
      </c>
      <c r="B30" s="419" t="s">
        <v>2168</v>
      </c>
      <c r="C30" s="822"/>
      <c r="D30" s="420" t="s">
        <v>280</v>
      </c>
      <c r="E30" s="420" t="s">
        <v>280</v>
      </c>
      <c r="F30" s="420" t="s">
        <v>280</v>
      </c>
      <c r="G30" s="420" t="s">
        <v>280</v>
      </c>
      <c r="H30" s="447" t="s">
        <v>280</v>
      </c>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row>
    <row r="31" spans="1:38" ht="75">
      <c r="A31" s="446">
        <v>21</v>
      </c>
      <c r="B31" s="419" t="s">
        <v>2169</v>
      </c>
      <c r="C31" s="419" t="s">
        <v>2170</v>
      </c>
      <c r="D31" s="420" t="s">
        <v>280</v>
      </c>
      <c r="E31" s="420" t="s">
        <v>280</v>
      </c>
      <c r="F31" s="420" t="s">
        <v>280</v>
      </c>
      <c r="G31" s="420" t="s">
        <v>280</v>
      </c>
      <c r="H31" s="447" t="s">
        <v>280</v>
      </c>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6"/>
    </row>
    <row r="32" spans="1:38" ht="60">
      <c r="A32" s="446">
        <v>22</v>
      </c>
      <c r="B32" s="419" t="s">
        <v>2171</v>
      </c>
      <c r="C32" s="419" t="s">
        <v>2172</v>
      </c>
      <c r="D32" s="420" t="s">
        <v>280</v>
      </c>
      <c r="E32" s="420" t="s">
        <v>280</v>
      </c>
      <c r="F32" s="420" t="s">
        <v>280</v>
      </c>
      <c r="G32" s="420" t="s">
        <v>280</v>
      </c>
      <c r="H32" s="447" t="s">
        <v>280</v>
      </c>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6"/>
    </row>
    <row r="33" spans="1:38" ht="15">
      <c r="A33" s="446">
        <v>23</v>
      </c>
      <c r="B33" s="419" t="s">
        <v>2173</v>
      </c>
      <c r="C33" s="419" t="s">
        <v>2174</v>
      </c>
      <c r="D33" s="420" t="s">
        <v>280</v>
      </c>
      <c r="E33" s="420" t="s">
        <v>280</v>
      </c>
      <c r="F33" s="420" t="s">
        <v>280</v>
      </c>
      <c r="G33" s="420" t="s">
        <v>280</v>
      </c>
      <c r="H33" s="447" t="s">
        <v>280</v>
      </c>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16"/>
      <c r="AL33" s="416"/>
    </row>
    <row r="34" spans="1:38" ht="45.75" thickBot="1">
      <c r="A34" s="448">
        <v>24</v>
      </c>
      <c r="B34" s="449" t="s">
        <v>2175</v>
      </c>
      <c r="C34" s="449" t="s">
        <v>2176</v>
      </c>
      <c r="D34" s="450" t="s">
        <v>280</v>
      </c>
      <c r="E34" s="450" t="s">
        <v>280</v>
      </c>
      <c r="F34" s="450" t="s">
        <v>280</v>
      </c>
      <c r="G34" s="450" t="s">
        <v>280</v>
      </c>
      <c r="H34" s="451" t="s">
        <v>280</v>
      </c>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6"/>
    </row>
    <row r="35" spans="1:38" ht="14.25">
      <c r="A35" s="416"/>
      <c r="B35" s="416"/>
      <c r="C35" s="416"/>
      <c r="D35" s="416"/>
      <c r="E35" s="416"/>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6"/>
    </row>
    <row r="36" spans="1:38" ht="14.25">
      <c r="A36" s="416"/>
      <c r="B36" s="416"/>
      <c r="C36" s="41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6"/>
    </row>
    <row r="37" spans="1:38" ht="14.25">
      <c r="A37" s="416"/>
      <c r="B37" s="416"/>
      <c r="C37" s="416"/>
      <c r="D37" s="416"/>
      <c r="E37" s="416"/>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row>
    <row r="38" spans="1:38" ht="14.25">
      <c r="A38" s="416"/>
      <c r="B38" s="416"/>
      <c r="C38" s="416"/>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6"/>
    </row>
    <row r="39" spans="1:38" ht="14.25">
      <c r="A39" s="416"/>
      <c r="B39" s="416"/>
      <c r="C39" s="416"/>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6"/>
      <c r="AL39" s="416"/>
    </row>
    <row r="40" spans="1:38" ht="14.25">
      <c r="A40" s="416"/>
      <c r="B40" s="416"/>
      <c r="C40" s="416"/>
      <c r="D40" s="416"/>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416"/>
      <c r="AK40" s="416"/>
      <c r="AL40" s="416"/>
    </row>
    <row r="41" spans="1:38" ht="14.25">
      <c r="A41" s="416"/>
      <c r="B41" s="416"/>
      <c r="C41" s="416"/>
      <c r="D41" s="416"/>
      <c r="E41" s="416"/>
      <c r="F41" s="416"/>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c r="AG41" s="416"/>
      <c r="AH41" s="416"/>
      <c r="AI41" s="416"/>
      <c r="AJ41" s="416"/>
      <c r="AK41" s="416"/>
      <c r="AL41" s="416"/>
    </row>
    <row r="42" spans="1:38" ht="14.25">
      <c r="A42" s="416"/>
      <c r="B42" s="416"/>
      <c r="C42" s="416"/>
      <c r="D42" s="416"/>
      <c r="E42" s="416"/>
      <c r="F42" s="416"/>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c r="AG42" s="416"/>
      <c r="AH42" s="416"/>
      <c r="AI42" s="416"/>
      <c r="AJ42" s="416"/>
      <c r="AK42" s="416"/>
      <c r="AL42" s="416"/>
    </row>
    <row r="43" spans="1:38" ht="14.25">
      <c r="A43" s="416"/>
      <c r="B43" s="416"/>
      <c r="C43" s="416"/>
      <c r="D43" s="416"/>
      <c r="E43" s="416"/>
      <c r="F43" s="416"/>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c r="AG43" s="416"/>
      <c r="AH43" s="416"/>
      <c r="AI43" s="416"/>
      <c r="AJ43" s="416"/>
      <c r="AK43" s="416"/>
      <c r="AL43" s="416"/>
    </row>
    <row r="44" spans="1:38" ht="14.25">
      <c r="A44" s="416"/>
      <c r="B44" s="416"/>
      <c r="C44" s="416"/>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416"/>
      <c r="AH44" s="416"/>
      <c r="AI44" s="416"/>
      <c r="AJ44" s="416"/>
      <c r="AK44" s="416"/>
      <c r="AL44" s="416"/>
    </row>
    <row r="45" spans="1:38" ht="14.25">
      <c r="A45" s="416"/>
      <c r="B45" s="416"/>
      <c r="C45" s="416"/>
      <c r="D45" s="416"/>
      <c r="E45" s="416"/>
      <c r="F45" s="416"/>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c r="AG45" s="416"/>
      <c r="AH45" s="416"/>
      <c r="AI45" s="416"/>
      <c r="AJ45" s="416"/>
      <c r="AK45" s="416"/>
      <c r="AL45" s="416"/>
    </row>
    <row r="46" spans="1:38" ht="14.25">
      <c r="A46" s="416"/>
      <c r="B46" s="416"/>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L46" s="416"/>
    </row>
    <row r="47" spans="1:38" ht="14.25">
      <c r="A47" s="416"/>
      <c r="B47" s="416"/>
      <c r="C47" s="416"/>
      <c r="D47" s="416"/>
      <c r="E47" s="416"/>
      <c r="F47" s="416"/>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c r="AG47" s="416"/>
      <c r="AH47" s="416"/>
      <c r="AI47" s="416"/>
      <c r="AJ47" s="416"/>
      <c r="AK47" s="416"/>
      <c r="AL47" s="416"/>
    </row>
    <row r="48" spans="1:38" ht="14.25">
      <c r="A48" s="416"/>
      <c r="B48" s="416"/>
      <c r="C48" s="416"/>
      <c r="D48" s="416"/>
      <c r="E48" s="416"/>
      <c r="F48" s="416"/>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row>
    <row r="49" spans="1:38" ht="14.25">
      <c r="A49" s="416"/>
      <c r="B49" s="416"/>
      <c r="C49" s="416"/>
      <c r="D49" s="416"/>
      <c r="E49" s="416"/>
      <c r="F49" s="416"/>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J49" s="416"/>
      <c r="AK49" s="416"/>
      <c r="AL49" s="416"/>
    </row>
    <row r="50" spans="1:38" ht="14.25">
      <c r="A50" s="416"/>
      <c r="B50" s="416"/>
      <c r="C50" s="416"/>
      <c r="D50" s="416"/>
      <c r="E50" s="416"/>
      <c r="F50" s="416"/>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6"/>
      <c r="AK50" s="416"/>
      <c r="AL50" s="416"/>
    </row>
    <row r="51" spans="1:38" ht="14.25">
      <c r="A51" s="416"/>
      <c r="B51" s="416"/>
      <c r="C51" s="416"/>
      <c r="D51" s="416"/>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c r="AG51" s="416"/>
      <c r="AH51" s="416"/>
      <c r="AI51" s="416"/>
      <c r="AJ51" s="416"/>
      <c r="AK51" s="416"/>
      <c r="AL51" s="416"/>
    </row>
    <row r="52" spans="1:38" ht="14.25">
      <c r="A52" s="416"/>
      <c r="B52" s="416"/>
      <c r="C52" s="416"/>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c r="AJ52" s="416"/>
      <c r="AK52" s="416"/>
      <c r="AL52" s="416"/>
    </row>
    <row r="53" spans="1:38" ht="14.25">
      <c r="A53" s="416"/>
      <c r="B53" s="416"/>
      <c r="C53" s="416"/>
      <c r="D53" s="416"/>
      <c r="E53" s="416"/>
      <c r="F53" s="416"/>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416"/>
      <c r="AH53" s="416"/>
      <c r="AI53" s="416"/>
      <c r="AJ53" s="416"/>
      <c r="AK53" s="416"/>
      <c r="AL53" s="416"/>
    </row>
    <row r="54" spans="1:38" ht="14.25">
      <c r="A54" s="416"/>
      <c r="B54" s="416"/>
      <c r="C54" s="416"/>
      <c r="D54" s="416"/>
      <c r="E54" s="416"/>
      <c r="F54" s="416"/>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c r="AG54" s="416"/>
      <c r="AH54" s="416"/>
      <c r="AI54" s="416"/>
      <c r="AJ54" s="416"/>
      <c r="AK54" s="416"/>
      <c r="AL54" s="416"/>
    </row>
    <row r="55" spans="1:38" ht="14.25">
      <c r="A55" s="416"/>
      <c r="B55" s="416"/>
      <c r="C55" s="416"/>
      <c r="D55" s="416"/>
      <c r="E55" s="416"/>
      <c r="F55" s="416"/>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416"/>
      <c r="AH55" s="416"/>
      <c r="AI55" s="416"/>
      <c r="AJ55" s="416"/>
      <c r="AK55" s="416"/>
      <c r="AL55" s="416"/>
    </row>
    <row r="56" spans="1:38" ht="14.25">
      <c r="A56" s="416"/>
      <c r="B56" s="416"/>
      <c r="C56" s="416"/>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6"/>
      <c r="AL56" s="416"/>
    </row>
    <row r="57" spans="1:38" ht="14.25">
      <c r="A57" s="416"/>
      <c r="B57" s="416"/>
      <c r="C57" s="416"/>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c r="AI57" s="416"/>
      <c r="AJ57" s="416"/>
      <c r="AK57" s="416"/>
      <c r="AL57" s="416"/>
    </row>
    <row r="58" spans="1:38" ht="14.25">
      <c r="A58" s="416"/>
      <c r="B58" s="416"/>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6"/>
      <c r="AK58" s="416"/>
      <c r="AL58" s="416"/>
    </row>
    <row r="59" spans="1:38" ht="14.25">
      <c r="A59" s="416"/>
      <c r="B59" s="416"/>
      <c r="C59" s="416"/>
      <c r="D59" s="416"/>
      <c r="E59" s="416"/>
      <c r="F59" s="416"/>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c r="AG59" s="416"/>
      <c r="AH59" s="416"/>
      <c r="AI59" s="416"/>
      <c r="AJ59" s="416"/>
      <c r="AK59" s="416"/>
      <c r="AL59" s="416"/>
    </row>
    <row r="60" spans="1:38" ht="14.25">
      <c r="A60" s="416"/>
      <c r="B60" s="416"/>
      <c r="C60" s="416"/>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c r="AI60" s="416"/>
      <c r="AJ60" s="416"/>
      <c r="AK60" s="416"/>
      <c r="AL60" s="416"/>
    </row>
    <row r="61" spans="1:38" ht="14.25">
      <c r="A61" s="416"/>
      <c r="B61" s="416"/>
      <c r="C61" s="416"/>
      <c r="D61" s="416"/>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c r="AH61" s="416"/>
      <c r="AI61" s="416"/>
      <c r="AJ61" s="416"/>
      <c r="AK61" s="416"/>
      <c r="AL61" s="416"/>
    </row>
    <row r="62" spans="1:38" ht="14.25">
      <c r="A62" s="416"/>
      <c r="B62" s="416"/>
      <c r="C62" s="416"/>
      <c r="D62" s="416"/>
      <c r="E62" s="416"/>
      <c r="F62" s="416"/>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416"/>
    </row>
    <row r="63" spans="1:38" ht="14.25">
      <c r="A63" s="416"/>
      <c r="B63" s="416"/>
      <c r="C63" s="416"/>
      <c r="D63" s="416"/>
      <c r="E63" s="41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c r="AG63" s="416"/>
      <c r="AH63" s="416"/>
      <c r="AI63" s="416"/>
      <c r="AJ63" s="416"/>
      <c r="AK63" s="416"/>
      <c r="AL63" s="416"/>
    </row>
    <row r="64" spans="1:38" ht="14.25">
      <c r="A64" s="416"/>
      <c r="B64" s="416"/>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c r="AG64" s="416"/>
      <c r="AH64" s="416"/>
      <c r="AI64" s="416"/>
      <c r="AJ64" s="416"/>
      <c r="AK64" s="416"/>
      <c r="AL64" s="416"/>
    </row>
    <row r="65" spans="1:38" ht="14.25">
      <c r="A65" s="416"/>
      <c r="B65" s="416"/>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row>
    <row r="66" spans="1:38" ht="14.25">
      <c r="A66" s="416"/>
      <c r="B66" s="416"/>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row>
    <row r="67" spans="1:38" ht="14.25">
      <c r="A67" s="416"/>
      <c r="B67" s="416"/>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row>
    <row r="68" spans="1:38" ht="14.25">
      <c r="A68" s="416"/>
      <c r="B68" s="416"/>
      <c r="C68" s="416"/>
      <c r="D68" s="416"/>
      <c r="E68" s="416"/>
      <c r="F68" s="416"/>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16"/>
      <c r="AF68" s="416"/>
      <c r="AG68" s="416"/>
      <c r="AH68" s="416"/>
      <c r="AI68" s="416"/>
      <c r="AJ68" s="416"/>
      <c r="AK68" s="416"/>
      <c r="AL68" s="416"/>
    </row>
    <row r="69" spans="1:38" ht="14.25">
      <c r="A69" s="416"/>
      <c r="B69" s="416"/>
      <c r="C69" s="416"/>
      <c r="D69" s="416"/>
      <c r="E69" s="416"/>
      <c r="F69" s="416"/>
      <c r="G69" s="416"/>
      <c r="H69" s="416"/>
      <c r="I69" s="416"/>
      <c r="J69" s="416"/>
      <c r="K69" s="416"/>
      <c r="L69" s="416"/>
      <c r="M69" s="416"/>
      <c r="N69" s="416"/>
      <c r="O69" s="416"/>
      <c r="P69" s="416"/>
      <c r="Q69" s="416"/>
      <c r="R69" s="416"/>
      <c r="S69" s="416"/>
      <c r="T69" s="416"/>
      <c r="U69" s="416"/>
      <c r="V69" s="416"/>
      <c r="W69" s="416"/>
      <c r="X69" s="416"/>
      <c r="Y69" s="416"/>
      <c r="Z69" s="416"/>
      <c r="AA69" s="416"/>
      <c r="AB69" s="416"/>
      <c r="AC69" s="416"/>
      <c r="AD69" s="416"/>
      <c r="AE69" s="416"/>
      <c r="AF69" s="416"/>
      <c r="AG69" s="416"/>
      <c r="AH69" s="416"/>
      <c r="AI69" s="416"/>
      <c r="AJ69" s="416"/>
      <c r="AK69" s="416"/>
      <c r="AL69" s="416"/>
    </row>
    <row r="70" spans="1:38" ht="14.25">
      <c r="A70" s="416"/>
      <c r="B70" s="416"/>
      <c r="C70" s="416"/>
      <c r="D70" s="416"/>
      <c r="E70" s="416"/>
      <c r="F70" s="416"/>
      <c r="G70" s="416"/>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c r="AE70" s="416"/>
      <c r="AF70" s="416"/>
      <c r="AG70" s="416"/>
      <c r="AH70" s="416"/>
      <c r="AI70" s="416"/>
      <c r="AJ70" s="416"/>
      <c r="AK70" s="416"/>
      <c r="AL70" s="416"/>
    </row>
    <row r="71" spans="1:38" ht="14.25">
      <c r="A71" s="416"/>
      <c r="B71" s="416"/>
      <c r="C71" s="416"/>
      <c r="D71" s="416"/>
      <c r="E71" s="416"/>
      <c r="F71" s="416"/>
      <c r="G71" s="416"/>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c r="AE71" s="416"/>
      <c r="AF71" s="416"/>
      <c r="AG71" s="416"/>
      <c r="AH71" s="416"/>
      <c r="AI71" s="416"/>
      <c r="AJ71" s="416"/>
      <c r="AK71" s="416"/>
      <c r="AL71" s="416"/>
    </row>
    <row r="72" spans="1:38" ht="14.25">
      <c r="A72" s="416"/>
      <c r="B72" s="416"/>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416"/>
      <c r="AC72" s="416"/>
      <c r="AD72" s="416"/>
      <c r="AE72" s="416"/>
      <c r="AF72" s="416"/>
      <c r="AG72" s="416"/>
      <c r="AH72" s="416"/>
      <c r="AI72" s="416"/>
      <c r="AJ72" s="416"/>
      <c r="AK72" s="416"/>
      <c r="AL72" s="416"/>
    </row>
    <row r="73" spans="1:38" ht="14.25">
      <c r="A73" s="416"/>
      <c r="B73" s="416"/>
      <c r="C73" s="416"/>
      <c r="D73" s="416"/>
      <c r="E73" s="416"/>
      <c r="F73" s="416"/>
      <c r="G73" s="416"/>
      <c r="H73" s="416"/>
      <c r="I73" s="416"/>
      <c r="J73" s="416"/>
      <c r="K73" s="416"/>
      <c r="L73" s="416"/>
      <c r="M73" s="416"/>
      <c r="N73" s="416"/>
      <c r="O73" s="416"/>
      <c r="P73" s="416"/>
      <c r="Q73" s="416"/>
      <c r="R73" s="416"/>
      <c r="S73" s="416"/>
      <c r="T73" s="416"/>
      <c r="U73" s="416"/>
      <c r="V73" s="416"/>
      <c r="W73" s="416"/>
      <c r="X73" s="416"/>
      <c r="Y73" s="416"/>
      <c r="Z73" s="416"/>
      <c r="AA73" s="416"/>
      <c r="AB73" s="416"/>
      <c r="AC73" s="416"/>
      <c r="AD73" s="416"/>
      <c r="AE73" s="416"/>
      <c r="AF73" s="416"/>
      <c r="AG73" s="416"/>
      <c r="AH73" s="416"/>
      <c r="AI73" s="416"/>
      <c r="AJ73" s="416"/>
      <c r="AK73" s="416"/>
      <c r="AL73" s="416"/>
    </row>
    <row r="74" spans="1:38" ht="14.25">
      <c r="A74" s="416"/>
      <c r="B74" s="416"/>
      <c r="C74" s="416"/>
      <c r="D74" s="416"/>
      <c r="E74" s="416"/>
      <c r="F74" s="416"/>
      <c r="G74" s="416"/>
      <c r="H74" s="416"/>
      <c r="I74" s="416"/>
      <c r="J74" s="416"/>
      <c r="K74" s="416"/>
      <c r="L74" s="416"/>
      <c r="M74" s="416"/>
      <c r="N74" s="416"/>
      <c r="O74" s="416"/>
      <c r="P74" s="416"/>
      <c r="Q74" s="416"/>
      <c r="R74" s="416"/>
      <c r="S74" s="416"/>
      <c r="T74" s="416"/>
      <c r="U74" s="416"/>
      <c r="V74" s="416"/>
      <c r="W74" s="416"/>
      <c r="X74" s="416"/>
      <c r="Y74" s="416"/>
      <c r="Z74" s="416"/>
      <c r="AA74" s="416"/>
      <c r="AB74" s="416"/>
      <c r="AC74" s="416"/>
      <c r="AD74" s="416"/>
      <c r="AE74" s="416"/>
      <c r="AF74" s="416"/>
      <c r="AG74" s="416"/>
      <c r="AH74" s="416"/>
      <c r="AI74" s="416"/>
      <c r="AJ74" s="416"/>
      <c r="AK74" s="416"/>
      <c r="AL74" s="416"/>
    </row>
    <row r="75" spans="1:38" ht="14.25">
      <c r="A75" s="416"/>
      <c r="B75" s="416"/>
      <c r="C75" s="416"/>
      <c r="D75" s="416"/>
      <c r="E75" s="416"/>
      <c r="F75" s="416"/>
      <c r="G75" s="416"/>
      <c r="H75" s="416"/>
      <c r="I75" s="416"/>
      <c r="J75" s="416"/>
      <c r="K75" s="416"/>
      <c r="L75" s="416"/>
      <c r="M75" s="416"/>
      <c r="N75" s="416"/>
      <c r="O75" s="416"/>
      <c r="P75" s="416"/>
      <c r="Q75" s="416"/>
      <c r="R75" s="416"/>
      <c r="S75" s="416"/>
      <c r="T75" s="416"/>
      <c r="U75" s="416"/>
      <c r="V75" s="416"/>
      <c r="W75" s="416"/>
      <c r="X75" s="416"/>
      <c r="Y75" s="416"/>
      <c r="Z75" s="416"/>
      <c r="AA75" s="416"/>
      <c r="AB75" s="416"/>
      <c r="AC75" s="416"/>
      <c r="AD75" s="416"/>
      <c r="AE75" s="416"/>
      <c r="AF75" s="416"/>
      <c r="AG75" s="416"/>
      <c r="AH75" s="416"/>
      <c r="AI75" s="416"/>
      <c r="AJ75" s="416"/>
      <c r="AK75" s="416"/>
      <c r="AL75" s="416"/>
    </row>
    <row r="76" spans="1:38" ht="14.25">
      <c r="A76" s="416"/>
      <c r="B76" s="416"/>
      <c r="C76" s="416"/>
      <c r="D76" s="416"/>
      <c r="E76" s="416"/>
      <c r="F76" s="416"/>
      <c r="G76" s="416"/>
      <c r="H76" s="416"/>
      <c r="I76" s="416"/>
      <c r="J76" s="416"/>
      <c r="K76" s="416"/>
      <c r="L76" s="416"/>
      <c r="M76" s="416"/>
      <c r="N76" s="416"/>
      <c r="O76" s="416"/>
      <c r="P76" s="416"/>
      <c r="Q76" s="416"/>
      <c r="R76" s="416"/>
      <c r="S76" s="416"/>
      <c r="T76" s="416"/>
      <c r="U76" s="416"/>
      <c r="V76" s="416"/>
      <c r="W76" s="416"/>
      <c r="X76" s="416"/>
      <c r="Y76" s="416"/>
      <c r="Z76" s="416"/>
      <c r="AA76" s="416"/>
      <c r="AB76" s="416"/>
      <c r="AC76" s="416"/>
      <c r="AD76" s="416"/>
      <c r="AE76" s="416"/>
      <c r="AF76" s="416"/>
      <c r="AG76" s="416"/>
      <c r="AH76" s="416"/>
      <c r="AI76" s="416"/>
      <c r="AJ76" s="416"/>
      <c r="AK76" s="416"/>
      <c r="AL76" s="416"/>
    </row>
    <row r="77" spans="1:38" ht="14.25">
      <c r="A77" s="416"/>
      <c r="B77" s="416"/>
      <c r="C77" s="416"/>
      <c r="D77" s="416"/>
      <c r="E77" s="416"/>
      <c r="F77" s="416"/>
      <c r="G77" s="416"/>
      <c r="H77" s="416"/>
      <c r="I77" s="416"/>
      <c r="J77" s="416"/>
      <c r="K77" s="416"/>
      <c r="L77" s="416"/>
      <c r="M77" s="416"/>
      <c r="N77" s="416"/>
      <c r="O77" s="416"/>
      <c r="P77" s="416"/>
      <c r="Q77" s="416"/>
      <c r="R77" s="416"/>
      <c r="S77" s="416"/>
      <c r="T77" s="416"/>
      <c r="U77" s="416"/>
      <c r="V77" s="416"/>
      <c r="W77" s="416"/>
      <c r="X77" s="416"/>
      <c r="Y77" s="416"/>
      <c r="Z77" s="416"/>
      <c r="AA77" s="416"/>
      <c r="AB77" s="416"/>
      <c r="AC77" s="416"/>
      <c r="AD77" s="416"/>
      <c r="AE77" s="416"/>
      <c r="AF77" s="416"/>
      <c r="AG77" s="416"/>
      <c r="AH77" s="416"/>
      <c r="AI77" s="416"/>
      <c r="AJ77" s="416"/>
      <c r="AK77" s="416"/>
      <c r="AL77" s="416"/>
    </row>
    <row r="78" spans="1:38" ht="14.25">
      <c r="A78" s="416"/>
      <c r="B78" s="416"/>
      <c r="C78" s="416"/>
      <c r="D78" s="416"/>
      <c r="E78" s="416"/>
      <c r="F78" s="416"/>
      <c r="G78" s="416"/>
      <c r="H78" s="416"/>
      <c r="I78" s="416"/>
      <c r="J78" s="416"/>
      <c r="K78" s="416"/>
      <c r="L78" s="416"/>
      <c r="M78" s="416"/>
      <c r="N78" s="416"/>
      <c r="O78" s="416"/>
      <c r="P78" s="416"/>
      <c r="Q78" s="416"/>
      <c r="R78" s="416"/>
      <c r="S78" s="416"/>
      <c r="T78" s="416"/>
      <c r="U78" s="416"/>
      <c r="V78" s="416"/>
      <c r="W78" s="416"/>
      <c r="X78" s="416"/>
      <c r="Y78" s="416"/>
      <c r="Z78" s="416"/>
      <c r="AA78" s="416"/>
      <c r="AB78" s="416"/>
      <c r="AC78" s="416"/>
      <c r="AD78" s="416"/>
      <c r="AE78" s="416"/>
      <c r="AF78" s="416"/>
      <c r="AG78" s="416"/>
      <c r="AH78" s="416"/>
      <c r="AI78" s="416"/>
      <c r="AJ78" s="416"/>
      <c r="AK78" s="416"/>
      <c r="AL78" s="416"/>
    </row>
    <row r="79" spans="1:38" ht="14.25">
      <c r="A79" s="416"/>
      <c r="B79" s="416"/>
      <c r="C79" s="416"/>
      <c r="D79" s="416"/>
      <c r="E79" s="416"/>
      <c r="F79" s="416"/>
      <c r="G79" s="416"/>
      <c r="H79" s="416"/>
      <c r="I79" s="416"/>
      <c r="J79" s="416"/>
      <c r="K79" s="416"/>
      <c r="L79" s="416"/>
      <c r="M79" s="416"/>
      <c r="N79" s="416"/>
      <c r="O79" s="416"/>
      <c r="P79" s="416"/>
      <c r="Q79" s="416"/>
      <c r="R79" s="416"/>
      <c r="S79" s="416"/>
      <c r="T79" s="416"/>
      <c r="U79" s="416"/>
      <c r="V79" s="416"/>
      <c r="W79" s="416"/>
      <c r="X79" s="416"/>
      <c r="Y79" s="416"/>
      <c r="Z79" s="416"/>
      <c r="AA79" s="416"/>
      <c r="AB79" s="416"/>
      <c r="AC79" s="416"/>
      <c r="AD79" s="416"/>
      <c r="AE79" s="416"/>
      <c r="AF79" s="416"/>
      <c r="AG79" s="416"/>
      <c r="AH79" s="416"/>
      <c r="AI79" s="416"/>
      <c r="AJ79" s="416"/>
      <c r="AK79" s="416"/>
      <c r="AL79" s="416"/>
    </row>
    <row r="80" spans="1:38" ht="14.25">
      <c r="A80" s="416"/>
      <c r="B80" s="416"/>
      <c r="C80" s="416"/>
      <c r="D80" s="416"/>
      <c r="E80" s="416"/>
      <c r="F80" s="416"/>
      <c r="G80" s="416"/>
      <c r="H80" s="416"/>
      <c r="I80" s="416"/>
      <c r="J80" s="416"/>
      <c r="K80" s="416"/>
      <c r="L80" s="416"/>
      <c r="M80" s="416"/>
      <c r="N80" s="416"/>
      <c r="O80" s="416"/>
      <c r="P80" s="416"/>
      <c r="Q80" s="416"/>
      <c r="R80" s="416"/>
      <c r="S80" s="416"/>
      <c r="T80" s="416"/>
      <c r="U80" s="416"/>
      <c r="V80" s="416"/>
      <c r="W80" s="416"/>
      <c r="X80" s="416"/>
      <c r="Y80" s="416"/>
      <c r="Z80" s="416"/>
      <c r="AA80" s="416"/>
      <c r="AB80" s="416"/>
      <c r="AC80" s="416"/>
      <c r="AD80" s="416"/>
      <c r="AE80" s="416"/>
      <c r="AF80" s="416"/>
      <c r="AG80" s="416"/>
      <c r="AH80" s="416"/>
      <c r="AI80" s="416"/>
      <c r="AJ80" s="416"/>
      <c r="AK80" s="416"/>
      <c r="AL80" s="416"/>
    </row>
    <row r="81" spans="1:38" ht="14.25">
      <c r="A81" s="416"/>
      <c r="B81" s="416"/>
      <c r="C81" s="416"/>
      <c r="D81" s="416"/>
      <c r="E81" s="416"/>
      <c r="F81" s="416"/>
      <c r="G81" s="416"/>
      <c r="H81" s="416"/>
      <c r="I81" s="416"/>
      <c r="J81" s="416"/>
      <c r="K81" s="416"/>
      <c r="L81" s="416"/>
      <c r="M81" s="416"/>
      <c r="N81" s="416"/>
      <c r="O81" s="416"/>
      <c r="P81" s="416"/>
      <c r="Q81" s="416"/>
      <c r="R81" s="416"/>
      <c r="S81" s="416"/>
      <c r="T81" s="416"/>
      <c r="U81" s="416"/>
      <c r="V81" s="416"/>
      <c r="W81" s="416"/>
      <c r="X81" s="416"/>
      <c r="Y81" s="416"/>
      <c r="Z81" s="416"/>
      <c r="AA81" s="416"/>
      <c r="AB81" s="416"/>
      <c r="AC81" s="416"/>
      <c r="AD81" s="416"/>
      <c r="AE81" s="416"/>
      <c r="AF81" s="416"/>
      <c r="AG81" s="416"/>
      <c r="AH81" s="416"/>
      <c r="AI81" s="416"/>
      <c r="AJ81" s="416"/>
      <c r="AK81" s="416"/>
      <c r="AL81" s="416"/>
    </row>
    <row r="82" spans="1:38" ht="14.25">
      <c r="A82" s="416"/>
      <c r="B82" s="416"/>
      <c r="C82" s="416"/>
      <c r="D82" s="416"/>
      <c r="E82" s="416"/>
      <c r="F82" s="416"/>
      <c r="G82" s="416"/>
      <c r="H82" s="416"/>
      <c r="I82" s="416"/>
      <c r="J82" s="416"/>
      <c r="K82" s="416"/>
      <c r="L82" s="416"/>
      <c r="M82" s="416"/>
      <c r="N82" s="416"/>
      <c r="O82" s="416"/>
      <c r="P82" s="416"/>
      <c r="Q82" s="416"/>
      <c r="R82" s="416"/>
      <c r="S82" s="416"/>
      <c r="T82" s="416"/>
      <c r="U82" s="416"/>
      <c r="V82" s="416"/>
      <c r="W82" s="416"/>
      <c r="X82" s="416"/>
      <c r="Y82" s="416"/>
      <c r="Z82" s="416"/>
      <c r="AA82" s="416"/>
      <c r="AB82" s="416"/>
      <c r="AC82" s="416"/>
      <c r="AD82" s="416"/>
      <c r="AE82" s="416"/>
      <c r="AF82" s="416"/>
      <c r="AG82" s="416"/>
      <c r="AH82" s="416"/>
      <c r="AI82" s="416"/>
      <c r="AJ82" s="416"/>
      <c r="AK82" s="416"/>
      <c r="AL82" s="416"/>
    </row>
    <row r="83" spans="1:38" ht="14.25">
      <c r="A83" s="416"/>
      <c r="B83" s="416"/>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c r="AA83" s="416"/>
      <c r="AB83" s="416"/>
      <c r="AC83" s="416"/>
      <c r="AD83" s="416"/>
      <c r="AE83" s="416"/>
      <c r="AF83" s="416"/>
      <c r="AG83" s="416"/>
      <c r="AH83" s="416"/>
      <c r="AI83" s="416"/>
      <c r="AJ83" s="416"/>
      <c r="AK83" s="416"/>
      <c r="AL83" s="416"/>
    </row>
    <row r="84" spans="1:38" ht="14.25">
      <c r="A84" s="416"/>
      <c r="B84" s="416"/>
      <c r="C84" s="416"/>
      <c r="D84" s="416"/>
      <c r="E84" s="416"/>
      <c r="F84" s="416"/>
      <c r="G84" s="416"/>
      <c r="H84" s="416"/>
      <c r="I84" s="416"/>
      <c r="J84" s="416"/>
      <c r="K84" s="416"/>
      <c r="L84" s="416"/>
      <c r="M84" s="416"/>
      <c r="N84" s="416"/>
      <c r="O84" s="416"/>
      <c r="P84" s="416"/>
      <c r="Q84" s="416"/>
      <c r="R84" s="416"/>
      <c r="S84" s="416"/>
      <c r="T84" s="416"/>
      <c r="U84" s="416"/>
      <c r="V84" s="416"/>
      <c r="W84" s="416"/>
      <c r="X84" s="416"/>
      <c r="Y84" s="416"/>
      <c r="Z84" s="416"/>
      <c r="AA84" s="416"/>
      <c r="AB84" s="416"/>
      <c r="AC84" s="416"/>
      <c r="AD84" s="416"/>
      <c r="AE84" s="416"/>
      <c r="AF84" s="416"/>
      <c r="AG84" s="416"/>
      <c r="AH84" s="416"/>
      <c r="AI84" s="416"/>
      <c r="AJ84" s="416"/>
      <c r="AK84" s="416"/>
      <c r="AL84" s="416"/>
    </row>
    <row r="85" spans="1:38" ht="14.25">
      <c r="A85" s="416"/>
      <c r="B85" s="416"/>
      <c r="C85" s="416"/>
      <c r="D85" s="416"/>
      <c r="E85" s="416"/>
      <c r="F85" s="416"/>
      <c r="G85" s="416"/>
      <c r="H85" s="416"/>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c r="AF85" s="416"/>
      <c r="AG85" s="416"/>
      <c r="AH85" s="416"/>
      <c r="AI85" s="416"/>
      <c r="AJ85" s="416"/>
      <c r="AK85" s="416"/>
      <c r="AL85" s="416"/>
    </row>
    <row r="86" spans="1:38" ht="14.25">
      <c r="A86" s="416"/>
      <c r="B86" s="416"/>
      <c r="C86" s="416"/>
      <c r="D86" s="416"/>
      <c r="E86" s="416"/>
      <c r="F86" s="416"/>
      <c r="G86" s="416"/>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6"/>
      <c r="AL86" s="416"/>
    </row>
    <row r="87" spans="1:38" ht="14.25">
      <c r="A87" s="416"/>
      <c r="B87" s="416"/>
      <c r="C87" s="416"/>
      <c r="D87" s="416"/>
      <c r="E87" s="416"/>
      <c r="F87" s="416"/>
      <c r="G87" s="416"/>
      <c r="H87" s="416"/>
      <c r="I87" s="416"/>
      <c r="J87" s="416"/>
      <c r="K87" s="416"/>
      <c r="L87" s="416"/>
      <c r="M87" s="416"/>
      <c r="N87" s="416"/>
      <c r="O87" s="416"/>
      <c r="P87" s="416"/>
      <c r="Q87" s="416"/>
      <c r="R87" s="416"/>
      <c r="S87" s="416"/>
      <c r="T87" s="416"/>
      <c r="U87" s="416"/>
      <c r="V87" s="416"/>
      <c r="W87" s="416"/>
      <c r="X87" s="416"/>
      <c r="Y87" s="416"/>
      <c r="Z87" s="416"/>
      <c r="AA87" s="416"/>
      <c r="AB87" s="416"/>
      <c r="AC87" s="416"/>
      <c r="AD87" s="416"/>
      <c r="AE87" s="416"/>
      <c r="AF87" s="416"/>
      <c r="AG87" s="416"/>
      <c r="AH87" s="416"/>
      <c r="AI87" s="416"/>
      <c r="AJ87" s="416"/>
      <c r="AK87" s="416"/>
      <c r="AL87" s="416"/>
    </row>
    <row r="88" spans="1:38" ht="14.25">
      <c r="A88" s="416"/>
      <c r="B88" s="416"/>
      <c r="C88" s="416"/>
      <c r="D88" s="416"/>
      <c r="E88" s="416"/>
      <c r="F88" s="416"/>
      <c r="G88" s="416"/>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6"/>
      <c r="AK88" s="416"/>
      <c r="AL88" s="416"/>
    </row>
    <row r="89" spans="1:38" ht="14.25">
      <c r="A89" s="416"/>
      <c r="B89" s="416"/>
      <c r="C89" s="416"/>
      <c r="D89" s="416"/>
      <c r="E89" s="416"/>
      <c r="F89" s="416"/>
      <c r="G89" s="416"/>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6"/>
      <c r="AK89" s="416"/>
      <c r="AL89" s="416"/>
    </row>
    <row r="90" spans="1:38" ht="14.25">
      <c r="A90" s="416"/>
      <c r="B90" s="416"/>
      <c r="C90" s="416"/>
      <c r="D90" s="416"/>
      <c r="E90" s="416"/>
      <c r="F90" s="416"/>
      <c r="G90" s="416"/>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6"/>
      <c r="AG90" s="416"/>
      <c r="AH90" s="416"/>
      <c r="AI90" s="416"/>
      <c r="AJ90" s="416"/>
      <c r="AK90" s="416"/>
      <c r="AL90" s="416"/>
    </row>
    <row r="91" spans="1:38" ht="14.25">
      <c r="A91" s="416"/>
      <c r="B91" s="416"/>
      <c r="C91" s="416"/>
      <c r="D91" s="416"/>
      <c r="E91" s="416"/>
      <c r="F91" s="416"/>
      <c r="G91" s="416"/>
      <c r="H91" s="416"/>
      <c r="I91" s="416"/>
      <c r="J91" s="416"/>
      <c r="K91" s="416"/>
      <c r="L91" s="416"/>
      <c r="M91" s="416"/>
      <c r="N91" s="416"/>
      <c r="O91" s="416"/>
      <c r="P91" s="416"/>
      <c r="Q91" s="416"/>
      <c r="R91" s="416"/>
      <c r="S91" s="416"/>
      <c r="T91" s="416"/>
      <c r="U91" s="416"/>
      <c r="V91" s="416"/>
      <c r="W91" s="416"/>
      <c r="X91" s="416"/>
      <c r="Y91" s="416"/>
      <c r="Z91" s="416"/>
      <c r="AA91" s="416"/>
      <c r="AB91" s="416"/>
      <c r="AC91" s="416"/>
      <c r="AD91" s="416"/>
      <c r="AE91" s="416"/>
      <c r="AF91" s="416"/>
      <c r="AG91" s="416"/>
      <c r="AH91" s="416"/>
      <c r="AI91" s="416"/>
      <c r="AJ91" s="416"/>
      <c r="AK91" s="416"/>
      <c r="AL91" s="416"/>
    </row>
    <row r="92" spans="1:38" ht="14.25">
      <c r="A92" s="416"/>
      <c r="B92" s="416"/>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6"/>
      <c r="AK92" s="416"/>
      <c r="AL92" s="416"/>
    </row>
    <row r="93" spans="1:38" ht="14.25">
      <c r="A93" s="416"/>
      <c r="B93" s="416"/>
      <c r="C93" s="416"/>
      <c r="D93" s="416"/>
      <c r="E93" s="416"/>
      <c r="F93" s="416"/>
      <c r="G93" s="416"/>
      <c r="H93" s="416"/>
      <c r="I93" s="416"/>
      <c r="J93" s="416"/>
      <c r="K93" s="416"/>
      <c r="L93" s="416"/>
      <c r="M93" s="416"/>
      <c r="N93" s="416"/>
      <c r="O93" s="416"/>
      <c r="P93" s="416"/>
      <c r="Q93" s="416"/>
      <c r="R93" s="416"/>
      <c r="S93" s="416"/>
      <c r="T93" s="416"/>
      <c r="U93" s="416"/>
      <c r="V93" s="416"/>
      <c r="W93" s="416"/>
      <c r="X93" s="416"/>
      <c r="Y93" s="416"/>
      <c r="Z93" s="416"/>
      <c r="AA93" s="416"/>
      <c r="AB93" s="416"/>
      <c r="AC93" s="416"/>
      <c r="AD93" s="416"/>
      <c r="AE93" s="416"/>
      <c r="AF93" s="416"/>
      <c r="AG93" s="416"/>
      <c r="AH93" s="416"/>
      <c r="AI93" s="416"/>
      <c r="AJ93" s="416"/>
      <c r="AK93" s="416"/>
      <c r="AL93" s="416"/>
    </row>
    <row r="94" spans="1:38" ht="14.25">
      <c r="A94" s="416"/>
      <c r="B94" s="416"/>
      <c r="C94" s="416"/>
      <c r="D94" s="416"/>
      <c r="E94" s="416"/>
      <c r="F94" s="416"/>
      <c r="G94" s="416"/>
      <c r="H94" s="416"/>
      <c r="I94" s="416"/>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416"/>
      <c r="AL94" s="416"/>
    </row>
    <row r="95" spans="1:38" ht="14.25">
      <c r="A95" s="416"/>
      <c r="B95" s="416"/>
      <c r="C95" s="416"/>
      <c r="D95" s="416"/>
      <c r="E95" s="416"/>
      <c r="F95" s="416"/>
      <c r="G95" s="416"/>
      <c r="H95" s="416"/>
      <c r="I95" s="416"/>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c r="AL95" s="416"/>
    </row>
    <row r="96" spans="1:38" ht="14.25">
      <c r="A96" s="416"/>
      <c r="B96" s="416"/>
      <c r="C96" s="416"/>
      <c r="D96" s="416"/>
      <c r="E96" s="416"/>
      <c r="F96" s="416"/>
      <c r="G96" s="416"/>
      <c r="H96" s="416"/>
      <c r="I96" s="416"/>
      <c r="J96" s="416"/>
      <c r="K96" s="416"/>
      <c r="L96" s="416"/>
      <c r="M96" s="416"/>
      <c r="N96" s="416"/>
      <c r="O96" s="416"/>
      <c r="P96" s="416"/>
      <c r="Q96" s="416"/>
      <c r="R96" s="416"/>
      <c r="S96" s="416"/>
      <c r="T96" s="416"/>
      <c r="U96" s="416"/>
      <c r="V96" s="416"/>
      <c r="W96" s="416"/>
      <c r="X96" s="416"/>
      <c r="Y96" s="416"/>
      <c r="Z96" s="416"/>
      <c r="AA96" s="416"/>
      <c r="AB96" s="416"/>
      <c r="AC96" s="416"/>
      <c r="AD96" s="416"/>
      <c r="AE96" s="416"/>
      <c r="AF96" s="416"/>
      <c r="AG96" s="416"/>
      <c r="AH96" s="416"/>
      <c r="AI96" s="416"/>
      <c r="AJ96" s="416"/>
      <c r="AK96" s="416"/>
      <c r="AL96" s="416"/>
    </row>
    <row r="97" spans="1:38" ht="14.25">
      <c r="A97" s="416"/>
      <c r="B97" s="416"/>
      <c r="C97" s="416"/>
      <c r="D97" s="416"/>
      <c r="E97" s="416"/>
      <c r="F97" s="416"/>
      <c r="G97" s="416"/>
      <c r="H97" s="416"/>
      <c r="I97" s="416"/>
      <c r="J97" s="416"/>
      <c r="K97" s="416"/>
      <c r="L97" s="416"/>
      <c r="M97" s="416"/>
      <c r="N97" s="416"/>
      <c r="O97" s="416"/>
      <c r="P97" s="416"/>
      <c r="Q97" s="416"/>
      <c r="R97" s="416"/>
      <c r="S97" s="416"/>
      <c r="T97" s="416"/>
      <c r="U97" s="416"/>
      <c r="V97" s="416"/>
      <c r="W97" s="416"/>
      <c r="X97" s="416"/>
      <c r="Y97" s="416"/>
      <c r="Z97" s="416"/>
      <c r="AA97" s="416"/>
      <c r="AB97" s="416"/>
      <c r="AC97" s="416"/>
      <c r="AD97" s="416"/>
      <c r="AE97" s="416"/>
      <c r="AF97" s="416"/>
      <c r="AG97" s="416"/>
      <c r="AH97" s="416"/>
      <c r="AI97" s="416"/>
      <c r="AJ97" s="416"/>
      <c r="AK97" s="416"/>
      <c r="AL97" s="416"/>
    </row>
    <row r="98" spans="1:38" ht="14.25">
      <c r="A98" s="416"/>
      <c r="B98" s="416"/>
      <c r="C98" s="416"/>
      <c r="D98" s="416"/>
      <c r="E98" s="416"/>
      <c r="F98" s="416"/>
      <c r="G98" s="416"/>
      <c r="H98" s="416"/>
      <c r="I98" s="416"/>
      <c r="J98" s="416"/>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c r="AH98" s="416"/>
      <c r="AI98" s="416"/>
      <c r="AJ98" s="416"/>
      <c r="AK98" s="416"/>
      <c r="AL98" s="416"/>
    </row>
    <row r="99" spans="1:38" ht="14.25">
      <c r="A99" s="416"/>
      <c r="B99" s="416"/>
      <c r="C99" s="416"/>
      <c r="D99" s="416"/>
      <c r="E99" s="416"/>
      <c r="F99" s="416"/>
      <c r="G99" s="416"/>
      <c r="H99" s="416"/>
      <c r="I99" s="416"/>
      <c r="J99" s="416"/>
      <c r="K99" s="416"/>
      <c r="L99" s="416"/>
      <c r="M99" s="416"/>
      <c r="N99" s="416"/>
      <c r="O99" s="416"/>
      <c r="P99" s="416"/>
      <c r="Q99" s="416"/>
      <c r="R99" s="416"/>
      <c r="S99" s="416"/>
      <c r="T99" s="416"/>
      <c r="U99" s="416"/>
      <c r="V99" s="416"/>
      <c r="W99" s="416"/>
      <c r="X99" s="416"/>
      <c r="Y99" s="416"/>
      <c r="Z99" s="416"/>
      <c r="AA99" s="416"/>
      <c r="AB99" s="416"/>
      <c r="AC99" s="416"/>
      <c r="AD99" s="416"/>
      <c r="AE99" s="416"/>
      <c r="AF99" s="416"/>
      <c r="AG99" s="416"/>
      <c r="AH99" s="416"/>
      <c r="AI99" s="416"/>
      <c r="AJ99" s="416"/>
      <c r="AK99" s="416"/>
      <c r="AL99" s="416"/>
    </row>
    <row r="100" spans="1:38" ht="14.25">
      <c r="A100" s="416"/>
      <c r="B100" s="416"/>
      <c r="C100" s="416"/>
      <c r="D100" s="416"/>
      <c r="E100" s="416"/>
      <c r="F100" s="416"/>
      <c r="G100" s="416"/>
      <c r="H100" s="416"/>
      <c r="I100" s="416"/>
      <c r="J100" s="416"/>
      <c r="K100" s="416"/>
      <c r="L100" s="416"/>
      <c r="M100" s="416"/>
      <c r="N100" s="416"/>
      <c r="O100" s="416"/>
      <c r="P100" s="416"/>
      <c r="Q100" s="416"/>
      <c r="R100" s="416"/>
      <c r="S100" s="416"/>
      <c r="T100" s="416"/>
      <c r="U100" s="416"/>
      <c r="V100" s="416"/>
      <c r="W100" s="416"/>
      <c r="X100" s="416"/>
      <c r="Y100" s="416"/>
      <c r="Z100" s="416"/>
      <c r="AA100" s="416"/>
      <c r="AB100" s="416"/>
      <c r="AC100" s="416"/>
      <c r="AD100" s="416"/>
      <c r="AE100" s="416"/>
      <c r="AF100" s="416"/>
      <c r="AG100" s="416"/>
      <c r="AH100" s="416"/>
      <c r="AI100" s="416"/>
      <c r="AJ100" s="416"/>
      <c r="AK100" s="416"/>
      <c r="AL100" s="416"/>
    </row>
    <row r="101" spans="1:38" ht="14.25">
      <c r="A101" s="416"/>
      <c r="B101" s="416"/>
      <c r="C101" s="416"/>
      <c r="D101" s="416"/>
      <c r="E101" s="416"/>
      <c r="F101" s="416"/>
      <c r="G101" s="416"/>
      <c r="H101" s="416"/>
      <c r="I101" s="416"/>
      <c r="J101" s="416"/>
      <c r="K101" s="416"/>
      <c r="L101" s="416"/>
      <c r="M101" s="416"/>
      <c r="N101" s="416"/>
      <c r="O101" s="416"/>
      <c r="P101" s="416"/>
      <c r="Q101" s="416"/>
      <c r="R101" s="416"/>
      <c r="S101" s="416"/>
      <c r="T101" s="416"/>
      <c r="U101" s="416"/>
      <c r="V101" s="416"/>
      <c r="W101" s="416"/>
      <c r="X101" s="416"/>
      <c r="Y101" s="416"/>
      <c r="Z101" s="416"/>
      <c r="AA101" s="416"/>
      <c r="AB101" s="416"/>
      <c r="AC101" s="416"/>
      <c r="AD101" s="416"/>
      <c r="AE101" s="416"/>
      <c r="AF101" s="416"/>
      <c r="AG101" s="416"/>
      <c r="AH101" s="416"/>
      <c r="AI101" s="416"/>
      <c r="AJ101" s="416"/>
      <c r="AK101" s="416"/>
      <c r="AL101" s="416"/>
    </row>
    <row r="102" spans="1:38" ht="14.25">
      <c r="A102" s="416"/>
      <c r="B102" s="416"/>
      <c r="C102" s="416"/>
      <c r="D102" s="416"/>
      <c r="E102" s="416"/>
      <c r="F102" s="416"/>
      <c r="G102" s="416"/>
      <c r="H102" s="416"/>
      <c r="I102" s="416"/>
      <c r="J102" s="416"/>
      <c r="K102" s="416"/>
      <c r="L102" s="416"/>
      <c r="M102" s="416"/>
      <c r="N102" s="416"/>
      <c r="O102" s="416"/>
      <c r="P102" s="416"/>
      <c r="Q102" s="416"/>
      <c r="R102" s="416"/>
      <c r="S102" s="416"/>
      <c r="T102" s="416"/>
      <c r="U102" s="416"/>
      <c r="V102" s="416"/>
      <c r="W102" s="416"/>
      <c r="X102" s="416"/>
      <c r="Y102" s="416"/>
      <c r="Z102" s="416"/>
      <c r="AA102" s="416"/>
      <c r="AB102" s="416"/>
      <c r="AC102" s="416"/>
      <c r="AD102" s="416"/>
      <c r="AE102" s="416"/>
      <c r="AF102" s="416"/>
      <c r="AG102" s="416"/>
      <c r="AH102" s="416"/>
      <c r="AI102" s="416"/>
      <c r="AJ102" s="416"/>
      <c r="AK102" s="416"/>
      <c r="AL102" s="416"/>
    </row>
    <row r="103" spans="1:38" ht="14.25">
      <c r="A103" s="416"/>
      <c r="B103" s="416"/>
      <c r="C103" s="416"/>
      <c r="D103" s="416"/>
      <c r="E103" s="416"/>
      <c r="F103" s="416"/>
      <c r="G103" s="416"/>
      <c r="H103" s="416"/>
      <c r="I103" s="416"/>
      <c r="J103" s="416"/>
      <c r="K103" s="416"/>
      <c r="L103" s="416"/>
      <c r="M103" s="416"/>
      <c r="N103" s="416"/>
      <c r="O103" s="416"/>
      <c r="P103" s="416"/>
      <c r="Q103" s="416"/>
      <c r="R103" s="416"/>
      <c r="S103" s="416"/>
      <c r="T103" s="416"/>
      <c r="U103" s="416"/>
      <c r="V103" s="416"/>
      <c r="W103" s="416"/>
      <c r="X103" s="416"/>
      <c r="Y103" s="416"/>
      <c r="Z103" s="416"/>
      <c r="AA103" s="416"/>
      <c r="AB103" s="416"/>
      <c r="AC103" s="416"/>
      <c r="AD103" s="416"/>
      <c r="AE103" s="416"/>
      <c r="AF103" s="416"/>
      <c r="AG103" s="416"/>
      <c r="AH103" s="416"/>
      <c r="AI103" s="416"/>
      <c r="AJ103" s="416"/>
      <c r="AK103" s="416"/>
      <c r="AL103" s="416"/>
    </row>
    <row r="104" spans="1:38" ht="14.25">
      <c r="A104" s="416"/>
      <c r="B104" s="416"/>
      <c r="C104" s="416"/>
      <c r="D104" s="416"/>
      <c r="E104" s="416"/>
      <c r="F104" s="416"/>
      <c r="G104" s="416"/>
      <c r="H104" s="416"/>
      <c r="I104" s="416"/>
      <c r="J104" s="416"/>
      <c r="K104" s="416"/>
      <c r="L104" s="416"/>
      <c r="M104" s="416"/>
      <c r="N104" s="416"/>
      <c r="O104" s="416"/>
      <c r="P104" s="416"/>
      <c r="Q104" s="416"/>
      <c r="R104" s="416"/>
      <c r="S104" s="416"/>
      <c r="T104" s="416"/>
      <c r="U104" s="416"/>
      <c r="V104" s="416"/>
      <c r="W104" s="416"/>
      <c r="X104" s="416"/>
      <c r="Y104" s="416"/>
      <c r="Z104" s="416"/>
      <c r="AA104" s="416"/>
      <c r="AB104" s="416"/>
      <c r="AC104" s="416"/>
      <c r="AD104" s="416"/>
      <c r="AE104" s="416"/>
      <c r="AF104" s="416"/>
      <c r="AG104" s="416"/>
      <c r="AH104" s="416"/>
      <c r="AI104" s="416"/>
      <c r="AJ104" s="416"/>
      <c r="AK104" s="416"/>
      <c r="AL104" s="416"/>
    </row>
    <row r="105" spans="1:38" ht="14.25">
      <c r="A105" s="416"/>
      <c r="B105" s="416"/>
      <c r="C105" s="416"/>
      <c r="D105" s="416"/>
      <c r="E105" s="416"/>
      <c r="F105" s="416"/>
      <c r="G105" s="416"/>
      <c r="H105" s="416"/>
      <c r="I105" s="416"/>
      <c r="J105" s="416"/>
      <c r="K105" s="416"/>
      <c r="L105" s="416"/>
      <c r="M105" s="416"/>
      <c r="N105" s="416"/>
      <c r="O105" s="416"/>
      <c r="P105" s="416"/>
      <c r="Q105" s="416"/>
      <c r="R105" s="416"/>
      <c r="S105" s="416"/>
      <c r="T105" s="416"/>
      <c r="U105" s="416"/>
      <c r="V105" s="416"/>
      <c r="W105" s="416"/>
      <c r="X105" s="416"/>
      <c r="Y105" s="416"/>
      <c r="Z105" s="416"/>
      <c r="AA105" s="416"/>
      <c r="AB105" s="416"/>
      <c r="AC105" s="416"/>
      <c r="AD105" s="416"/>
      <c r="AE105" s="416"/>
      <c r="AF105" s="416"/>
      <c r="AG105" s="416"/>
      <c r="AH105" s="416"/>
      <c r="AI105" s="416"/>
      <c r="AJ105" s="416"/>
      <c r="AK105" s="416"/>
      <c r="AL105" s="416"/>
    </row>
    <row r="106" spans="1:38" ht="14.25">
      <c r="A106" s="416"/>
      <c r="B106" s="416"/>
      <c r="C106" s="416"/>
      <c r="D106" s="416"/>
      <c r="E106" s="416"/>
      <c r="F106" s="416"/>
      <c r="G106" s="416"/>
      <c r="H106" s="416"/>
      <c r="I106" s="416"/>
      <c r="J106" s="416"/>
      <c r="K106" s="416"/>
      <c r="L106" s="416"/>
      <c r="M106" s="416"/>
      <c r="N106" s="416"/>
      <c r="O106" s="416"/>
      <c r="P106" s="416"/>
      <c r="Q106" s="416"/>
      <c r="R106" s="416"/>
      <c r="S106" s="416"/>
      <c r="T106" s="416"/>
      <c r="U106" s="416"/>
      <c r="V106" s="416"/>
      <c r="W106" s="416"/>
      <c r="X106" s="416"/>
      <c r="Y106" s="416"/>
      <c r="Z106" s="416"/>
      <c r="AA106" s="416"/>
      <c r="AB106" s="416"/>
      <c r="AC106" s="416"/>
      <c r="AD106" s="416"/>
      <c r="AE106" s="416"/>
      <c r="AF106" s="416"/>
      <c r="AG106" s="416"/>
      <c r="AH106" s="416"/>
      <c r="AI106" s="416"/>
      <c r="AJ106" s="416"/>
      <c r="AK106" s="416"/>
      <c r="AL106" s="416"/>
    </row>
    <row r="107" spans="1:38" ht="14.25">
      <c r="A107" s="416"/>
      <c r="B107" s="416"/>
      <c r="C107" s="416"/>
      <c r="D107" s="416"/>
      <c r="E107" s="416"/>
      <c r="F107" s="416"/>
      <c r="G107" s="416"/>
      <c r="H107" s="416"/>
      <c r="I107" s="416"/>
      <c r="J107" s="416"/>
      <c r="K107" s="416"/>
      <c r="L107" s="416"/>
      <c r="M107" s="416"/>
      <c r="N107" s="416"/>
      <c r="O107" s="416"/>
      <c r="P107" s="416"/>
      <c r="Q107" s="416"/>
      <c r="R107" s="416"/>
      <c r="S107" s="416"/>
      <c r="T107" s="416"/>
      <c r="U107" s="416"/>
      <c r="V107" s="416"/>
      <c r="W107" s="416"/>
      <c r="X107" s="416"/>
      <c r="Y107" s="416"/>
      <c r="Z107" s="416"/>
      <c r="AA107" s="416"/>
      <c r="AB107" s="416"/>
      <c r="AC107" s="416"/>
      <c r="AD107" s="416"/>
      <c r="AE107" s="416"/>
      <c r="AF107" s="416"/>
      <c r="AG107" s="416"/>
      <c r="AH107" s="416"/>
      <c r="AI107" s="416"/>
      <c r="AJ107" s="416"/>
      <c r="AK107" s="416"/>
      <c r="AL107" s="416"/>
    </row>
    <row r="108" spans="1:38" ht="14.25">
      <c r="A108" s="416"/>
      <c r="B108" s="416"/>
      <c r="C108" s="416"/>
      <c r="D108" s="416"/>
      <c r="E108" s="416"/>
      <c r="F108" s="416"/>
      <c r="G108" s="416"/>
      <c r="H108" s="416"/>
      <c r="I108" s="416"/>
      <c r="J108" s="416"/>
      <c r="K108" s="416"/>
      <c r="L108" s="416"/>
      <c r="M108" s="416"/>
      <c r="N108" s="416"/>
      <c r="O108" s="416"/>
      <c r="P108" s="416"/>
      <c r="Q108" s="416"/>
      <c r="R108" s="416"/>
      <c r="S108" s="416"/>
      <c r="T108" s="416"/>
      <c r="U108" s="416"/>
      <c r="V108" s="416"/>
      <c r="W108" s="416"/>
      <c r="X108" s="416"/>
      <c r="Y108" s="416"/>
      <c r="Z108" s="416"/>
      <c r="AA108" s="416"/>
      <c r="AB108" s="416"/>
      <c r="AC108" s="416"/>
      <c r="AD108" s="416"/>
      <c r="AE108" s="416"/>
      <c r="AF108" s="416"/>
      <c r="AG108" s="416"/>
      <c r="AH108" s="416"/>
      <c r="AI108" s="416"/>
      <c r="AJ108" s="416"/>
      <c r="AK108" s="416"/>
      <c r="AL108" s="416"/>
    </row>
    <row r="109" spans="1:38" ht="14.25">
      <c r="A109" s="416"/>
      <c r="B109" s="416"/>
      <c r="C109" s="416"/>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16"/>
      <c r="AD109" s="416"/>
      <c r="AE109" s="416"/>
      <c r="AF109" s="416"/>
      <c r="AG109" s="416"/>
      <c r="AH109" s="416"/>
      <c r="AI109" s="416"/>
      <c r="AJ109" s="416"/>
      <c r="AK109" s="416"/>
      <c r="AL109" s="416"/>
    </row>
    <row r="110" spans="1:38" ht="14.25">
      <c r="A110" s="416"/>
      <c r="B110" s="416"/>
      <c r="C110" s="416"/>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6"/>
      <c r="AD110" s="416"/>
      <c r="AE110" s="416"/>
      <c r="AF110" s="416"/>
      <c r="AG110" s="416"/>
      <c r="AH110" s="416"/>
      <c r="AI110" s="416"/>
      <c r="AJ110" s="416"/>
      <c r="AK110" s="416"/>
      <c r="AL110" s="416"/>
    </row>
    <row r="111" spans="1:38" ht="14.25">
      <c r="A111" s="416"/>
      <c r="B111" s="416"/>
      <c r="C111" s="416"/>
      <c r="D111" s="416"/>
      <c r="E111" s="416"/>
      <c r="F111" s="416"/>
      <c r="G111" s="416"/>
      <c r="H111" s="416"/>
      <c r="I111" s="416"/>
      <c r="J111" s="416"/>
      <c r="K111" s="416"/>
      <c r="L111" s="416"/>
      <c r="M111" s="416"/>
      <c r="N111" s="416"/>
      <c r="O111" s="416"/>
      <c r="P111" s="416"/>
      <c r="Q111" s="416"/>
      <c r="R111" s="416"/>
      <c r="S111" s="416"/>
      <c r="T111" s="416"/>
      <c r="U111" s="416"/>
      <c r="V111" s="416"/>
      <c r="W111" s="416"/>
      <c r="X111" s="416"/>
      <c r="Y111" s="416"/>
      <c r="Z111" s="416"/>
      <c r="AA111" s="416"/>
      <c r="AB111" s="416"/>
      <c r="AC111" s="416"/>
      <c r="AD111" s="416"/>
      <c r="AE111" s="416"/>
      <c r="AF111" s="416"/>
      <c r="AG111" s="416"/>
      <c r="AH111" s="416"/>
      <c r="AI111" s="416"/>
      <c r="AJ111" s="416"/>
      <c r="AK111" s="416"/>
      <c r="AL111" s="416"/>
    </row>
    <row r="112" spans="1:38" ht="14.25">
      <c r="A112" s="416"/>
      <c r="B112" s="416"/>
      <c r="C112" s="416"/>
      <c r="D112" s="416"/>
      <c r="E112" s="416"/>
      <c r="F112" s="416"/>
      <c r="G112" s="416"/>
      <c r="H112" s="416"/>
      <c r="I112" s="416"/>
      <c r="J112" s="416"/>
      <c r="K112" s="416"/>
      <c r="L112" s="416"/>
      <c r="M112" s="416"/>
      <c r="N112" s="416"/>
      <c r="O112" s="416"/>
      <c r="P112" s="416"/>
      <c r="Q112" s="416"/>
      <c r="R112" s="416"/>
      <c r="S112" s="416"/>
      <c r="T112" s="416"/>
      <c r="U112" s="416"/>
      <c r="V112" s="416"/>
      <c r="W112" s="416"/>
      <c r="X112" s="416"/>
      <c r="Y112" s="416"/>
      <c r="Z112" s="416"/>
      <c r="AA112" s="416"/>
      <c r="AB112" s="416"/>
      <c r="AC112" s="416"/>
      <c r="AD112" s="416"/>
      <c r="AE112" s="416"/>
      <c r="AF112" s="416"/>
      <c r="AG112" s="416"/>
      <c r="AH112" s="416"/>
      <c r="AI112" s="416"/>
      <c r="AJ112" s="416"/>
      <c r="AK112" s="416"/>
      <c r="AL112" s="416"/>
    </row>
    <row r="113" spans="1:38" ht="14.25">
      <c r="A113" s="416"/>
      <c r="B113" s="416"/>
      <c r="C113" s="416"/>
      <c r="D113" s="416"/>
      <c r="E113" s="416"/>
      <c r="F113" s="416"/>
      <c r="G113" s="416"/>
      <c r="H113" s="416"/>
      <c r="I113" s="416"/>
      <c r="J113" s="416"/>
      <c r="K113" s="416"/>
      <c r="L113" s="416"/>
      <c r="M113" s="416"/>
      <c r="N113" s="416"/>
      <c r="O113" s="416"/>
      <c r="P113" s="416"/>
      <c r="Q113" s="416"/>
      <c r="R113" s="416"/>
      <c r="S113" s="416"/>
      <c r="T113" s="416"/>
      <c r="U113" s="416"/>
      <c r="V113" s="416"/>
      <c r="W113" s="416"/>
      <c r="X113" s="416"/>
      <c r="Y113" s="416"/>
      <c r="Z113" s="416"/>
      <c r="AA113" s="416"/>
      <c r="AB113" s="416"/>
      <c r="AC113" s="416"/>
      <c r="AD113" s="416"/>
      <c r="AE113" s="416"/>
      <c r="AF113" s="416"/>
      <c r="AG113" s="416"/>
      <c r="AH113" s="416"/>
      <c r="AI113" s="416"/>
      <c r="AJ113" s="416"/>
      <c r="AK113" s="416"/>
      <c r="AL113" s="416"/>
    </row>
    <row r="114" spans="1:38" ht="14.25">
      <c r="A114" s="416"/>
      <c r="B114" s="416"/>
      <c r="C114" s="416"/>
      <c r="D114" s="416"/>
      <c r="E114" s="416"/>
      <c r="F114" s="416"/>
      <c r="G114" s="416"/>
      <c r="H114" s="416"/>
      <c r="I114" s="416"/>
      <c r="J114" s="416"/>
      <c r="K114" s="416"/>
      <c r="L114" s="416"/>
      <c r="M114" s="416"/>
      <c r="N114" s="416"/>
      <c r="O114" s="416"/>
      <c r="P114" s="416"/>
      <c r="Q114" s="416"/>
      <c r="R114" s="416"/>
      <c r="S114" s="416"/>
      <c r="T114" s="416"/>
      <c r="U114" s="416"/>
      <c r="V114" s="416"/>
      <c r="W114" s="416"/>
      <c r="X114" s="416"/>
      <c r="Y114" s="416"/>
      <c r="Z114" s="416"/>
      <c r="AA114" s="416"/>
      <c r="AB114" s="416"/>
      <c r="AC114" s="416"/>
      <c r="AD114" s="416"/>
      <c r="AE114" s="416"/>
      <c r="AF114" s="416"/>
      <c r="AG114" s="416"/>
      <c r="AH114" s="416"/>
      <c r="AI114" s="416"/>
      <c r="AJ114" s="416"/>
      <c r="AK114" s="416"/>
      <c r="AL114" s="416"/>
    </row>
    <row r="115" spans="1:38" ht="14.25">
      <c r="A115" s="416"/>
      <c r="B115" s="416"/>
      <c r="C115" s="416"/>
      <c r="D115" s="416"/>
      <c r="E115" s="416"/>
      <c r="F115" s="416"/>
      <c r="G115" s="416"/>
      <c r="H115" s="416"/>
      <c r="I115" s="416"/>
      <c r="J115" s="416"/>
      <c r="K115" s="416"/>
      <c r="L115" s="416"/>
      <c r="M115" s="416"/>
      <c r="N115" s="416"/>
      <c r="O115" s="416"/>
      <c r="P115" s="416"/>
      <c r="Q115" s="416"/>
      <c r="R115" s="416"/>
      <c r="S115" s="416"/>
      <c r="T115" s="416"/>
      <c r="U115" s="416"/>
      <c r="V115" s="416"/>
      <c r="W115" s="416"/>
      <c r="X115" s="416"/>
      <c r="Y115" s="416"/>
      <c r="Z115" s="416"/>
      <c r="AA115" s="416"/>
      <c r="AB115" s="416"/>
      <c r="AC115" s="416"/>
      <c r="AD115" s="416"/>
      <c r="AE115" s="416"/>
      <c r="AF115" s="416"/>
      <c r="AG115" s="416"/>
      <c r="AH115" s="416"/>
      <c r="AI115" s="416"/>
      <c r="AJ115" s="416"/>
      <c r="AK115" s="416"/>
      <c r="AL115" s="416"/>
    </row>
    <row r="116" spans="1:38" ht="14.25">
      <c r="A116" s="416"/>
      <c r="B116" s="416"/>
      <c r="C116" s="416"/>
      <c r="D116" s="416"/>
      <c r="E116" s="416"/>
      <c r="F116" s="416"/>
      <c r="G116" s="416"/>
      <c r="H116" s="416"/>
      <c r="I116" s="416"/>
      <c r="J116" s="416"/>
      <c r="K116" s="416"/>
      <c r="L116" s="416"/>
      <c r="M116" s="416"/>
      <c r="N116" s="416"/>
      <c r="O116" s="416"/>
      <c r="P116" s="416"/>
      <c r="Q116" s="416"/>
      <c r="R116" s="416"/>
      <c r="S116" s="416"/>
      <c r="T116" s="416"/>
      <c r="U116" s="416"/>
      <c r="V116" s="416"/>
      <c r="W116" s="416"/>
      <c r="X116" s="416"/>
      <c r="Y116" s="416"/>
      <c r="Z116" s="416"/>
      <c r="AA116" s="416"/>
      <c r="AB116" s="416"/>
      <c r="AC116" s="416"/>
      <c r="AD116" s="416"/>
      <c r="AE116" s="416"/>
      <c r="AF116" s="416"/>
      <c r="AG116" s="416"/>
      <c r="AH116" s="416"/>
      <c r="AI116" s="416"/>
      <c r="AJ116" s="416"/>
      <c r="AK116" s="416"/>
      <c r="AL116" s="416"/>
    </row>
    <row r="117" spans="1:38" ht="14.25">
      <c r="A117" s="416"/>
      <c r="B117" s="416"/>
      <c r="C117" s="416"/>
      <c r="D117" s="416"/>
      <c r="E117" s="416"/>
      <c r="F117" s="416"/>
      <c r="G117" s="416"/>
      <c r="H117" s="416"/>
      <c r="I117" s="416"/>
      <c r="J117" s="416"/>
      <c r="K117" s="416"/>
      <c r="L117" s="416"/>
      <c r="M117" s="416"/>
      <c r="N117" s="416"/>
      <c r="O117" s="416"/>
      <c r="P117" s="416"/>
      <c r="Q117" s="416"/>
      <c r="R117" s="416"/>
      <c r="S117" s="416"/>
      <c r="T117" s="416"/>
      <c r="U117" s="416"/>
      <c r="V117" s="416"/>
      <c r="W117" s="416"/>
      <c r="X117" s="416"/>
      <c r="Y117" s="416"/>
      <c r="Z117" s="416"/>
      <c r="AA117" s="416"/>
      <c r="AB117" s="416"/>
      <c r="AC117" s="416"/>
      <c r="AD117" s="416"/>
      <c r="AE117" s="416"/>
      <c r="AF117" s="416"/>
      <c r="AG117" s="416"/>
      <c r="AH117" s="416"/>
      <c r="AI117" s="416"/>
      <c r="AJ117" s="416"/>
      <c r="AK117" s="416"/>
      <c r="AL117" s="416"/>
    </row>
    <row r="118" spans="1:38" ht="14.25">
      <c r="A118" s="416"/>
      <c r="B118" s="416"/>
      <c r="C118" s="416"/>
      <c r="D118" s="416"/>
      <c r="E118" s="416"/>
      <c r="F118" s="416"/>
      <c r="G118" s="416"/>
      <c r="H118" s="416"/>
      <c r="I118" s="416"/>
      <c r="J118" s="416"/>
      <c r="K118" s="416"/>
      <c r="L118" s="416"/>
      <c r="M118" s="416"/>
      <c r="N118" s="416"/>
      <c r="O118" s="416"/>
      <c r="P118" s="416"/>
      <c r="Q118" s="416"/>
      <c r="R118" s="416"/>
      <c r="S118" s="416"/>
      <c r="T118" s="416"/>
      <c r="U118" s="416"/>
      <c r="V118" s="416"/>
      <c r="W118" s="416"/>
      <c r="X118" s="416"/>
      <c r="Y118" s="416"/>
      <c r="Z118" s="416"/>
      <c r="AA118" s="416"/>
      <c r="AB118" s="416"/>
      <c r="AC118" s="416"/>
      <c r="AD118" s="416"/>
      <c r="AE118" s="416"/>
      <c r="AF118" s="416"/>
      <c r="AG118" s="416"/>
      <c r="AH118" s="416"/>
      <c r="AI118" s="416"/>
      <c r="AJ118" s="416"/>
      <c r="AK118" s="416"/>
      <c r="AL118" s="416"/>
    </row>
    <row r="119" spans="1:38" ht="14.25">
      <c r="A119" s="416"/>
      <c r="B119" s="416"/>
      <c r="C119" s="416"/>
      <c r="D119" s="416"/>
      <c r="E119" s="416"/>
      <c r="F119" s="416"/>
      <c r="G119" s="416"/>
      <c r="H119" s="416"/>
      <c r="I119" s="416"/>
      <c r="J119" s="416"/>
      <c r="K119" s="416"/>
      <c r="L119" s="416"/>
      <c r="M119" s="416"/>
      <c r="N119" s="416"/>
      <c r="O119" s="416"/>
      <c r="P119" s="416"/>
      <c r="Q119" s="416"/>
      <c r="R119" s="416"/>
      <c r="S119" s="416"/>
      <c r="T119" s="416"/>
      <c r="U119" s="416"/>
      <c r="V119" s="416"/>
      <c r="W119" s="416"/>
      <c r="X119" s="416"/>
      <c r="Y119" s="416"/>
      <c r="Z119" s="416"/>
      <c r="AA119" s="416"/>
      <c r="AB119" s="416"/>
      <c r="AC119" s="416"/>
      <c r="AD119" s="416"/>
      <c r="AE119" s="416"/>
      <c r="AF119" s="416"/>
      <c r="AG119" s="416"/>
      <c r="AH119" s="416"/>
      <c r="AI119" s="416"/>
      <c r="AJ119" s="416"/>
      <c r="AK119" s="416"/>
      <c r="AL119" s="416"/>
    </row>
    <row r="120" spans="1:38" ht="14.25">
      <c r="A120" s="416"/>
      <c r="B120" s="416"/>
      <c r="C120" s="416"/>
      <c r="D120" s="416"/>
      <c r="E120" s="416"/>
      <c r="F120" s="416"/>
      <c r="G120" s="416"/>
      <c r="H120" s="416"/>
      <c r="I120" s="416"/>
      <c r="J120" s="416"/>
      <c r="K120" s="416"/>
      <c r="L120" s="416"/>
      <c r="M120" s="416"/>
      <c r="N120" s="416"/>
      <c r="O120" s="416"/>
      <c r="P120" s="416"/>
      <c r="Q120" s="416"/>
      <c r="R120" s="416"/>
      <c r="S120" s="416"/>
      <c r="T120" s="416"/>
      <c r="U120" s="416"/>
      <c r="V120" s="416"/>
      <c r="W120" s="416"/>
      <c r="X120" s="416"/>
      <c r="Y120" s="416"/>
      <c r="Z120" s="416"/>
      <c r="AA120" s="416"/>
      <c r="AB120" s="416"/>
      <c r="AC120" s="416"/>
      <c r="AD120" s="416"/>
      <c r="AE120" s="416"/>
      <c r="AF120" s="416"/>
      <c r="AG120" s="416"/>
      <c r="AH120" s="416"/>
      <c r="AI120" s="416"/>
      <c r="AJ120" s="416"/>
      <c r="AK120" s="416"/>
      <c r="AL120" s="416"/>
    </row>
    <row r="121" spans="1:38" ht="14.25">
      <c r="A121" s="416"/>
      <c r="B121" s="416"/>
      <c r="C121" s="416"/>
      <c r="D121" s="416"/>
      <c r="E121" s="416"/>
      <c r="F121" s="416"/>
      <c r="G121" s="416"/>
      <c r="H121" s="416"/>
      <c r="I121" s="416"/>
      <c r="J121" s="416"/>
      <c r="K121" s="416"/>
      <c r="L121" s="416"/>
      <c r="M121" s="416"/>
      <c r="N121" s="416"/>
      <c r="O121" s="416"/>
      <c r="P121" s="416"/>
      <c r="Q121" s="416"/>
      <c r="R121" s="416"/>
      <c r="S121" s="416"/>
      <c r="T121" s="416"/>
      <c r="U121" s="416"/>
      <c r="V121" s="416"/>
      <c r="W121" s="416"/>
      <c r="X121" s="416"/>
      <c r="Y121" s="416"/>
      <c r="Z121" s="416"/>
      <c r="AA121" s="416"/>
      <c r="AB121" s="416"/>
      <c r="AC121" s="416"/>
      <c r="AD121" s="416"/>
      <c r="AE121" s="416"/>
      <c r="AF121" s="416"/>
      <c r="AG121" s="416"/>
      <c r="AH121" s="416"/>
      <c r="AI121" s="416"/>
      <c r="AJ121" s="416"/>
      <c r="AK121" s="416"/>
      <c r="AL121" s="416"/>
    </row>
    <row r="122" spans="1:38" ht="14.25">
      <c r="A122" s="416"/>
      <c r="B122" s="416"/>
      <c r="C122" s="416"/>
      <c r="D122" s="416"/>
      <c r="E122" s="416"/>
      <c r="F122" s="416"/>
      <c r="G122" s="416"/>
      <c r="H122" s="416"/>
      <c r="I122" s="416"/>
      <c r="J122" s="416"/>
      <c r="K122" s="416"/>
      <c r="L122" s="416"/>
      <c r="M122" s="416"/>
      <c r="N122" s="416"/>
      <c r="O122" s="416"/>
      <c r="P122" s="416"/>
      <c r="Q122" s="416"/>
      <c r="R122" s="416"/>
      <c r="S122" s="416"/>
      <c r="T122" s="416"/>
      <c r="U122" s="416"/>
      <c r="V122" s="416"/>
      <c r="W122" s="416"/>
      <c r="X122" s="416"/>
      <c r="Y122" s="416"/>
      <c r="Z122" s="416"/>
      <c r="AA122" s="416"/>
      <c r="AB122" s="416"/>
      <c r="AC122" s="416"/>
      <c r="AD122" s="416"/>
      <c r="AE122" s="416"/>
      <c r="AF122" s="416"/>
      <c r="AG122" s="416"/>
      <c r="AH122" s="416"/>
      <c r="AI122" s="416"/>
      <c r="AJ122" s="416"/>
      <c r="AK122" s="416"/>
      <c r="AL122" s="416"/>
    </row>
    <row r="123" spans="1:38" ht="14.25">
      <c r="A123" s="416"/>
      <c r="B123" s="416"/>
      <c r="C123" s="416"/>
      <c r="D123" s="416"/>
      <c r="E123" s="416"/>
      <c r="F123" s="416"/>
      <c r="G123" s="416"/>
      <c r="H123" s="416"/>
      <c r="I123" s="416"/>
      <c r="J123" s="416"/>
      <c r="K123" s="416"/>
      <c r="L123" s="416"/>
      <c r="M123" s="416"/>
      <c r="N123" s="416"/>
      <c r="O123" s="416"/>
      <c r="P123" s="416"/>
      <c r="Q123" s="416"/>
      <c r="R123" s="416"/>
      <c r="S123" s="416"/>
      <c r="T123" s="416"/>
      <c r="U123" s="416"/>
      <c r="V123" s="416"/>
      <c r="W123" s="416"/>
      <c r="X123" s="416"/>
      <c r="Y123" s="416"/>
      <c r="Z123" s="416"/>
      <c r="AA123" s="416"/>
      <c r="AB123" s="416"/>
      <c r="AC123" s="416"/>
      <c r="AD123" s="416"/>
      <c r="AE123" s="416"/>
      <c r="AF123" s="416"/>
      <c r="AG123" s="416"/>
      <c r="AH123" s="416"/>
      <c r="AI123" s="416"/>
      <c r="AJ123" s="416"/>
      <c r="AK123" s="416"/>
      <c r="AL123" s="416"/>
    </row>
    <row r="124" spans="1:38" ht="14.25">
      <c r="A124" s="416"/>
      <c r="B124" s="416"/>
      <c r="C124" s="416"/>
      <c r="D124" s="416"/>
      <c r="E124" s="416"/>
      <c r="F124" s="416"/>
      <c r="G124" s="416"/>
      <c r="H124" s="416"/>
      <c r="I124" s="416"/>
      <c r="J124" s="416"/>
      <c r="K124" s="416"/>
      <c r="L124" s="416"/>
      <c r="M124" s="416"/>
      <c r="N124" s="416"/>
      <c r="O124" s="416"/>
      <c r="P124" s="416"/>
      <c r="Q124" s="416"/>
      <c r="R124" s="416"/>
      <c r="S124" s="416"/>
      <c r="T124" s="416"/>
      <c r="U124" s="416"/>
      <c r="V124" s="416"/>
      <c r="W124" s="416"/>
      <c r="X124" s="416"/>
      <c r="Y124" s="416"/>
      <c r="Z124" s="416"/>
      <c r="AA124" s="416"/>
      <c r="AB124" s="416"/>
      <c r="AC124" s="416"/>
      <c r="AD124" s="416"/>
      <c r="AE124" s="416"/>
      <c r="AF124" s="416"/>
      <c r="AG124" s="416"/>
      <c r="AH124" s="416"/>
      <c r="AI124" s="416"/>
      <c r="AJ124" s="416"/>
      <c r="AK124" s="416"/>
      <c r="AL124" s="416"/>
    </row>
    <row r="125" spans="1:38" ht="14.25">
      <c r="A125" s="416"/>
      <c r="B125" s="416"/>
      <c r="C125" s="416"/>
      <c r="D125" s="416"/>
      <c r="E125" s="416"/>
      <c r="F125" s="416"/>
      <c r="G125" s="416"/>
      <c r="H125" s="416"/>
      <c r="I125" s="416"/>
      <c r="J125" s="416"/>
      <c r="K125" s="416"/>
      <c r="L125" s="416"/>
      <c r="M125" s="416"/>
      <c r="N125" s="416"/>
      <c r="O125" s="416"/>
      <c r="P125" s="416"/>
      <c r="Q125" s="416"/>
      <c r="R125" s="416"/>
      <c r="S125" s="416"/>
      <c r="T125" s="416"/>
      <c r="U125" s="416"/>
      <c r="V125" s="416"/>
      <c r="W125" s="416"/>
      <c r="X125" s="416"/>
      <c r="Y125" s="416"/>
      <c r="Z125" s="416"/>
      <c r="AA125" s="416"/>
      <c r="AB125" s="416"/>
      <c r="AC125" s="416"/>
      <c r="AD125" s="416"/>
      <c r="AE125" s="416"/>
      <c r="AF125" s="416"/>
      <c r="AG125" s="416"/>
      <c r="AH125" s="416"/>
      <c r="AI125" s="416"/>
      <c r="AJ125" s="416"/>
      <c r="AK125" s="416"/>
      <c r="AL125" s="416"/>
    </row>
    <row r="126" spans="1:38" ht="14.25">
      <c r="A126" s="416"/>
      <c r="B126" s="416"/>
      <c r="C126" s="416"/>
      <c r="D126" s="416"/>
      <c r="E126" s="416"/>
      <c r="F126" s="416"/>
      <c r="G126" s="416"/>
      <c r="H126" s="416"/>
      <c r="I126" s="416"/>
      <c r="J126" s="416"/>
      <c r="K126" s="416"/>
      <c r="L126" s="416"/>
      <c r="M126" s="416"/>
      <c r="N126" s="416"/>
      <c r="O126" s="416"/>
      <c r="P126" s="416"/>
      <c r="Q126" s="416"/>
      <c r="R126" s="416"/>
      <c r="S126" s="416"/>
      <c r="T126" s="416"/>
      <c r="U126" s="416"/>
      <c r="V126" s="416"/>
      <c r="W126" s="416"/>
      <c r="X126" s="416"/>
      <c r="Y126" s="416"/>
      <c r="Z126" s="416"/>
      <c r="AA126" s="416"/>
      <c r="AB126" s="416"/>
      <c r="AC126" s="416"/>
      <c r="AD126" s="416"/>
      <c r="AE126" s="416"/>
      <c r="AF126" s="416"/>
      <c r="AG126" s="416"/>
      <c r="AH126" s="416"/>
      <c r="AI126" s="416"/>
      <c r="AJ126" s="416"/>
      <c r="AK126" s="416"/>
      <c r="AL126" s="416"/>
    </row>
    <row r="127" spans="1:38" ht="14.25">
      <c r="A127" s="416"/>
      <c r="B127" s="416"/>
      <c r="C127" s="416"/>
      <c r="D127" s="416"/>
      <c r="E127" s="416"/>
      <c r="F127" s="416"/>
      <c r="G127" s="416"/>
      <c r="H127" s="416"/>
      <c r="I127" s="416"/>
      <c r="J127" s="416"/>
      <c r="K127" s="416"/>
      <c r="L127" s="416"/>
      <c r="M127" s="416"/>
      <c r="N127" s="416"/>
      <c r="O127" s="416"/>
      <c r="P127" s="416"/>
      <c r="Q127" s="416"/>
      <c r="R127" s="416"/>
      <c r="S127" s="416"/>
      <c r="T127" s="416"/>
      <c r="U127" s="416"/>
      <c r="V127" s="416"/>
      <c r="W127" s="416"/>
      <c r="X127" s="416"/>
      <c r="Y127" s="416"/>
      <c r="Z127" s="416"/>
      <c r="AA127" s="416"/>
      <c r="AB127" s="416"/>
      <c r="AC127" s="416"/>
      <c r="AD127" s="416"/>
      <c r="AE127" s="416"/>
      <c r="AF127" s="416"/>
      <c r="AG127" s="416"/>
      <c r="AH127" s="416"/>
      <c r="AI127" s="416"/>
      <c r="AJ127" s="416"/>
      <c r="AK127" s="416"/>
      <c r="AL127" s="416"/>
    </row>
    <row r="128" spans="1:38" ht="14.25">
      <c r="A128" s="416"/>
      <c r="B128" s="416"/>
      <c r="C128" s="416"/>
      <c r="D128" s="416"/>
      <c r="E128" s="416"/>
      <c r="F128" s="416"/>
      <c r="G128" s="416"/>
      <c r="H128" s="416"/>
      <c r="I128" s="416"/>
      <c r="J128" s="416"/>
      <c r="K128" s="416"/>
      <c r="L128" s="416"/>
      <c r="M128" s="416"/>
      <c r="N128" s="416"/>
      <c r="O128" s="416"/>
      <c r="P128" s="416"/>
      <c r="Q128" s="416"/>
      <c r="R128" s="416"/>
      <c r="S128" s="416"/>
      <c r="T128" s="416"/>
      <c r="U128" s="416"/>
      <c r="V128" s="416"/>
      <c r="W128" s="416"/>
      <c r="X128" s="416"/>
      <c r="Y128" s="416"/>
      <c r="Z128" s="416"/>
      <c r="AA128" s="416"/>
      <c r="AB128" s="416"/>
      <c r="AC128" s="416"/>
      <c r="AD128" s="416"/>
      <c r="AE128" s="416"/>
      <c r="AF128" s="416"/>
      <c r="AG128" s="416"/>
      <c r="AH128" s="416"/>
      <c r="AI128" s="416"/>
      <c r="AJ128" s="416"/>
      <c r="AK128" s="416"/>
      <c r="AL128" s="416"/>
    </row>
    <row r="129" spans="1:38" ht="14.25">
      <c r="A129" s="416"/>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row>
    <row r="130" spans="1:38" ht="14.25">
      <c r="A130" s="416"/>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row>
    <row r="131" spans="1:38" ht="14.25">
      <c r="A131" s="416"/>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row>
    <row r="132" spans="1:38" ht="14.25">
      <c r="A132" s="416"/>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row>
    <row r="133" spans="1:38" ht="14.25">
      <c r="A133" s="416"/>
      <c r="B133" s="416"/>
      <c r="C133" s="416"/>
      <c r="D133" s="416"/>
      <c r="E133" s="416"/>
      <c r="F133" s="416"/>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6"/>
      <c r="AK133" s="416"/>
      <c r="AL133" s="416"/>
    </row>
    <row r="134" spans="1:38" ht="14.25">
      <c r="A134" s="416"/>
      <c r="B134" s="416"/>
      <c r="C134" s="416"/>
      <c r="D134" s="416"/>
      <c r="E134" s="416"/>
      <c r="F134" s="416"/>
      <c r="G134" s="416"/>
      <c r="H134" s="416"/>
      <c r="I134" s="416"/>
      <c r="J134" s="416"/>
      <c r="K134" s="416"/>
      <c r="L134" s="416"/>
      <c r="M134" s="416"/>
      <c r="N134" s="416"/>
      <c r="O134" s="416"/>
      <c r="P134" s="416"/>
      <c r="Q134" s="416"/>
      <c r="R134" s="416"/>
      <c r="S134" s="416"/>
      <c r="T134" s="416"/>
      <c r="U134" s="416"/>
      <c r="V134" s="416"/>
      <c r="W134" s="416"/>
      <c r="X134" s="416"/>
      <c r="Y134" s="416"/>
      <c r="Z134" s="416"/>
      <c r="AA134" s="416"/>
      <c r="AB134" s="416"/>
      <c r="AC134" s="416"/>
      <c r="AD134" s="416"/>
      <c r="AE134" s="416"/>
      <c r="AF134" s="416"/>
      <c r="AG134" s="416"/>
      <c r="AH134" s="416"/>
      <c r="AI134" s="416"/>
      <c r="AJ134" s="416"/>
      <c r="AK134" s="416"/>
      <c r="AL134" s="416"/>
    </row>
    <row r="135" spans="1:38" ht="14.25">
      <c r="A135" s="416"/>
      <c r="B135" s="416"/>
      <c r="C135" s="416"/>
      <c r="D135" s="416"/>
      <c r="E135" s="416"/>
      <c r="F135" s="416"/>
      <c r="G135" s="416"/>
      <c r="H135" s="416"/>
      <c r="I135" s="416"/>
      <c r="J135" s="416"/>
      <c r="K135" s="416"/>
      <c r="L135" s="416"/>
      <c r="M135" s="416"/>
      <c r="N135" s="416"/>
      <c r="O135" s="416"/>
      <c r="P135" s="416"/>
      <c r="Q135" s="416"/>
      <c r="R135" s="416"/>
      <c r="S135" s="416"/>
      <c r="T135" s="416"/>
      <c r="U135" s="416"/>
      <c r="V135" s="416"/>
      <c r="W135" s="416"/>
      <c r="X135" s="416"/>
      <c r="Y135" s="416"/>
      <c r="Z135" s="416"/>
      <c r="AA135" s="416"/>
      <c r="AB135" s="416"/>
      <c r="AC135" s="416"/>
      <c r="AD135" s="416"/>
      <c r="AE135" s="416"/>
      <c r="AF135" s="416"/>
      <c r="AG135" s="416"/>
      <c r="AH135" s="416"/>
      <c r="AI135" s="416"/>
      <c r="AJ135" s="416"/>
      <c r="AK135" s="416"/>
      <c r="AL135" s="416"/>
    </row>
    <row r="136" spans="1:38" ht="14.25">
      <c r="A136" s="416"/>
      <c r="B136" s="416"/>
      <c r="C136" s="416"/>
      <c r="D136" s="416"/>
      <c r="E136" s="416"/>
      <c r="F136" s="416"/>
      <c r="G136" s="416"/>
      <c r="H136" s="416"/>
      <c r="I136" s="416"/>
      <c r="J136" s="416"/>
      <c r="K136" s="416"/>
      <c r="L136" s="416"/>
      <c r="M136" s="416"/>
      <c r="N136" s="416"/>
      <c r="O136" s="416"/>
      <c r="P136" s="416"/>
      <c r="Q136" s="416"/>
      <c r="R136" s="416"/>
      <c r="S136" s="416"/>
      <c r="T136" s="416"/>
      <c r="U136" s="416"/>
      <c r="V136" s="416"/>
      <c r="W136" s="416"/>
      <c r="X136" s="416"/>
      <c r="Y136" s="416"/>
      <c r="Z136" s="416"/>
      <c r="AA136" s="416"/>
      <c r="AB136" s="416"/>
      <c r="AC136" s="416"/>
      <c r="AD136" s="416"/>
      <c r="AE136" s="416"/>
      <c r="AF136" s="416"/>
      <c r="AG136" s="416"/>
      <c r="AH136" s="416"/>
      <c r="AI136" s="416"/>
      <c r="AJ136" s="416"/>
      <c r="AK136" s="416"/>
      <c r="AL136" s="416"/>
    </row>
    <row r="137" spans="1:38" ht="14.25">
      <c r="A137" s="416"/>
      <c r="B137" s="416"/>
      <c r="C137" s="416"/>
      <c r="D137" s="416"/>
      <c r="E137" s="416"/>
      <c r="F137" s="416"/>
      <c r="G137" s="416"/>
      <c r="H137" s="416"/>
      <c r="I137" s="416"/>
      <c r="J137" s="416"/>
      <c r="K137" s="416"/>
      <c r="L137" s="416"/>
      <c r="M137" s="416"/>
      <c r="N137" s="416"/>
      <c r="O137" s="416"/>
      <c r="P137" s="416"/>
      <c r="Q137" s="416"/>
      <c r="R137" s="416"/>
      <c r="S137" s="416"/>
      <c r="T137" s="416"/>
      <c r="U137" s="416"/>
      <c r="V137" s="416"/>
      <c r="W137" s="416"/>
      <c r="X137" s="416"/>
      <c r="Y137" s="416"/>
      <c r="Z137" s="416"/>
      <c r="AA137" s="416"/>
      <c r="AB137" s="416"/>
      <c r="AC137" s="416"/>
      <c r="AD137" s="416"/>
      <c r="AE137" s="416"/>
      <c r="AF137" s="416"/>
      <c r="AG137" s="416"/>
      <c r="AH137" s="416"/>
      <c r="AI137" s="416"/>
      <c r="AJ137" s="416"/>
      <c r="AK137" s="416"/>
      <c r="AL137" s="416"/>
    </row>
    <row r="138" spans="1:38" ht="14.25">
      <c r="A138" s="416"/>
      <c r="B138" s="416"/>
      <c r="C138" s="416"/>
      <c r="D138" s="416"/>
      <c r="E138" s="416"/>
      <c r="F138" s="416"/>
      <c r="G138" s="416"/>
      <c r="H138" s="416"/>
      <c r="I138" s="416"/>
      <c r="J138" s="416"/>
      <c r="K138" s="416"/>
      <c r="L138" s="416"/>
      <c r="M138" s="416"/>
      <c r="N138" s="416"/>
      <c r="O138" s="416"/>
      <c r="P138" s="416"/>
      <c r="Q138" s="416"/>
      <c r="R138" s="416"/>
      <c r="S138" s="416"/>
      <c r="T138" s="416"/>
      <c r="U138" s="416"/>
      <c r="V138" s="416"/>
      <c r="W138" s="416"/>
      <c r="X138" s="416"/>
      <c r="Y138" s="416"/>
      <c r="Z138" s="416"/>
      <c r="AA138" s="416"/>
      <c r="AB138" s="416"/>
      <c r="AC138" s="416"/>
      <c r="AD138" s="416"/>
      <c r="AE138" s="416"/>
      <c r="AF138" s="416"/>
      <c r="AG138" s="416"/>
      <c r="AH138" s="416"/>
      <c r="AI138" s="416"/>
      <c r="AJ138" s="416"/>
      <c r="AK138" s="416"/>
      <c r="AL138" s="416"/>
    </row>
    <row r="139" spans="1:38" ht="14.25">
      <c r="A139" s="416"/>
      <c r="B139" s="416"/>
      <c r="C139" s="416"/>
      <c r="D139" s="416"/>
      <c r="E139" s="416"/>
      <c r="F139" s="416"/>
      <c r="G139" s="416"/>
      <c r="H139" s="416"/>
      <c r="I139" s="416"/>
      <c r="J139" s="416"/>
      <c r="K139" s="416"/>
      <c r="L139" s="416"/>
      <c r="M139" s="416"/>
      <c r="N139" s="416"/>
      <c r="O139" s="416"/>
      <c r="P139" s="416"/>
      <c r="Q139" s="416"/>
      <c r="R139" s="416"/>
      <c r="S139" s="416"/>
      <c r="T139" s="416"/>
      <c r="U139" s="416"/>
      <c r="V139" s="416"/>
      <c r="W139" s="416"/>
      <c r="X139" s="416"/>
      <c r="Y139" s="416"/>
      <c r="Z139" s="416"/>
      <c r="AA139" s="416"/>
      <c r="AB139" s="416"/>
      <c r="AC139" s="416"/>
      <c r="AD139" s="416"/>
      <c r="AE139" s="416"/>
      <c r="AF139" s="416"/>
      <c r="AG139" s="416"/>
      <c r="AH139" s="416"/>
      <c r="AI139" s="416"/>
      <c r="AJ139" s="416"/>
      <c r="AK139" s="416"/>
      <c r="AL139" s="416"/>
    </row>
    <row r="140" spans="1:38" ht="14.25">
      <c r="A140" s="416"/>
      <c r="B140" s="416"/>
      <c r="C140" s="416"/>
      <c r="D140" s="416"/>
      <c r="E140" s="416"/>
      <c r="F140" s="416"/>
      <c r="G140" s="416"/>
      <c r="H140" s="416"/>
      <c r="I140" s="416"/>
      <c r="J140" s="416"/>
      <c r="K140" s="416"/>
      <c r="L140" s="416"/>
      <c r="M140" s="416"/>
      <c r="N140" s="416"/>
      <c r="O140" s="416"/>
      <c r="P140" s="416"/>
      <c r="Q140" s="416"/>
      <c r="R140" s="416"/>
      <c r="S140" s="416"/>
      <c r="T140" s="416"/>
      <c r="U140" s="416"/>
      <c r="V140" s="416"/>
      <c r="W140" s="416"/>
      <c r="X140" s="416"/>
      <c r="Y140" s="416"/>
      <c r="Z140" s="416"/>
      <c r="AA140" s="416"/>
      <c r="AB140" s="416"/>
      <c r="AC140" s="416"/>
      <c r="AD140" s="416"/>
      <c r="AE140" s="416"/>
      <c r="AF140" s="416"/>
      <c r="AG140" s="416"/>
      <c r="AH140" s="416"/>
      <c r="AI140" s="416"/>
      <c r="AJ140" s="416"/>
      <c r="AK140" s="416"/>
      <c r="AL140" s="416"/>
    </row>
    <row r="141" spans="1:38" ht="14.25">
      <c r="A141" s="416"/>
      <c r="B141" s="416"/>
      <c r="C141" s="416"/>
      <c r="D141" s="416"/>
      <c r="E141" s="416"/>
      <c r="F141" s="416"/>
      <c r="G141" s="416"/>
      <c r="H141" s="416"/>
      <c r="I141" s="416"/>
      <c r="J141" s="416"/>
      <c r="K141" s="416"/>
      <c r="L141" s="416"/>
      <c r="M141" s="416"/>
      <c r="N141" s="416"/>
      <c r="O141" s="416"/>
      <c r="P141" s="416"/>
      <c r="Q141" s="416"/>
      <c r="R141" s="416"/>
      <c r="S141" s="416"/>
      <c r="T141" s="416"/>
      <c r="U141" s="416"/>
      <c r="V141" s="416"/>
      <c r="W141" s="416"/>
      <c r="X141" s="416"/>
      <c r="Y141" s="416"/>
      <c r="Z141" s="416"/>
      <c r="AA141" s="416"/>
      <c r="AB141" s="416"/>
      <c r="AC141" s="416"/>
      <c r="AD141" s="416"/>
      <c r="AE141" s="416"/>
      <c r="AF141" s="416"/>
      <c r="AG141" s="416"/>
      <c r="AH141" s="416"/>
      <c r="AI141" s="416"/>
      <c r="AJ141" s="416"/>
      <c r="AK141" s="416"/>
      <c r="AL141" s="416"/>
    </row>
    <row r="142" spans="1:38" ht="14.25">
      <c r="A142" s="416"/>
      <c r="B142" s="416"/>
      <c r="C142" s="416"/>
      <c r="D142" s="416"/>
      <c r="E142" s="416"/>
      <c r="F142" s="416"/>
      <c r="G142" s="416"/>
      <c r="H142" s="416"/>
      <c r="I142" s="416"/>
      <c r="J142" s="416"/>
      <c r="K142" s="416"/>
      <c r="L142" s="416"/>
      <c r="M142" s="416"/>
      <c r="N142" s="416"/>
      <c r="O142" s="416"/>
      <c r="P142" s="416"/>
      <c r="Q142" s="416"/>
      <c r="R142" s="416"/>
      <c r="S142" s="416"/>
      <c r="T142" s="416"/>
      <c r="U142" s="416"/>
      <c r="V142" s="416"/>
      <c r="W142" s="416"/>
      <c r="X142" s="416"/>
      <c r="Y142" s="416"/>
      <c r="Z142" s="416"/>
      <c r="AA142" s="416"/>
      <c r="AB142" s="416"/>
      <c r="AC142" s="416"/>
      <c r="AD142" s="416"/>
      <c r="AE142" s="416"/>
      <c r="AF142" s="416"/>
      <c r="AG142" s="416"/>
      <c r="AH142" s="416"/>
      <c r="AI142" s="416"/>
      <c r="AJ142" s="416"/>
      <c r="AK142" s="416"/>
      <c r="AL142" s="416"/>
    </row>
    <row r="143" spans="1:38" ht="14.25">
      <c r="A143" s="416"/>
      <c r="B143" s="416"/>
      <c r="C143" s="416"/>
      <c r="D143" s="416"/>
      <c r="E143" s="416"/>
      <c r="F143" s="416"/>
      <c r="G143" s="416"/>
      <c r="H143" s="416"/>
      <c r="I143" s="416"/>
      <c r="J143" s="416"/>
      <c r="K143" s="416"/>
      <c r="L143" s="416"/>
      <c r="M143" s="416"/>
      <c r="N143" s="416"/>
      <c r="O143" s="416"/>
      <c r="P143" s="416"/>
      <c r="Q143" s="416"/>
      <c r="R143" s="416"/>
      <c r="S143" s="416"/>
      <c r="T143" s="416"/>
      <c r="U143" s="416"/>
      <c r="V143" s="416"/>
      <c r="W143" s="416"/>
      <c r="X143" s="416"/>
      <c r="Y143" s="416"/>
      <c r="Z143" s="416"/>
      <c r="AA143" s="416"/>
      <c r="AB143" s="416"/>
      <c r="AC143" s="416"/>
      <c r="AD143" s="416"/>
      <c r="AE143" s="416"/>
      <c r="AF143" s="416"/>
      <c r="AG143" s="416"/>
      <c r="AH143" s="416"/>
      <c r="AI143" s="416"/>
      <c r="AJ143" s="416"/>
      <c r="AK143" s="416"/>
      <c r="AL143" s="416"/>
    </row>
    <row r="144" spans="1:38" ht="14.25">
      <c r="A144" s="416"/>
      <c r="B144" s="416"/>
      <c r="C144" s="416"/>
      <c r="D144" s="416"/>
      <c r="E144" s="416"/>
      <c r="F144" s="416"/>
      <c r="G144" s="416"/>
      <c r="H144" s="416"/>
      <c r="I144" s="416"/>
      <c r="J144" s="416"/>
      <c r="K144" s="416"/>
      <c r="L144" s="416"/>
      <c r="M144" s="416"/>
      <c r="N144" s="416"/>
      <c r="O144" s="416"/>
      <c r="P144" s="416"/>
      <c r="Q144" s="416"/>
      <c r="R144" s="416"/>
      <c r="S144" s="416"/>
      <c r="T144" s="416"/>
      <c r="U144" s="416"/>
      <c r="V144" s="416"/>
      <c r="W144" s="416"/>
      <c r="X144" s="416"/>
      <c r="Y144" s="416"/>
      <c r="Z144" s="416"/>
      <c r="AA144" s="416"/>
      <c r="AB144" s="416"/>
      <c r="AC144" s="416"/>
      <c r="AD144" s="416"/>
      <c r="AE144" s="416"/>
      <c r="AF144" s="416"/>
      <c r="AG144" s="416"/>
      <c r="AH144" s="416"/>
      <c r="AI144" s="416"/>
      <c r="AJ144" s="416"/>
      <c r="AK144" s="416"/>
      <c r="AL144" s="416"/>
    </row>
    <row r="145" spans="1:38" ht="14.25">
      <c r="A145" s="416"/>
      <c r="B145" s="416"/>
      <c r="C145" s="416"/>
      <c r="D145" s="416"/>
      <c r="E145" s="416"/>
      <c r="F145" s="416"/>
      <c r="G145" s="416"/>
      <c r="H145" s="416"/>
      <c r="I145" s="416"/>
      <c r="J145" s="416"/>
      <c r="K145" s="416"/>
      <c r="L145" s="416"/>
      <c r="M145" s="416"/>
      <c r="N145" s="416"/>
      <c r="O145" s="416"/>
      <c r="P145" s="416"/>
      <c r="Q145" s="416"/>
      <c r="R145" s="416"/>
      <c r="S145" s="416"/>
      <c r="T145" s="416"/>
      <c r="U145" s="416"/>
      <c r="V145" s="416"/>
      <c r="W145" s="416"/>
      <c r="X145" s="416"/>
      <c r="Y145" s="416"/>
      <c r="Z145" s="416"/>
      <c r="AA145" s="416"/>
      <c r="AB145" s="416"/>
      <c r="AC145" s="416"/>
      <c r="AD145" s="416"/>
      <c r="AE145" s="416"/>
      <c r="AF145" s="416"/>
      <c r="AG145" s="416"/>
      <c r="AH145" s="416"/>
      <c r="AI145" s="416"/>
      <c r="AJ145" s="416"/>
      <c r="AK145" s="416"/>
      <c r="AL145" s="416"/>
    </row>
    <row r="146" spans="1:38" ht="14.25">
      <c r="A146" s="416"/>
      <c r="B146" s="416"/>
      <c r="C146" s="416"/>
      <c r="D146" s="416"/>
      <c r="E146" s="416"/>
      <c r="F146" s="416"/>
      <c r="G146" s="416"/>
      <c r="H146" s="416"/>
      <c r="I146" s="416"/>
      <c r="J146" s="416"/>
      <c r="K146" s="416"/>
      <c r="L146" s="416"/>
      <c r="M146" s="416"/>
      <c r="N146" s="416"/>
      <c r="O146" s="416"/>
      <c r="P146" s="416"/>
      <c r="Q146" s="416"/>
      <c r="R146" s="416"/>
      <c r="S146" s="416"/>
      <c r="T146" s="416"/>
      <c r="U146" s="416"/>
      <c r="V146" s="416"/>
      <c r="W146" s="416"/>
      <c r="X146" s="416"/>
      <c r="Y146" s="416"/>
      <c r="Z146" s="416"/>
      <c r="AA146" s="416"/>
      <c r="AB146" s="416"/>
      <c r="AC146" s="416"/>
      <c r="AD146" s="416"/>
      <c r="AE146" s="416"/>
      <c r="AF146" s="416"/>
      <c r="AG146" s="416"/>
      <c r="AH146" s="416"/>
      <c r="AI146" s="416"/>
      <c r="AJ146" s="416"/>
      <c r="AK146" s="416"/>
      <c r="AL146" s="416"/>
    </row>
    <row r="147" spans="1:38" ht="14.25">
      <c r="A147" s="416"/>
      <c r="B147" s="416"/>
      <c r="C147" s="416"/>
      <c r="D147" s="416"/>
      <c r="E147" s="416"/>
      <c r="F147" s="416"/>
      <c r="G147" s="416"/>
      <c r="H147" s="416"/>
      <c r="I147" s="416"/>
      <c r="J147" s="416"/>
      <c r="K147" s="416"/>
      <c r="L147" s="416"/>
      <c r="M147" s="416"/>
      <c r="N147" s="416"/>
      <c r="O147" s="416"/>
      <c r="P147" s="416"/>
      <c r="Q147" s="416"/>
      <c r="R147" s="416"/>
      <c r="S147" s="416"/>
      <c r="T147" s="416"/>
      <c r="U147" s="416"/>
      <c r="V147" s="416"/>
      <c r="W147" s="416"/>
      <c r="X147" s="416"/>
      <c r="Y147" s="416"/>
      <c r="Z147" s="416"/>
      <c r="AA147" s="416"/>
      <c r="AB147" s="416"/>
      <c r="AC147" s="416"/>
      <c r="AD147" s="416"/>
      <c r="AE147" s="416"/>
      <c r="AF147" s="416"/>
      <c r="AG147" s="416"/>
      <c r="AH147" s="416"/>
      <c r="AI147" s="416"/>
      <c r="AJ147" s="416"/>
      <c r="AK147" s="416"/>
      <c r="AL147" s="416"/>
    </row>
    <row r="148" spans="1:38" ht="14.25">
      <c r="A148" s="416"/>
      <c r="B148" s="416"/>
      <c r="C148" s="416"/>
      <c r="D148" s="416"/>
      <c r="E148" s="416"/>
      <c r="F148" s="416"/>
      <c r="G148" s="416"/>
      <c r="H148" s="416"/>
      <c r="I148" s="416"/>
      <c r="J148" s="416"/>
      <c r="K148" s="416"/>
      <c r="L148" s="416"/>
      <c r="M148" s="416"/>
      <c r="N148" s="416"/>
      <c r="O148" s="416"/>
      <c r="P148" s="416"/>
      <c r="Q148" s="416"/>
      <c r="R148" s="416"/>
      <c r="S148" s="416"/>
      <c r="T148" s="416"/>
      <c r="U148" s="416"/>
      <c r="V148" s="416"/>
      <c r="W148" s="416"/>
      <c r="X148" s="416"/>
      <c r="Y148" s="416"/>
      <c r="Z148" s="416"/>
      <c r="AA148" s="416"/>
      <c r="AB148" s="416"/>
      <c r="AC148" s="416"/>
      <c r="AD148" s="416"/>
      <c r="AE148" s="416"/>
      <c r="AF148" s="416"/>
      <c r="AG148" s="416"/>
      <c r="AH148" s="416"/>
      <c r="AI148" s="416"/>
      <c r="AJ148" s="416"/>
      <c r="AK148" s="416"/>
      <c r="AL148" s="416"/>
    </row>
    <row r="149" spans="1:38" ht="14.25">
      <c r="A149" s="416"/>
      <c r="B149" s="416"/>
      <c r="C149" s="416"/>
      <c r="D149" s="416"/>
      <c r="E149" s="416"/>
      <c r="F149" s="416"/>
      <c r="G149" s="416"/>
      <c r="H149" s="416"/>
      <c r="I149" s="416"/>
      <c r="J149" s="416"/>
      <c r="K149" s="416"/>
      <c r="L149" s="416"/>
      <c r="M149" s="416"/>
      <c r="N149" s="416"/>
      <c r="O149" s="416"/>
      <c r="P149" s="416"/>
      <c r="Q149" s="416"/>
      <c r="R149" s="416"/>
      <c r="S149" s="416"/>
      <c r="T149" s="416"/>
      <c r="U149" s="416"/>
      <c r="V149" s="416"/>
      <c r="W149" s="416"/>
      <c r="X149" s="416"/>
      <c r="Y149" s="416"/>
      <c r="Z149" s="416"/>
      <c r="AA149" s="416"/>
      <c r="AB149" s="416"/>
      <c r="AC149" s="416"/>
      <c r="AD149" s="416"/>
      <c r="AE149" s="416"/>
      <c r="AF149" s="416"/>
      <c r="AG149" s="416"/>
      <c r="AH149" s="416"/>
      <c r="AI149" s="416"/>
      <c r="AJ149" s="416"/>
      <c r="AK149" s="416"/>
      <c r="AL149" s="416"/>
    </row>
    <row r="150" spans="1:38" ht="14.25">
      <c r="A150" s="416"/>
      <c r="B150" s="416"/>
      <c r="C150" s="416"/>
      <c r="D150" s="416"/>
      <c r="E150" s="416"/>
      <c r="F150" s="416"/>
      <c r="G150" s="416"/>
      <c r="H150" s="416"/>
      <c r="I150" s="416"/>
      <c r="J150" s="416"/>
      <c r="K150" s="416"/>
      <c r="L150" s="416"/>
      <c r="M150" s="416"/>
      <c r="N150" s="416"/>
      <c r="O150" s="416"/>
      <c r="P150" s="416"/>
      <c r="Q150" s="416"/>
      <c r="R150" s="416"/>
      <c r="S150" s="416"/>
      <c r="T150" s="416"/>
      <c r="U150" s="416"/>
      <c r="V150" s="416"/>
      <c r="W150" s="416"/>
      <c r="X150" s="416"/>
      <c r="Y150" s="416"/>
      <c r="Z150" s="416"/>
      <c r="AA150" s="416"/>
      <c r="AB150" s="416"/>
      <c r="AC150" s="416"/>
      <c r="AD150" s="416"/>
      <c r="AE150" s="416"/>
      <c r="AF150" s="416"/>
      <c r="AG150" s="416"/>
      <c r="AH150" s="416"/>
      <c r="AI150" s="416"/>
      <c r="AJ150" s="416"/>
      <c r="AK150" s="416"/>
      <c r="AL150" s="416"/>
    </row>
    <row r="151" spans="1:38" ht="14.25">
      <c r="A151" s="416"/>
      <c r="B151" s="416"/>
      <c r="C151" s="416"/>
      <c r="D151" s="416"/>
      <c r="E151" s="416"/>
      <c r="F151" s="416"/>
      <c r="G151" s="416"/>
      <c r="H151" s="416"/>
      <c r="I151" s="416"/>
      <c r="J151" s="416"/>
      <c r="K151" s="416"/>
      <c r="L151" s="416"/>
      <c r="M151" s="416"/>
      <c r="N151" s="416"/>
      <c r="O151" s="416"/>
      <c r="P151" s="416"/>
      <c r="Q151" s="416"/>
      <c r="R151" s="416"/>
      <c r="S151" s="416"/>
      <c r="T151" s="416"/>
      <c r="U151" s="416"/>
      <c r="V151" s="416"/>
      <c r="W151" s="416"/>
      <c r="X151" s="416"/>
      <c r="Y151" s="416"/>
      <c r="Z151" s="416"/>
      <c r="AA151" s="416"/>
      <c r="AB151" s="416"/>
      <c r="AC151" s="416"/>
      <c r="AD151" s="416"/>
      <c r="AE151" s="416"/>
      <c r="AF151" s="416"/>
      <c r="AG151" s="416"/>
      <c r="AH151" s="416"/>
      <c r="AI151" s="416"/>
      <c r="AJ151" s="416"/>
      <c r="AK151" s="416"/>
      <c r="AL151" s="416"/>
    </row>
    <row r="152" spans="1:38" ht="14.25">
      <c r="A152" s="416"/>
      <c r="B152" s="416"/>
      <c r="C152" s="416"/>
      <c r="D152" s="416"/>
      <c r="E152" s="416"/>
      <c r="F152" s="416"/>
      <c r="G152" s="416"/>
      <c r="H152" s="416"/>
      <c r="I152" s="416"/>
      <c r="J152" s="416"/>
      <c r="K152" s="416"/>
      <c r="L152" s="416"/>
      <c r="M152" s="416"/>
      <c r="N152" s="416"/>
      <c r="O152" s="416"/>
      <c r="P152" s="416"/>
      <c r="Q152" s="416"/>
      <c r="R152" s="416"/>
      <c r="S152" s="416"/>
      <c r="T152" s="416"/>
      <c r="U152" s="416"/>
      <c r="V152" s="416"/>
      <c r="W152" s="416"/>
      <c r="X152" s="416"/>
      <c r="Y152" s="416"/>
      <c r="Z152" s="416"/>
      <c r="AA152" s="416"/>
      <c r="AB152" s="416"/>
      <c r="AC152" s="416"/>
      <c r="AD152" s="416"/>
      <c r="AE152" s="416"/>
      <c r="AF152" s="416"/>
      <c r="AG152" s="416"/>
      <c r="AH152" s="416"/>
      <c r="AI152" s="416"/>
      <c r="AJ152" s="416"/>
      <c r="AK152" s="416"/>
      <c r="AL152" s="416"/>
    </row>
    <row r="153" spans="1:38" ht="14.25">
      <c r="A153" s="416"/>
      <c r="B153" s="416"/>
      <c r="C153" s="416"/>
      <c r="D153" s="416"/>
      <c r="E153" s="416"/>
      <c r="F153" s="416"/>
      <c r="G153" s="416"/>
      <c r="H153" s="416"/>
      <c r="I153" s="416"/>
      <c r="J153" s="416"/>
      <c r="K153" s="416"/>
      <c r="L153" s="416"/>
      <c r="M153" s="416"/>
      <c r="N153" s="416"/>
      <c r="O153" s="416"/>
      <c r="P153" s="416"/>
      <c r="Q153" s="416"/>
      <c r="R153" s="416"/>
      <c r="S153" s="416"/>
      <c r="T153" s="416"/>
      <c r="U153" s="416"/>
      <c r="V153" s="416"/>
      <c r="W153" s="416"/>
      <c r="X153" s="416"/>
      <c r="Y153" s="416"/>
      <c r="Z153" s="416"/>
      <c r="AA153" s="416"/>
      <c r="AB153" s="416"/>
      <c r="AC153" s="416"/>
      <c r="AD153" s="416"/>
      <c r="AE153" s="416"/>
      <c r="AF153" s="416"/>
      <c r="AG153" s="416"/>
      <c r="AH153" s="416"/>
      <c r="AI153" s="416"/>
      <c r="AJ153" s="416"/>
      <c r="AK153" s="416"/>
      <c r="AL153" s="416"/>
    </row>
    <row r="154" spans="1:38" ht="14.25">
      <c r="A154" s="416"/>
      <c r="B154" s="416"/>
      <c r="C154" s="416"/>
      <c r="D154" s="416"/>
      <c r="E154" s="416"/>
      <c r="F154" s="416"/>
      <c r="G154" s="416"/>
      <c r="H154" s="416"/>
      <c r="I154" s="416"/>
      <c r="J154" s="416"/>
      <c r="K154" s="416"/>
      <c r="L154" s="416"/>
      <c r="M154" s="416"/>
      <c r="N154" s="416"/>
      <c r="O154" s="416"/>
      <c r="P154" s="416"/>
      <c r="Q154" s="416"/>
      <c r="R154" s="416"/>
      <c r="S154" s="416"/>
      <c r="T154" s="416"/>
      <c r="U154" s="416"/>
      <c r="V154" s="416"/>
      <c r="W154" s="416"/>
      <c r="X154" s="416"/>
      <c r="Y154" s="416"/>
      <c r="Z154" s="416"/>
      <c r="AA154" s="416"/>
      <c r="AB154" s="416"/>
      <c r="AC154" s="416"/>
      <c r="AD154" s="416"/>
      <c r="AE154" s="416"/>
      <c r="AF154" s="416"/>
      <c r="AG154" s="416"/>
      <c r="AH154" s="416"/>
      <c r="AI154" s="416"/>
      <c r="AJ154" s="416"/>
      <c r="AK154" s="416"/>
      <c r="AL154" s="416"/>
    </row>
    <row r="155" spans="1:38" ht="14.25">
      <c r="A155" s="416"/>
      <c r="B155" s="416"/>
      <c r="C155" s="416"/>
      <c r="D155" s="416"/>
      <c r="E155" s="416"/>
      <c r="F155" s="416"/>
      <c r="G155" s="416"/>
      <c r="H155" s="416"/>
      <c r="I155" s="416"/>
      <c r="J155" s="416"/>
      <c r="K155" s="416"/>
      <c r="L155" s="416"/>
      <c r="M155" s="416"/>
      <c r="N155" s="416"/>
      <c r="O155" s="416"/>
      <c r="P155" s="416"/>
      <c r="Q155" s="416"/>
      <c r="R155" s="416"/>
      <c r="S155" s="416"/>
      <c r="T155" s="416"/>
      <c r="U155" s="416"/>
      <c r="V155" s="416"/>
      <c r="W155" s="416"/>
      <c r="X155" s="416"/>
      <c r="Y155" s="416"/>
      <c r="Z155" s="416"/>
      <c r="AA155" s="416"/>
      <c r="AB155" s="416"/>
      <c r="AC155" s="416"/>
      <c r="AD155" s="416"/>
      <c r="AE155" s="416"/>
      <c r="AF155" s="416"/>
      <c r="AG155" s="416"/>
      <c r="AH155" s="416"/>
      <c r="AI155" s="416"/>
      <c r="AJ155" s="416"/>
      <c r="AK155" s="416"/>
      <c r="AL155" s="416"/>
    </row>
    <row r="156" spans="1:38" ht="14.25">
      <c r="A156" s="416"/>
      <c r="B156" s="416"/>
      <c r="C156" s="416"/>
      <c r="D156" s="416"/>
      <c r="E156" s="416"/>
      <c r="F156" s="416"/>
      <c r="G156" s="416"/>
      <c r="H156" s="416"/>
      <c r="I156" s="416"/>
      <c r="J156" s="416"/>
      <c r="K156" s="416"/>
      <c r="L156" s="416"/>
      <c r="M156" s="416"/>
      <c r="N156" s="416"/>
      <c r="O156" s="416"/>
      <c r="P156" s="416"/>
      <c r="Q156" s="416"/>
      <c r="R156" s="416"/>
      <c r="S156" s="416"/>
      <c r="T156" s="416"/>
      <c r="U156" s="416"/>
      <c r="V156" s="416"/>
      <c r="W156" s="416"/>
      <c r="X156" s="416"/>
      <c r="Y156" s="416"/>
      <c r="Z156" s="416"/>
      <c r="AA156" s="416"/>
      <c r="AB156" s="416"/>
      <c r="AC156" s="416"/>
      <c r="AD156" s="416"/>
      <c r="AE156" s="416"/>
      <c r="AF156" s="416"/>
      <c r="AG156" s="416"/>
      <c r="AH156" s="416"/>
      <c r="AI156" s="416"/>
      <c r="AJ156" s="416"/>
      <c r="AK156" s="416"/>
      <c r="AL156" s="416"/>
    </row>
    <row r="157" spans="1:38" ht="14.25">
      <c r="A157" s="416"/>
      <c r="B157" s="416"/>
      <c r="C157" s="416"/>
      <c r="D157" s="416"/>
      <c r="E157" s="416"/>
      <c r="F157" s="416"/>
      <c r="G157" s="416"/>
      <c r="H157" s="416"/>
      <c r="I157" s="416"/>
      <c r="J157" s="416"/>
      <c r="K157" s="416"/>
      <c r="L157" s="416"/>
      <c r="M157" s="416"/>
      <c r="N157" s="416"/>
      <c r="O157" s="416"/>
      <c r="P157" s="416"/>
      <c r="Q157" s="416"/>
      <c r="R157" s="416"/>
      <c r="S157" s="416"/>
      <c r="T157" s="416"/>
      <c r="U157" s="416"/>
      <c r="V157" s="416"/>
      <c r="W157" s="416"/>
      <c r="X157" s="416"/>
      <c r="Y157" s="416"/>
      <c r="Z157" s="416"/>
      <c r="AA157" s="416"/>
      <c r="AB157" s="416"/>
      <c r="AC157" s="416"/>
      <c r="AD157" s="416"/>
      <c r="AE157" s="416"/>
      <c r="AF157" s="416"/>
      <c r="AG157" s="416"/>
      <c r="AH157" s="416"/>
      <c r="AI157" s="416"/>
      <c r="AJ157" s="416"/>
      <c r="AK157" s="416"/>
      <c r="AL157" s="416"/>
    </row>
    <row r="158" spans="1:38" ht="14.25">
      <c r="A158" s="416"/>
      <c r="B158" s="416"/>
      <c r="C158" s="416"/>
      <c r="D158" s="416"/>
      <c r="E158" s="416"/>
      <c r="F158" s="416"/>
      <c r="G158" s="416"/>
      <c r="H158" s="416"/>
      <c r="I158" s="416"/>
      <c r="J158" s="416"/>
      <c r="K158" s="416"/>
      <c r="L158" s="416"/>
      <c r="M158" s="416"/>
      <c r="N158" s="416"/>
      <c r="O158" s="416"/>
      <c r="P158" s="416"/>
      <c r="Q158" s="416"/>
      <c r="R158" s="416"/>
      <c r="S158" s="416"/>
      <c r="T158" s="416"/>
      <c r="U158" s="416"/>
      <c r="V158" s="416"/>
      <c r="W158" s="416"/>
      <c r="X158" s="416"/>
      <c r="Y158" s="416"/>
      <c r="Z158" s="416"/>
      <c r="AA158" s="416"/>
      <c r="AB158" s="416"/>
      <c r="AC158" s="416"/>
      <c r="AD158" s="416"/>
      <c r="AE158" s="416"/>
      <c r="AF158" s="416"/>
      <c r="AG158" s="416"/>
      <c r="AH158" s="416"/>
      <c r="AI158" s="416"/>
      <c r="AJ158" s="416"/>
      <c r="AK158" s="416"/>
      <c r="AL158" s="416"/>
    </row>
    <row r="159" spans="1:38" ht="14.25">
      <c r="A159" s="416"/>
      <c r="B159" s="416"/>
      <c r="C159" s="416"/>
      <c r="D159" s="416"/>
      <c r="E159" s="416"/>
      <c r="F159" s="416"/>
      <c r="G159" s="416"/>
      <c r="H159" s="416"/>
      <c r="I159" s="416"/>
      <c r="J159" s="416"/>
      <c r="K159" s="416"/>
      <c r="L159" s="416"/>
      <c r="M159" s="416"/>
      <c r="N159" s="416"/>
      <c r="O159" s="416"/>
      <c r="P159" s="416"/>
      <c r="Q159" s="416"/>
      <c r="R159" s="416"/>
      <c r="S159" s="416"/>
      <c r="T159" s="416"/>
      <c r="U159" s="416"/>
      <c r="V159" s="416"/>
      <c r="W159" s="416"/>
      <c r="X159" s="416"/>
      <c r="Y159" s="416"/>
      <c r="Z159" s="416"/>
      <c r="AA159" s="416"/>
      <c r="AB159" s="416"/>
      <c r="AC159" s="416"/>
      <c r="AD159" s="416"/>
      <c r="AE159" s="416"/>
      <c r="AF159" s="416"/>
      <c r="AG159" s="416"/>
      <c r="AH159" s="416"/>
      <c r="AI159" s="416"/>
      <c r="AJ159" s="416"/>
      <c r="AK159" s="416"/>
      <c r="AL159" s="416"/>
    </row>
    <row r="160" spans="1:38" ht="14.25">
      <c r="A160" s="416"/>
      <c r="B160" s="416"/>
      <c r="C160" s="416"/>
      <c r="D160" s="416"/>
      <c r="E160" s="416"/>
      <c r="F160" s="416"/>
      <c r="G160" s="416"/>
      <c r="H160" s="416"/>
      <c r="I160" s="416"/>
      <c r="J160" s="416"/>
      <c r="K160" s="416"/>
      <c r="L160" s="416"/>
      <c r="M160" s="416"/>
      <c r="N160" s="416"/>
      <c r="O160" s="416"/>
      <c r="P160" s="416"/>
      <c r="Q160" s="416"/>
      <c r="R160" s="416"/>
      <c r="S160" s="416"/>
      <c r="T160" s="416"/>
      <c r="U160" s="416"/>
      <c r="V160" s="416"/>
      <c r="W160" s="416"/>
      <c r="X160" s="416"/>
      <c r="Y160" s="416"/>
      <c r="Z160" s="416"/>
      <c r="AA160" s="416"/>
      <c r="AB160" s="416"/>
      <c r="AC160" s="416"/>
      <c r="AD160" s="416"/>
      <c r="AE160" s="416"/>
      <c r="AF160" s="416"/>
      <c r="AG160" s="416"/>
      <c r="AH160" s="416"/>
      <c r="AI160" s="416"/>
      <c r="AJ160" s="416"/>
      <c r="AK160" s="416"/>
      <c r="AL160" s="416"/>
    </row>
    <row r="161" spans="1:38" ht="14.25">
      <c r="A161" s="416"/>
      <c r="B161" s="416"/>
      <c r="C161" s="416"/>
      <c r="D161" s="416"/>
      <c r="E161" s="416"/>
      <c r="F161" s="416"/>
      <c r="G161" s="416"/>
      <c r="H161" s="416"/>
      <c r="I161" s="416"/>
      <c r="J161" s="416"/>
      <c r="K161" s="416"/>
      <c r="L161" s="416"/>
      <c r="M161" s="416"/>
      <c r="N161" s="416"/>
      <c r="O161" s="416"/>
      <c r="P161" s="416"/>
      <c r="Q161" s="416"/>
      <c r="R161" s="416"/>
      <c r="S161" s="416"/>
      <c r="T161" s="416"/>
      <c r="U161" s="416"/>
      <c r="V161" s="416"/>
      <c r="W161" s="416"/>
      <c r="X161" s="416"/>
      <c r="Y161" s="416"/>
      <c r="Z161" s="416"/>
      <c r="AA161" s="416"/>
      <c r="AB161" s="416"/>
      <c r="AC161" s="416"/>
      <c r="AD161" s="416"/>
      <c r="AE161" s="416"/>
      <c r="AF161" s="416"/>
      <c r="AG161" s="416"/>
      <c r="AH161" s="416"/>
      <c r="AI161" s="416"/>
      <c r="AJ161" s="416"/>
      <c r="AK161" s="416"/>
      <c r="AL161" s="416"/>
    </row>
    <row r="162" spans="1:38" ht="14.25">
      <c r="A162" s="416"/>
      <c r="B162" s="416"/>
      <c r="C162" s="416"/>
      <c r="D162" s="416"/>
      <c r="E162" s="416"/>
      <c r="F162" s="416"/>
      <c r="G162" s="416"/>
      <c r="H162" s="416"/>
      <c r="I162" s="416"/>
      <c r="J162" s="416"/>
      <c r="K162" s="416"/>
      <c r="L162" s="416"/>
      <c r="M162" s="416"/>
      <c r="N162" s="416"/>
      <c r="O162" s="416"/>
      <c r="P162" s="416"/>
      <c r="Q162" s="416"/>
      <c r="R162" s="416"/>
      <c r="S162" s="416"/>
      <c r="T162" s="416"/>
      <c r="U162" s="416"/>
      <c r="V162" s="416"/>
      <c r="W162" s="416"/>
      <c r="X162" s="416"/>
      <c r="Y162" s="416"/>
      <c r="Z162" s="416"/>
      <c r="AA162" s="416"/>
      <c r="AB162" s="416"/>
      <c r="AC162" s="416"/>
      <c r="AD162" s="416"/>
      <c r="AE162" s="416"/>
      <c r="AF162" s="416"/>
      <c r="AG162" s="416"/>
      <c r="AH162" s="416"/>
      <c r="AI162" s="416"/>
      <c r="AJ162" s="416"/>
      <c r="AK162" s="416"/>
      <c r="AL162" s="416"/>
    </row>
    <row r="163" spans="1:38" ht="14.25">
      <c r="A163" s="416"/>
      <c r="B163" s="416"/>
      <c r="C163" s="416"/>
      <c r="D163" s="416"/>
      <c r="E163" s="416"/>
      <c r="F163" s="416"/>
      <c r="G163" s="416"/>
      <c r="H163" s="416"/>
      <c r="I163" s="416"/>
      <c r="J163" s="416"/>
      <c r="K163" s="416"/>
      <c r="L163" s="416"/>
      <c r="M163" s="416"/>
      <c r="N163" s="416"/>
      <c r="O163" s="416"/>
      <c r="P163" s="416"/>
      <c r="Q163" s="416"/>
      <c r="R163" s="416"/>
      <c r="S163" s="416"/>
      <c r="T163" s="416"/>
      <c r="U163" s="416"/>
      <c r="V163" s="416"/>
      <c r="W163" s="416"/>
      <c r="X163" s="416"/>
      <c r="Y163" s="416"/>
      <c r="Z163" s="416"/>
      <c r="AA163" s="416"/>
      <c r="AB163" s="416"/>
      <c r="AC163" s="416"/>
      <c r="AD163" s="416"/>
      <c r="AE163" s="416"/>
      <c r="AF163" s="416"/>
      <c r="AG163" s="416"/>
      <c r="AH163" s="416"/>
      <c r="AI163" s="416"/>
      <c r="AJ163" s="416"/>
      <c r="AK163" s="416"/>
      <c r="AL163" s="416"/>
    </row>
    <row r="164" spans="1:38" ht="14.25">
      <c r="A164" s="416"/>
      <c r="B164" s="416"/>
      <c r="C164" s="416"/>
      <c r="D164" s="416"/>
      <c r="E164" s="416"/>
      <c r="F164" s="416"/>
      <c r="G164" s="416"/>
      <c r="H164" s="416"/>
      <c r="I164" s="416"/>
      <c r="J164" s="416"/>
      <c r="K164" s="416"/>
      <c r="L164" s="416"/>
      <c r="M164" s="416"/>
      <c r="N164" s="416"/>
      <c r="O164" s="416"/>
      <c r="P164" s="416"/>
      <c r="Q164" s="416"/>
      <c r="R164" s="416"/>
      <c r="S164" s="416"/>
      <c r="T164" s="416"/>
      <c r="U164" s="416"/>
      <c r="V164" s="416"/>
      <c r="W164" s="416"/>
      <c r="X164" s="416"/>
      <c r="Y164" s="416"/>
      <c r="Z164" s="416"/>
      <c r="AA164" s="416"/>
      <c r="AB164" s="416"/>
      <c r="AC164" s="416"/>
      <c r="AD164" s="416"/>
      <c r="AE164" s="416"/>
      <c r="AF164" s="416"/>
      <c r="AG164" s="416"/>
      <c r="AH164" s="416"/>
      <c r="AI164" s="416"/>
      <c r="AJ164" s="416"/>
      <c r="AK164" s="416"/>
      <c r="AL164" s="416"/>
    </row>
    <row r="165" spans="1:38" ht="14.25">
      <c r="A165" s="416"/>
      <c r="B165" s="416"/>
      <c r="C165" s="416"/>
      <c r="D165" s="416"/>
      <c r="E165" s="416"/>
      <c r="F165" s="416"/>
      <c r="G165" s="416"/>
      <c r="H165" s="416"/>
      <c r="I165" s="416"/>
      <c r="J165" s="416"/>
      <c r="K165" s="416"/>
      <c r="L165" s="416"/>
      <c r="M165" s="416"/>
      <c r="N165" s="416"/>
      <c r="O165" s="416"/>
      <c r="P165" s="416"/>
      <c r="Q165" s="416"/>
      <c r="R165" s="416"/>
      <c r="S165" s="416"/>
      <c r="T165" s="416"/>
      <c r="U165" s="416"/>
      <c r="V165" s="416"/>
      <c r="W165" s="416"/>
      <c r="X165" s="416"/>
      <c r="Y165" s="416"/>
      <c r="Z165" s="416"/>
      <c r="AA165" s="416"/>
      <c r="AB165" s="416"/>
      <c r="AC165" s="416"/>
      <c r="AD165" s="416"/>
      <c r="AE165" s="416"/>
      <c r="AF165" s="416"/>
      <c r="AG165" s="416"/>
      <c r="AH165" s="416"/>
      <c r="AI165" s="416"/>
      <c r="AJ165" s="416"/>
      <c r="AK165" s="416"/>
      <c r="AL165" s="416"/>
    </row>
    <row r="166" spans="1:38" ht="14.25">
      <c r="A166" s="416"/>
      <c r="B166" s="416"/>
      <c r="C166" s="416"/>
      <c r="D166" s="416"/>
      <c r="E166" s="416"/>
      <c r="F166" s="416"/>
      <c r="G166" s="416"/>
      <c r="H166" s="416"/>
      <c r="I166" s="416"/>
      <c r="J166" s="416"/>
      <c r="K166" s="416"/>
      <c r="L166" s="416"/>
      <c r="M166" s="416"/>
      <c r="N166" s="416"/>
      <c r="O166" s="416"/>
      <c r="P166" s="416"/>
      <c r="Q166" s="416"/>
      <c r="R166" s="416"/>
      <c r="S166" s="416"/>
      <c r="T166" s="416"/>
      <c r="U166" s="416"/>
      <c r="V166" s="416"/>
      <c r="W166" s="416"/>
      <c r="X166" s="416"/>
      <c r="Y166" s="416"/>
      <c r="Z166" s="416"/>
      <c r="AA166" s="416"/>
      <c r="AB166" s="416"/>
      <c r="AC166" s="416"/>
      <c r="AD166" s="416"/>
      <c r="AE166" s="416"/>
      <c r="AF166" s="416"/>
      <c r="AG166" s="416"/>
      <c r="AH166" s="416"/>
      <c r="AI166" s="416"/>
      <c r="AJ166" s="416"/>
      <c r="AK166" s="416"/>
      <c r="AL166" s="416"/>
    </row>
    <row r="167" spans="1:38" ht="14.25">
      <c r="A167" s="416"/>
      <c r="B167" s="416"/>
      <c r="C167" s="416"/>
      <c r="D167" s="416"/>
      <c r="E167" s="416"/>
      <c r="F167" s="416"/>
      <c r="G167" s="416"/>
      <c r="H167" s="416"/>
      <c r="I167" s="416"/>
      <c r="J167" s="416"/>
      <c r="K167" s="416"/>
      <c r="L167" s="416"/>
      <c r="M167" s="416"/>
      <c r="N167" s="416"/>
      <c r="O167" s="416"/>
      <c r="P167" s="416"/>
      <c r="Q167" s="416"/>
      <c r="R167" s="416"/>
      <c r="S167" s="416"/>
      <c r="T167" s="416"/>
      <c r="U167" s="416"/>
      <c r="V167" s="416"/>
      <c r="W167" s="416"/>
      <c r="X167" s="416"/>
      <c r="Y167" s="416"/>
      <c r="Z167" s="416"/>
      <c r="AA167" s="416"/>
      <c r="AB167" s="416"/>
      <c r="AC167" s="416"/>
      <c r="AD167" s="416"/>
      <c r="AE167" s="416"/>
      <c r="AF167" s="416"/>
      <c r="AG167" s="416"/>
      <c r="AH167" s="416"/>
      <c r="AI167" s="416"/>
      <c r="AJ167" s="416"/>
      <c r="AK167" s="416"/>
      <c r="AL167" s="416"/>
    </row>
    <row r="168" spans="1:38" ht="14.25">
      <c r="A168" s="416"/>
      <c r="B168" s="416"/>
      <c r="C168" s="416"/>
      <c r="D168" s="416"/>
      <c r="E168" s="416"/>
      <c r="F168" s="416"/>
      <c r="G168" s="416"/>
      <c r="H168" s="416"/>
      <c r="I168" s="416"/>
      <c r="J168" s="416"/>
      <c r="K168" s="416"/>
      <c r="L168" s="416"/>
      <c r="M168" s="416"/>
      <c r="N168" s="416"/>
      <c r="O168" s="416"/>
      <c r="P168" s="416"/>
      <c r="Q168" s="416"/>
      <c r="R168" s="416"/>
      <c r="S168" s="416"/>
      <c r="T168" s="416"/>
      <c r="U168" s="416"/>
      <c r="V168" s="416"/>
      <c r="W168" s="416"/>
      <c r="X168" s="416"/>
      <c r="Y168" s="416"/>
      <c r="Z168" s="416"/>
      <c r="AA168" s="416"/>
      <c r="AB168" s="416"/>
      <c r="AC168" s="416"/>
      <c r="AD168" s="416"/>
      <c r="AE168" s="416"/>
      <c r="AF168" s="416"/>
      <c r="AG168" s="416"/>
      <c r="AH168" s="416"/>
      <c r="AI168" s="416"/>
      <c r="AJ168" s="416"/>
      <c r="AK168" s="416"/>
      <c r="AL168" s="416"/>
    </row>
    <row r="169" spans="1:38" ht="14.25">
      <c r="A169" s="416"/>
      <c r="B169" s="416"/>
      <c r="C169" s="416"/>
      <c r="D169" s="416"/>
      <c r="E169" s="416"/>
      <c r="F169" s="416"/>
      <c r="G169" s="416"/>
      <c r="H169" s="416"/>
      <c r="I169" s="416"/>
      <c r="J169" s="416"/>
      <c r="K169" s="416"/>
      <c r="L169" s="416"/>
      <c r="M169" s="416"/>
      <c r="N169" s="416"/>
      <c r="O169" s="416"/>
      <c r="P169" s="416"/>
      <c r="Q169" s="416"/>
      <c r="R169" s="416"/>
      <c r="S169" s="416"/>
      <c r="T169" s="416"/>
      <c r="U169" s="416"/>
      <c r="V169" s="416"/>
      <c r="W169" s="416"/>
      <c r="X169" s="416"/>
      <c r="Y169" s="416"/>
      <c r="Z169" s="416"/>
      <c r="AA169" s="416"/>
      <c r="AB169" s="416"/>
      <c r="AC169" s="416"/>
      <c r="AD169" s="416"/>
      <c r="AE169" s="416"/>
      <c r="AF169" s="416"/>
      <c r="AG169" s="416"/>
      <c r="AH169" s="416"/>
      <c r="AI169" s="416"/>
      <c r="AJ169" s="416"/>
      <c r="AK169" s="416"/>
      <c r="AL169" s="416"/>
    </row>
    <row r="170" spans="1:38" ht="14.25">
      <c r="A170" s="416"/>
      <c r="B170" s="416"/>
      <c r="C170" s="416"/>
      <c r="D170" s="416"/>
      <c r="E170" s="416"/>
      <c r="F170" s="416"/>
      <c r="G170" s="416"/>
      <c r="H170" s="416"/>
      <c r="I170" s="416"/>
      <c r="J170" s="416"/>
      <c r="K170" s="416"/>
      <c r="L170" s="416"/>
      <c r="M170" s="416"/>
      <c r="N170" s="416"/>
      <c r="O170" s="416"/>
      <c r="P170" s="416"/>
      <c r="Q170" s="416"/>
      <c r="R170" s="416"/>
      <c r="S170" s="416"/>
      <c r="T170" s="416"/>
      <c r="U170" s="416"/>
      <c r="V170" s="416"/>
      <c r="W170" s="416"/>
      <c r="X170" s="416"/>
      <c r="Y170" s="416"/>
      <c r="Z170" s="416"/>
      <c r="AA170" s="416"/>
      <c r="AB170" s="416"/>
      <c r="AC170" s="416"/>
      <c r="AD170" s="416"/>
      <c r="AE170" s="416"/>
      <c r="AF170" s="416"/>
      <c r="AG170" s="416"/>
      <c r="AH170" s="416"/>
      <c r="AI170" s="416"/>
      <c r="AJ170" s="416"/>
      <c r="AK170" s="416"/>
      <c r="AL170" s="416"/>
    </row>
    <row r="171" spans="1:38" ht="14.25">
      <c r="A171" s="416"/>
      <c r="B171" s="416"/>
      <c r="C171" s="416"/>
      <c r="D171" s="416"/>
      <c r="E171" s="416"/>
      <c r="F171" s="416"/>
      <c r="G171" s="416"/>
      <c r="H171" s="416"/>
      <c r="I171" s="416"/>
      <c r="J171" s="416"/>
      <c r="K171" s="416"/>
      <c r="L171" s="416"/>
      <c r="M171" s="416"/>
      <c r="N171" s="416"/>
      <c r="O171" s="416"/>
      <c r="P171" s="416"/>
      <c r="Q171" s="416"/>
      <c r="R171" s="416"/>
      <c r="S171" s="416"/>
      <c r="T171" s="416"/>
      <c r="U171" s="416"/>
      <c r="V171" s="416"/>
      <c r="W171" s="416"/>
      <c r="X171" s="416"/>
      <c r="Y171" s="416"/>
      <c r="Z171" s="416"/>
      <c r="AA171" s="416"/>
      <c r="AB171" s="416"/>
      <c r="AC171" s="416"/>
      <c r="AD171" s="416"/>
      <c r="AE171" s="416"/>
      <c r="AF171" s="416"/>
      <c r="AG171" s="416"/>
      <c r="AH171" s="416"/>
      <c r="AI171" s="416"/>
      <c r="AJ171" s="416"/>
      <c r="AK171" s="416"/>
      <c r="AL171" s="416"/>
    </row>
    <row r="172" spans="1:38" ht="14.25">
      <c r="A172" s="416"/>
      <c r="B172" s="416"/>
      <c r="C172" s="416"/>
      <c r="D172" s="416"/>
      <c r="E172" s="416"/>
      <c r="F172" s="416"/>
      <c r="G172" s="416"/>
      <c r="H172" s="416"/>
      <c r="I172" s="416"/>
      <c r="J172" s="416"/>
      <c r="K172" s="416"/>
      <c r="L172" s="416"/>
      <c r="M172" s="416"/>
      <c r="N172" s="416"/>
      <c r="O172" s="416"/>
      <c r="P172" s="416"/>
      <c r="Q172" s="416"/>
      <c r="R172" s="416"/>
      <c r="S172" s="416"/>
      <c r="T172" s="416"/>
      <c r="U172" s="416"/>
      <c r="V172" s="416"/>
      <c r="W172" s="416"/>
      <c r="X172" s="416"/>
      <c r="Y172" s="416"/>
      <c r="Z172" s="416"/>
      <c r="AA172" s="416"/>
      <c r="AB172" s="416"/>
      <c r="AC172" s="416"/>
      <c r="AD172" s="416"/>
      <c r="AE172" s="416"/>
      <c r="AF172" s="416"/>
      <c r="AG172" s="416"/>
      <c r="AH172" s="416"/>
      <c r="AI172" s="416"/>
      <c r="AJ172" s="416"/>
      <c r="AK172" s="416"/>
      <c r="AL172" s="416"/>
    </row>
    <row r="173" spans="1:38" ht="14.25">
      <c r="A173" s="416"/>
      <c r="B173" s="416"/>
      <c r="C173" s="416"/>
      <c r="D173" s="416"/>
      <c r="E173" s="416"/>
      <c r="F173" s="416"/>
      <c r="G173" s="416"/>
      <c r="H173" s="416"/>
      <c r="I173" s="416"/>
      <c r="J173" s="416"/>
      <c r="K173" s="416"/>
      <c r="L173" s="416"/>
      <c r="M173" s="416"/>
      <c r="N173" s="416"/>
      <c r="O173" s="416"/>
      <c r="P173" s="416"/>
      <c r="Q173" s="416"/>
      <c r="R173" s="416"/>
      <c r="S173" s="416"/>
      <c r="T173" s="416"/>
      <c r="U173" s="416"/>
      <c r="V173" s="416"/>
      <c r="W173" s="416"/>
      <c r="X173" s="416"/>
      <c r="Y173" s="416"/>
      <c r="Z173" s="416"/>
      <c r="AA173" s="416"/>
      <c r="AB173" s="416"/>
      <c r="AC173" s="416"/>
      <c r="AD173" s="416"/>
      <c r="AE173" s="416"/>
      <c r="AF173" s="416"/>
      <c r="AG173" s="416"/>
      <c r="AH173" s="416"/>
      <c r="AI173" s="416"/>
      <c r="AJ173" s="416"/>
      <c r="AK173" s="416"/>
      <c r="AL173" s="416"/>
    </row>
    <row r="174" spans="1:38" ht="14.25">
      <c r="A174" s="416"/>
      <c r="B174" s="416"/>
      <c r="C174" s="416"/>
      <c r="D174" s="416"/>
      <c r="E174" s="416"/>
      <c r="F174" s="416"/>
      <c r="G174" s="416"/>
      <c r="H174" s="416"/>
      <c r="I174" s="416"/>
      <c r="J174" s="416"/>
      <c r="K174" s="416"/>
      <c r="L174" s="416"/>
      <c r="M174" s="416"/>
      <c r="N174" s="416"/>
      <c r="O174" s="416"/>
      <c r="P174" s="416"/>
      <c r="Q174" s="416"/>
      <c r="R174" s="416"/>
      <c r="S174" s="416"/>
      <c r="T174" s="416"/>
      <c r="U174" s="416"/>
      <c r="V174" s="416"/>
      <c r="W174" s="416"/>
      <c r="X174" s="416"/>
      <c r="Y174" s="416"/>
      <c r="Z174" s="416"/>
      <c r="AA174" s="416"/>
      <c r="AB174" s="416"/>
      <c r="AC174" s="416"/>
      <c r="AD174" s="416"/>
      <c r="AE174" s="416"/>
      <c r="AF174" s="416"/>
      <c r="AG174" s="416"/>
      <c r="AH174" s="416"/>
      <c r="AI174" s="416"/>
      <c r="AJ174" s="416"/>
      <c r="AK174" s="416"/>
      <c r="AL174" s="416"/>
    </row>
    <row r="175" spans="1:38" ht="14.25">
      <c r="A175" s="416"/>
      <c r="B175" s="416"/>
      <c r="C175" s="416"/>
      <c r="D175" s="416"/>
      <c r="E175" s="416"/>
      <c r="F175" s="416"/>
      <c r="G175" s="416"/>
      <c r="H175" s="416"/>
      <c r="I175" s="416"/>
      <c r="J175" s="416"/>
      <c r="K175" s="416"/>
      <c r="L175" s="416"/>
      <c r="M175" s="416"/>
      <c r="N175" s="416"/>
      <c r="O175" s="416"/>
      <c r="P175" s="416"/>
      <c r="Q175" s="416"/>
      <c r="R175" s="416"/>
      <c r="S175" s="416"/>
      <c r="T175" s="416"/>
      <c r="U175" s="416"/>
      <c r="V175" s="416"/>
      <c r="W175" s="416"/>
      <c r="X175" s="416"/>
      <c r="Y175" s="416"/>
      <c r="Z175" s="416"/>
      <c r="AA175" s="416"/>
      <c r="AB175" s="416"/>
      <c r="AC175" s="416"/>
      <c r="AD175" s="416"/>
      <c r="AE175" s="416"/>
      <c r="AF175" s="416"/>
      <c r="AG175" s="416"/>
      <c r="AH175" s="416"/>
      <c r="AI175" s="416"/>
      <c r="AJ175" s="416"/>
      <c r="AK175" s="416"/>
      <c r="AL175" s="416"/>
    </row>
    <row r="176" spans="1:38" ht="14.25">
      <c r="A176" s="416"/>
      <c r="B176" s="416"/>
      <c r="C176" s="416"/>
      <c r="D176" s="416"/>
      <c r="E176" s="416"/>
      <c r="F176" s="416"/>
      <c r="G176" s="416"/>
      <c r="H176" s="416"/>
      <c r="I176" s="416"/>
      <c r="J176" s="416"/>
      <c r="K176" s="416"/>
      <c r="L176" s="416"/>
      <c r="M176" s="416"/>
      <c r="N176" s="416"/>
      <c r="O176" s="416"/>
      <c r="P176" s="416"/>
      <c r="Q176" s="416"/>
      <c r="R176" s="416"/>
      <c r="S176" s="416"/>
      <c r="T176" s="416"/>
      <c r="U176" s="416"/>
      <c r="V176" s="416"/>
      <c r="W176" s="416"/>
      <c r="X176" s="416"/>
      <c r="Y176" s="416"/>
      <c r="Z176" s="416"/>
      <c r="AA176" s="416"/>
      <c r="AB176" s="416"/>
      <c r="AC176" s="416"/>
      <c r="AD176" s="416"/>
      <c r="AE176" s="416"/>
      <c r="AF176" s="416"/>
      <c r="AG176" s="416"/>
      <c r="AH176" s="416"/>
      <c r="AI176" s="416"/>
      <c r="AJ176" s="416"/>
      <c r="AK176" s="416"/>
      <c r="AL176" s="416"/>
    </row>
    <row r="177" spans="1:38" ht="14.25">
      <c r="A177" s="416"/>
      <c r="B177" s="416"/>
      <c r="C177" s="416"/>
      <c r="D177" s="416"/>
      <c r="E177" s="416"/>
      <c r="F177" s="416"/>
      <c r="G177" s="416"/>
      <c r="H177" s="416"/>
      <c r="I177" s="416"/>
      <c r="J177" s="416"/>
      <c r="K177" s="416"/>
      <c r="L177" s="416"/>
      <c r="M177" s="416"/>
      <c r="N177" s="416"/>
      <c r="O177" s="416"/>
      <c r="P177" s="416"/>
      <c r="Q177" s="416"/>
      <c r="R177" s="416"/>
      <c r="S177" s="416"/>
      <c r="T177" s="416"/>
      <c r="U177" s="416"/>
      <c r="V177" s="416"/>
      <c r="W177" s="416"/>
      <c r="X177" s="416"/>
      <c r="Y177" s="416"/>
      <c r="Z177" s="416"/>
      <c r="AA177" s="416"/>
      <c r="AB177" s="416"/>
      <c r="AC177" s="416"/>
      <c r="AD177" s="416"/>
      <c r="AE177" s="416"/>
      <c r="AF177" s="416"/>
      <c r="AG177" s="416"/>
      <c r="AH177" s="416"/>
      <c r="AI177" s="416"/>
      <c r="AJ177" s="416"/>
      <c r="AK177" s="416"/>
      <c r="AL177" s="416"/>
    </row>
    <row r="178" spans="1:38" ht="14.25">
      <c r="A178" s="416"/>
      <c r="B178" s="416"/>
      <c r="C178" s="416"/>
      <c r="D178" s="416"/>
      <c r="E178" s="416"/>
      <c r="F178" s="416"/>
      <c r="G178" s="416"/>
      <c r="H178" s="416"/>
      <c r="I178" s="416"/>
      <c r="J178" s="416"/>
      <c r="K178" s="416"/>
      <c r="L178" s="416"/>
      <c r="M178" s="416"/>
      <c r="N178" s="416"/>
      <c r="O178" s="416"/>
      <c r="P178" s="416"/>
      <c r="Q178" s="416"/>
      <c r="R178" s="416"/>
      <c r="S178" s="416"/>
      <c r="T178" s="416"/>
      <c r="U178" s="416"/>
      <c r="V178" s="416"/>
      <c r="W178" s="416"/>
      <c r="X178" s="416"/>
      <c r="Y178" s="416"/>
      <c r="Z178" s="416"/>
      <c r="AA178" s="416"/>
      <c r="AB178" s="416"/>
      <c r="AC178" s="416"/>
      <c r="AD178" s="416"/>
      <c r="AE178" s="416"/>
      <c r="AF178" s="416"/>
      <c r="AG178" s="416"/>
      <c r="AH178" s="416"/>
      <c r="AI178" s="416"/>
      <c r="AJ178" s="416"/>
      <c r="AK178" s="416"/>
      <c r="AL178" s="416"/>
    </row>
    <row r="179" spans="1:38" ht="14.25">
      <c r="A179" s="416"/>
      <c r="B179" s="416"/>
      <c r="C179" s="416"/>
      <c r="D179" s="416"/>
      <c r="E179" s="416"/>
      <c r="F179" s="416"/>
      <c r="G179" s="416"/>
      <c r="H179" s="416"/>
      <c r="I179" s="416"/>
      <c r="J179" s="416"/>
      <c r="K179" s="416"/>
      <c r="L179" s="416"/>
      <c r="M179" s="416"/>
      <c r="N179" s="416"/>
      <c r="O179" s="416"/>
      <c r="P179" s="416"/>
      <c r="Q179" s="416"/>
      <c r="R179" s="416"/>
      <c r="S179" s="416"/>
      <c r="T179" s="416"/>
      <c r="U179" s="416"/>
      <c r="V179" s="416"/>
      <c r="W179" s="416"/>
      <c r="X179" s="416"/>
      <c r="Y179" s="416"/>
      <c r="Z179" s="416"/>
      <c r="AA179" s="416"/>
      <c r="AB179" s="416"/>
      <c r="AC179" s="416"/>
      <c r="AD179" s="416"/>
      <c r="AE179" s="416"/>
      <c r="AF179" s="416"/>
      <c r="AG179" s="416"/>
      <c r="AH179" s="416"/>
      <c r="AI179" s="416"/>
      <c r="AJ179" s="416"/>
      <c r="AK179" s="416"/>
      <c r="AL179" s="416"/>
    </row>
    <row r="180" spans="1:38" ht="14.25">
      <c r="A180" s="416"/>
      <c r="B180" s="416"/>
      <c r="C180" s="416"/>
      <c r="D180" s="416"/>
      <c r="E180" s="416"/>
      <c r="F180" s="416"/>
      <c r="G180" s="416"/>
      <c r="H180" s="416"/>
      <c r="I180" s="416"/>
      <c r="J180" s="416"/>
      <c r="K180" s="416"/>
      <c r="L180" s="416"/>
      <c r="M180" s="416"/>
      <c r="N180" s="416"/>
      <c r="O180" s="416"/>
      <c r="P180" s="416"/>
      <c r="Q180" s="416"/>
      <c r="R180" s="416"/>
      <c r="S180" s="416"/>
      <c r="T180" s="416"/>
      <c r="U180" s="416"/>
      <c r="V180" s="416"/>
      <c r="W180" s="416"/>
      <c r="X180" s="416"/>
      <c r="Y180" s="416"/>
      <c r="Z180" s="416"/>
      <c r="AA180" s="416"/>
      <c r="AB180" s="416"/>
      <c r="AC180" s="416"/>
      <c r="AD180" s="416"/>
      <c r="AE180" s="416"/>
      <c r="AF180" s="416"/>
      <c r="AG180" s="416"/>
      <c r="AH180" s="416"/>
      <c r="AI180" s="416"/>
      <c r="AJ180" s="416"/>
      <c r="AK180" s="416"/>
      <c r="AL180" s="416"/>
    </row>
    <row r="181" spans="1:38" ht="14.25">
      <c r="A181" s="416"/>
      <c r="B181" s="416"/>
      <c r="C181" s="416"/>
      <c r="D181" s="416"/>
      <c r="E181" s="416"/>
      <c r="F181" s="416"/>
      <c r="G181" s="416"/>
      <c r="H181" s="416"/>
      <c r="I181" s="416"/>
      <c r="J181" s="416"/>
      <c r="K181" s="416"/>
      <c r="L181" s="416"/>
      <c r="M181" s="416"/>
      <c r="N181" s="416"/>
      <c r="O181" s="416"/>
      <c r="P181" s="416"/>
      <c r="Q181" s="416"/>
      <c r="R181" s="416"/>
      <c r="S181" s="416"/>
      <c r="T181" s="416"/>
      <c r="U181" s="416"/>
      <c r="V181" s="416"/>
      <c r="W181" s="416"/>
      <c r="X181" s="416"/>
      <c r="Y181" s="416"/>
      <c r="Z181" s="416"/>
      <c r="AA181" s="416"/>
      <c r="AB181" s="416"/>
      <c r="AC181" s="416"/>
      <c r="AD181" s="416"/>
      <c r="AE181" s="416"/>
      <c r="AF181" s="416"/>
      <c r="AG181" s="416"/>
      <c r="AH181" s="416"/>
      <c r="AI181" s="416"/>
      <c r="AJ181" s="416"/>
      <c r="AK181" s="416"/>
      <c r="AL181" s="416"/>
    </row>
    <row r="182" spans="1:38" ht="14.25">
      <c r="A182" s="416"/>
      <c r="B182" s="416"/>
      <c r="C182" s="416"/>
      <c r="D182" s="416"/>
      <c r="E182" s="416"/>
      <c r="F182" s="416"/>
      <c r="G182" s="416"/>
      <c r="H182" s="416"/>
      <c r="I182" s="416"/>
      <c r="J182" s="416"/>
      <c r="K182" s="416"/>
      <c r="L182" s="416"/>
      <c r="M182" s="416"/>
      <c r="N182" s="416"/>
      <c r="O182" s="416"/>
      <c r="P182" s="416"/>
      <c r="Q182" s="416"/>
      <c r="R182" s="416"/>
      <c r="S182" s="416"/>
      <c r="T182" s="416"/>
      <c r="U182" s="416"/>
      <c r="V182" s="416"/>
      <c r="W182" s="416"/>
      <c r="X182" s="416"/>
      <c r="Y182" s="416"/>
      <c r="Z182" s="416"/>
      <c r="AA182" s="416"/>
      <c r="AB182" s="416"/>
      <c r="AC182" s="416"/>
      <c r="AD182" s="416"/>
      <c r="AE182" s="416"/>
      <c r="AF182" s="416"/>
      <c r="AG182" s="416"/>
      <c r="AH182" s="416"/>
      <c r="AI182" s="416"/>
      <c r="AJ182" s="416"/>
      <c r="AK182" s="416"/>
      <c r="AL182" s="416"/>
    </row>
    <row r="183" spans="1:38" ht="14.25">
      <c r="A183" s="416"/>
      <c r="B183" s="416"/>
      <c r="C183" s="416"/>
      <c r="D183" s="416"/>
      <c r="E183" s="416"/>
      <c r="F183" s="416"/>
      <c r="G183" s="416"/>
      <c r="H183" s="416"/>
      <c r="I183" s="416"/>
      <c r="J183" s="416"/>
      <c r="K183" s="416"/>
      <c r="L183" s="416"/>
      <c r="M183" s="416"/>
      <c r="N183" s="416"/>
      <c r="O183" s="416"/>
      <c r="P183" s="416"/>
      <c r="Q183" s="416"/>
      <c r="R183" s="416"/>
      <c r="S183" s="416"/>
      <c r="T183" s="416"/>
      <c r="U183" s="416"/>
      <c r="V183" s="416"/>
      <c r="W183" s="416"/>
      <c r="X183" s="416"/>
      <c r="Y183" s="416"/>
      <c r="Z183" s="416"/>
      <c r="AA183" s="416"/>
      <c r="AB183" s="416"/>
      <c r="AC183" s="416"/>
      <c r="AD183" s="416"/>
      <c r="AE183" s="416"/>
      <c r="AF183" s="416"/>
      <c r="AG183" s="416"/>
      <c r="AH183" s="416"/>
      <c r="AI183" s="416"/>
      <c r="AJ183" s="416"/>
      <c r="AK183" s="416"/>
      <c r="AL183" s="416"/>
    </row>
    <row r="184" spans="1:38" ht="14.25">
      <c r="A184" s="416"/>
      <c r="B184" s="416"/>
      <c r="C184" s="416"/>
      <c r="D184" s="416"/>
      <c r="E184" s="416"/>
      <c r="F184" s="416"/>
      <c r="G184" s="416"/>
      <c r="H184" s="416"/>
      <c r="I184" s="416"/>
      <c r="J184" s="416"/>
      <c r="K184" s="416"/>
      <c r="L184" s="416"/>
      <c r="M184" s="416"/>
      <c r="N184" s="416"/>
      <c r="O184" s="416"/>
      <c r="P184" s="416"/>
      <c r="Q184" s="416"/>
      <c r="R184" s="416"/>
      <c r="S184" s="416"/>
      <c r="T184" s="416"/>
      <c r="U184" s="416"/>
      <c r="V184" s="416"/>
      <c r="W184" s="416"/>
      <c r="X184" s="416"/>
      <c r="Y184" s="416"/>
      <c r="Z184" s="416"/>
      <c r="AA184" s="416"/>
      <c r="AB184" s="416"/>
      <c r="AC184" s="416"/>
      <c r="AD184" s="416"/>
      <c r="AE184" s="416"/>
      <c r="AF184" s="416"/>
      <c r="AG184" s="416"/>
      <c r="AH184" s="416"/>
      <c r="AI184" s="416"/>
      <c r="AJ184" s="416"/>
      <c r="AK184" s="416"/>
      <c r="AL184" s="416"/>
    </row>
    <row r="185" spans="1:38" ht="14.25">
      <c r="A185" s="416"/>
      <c r="B185" s="416"/>
      <c r="C185" s="416"/>
      <c r="D185" s="416"/>
      <c r="E185" s="416"/>
      <c r="F185" s="416"/>
      <c r="G185" s="416"/>
      <c r="H185" s="416"/>
      <c r="I185" s="416"/>
      <c r="J185" s="416"/>
      <c r="K185" s="416"/>
      <c r="L185" s="416"/>
      <c r="M185" s="416"/>
      <c r="N185" s="416"/>
      <c r="O185" s="416"/>
      <c r="P185" s="416"/>
      <c r="Q185" s="416"/>
      <c r="R185" s="416"/>
      <c r="S185" s="416"/>
      <c r="T185" s="416"/>
      <c r="U185" s="416"/>
      <c r="V185" s="416"/>
      <c r="W185" s="416"/>
      <c r="X185" s="416"/>
      <c r="Y185" s="416"/>
      <c r="Z185" s="416"/>
      <c r="AA185" s="416"/>
      <c r="AB185" s="416"/>
      <c r="AC185" s="416"/>
      <c r="AD185" s="416"/>
      <c r="AE185" s="416"/>
      <c r="AF185" s="416"/>
      <c r="AG185" s="416"/>
      <c r="AH185" s="416"/>
      <c r="AI185" s="416"/>
      <c r="AJ185" s="416"/>
      <c r="AK185" s="416"/>
      <c r="AL185" s="416"/>
    </row>
    <row r="186" spans="1:38" ht="14.25">
      <c r="A186" s="416"/>
      <c r="B186" s="416"/>
      <c r="C186" s="416"/>
      <c r="D186" s="416"/>
      <c r="E186" s="416"/>
      <c r="F186" s="416"/>
      <c r="G186" s="416"/>
      <c r="H186" s="416"/>
      <c r="I186" s="416"/>
      <c r="J186" s="416"/>
      <c r="K186" s="416"/>
      <c r="L186" s="416"/>
      <c r="M186" s="416"/>
      <c r="N186" s="416"/>
      <c r="O186" s="416"/>
      <c r="P186" s="416"/>
      <c r="Q186" s="416"/>
      <c r="R186" s="416"/>
      <c r="S186" s="416"/>
      <c r="T186" s="416"/>
      <c r="U186" s="416"/>
      <c r="V186" s="416"/>
      <c r="W186" s="416"/>
      <c r="X186" s="416"/>
      <c r="Y186" s="416"/>
      <c r="Z186" s="416"/>
      <c r="AA186" s="416"/>
      <c r="AB186" s="416"/>
      <c r="AC186" s="416"/>
      <c r="AD186" s="416"/>
      <c r="AE186" s="416"/>
      <c r="AF186" s="416"/>
      <c r="AG186" s="416"/>
      <c r="AH186" s="416"/>
      <c r="AI186" s="416"/>
      <c r="AJ186" s="416"/>
      <c r="AK186" s="416"/>
      <c r="AL186" s="416"/>
    </row>
    <row r="187" spans="1:38" ht="14.25">
      <c r="A187" s="416"/>
      <c r="B187" s="416"/>
      <c r="C187" s="416"/>
      <c r="D187" s="416"/>
      <c r="E187" s="416"/>
      <c r="F187" s="416"/>
      <c r="G187" s="416"/>
      <c r="H187" s="416"/>
      <c r="I187" s="416"/>
      <c r="J187" s="416"/>
      <c r="K187" s="416"/>
      <c r="L187" s="416"/>
      <c r="M187" s="416"/>
      <c r="N187" s="416"/>
      <c r="O187" s="416"/>
      <c r="P187" s="416"/>
      <c r="Q187" s="416"/>
      <c r="R187" s="416"/>
      <c r="S187" s="416"/>
      <c r="T187" s="416"/>
      <c r="U187" s="416"/>
      <c r="V187" s="416"/>
      <c r="W187" s="416"/>
      <c r="X187" s="416"/>
      <c r="Y187" s="416"/>
      <c r="Z187" s="416"/>
      <c r="AA187" s="416"/>
      <c r="AB187" s="416"/>
      <c r="AC187" s="416"/>
      <c r="AD187" s="416"/>
      <c r="AE187" s="416"/>
      <c r="AF187" s="416"/>
      <c r="AG187" s="416"/>
      <c r="AH187" s="416"/>
      <c r="AI187" s="416"/>
      <c r="AJ187" s="416"/>
      <c r="AK187" s="416"/>
      <c r="AL187" s="416"/>
    </row>
    <row r="188" spans="1:38" ht="14.25">
      <c r="A188" s="416"/>
      <c r="B188" s="416"/>
      <c r="C188" s="416"/>
      <c r="D188" s="416"/>
      <c r="E188" s="416"/>
      <c r="F188" s="416"/>
      <c r="G188" s="416"/>
      <c r="H188" s="416"/>
      <c r="I188" s="416"/>
      <c r="J188" s="416"/>
      <c r="K188" s="416"/>
      <c r="L188" s="416"/>
      <c r="M188" s="416"/>
      <c r="N188" s="416"/>
      <c r="O188" s="416"/>
      <c r="P188" s="416"/>
      <c r="Q188" s="416"/>
      <c r="R188" s="416"/>
      <c r="S188" s="416"/>
      <c r="T188" s="416"/>
      <c r="U188" s="416"/>
      <c r="V188" s="416"/>
      <c r="W188" s="416"/>
      <c r="X188" s="416"/>
      <c r="Y188" s="416"/>
      <c r="Z188" s="416"/>
      <c r="AA188" s="416"/>
      <c r="AB188" s="416"/>
      <c r="AC188" s="416"/>
      <c r="AD188" s="416"/>
      <c r="AE188" s="416"/>
      <c r="AF188" s="416"/>
      <c r="AG188" s="416"/>
      <c r="AH188" s="416"/>
      <c r="AI188" s="416"/>
      <c r="AJ188" s="416"/>
      <c r="AK188" s="416"/>
      <c r="AL188" s="416"/>
    </row>
    <row r="189" spans="1:38" ht="14.25">
      <c r="A189" s="416"/>
      <c r="B189" s="416"/>
      <c r="C189" s="416"/>
      <c r="D189" s="416"/>
      <c r="E189" s="416"/>
      <c r="F189" s="416"/>
      <c r="G189" s="416"/>
      <c r="H189" s="416"/>
      <c r="I189" s="416"/>
      <c r="J189" s="416"/>
      <c r="K189" s="416"/>
      <c r="L189" s="416"/>
      <c r="M189" s="416"/>
      <c r="N189" s="416"/>
      <c r="O189" s="416"/>
      <c r="P189" s="416"/>
      <c r="Q189" s="416"/>
      <c r="R189" s="416"/>
      <c r="S189" s="416"/>
      <c r="T189" s="416"/>
      <c r="U189" s="416"/>
      <c r="V189" s="416"/>
      <c r="W189" s="416"/>
      <c r="X189" s="416"/>
      <c r="Y189" s="416"/>
      <c r="Z189" s="416"/>
      <c r="AA189" s="416"/>
      <c r="AB189" s="416"/>
      <c r="AC189" s="416"/>
      <c r="AD189" s="416"/>
      <c r="AE189" s="416"/>
      <c r="AF189" s="416"/>
      <c r="AG189" s="416"/>
      <c r="AH189" s="416"/>
      <c r="AI189" s="416"/>
      <c r="AJ189" s="416"/>
      <c r="AK189" s="416"/>
      <c r="AL189" s="416"/>
    </row>
    <row r="190" spans="1:38" ht="14.25">
      <c r="A190" s="416"/>
      <c r="B190" s="416"/>
      <c r="C190" s="416"/>
      <c r="D190" s="416"/>
      <c r="E190" s="416"/>
      <c r="F190" s="416"/>
      <c r="G190" s="416"/>
      <c r="H190" s="416"/>
      <c r="I190" s="416"/>
      <c r="J190" s="416"/>
      <c r="K190" s="416"/>
      <c r="L190" s="416"/>
      <c r="M190" s="416"/>
      <c r="N190" s="416"/>
      <c r="O190" s="416"/>
      <c r="P190" s="416"/>
      <c r="Q190" s="416"/>
      <c r="R190" s="416"/>
      <c r="S190" s="416"/>
      <c r="T190" s="416"/>
      <c r="U190" s="416"/>
      <c r="V190" s="416"/>
      <c r="W190" s="416"/>
      <c r="X190" s="416"/>
      <c r="Y190" s="416"/>
      <c r="Z190" s="416"/>
      <c r="AA190" s="416"/>
      <c r="AB190" s="416"/>
      <c r="AC190" s="416"/>
      <c r="AD190" s="416"/>
      <c r="AE190" s="416"/>
      <c r="AF190" s="416"/>
      <c r="AG190" s="416"/>
      <c r="AH190" s="416"/>
      <c r="AI190" s="416"/>
      <c r="AJ190" s="416"/>
      <c r="AK190" s="416"/>
      <c r="AL190" s="416"/>
    </row>
    <row r="191" spans="1:38" ht="14.25">
      <c r="A191" s="416"/>
      <c r="B191" s="416"/>
      <c r="C191" s="416"/>
      <c r="D191" s="416"/>
      <c r="E191" s="416"/>
      <c r="F191" s="416"/>
      <c r="G191" s="416"/>
      <c r="H191" s="416"/>
      <c r="I191" s="416"/>
      <c r="J191" s="416"/>
      <c r="K191" s="416"/>
      <c r="L191" s="416"/>
      <c r="M191" s="416"/>
      <c r="N191" s="416"/>
      <c r="O191" s="416"/>
      <c r="P191" s="416"/>
      <c r="Q191" s="416"/>
      <c r="R191" s="416"/>
      <c r="S191" s="416"/>
      <c r="T191" s="416"/>
      <c r="U191" s="416"/>
      <c r="V191" s="416"/>
      <c r="W191" s="416"/>
      <c r="X191" s="416"/>
      <c r="Y191" s="416"/>
      <c r="Z191" s="416"/>
      <c r="AA191" s="416"/>
      <c r="AB191" s="416"/>
      <c r="AC191" s="416"/>
      <c r="AD191" s="416"/>
      <c r="AE191" s="416"/>
      <c r="AF191" s="416"/>
      <c r="AG191" s="416"/>
      <c r="AH191" s="416"/>
      <c r="AI191" s="416"/>
      <c r="AJ191" s="416"/>
      <c r="AK191" s="416"/>
      <c r="AL191" s="416"/>
    </row>
    <row r="192" spans="1:38" ht="14.25">
      <c r="A192" s="416"/>
      <c r="B192" s="416"/>
      <c r="C192" s="416"/>
      <c r="D192" s="416"/>
      <c r="E192" s="416"/>
      <c r="F192" s="416"/>
      <c r="G192" s="416"/>
      <c r="H192" s="416"/>
      <c r="I192" s="416"/>
      <c r="J192" s="416"/>
      <c r="K192" s="416"/>
      <c r="L192" s="416"/>
      <c r="M192" s="416"/>
      <c r="N192" s="416"/>
      <c r="O192" s="416"/>
      <c r="P192" s="416"/>
      <c r="Q192" s="416"/>
      <c r="R192" s="416"/>
      <c r="S192" s="416"/>
      <c r="T192" s="416"/>
      <c r="U192" s="416"/>
      <c r="V192" s="416"/>
      <c r="W192" s="416"/>
      <c r="X192" s="416"/>
      <c r="Y192" s="416"/>
      <c r="Z192" s="416"/>
      <c r="AA192" s="416"/>
      <c r="AB192" s="416"/>
      <c r="AC192" s="416"/>
      <c r="AD192" s="416"/>
      <c r="AE192" s="416"/>
      <c r="AF192" s="416"/>
      <c r="AG192" s="416"/>
      <c r="AH192" s="416"/>
      <c r="AI192" s="416"/>
      <c r="AJ192" s="416"/>
      <c r="AK192" s="416"/>
      <c r="AL192" s="416"/>
    </row>
    <row r="193" spans="1:38" ht="14.25">
      <c r="A193" s="416"/>
      <c r="B193" s="416"/>
      <c r="C193" s="416"/>
      <c r="D193" s="416"/>
      <c r="E193" s="416"/>
      <c r="F193" s="416"/>
      <c r="G193" s="416"/>
      <c r="H193" s="416"/>
      <c r="I193" s="416"/>
      <c r="J193" s="416"/>
      <c r="K193" s="416"/>
      <c r="L193" s="416"/>
      <c r="M193" s="416"/>
      <c r="N193" s="416"/>
      <c r="O193" s="416"/>
      <c r="P193" s="416"/>
      <c r="Q193" s="416"/>
      <c r="R193" s="416"/>
      <c r="S193" s="416"/>
      <c r="T193" s="416"/>
      <c r="U193" s="416"/>
      <c r="V193" s="416"/>
      <c r="W193" s="416"/>
      <c r="X193" s="416"/>
      <c r="Y193" s="416"/>
      <c r="Z193" s="416"/>
      <c r="AA193" s="416"/>
      <c r="AB193" s="416"/>
      <c r="AC193" s="416"/>
      <c r="AD193" s="416"/>
      <c r="AE193" s="416"/>
      <c r="AF193" s="416"/>
      <c r="AG193" s="416"/>
      <c r="AH193" s="416"/>
      <c r="AI193" s="416"/>
      <c r="AJ193" s="416"/>
      <c r="AK193" s="416"/>
      <c r="AL193" s="416"/>
    </row>
    <row r="194" spans="1:38" ht="14.25">
      <c r="A194" s="416"/>
      <c r="B194" s="416"/>
      <c r="C194" s="416"/>
      <c r="D194" s="416"/>
      <c r="E194" s="416"/>
      <c r="F194" s="416"/>
      <c r="G194" s="416"/>
      <c r="H194" s="416"/>
      <c r="I194" s="416"/>
      <c r="J194" s="416"/>
      <c r="K194" s="416"/>
      <c r="L194" s="416"/>
      <c r="M194" s="416"/>
      <c r="N194" s="416"/>
      <c r="O194" s="416"/>
      <c r="P194" s="416"/>
      <c r="Q194" s="416"/>
      <c r="R194" s="416"/>
      <c r="S194" s="416"/>
      <c r="T194" s="416"/>
      <c r="U194" s="416"/>
      <c r="V194" s="416"/>
      <c r="W194" s="416"/>
      <c r="X194" s="416"/>
      <c r="Y194" s="416"/>
      <c r="Z194" s="416"/>
      <c r="AA194" s="416"/>
      <c r="AB194" s="416"/>
      <c r="AC194" s="416"/>
      <c r="AD194" s="416"/>
      <c r="AE194" s="416"/>
      <c r="AF194" s="416"/>
      <c r="AG194" s="416"/>
      <c r="AH194" s="416"/>
      <c r="AI194" s="416"/>
      <c r="AJ194" s="416"/>
      <c r="AK194" s="416"/>
      <c r="AL194" s="416"/>
    </row>
    <row r="195" spans="1:38" ht="14.25">
      <c r="A195" s="416"/>
      <c r="B195" s="416"/>
      <c r="C195" s="416"/>
      <c r="D195" s="416"/>
      <c r="E195" s="416"/>
      <c r="F195" s="416"/>
      <c r="G195" s="416"/>
      <c r="H195" s="416"/>
      <c r="I195" s="416"/>
      <c r="J195" s="416"/>
      <c r="K195" s="416"/>
      <c r="L195" s="416"/>
      <c r="M195" s="416"/>
      <c r="N195" s="416"/>
      <c r="O195" s="416"/>
      <c r="P195" s="416"/>
      <c r="Q195" s="416"/>
      <c r="R195" s="416"/>
      <c r="S195" s="416"/>
      <c r="T195" s="416"/>
      <c r="U195" s="416"/>
      <c r="V195" s="416"/>
      <c r="W195" s="416"/>
      <c r="X195" s="416"/>
      <c r="Y195" s="416"/>
      <c r="Z195" s="416"/>
      <c r="AA195" s="416"/>
      <c r="AB195" s="416"/>
      <c r="AC195" s="416"/>
      <c r="AD195" s="416"/>
      <c r="AE195" s="416"/>
      <c r="AF195" s="416"/>
      <c r="AG195" s="416"/>
      <c r="AH195" s="416"/>
      <c r="AI195" s="416"/>
      <c r="AJ195" s="416"/>
      <c r="AK195" s="416"/>
      <c r="AL195" s="416"/>
    </row>
    <row r="196" spans="1:38" ht="14.25">
      <c r="A196" s="416"/>
      <c r="B196" s="416"/>
      <c r="C196" s="416"/>
      <c r="D196" s="416"/>
      <c r="E196" s="416"/>
      <c r="F196" s="416"/>
      <c r="G196" s="416"/>
      <c r="H196" s="416"/>
      <c r="I196" s="416"/>
      <c r="J196" s="416"/>
      <c r="K196" s="416"/>
      <c r="L196" s="416"/>
      <c r="M196" s="416"/>
      <c r="N196" s="416"/>
      <c r="O196" s="416"/>
      <c r="P196" s="416"/>
      <c r="Q196" s="416"/>
      <c r="R196" s="416"/>
      <c r="S196" s="416"/>
      <c r="T196" s="416"/>
      <c r="U196" s="416"/>
      <c r="V196" s="416"/>
      <c r="W196" s="416"/>
      <c r="X196" s="416"/>
      <c r="Y196" s="416"/>
      <c r="Z196" s="416"/>
      <c r="AA196" s="416"/>
      <c r="AB196" s="416"/>
      <c r="AC196" s="416"/>
      <c r="AD196" s="416"/>
      <c r="AE196" s="416"/>
      <c r="AF196" s="416"/>
      <c r="AG196" s="416"/>
      <c r="AH196" s="416"/>
      <c r="AI196" s="416"/>
      <c r="AJ196" s="416"/>
      <c r="AK196" s="416"/>
      <c r="AL196" s="416"/>
    </row>
    <row r="197" spans="1:38" ht="14.25">
      <c r="A197" s="416"/>
      <c r="B197" s="416"/>
      <c r="C197" s="416"/>
      <c r="D197" s="416"/>
      <c r="E197" s="416"/>
      <c r="F197" s="416"/>
      <c r="G197" s="416"/>
      <c r="H197" s="416"/>
      <c r="I197" s="416"/>
      <c r="J197" s="416"/>
      <c r="K197" s="416"/>
      <c r="L197" s="416"/>
      <c r="M197" s="416"/>
      <c r="N197" s="416"/>
      <c r="O197" s="416"/>
      <c r="P197" s="416"/>
      <c r="Q197" s="416"/>
      <c r="R197" s="416"/>
      <c r="S197" s="416"/>
      <c r="T197" s="416"/>
      <c r="U197" s="416"/>
      <c r="V197" s="416"/>
      <c r="W197" s="416"/>
      <c r="X197" s="416"/>
      <c r="Y197" s="416"/>
      <c r="Z197" s="416"/>
      <c r="AA197" s="416"/>
      <c r="AB197" s="416"/>
      <c r="AC197" s="416"/>
      <c r="AD197" s="416"/>
      <c r="AE197" s="416"/>
      <c r="AF197" s="416"/>
      <c r="AG197" s="416"/>
      <c r="AH197" s="416"/>
      <c r="AI197" s="416"/>
      <c r="AJ197" s="416"/>
      <c r="AK197" s="416"/>
      <c r="AL197" s="416"/>
    </row>
    <row r="198" spans="1:38" ht="14.25">
      <c r="A198" s="416"/>
      <c r="B198" s="416"/>
      <c r="C198" s="416"/>
      <c r="D198" s="416"/>
      <c r="E198" s="416"/>
      <c r="F198" s="416"/>
      <c r="G198" s="416"/>
      <c r="H198" s="416"/>
      <c r="I198" s="416"/>
      <c r="J198" s="416"/>
      <c r="K198" s="416"/>
      <c r="L198" s="416"/>
      <c r="M198" s="416"/>
      <c r="N198" s="416"/>
      <c r="O198" s="416"/>
      <c r="P198" s="416"/>
      <c r="Q198" s="416"/>
      <c r="R198" s="416"/>
      <c r="S198" s="416"/>
      <c r="T198" s="416"/>
      <c r="U198" s="416"/>
      <c r="V198" s="416"/>
      <c r="W198" s="416"/>
      <c r="X198" s="416"/>
      <c r="Y198" s="416"/>
      <c r="Z198" s="416"/>
      <c r="AA198" s="416"/>
      <c r="AB198" s="416"/>
      <c r="AC198" s="416"/>
      <c r="AD198" s="416"/>
      <c r="AE198" s="416"/>
      <c r="AF198" s="416"/>
      <c r="AG198" s="416"/>
      <c r="AH198" s="416"/>
      <c r="AI198" s="416"/>
      <c r="AJ198" s="416"/>
      <c r="AK198" s="416"/>
      <c r="AL198" s="416"/>
    </row>
    <row r="199" spans="1:38" ht="14.25">
      <c r="A199" s="416"/>
      <c r="B199" s="416"/>
      <c r="C199" s="416"/>
      <c r="D199" s="416"/>
      <c r="E199" s="416"/>
      <c r="F199" s="416"/>
      <c r="G199" s="416"/>
      <c r="H199" s="416"/>
      <c r="I199" s="416"/>
      <c r="J199" s="416"/>
      <c r="K199" s="416"/>
      <c r="L199" s="416"/>
      <c r="M199" s="416"/>
      <c r="N199" s="416"/>
      <c r="O199" s="416"/>
      <c r="P199" s="416"/>
      <c r="Q199" s="416"/>
      <c r="R199" s="416"/>
      <c r="S199" s="416"/>
      <c r="T199" s="416"/>
      <c r="U199" s="416"/>
      <c r="V199" s="416"/>
      <c r="W199" s="416"/>
      <c r="X199" s="416"/>
      <c r="Y199" s="416"/>
      <c r="Z199" s="416"/>
      <c r="AA199" s="416"/>
      <c r="AB199" s="416"/>
      <c r="AC199" s="416"/>
      <c r="AD199" s="416"/>
      <c r="AE199" s="416"/>
      <c r="AF199" s="416"/>
      <c r="AG199" s="416"/>
      <c r="AH199" s="416"/>
      <c r="AI199" s="416"/>
      <c r="AJ199" s="416"/>
      <c r="AK199" s="416"/>
      <c r="AL199" s="416"/>
    </row>
    <row r="200" spans="1:38" ht="14.25">
      <c r="A200" s="416"/>
      <c r="B200" s="416"/>
      <c r="C200" s="416"/>
      <c r="D200" s="416"/>
      <c r="E200" s="416"/>
      <c r="F200" s="416"/>
      <c r="G200" s="416"/>
      <c r="H200" s="416"/>
      <c r="I200" s="416"/>
      <c r="J200" s="416"/>
      <c r="K200" s="416"/>
      <c r="L200" s="416"/>
      <c r="M200" s="416"/>
      <c r="N200" s="416"/>
      <c r="O200" s="416"/>
      <c r="P200" s="416"/>
      <c r="Q200" s="416"/>
      <c r="R200" s="416"/>
      <c r="S200" s="416"/>
      <c r="T200" s="416"/>
      <c r="U200" s="416"/>
      <c r="V200" s="416"/>
      <c r="W200" s="416"/>
      <c r="X200" s="416"/>
      <c r="Y200" s="416"/>
      <c r="Z200" s="416"/>
      <c r="AA200" s="416"/>
      <c r="AB200" s="416"/>
      <c r="AC200" s="416"/>
      <c r="AD200" s="416"/>
      <c r="AE200" s="416"/>
      <c r="AF200" s="416"/>
      <c r="AG200" s="416"/>
      <c r="AH200" s="416"/>
      <c r="AI200" s="416"/>
      <c r="AJ200" s="416"/>
      <c r="AK200" s="416"/>
      <c r="AL200" s="416"/>
    </row>
    <row r="201" spans="1:38" ht="14.25">
      <c r="A201" s="416"/>
      <c r="B201" s="416"/>
      <c r="C201" s="416"/>
      <c r="D201" s="416"/>
      <c r="E201" s="416"/>
      <c r="F201" s="416"/>
      <c r="G201" s="416"/>
      <c r="H201" s="416"/>
      <c r="I201" s="416"/>
      <c r="J201" s="416"/>
      <c r="K201" s="416"/>
      <c r="L201" s="416"/>
      <c r="M201" s="416"/>
      <c r="N201" s="416"/>
      <c r="O201" s="416"/>
      <c r="P201" s="416"/>
      <c r="Q201" s="416"/>
      <c r="R201" s="416"/>
      <c r="S201" s="416"/>
      <c r="T201" s="416"/>
      <c r="U201" s="416"/>
      <c r="V201" s="416"/>
      <c r="W201" s="416"/>
      <c r="X201" s="416"/>
      <c r="Y201" s="416"/>
      <c r="Z201" s="416"/>
      <c r="AA201" s="416"/>
      <c r="AB201" s="416"/>
      <c r="AC201" s="416"/>
      <c r="AD201" s="416"/>
      <c r="AE201" s="416"/>
      <c r="AF201" s="416"/>
      <c r="AG201" s="416"/>
      <c r="AH201" s="416"/>
      <c r="AI201" s="416"/>
      <c r="AJ201" s="416"/>
      <c r="AK201" s="416"/>
      <c r="AL201" s="416"/>
    </row>
    <row r="202" spans="1:38" ht="14.25">
      <c r="A202" s="416"/>
      <c r="B202" s="416"/>
      <c r="C202" s="416"/>
      <c r="D202" s="416"/>
      <c r="E202" s="416"/>
      <c r="F202" s="416"/>
      <c r="G202" s="416"/>
      <c r="H202" s="416"/>
      <c r="I202" s="416"/>
      <c r="J202" s="416"/>
      <c r="K202" s="416"/>
      <c r="L202" s="416"/>
      <c r="M202" s="416"/>
      <c r="N202" s="416"/>
      <c r="O202" s="416"/>
      <c r="P202" s="416"/>
      <c r="Q202" s="416"/>
      <c r="R202" s="416"/>
      <c r="S202" s="416"/>
      <c r="T202" s="416"/>
      <c r="U202" s="416"/>
      <c r="V202" s="416"/>
      <c r="W202" s="416"/>
      <c r="X202" s="416"/>
      <c r="Y202" s="416"/>
      <c r="Z202" s="416"/>
      <c r="AA202" s="416"/>
      <c r="AB202" s="416"/>
      <c r="AC202" s="416"/>
      <c r="AD202" s="416"/>
      <c r="AE202" s="416"/>
      <c r="AF202" s="416"/>
      <c r="AG202" s="416"/>
      <c r="AH202" s="416"/>
      <c r="AI202" s="416"/>
      <c r="AJ202" s="416"/>
      <c r="AK202" s="416"/>
      <c r="AL202" s="416"/>
    </row>
    <row r="203" spans="1:38" ht="14.25">
      <c r="A203" s="416"/>
      <c r="B203" s="416"/>
      <c r="C203" s="416"/>
      <c r="D203" s="416"/>
      <c r="E203" s="416"/>
      <c r="F203" s="416"/>
      <c r="G203" s="416"/>
      <c r="H203" s="416"/>
      <c r="I203" s="416"/>
      <c r="J203" s="416"/>
      <c r="K203" s="416"/>
      <c r="L203" s="416"/>
      <c r="M203" s="416"/>
      <c r="N203" s="416"/>
      <c r="O203" s="416"/>
      <c r="P203" s="416"/>
      <c r="Q203" s="416"/>
      <c r="R203" s="416"/>
      <c r="S203" s="416"/>
      <c r="T203" s="416"/>
      <c r="U203" s="416"/>
      <c r="V203" s="416"/>
      <c r="W203" s="416"/>
      <c r="X203" s="416"/>
      <c r="Y203" s="416"/>
      <c r="Z203" s="416"/>
      <c r="AA203" s="416"/>
      <c r="AB203" s="416"/>
      <c r="AC203" s="416"/>
      <c r="AD203" s="416"/>
      <c r="AE203" s="416"/>
      <c r="AF203" s="416"/>
      <c r="AG203" s="416"/>
      <c r="AH203" s="416"/>
      <c r="AI203" s="416"/>
      <c r="AJ203" s="416"/>
      <c r="AK203" s="416"/>
      <c r="AL203" s="416"/>
    </row>
    <row r="204" spans="1:38" ht="14.25">
      <c r="A204" s="416"/>
      <c r="B204" s="416"/>
      <c r="C204" s="416"/>
      <c r="D204" s="416"/>
      <c r="E204" s="416"/>
      <c r="F204" s="416"/>
      <c r="G204" s="416"/>
      <c r="H204" s="416"/>
      <c r="I204" s="416"/>
      <c r="J204" s="416"/>
      <c r="K204" s="416"/>
      <c r="L204" s="416"/>
      <c r="M204" s="416"/>
      <c r="N204" s="416"/>
      <c r="O204" s="416"/>
      <c r="P204" s="416"/>
      <c r="Q204" s="416"/>
      <c r="R204" s="416"/>
      <c r="S204" s="416"/>
      <c r="T204" s="416"/>
      <c r="U204" s="416"/>
      <c r="V204" s="416"/>
      <c r="W204" s="416"/>
      <c r="X204" s="416"/>
      <c r="Y204" s="416"/>
      <c r="Z204" s="416"/>
      <c r="AA204" s="416"/>
      <c r="AB204" s="416"/>
      <c r="AC204" s="416"/>
      <c r="AD204" s="416"/>
      <c r="AE204" s="416"/>
      <c r="AF204" s="416"/>
      <c r="AG204" s="416"/>
      <c r="AH204" s="416"/>
      <c r="AI204" s="416"/>
      <c r="AJ204" s="416"/>
      <c r="AK204" s="416"/>
      <c r="AL204" s="416"/>
    </row>
    <row r="205" spans="1:38" ht="14.25">
      <c r="A205" s="416"/>
      <c r="B205" s="416"/>
      <c r="C205" s="416"/>
      <c r="D205" s="416"/>
      <c r="E205" s="416"/>
      <c r="F205" s="416"/>
      <c r="G205" s="416"/>
      <c r="H205" s="416"/>
      <c r="I205" s="416"/>
      <c r="J205" s="416"/>
      <c r="K205" s="416"/>
      <c r="L205" s="416"/>
      <c r="M205" s="416"/>
      <c r="N205" s="416"/>
      <c r="O205" s="416"/>
      <c r="P205" s="416"/>
      <c r="Q205" s="416"/>
      <c r="R205" s="416"/>
      <c r="S205" s="416"/>
      <c r="T205" s="416"/>
      <c r="U205" s="416"/>
      <c r="V205" s="416"/>
      <c r="W205" s="416"/>
      <c r="X205" s="416"/>
      <c r="Y205" s="416"/>
      <c r="Z205" s="416"/>
      <c r="AA205" s="416"/>
      <c r="AB205" s="416"/>
      <c r="AC205" s="416"/>
      <c r="AD205" s="416"/>
      <c r="AE205" s="416"/>
      <c r="AF205" s="416"/>
      <c r="AG205" s="416"/>
      <c r="AH205" s="416"/>
      <c r="AI205" s="416"/>
      <c r="AJ205" s="416"/>
      <c r="AK205" s="416"/>
      <c r="AL205" s="416"/>
    </row>
    <row r="206" spans="1:38" ht="14.25">
      <c r="A206" s="416"/>
      <c r="B206" s="416"/>
      <c r="C206" s="416"/>
      <c r="D206" s="416"/>
      <c r="E206" s="416"/>
      <c r="F206" s="416"/>
      <c r="G206" s="416"/>
      <c r="H206" s="416"/>
      <c r="I206" s="416"/>
      <c r="J206" s="416"/>
      <c r="K206" s="416"/>
      <c r="L206" s="416"/>
      <c r="M206" s="416"/>
      <c r="N206" s="416"/>
      <c r="O206" s="416"/>
      <c r="P206" s="416"/>
      <c r="Q206" s="416"/>
      <c r="R206" s="416"/>
      <c r="S206" s="416"/>
      <c r="T206" s="416"/>
      <c r="U206" s="416"/>
      <c r="V206" s="416"/>
      <c r="W206" s="416"/>
      <c r="X206" s="416"/>
      <c r="Y206" s="416"/>
      <c r="Z206" s="416"/>
      <c r="AA206" s="416"/>
      <c r="AB206" s="416"/>
      <c r="AC206" s="416"/>
      <c r="AD206" s="416"/>
      <c r="AE206" s="416"/>
      <c r="AF206" s="416"/>
      <c r="AG206" s="416"/>
      <c r="AH206" s="416"/>
      <c r="AI206" s="416"/>
      <c r="AJ206" s="416"/>
      <c r="AK206" s="416"/>
      <c r="AL206" s="416"/>
    </row>
    <row r="207" spans="1:38" ht="14.25">
      <c r="A207" s="416"/>
      <c r="B207" s="416"/>
      <c r="C207" s="416"/>
      <c r="D207" s="416"/>
      <c r="E207" s="416"/>
      <c r="F207" s="416"/>
      <c r="G207" s="416"/>
      <c r="H207" s="416"/>
      <c r="I207" s="416"/>
      <c r="J207" s="416"/>
      <c r="K207" s="416"/>
      <c r="L207" s="416"/>
      <c r="M207" s="416"/>
      <c r="N207" s="416"/>
      <c r="O207" s="416"/>
      <c r="P207" s="416"/>
      <c r="Q207" s="416"/>
      <c r="R207" s="416"/>
      <c r="S207" s="416"/>
      <c r="T207" s="416"/>
      <c r="U207" s="416"/>
      <c r="V207" s="416"/>
      <c r="W207" s="416"/>
      <c r="X207" s="416"/>
      <c r="Y207" s="416"/>
      <c r="Z207" s="416"/>
      <c r="AA207" s="416"/>
      <c r="AB207" s="416"/>
      <c r="AC207" s="416"/>
      <c r="AD207" s="416"/>
      <c r="AE207" s="416"/>
      <c r="AF207" s="416"/>
      <c r="AG207" s="416"/>
      <c r="AH207" s="416"/>
      <c r="AI207" s="416"/>
      <c r="AJ207" s="416"/>
      <c r="AK207" s="416"/>
      <c r="AL207" s="416"/>
    </row>
    <row r="208" spans="1:38" ht="14.25">
      <c r="A208" s="416"/>
      <c r="B208" s="416"/>
      <c r="C208" s="416"/>
      <c r="D208" s="416"/>
      <c r="E208" s="416"/>
      <c r="F208" s="416"/>
      <c r="G208" s="416"/>
      <c r="H208" s="416"/>
      <c r="I208" s="416"/>
      <c r="J208" s="416"/>
      <c r="K208" s="416"/>
      <c r="L208" s="416"/>
      <c r="M208" s="416"/>
      <c r="N208" s="416"/>
      <c r="O208" s="416"/>
      <c r="P208" s="416"/>
      <c r="Q208" s="416"/>
      <c r="R208" s="416"/>
      <c r="S208" s="416"/>
      <c r="T208" s="416"/>
      <c r="U208" s="416"/>
      <c r="V208" s="416"/>
      <c r="W208" s="416"/>
      <c r="X208" s="416"/>
      <c r="Y208" s="416"/>
      <c r="Z208" s="416"/>
      <c r="AA208" s="416"/>
      <c r="AB208" s="416"/>
      <c r="AC208" s="416"/>
      <c r="AD208" s="416"/>
      <c r="AE208" s="416"/>
      <c r="AF208" s="416"/>
      <c r="AG208" s="416"/>
      <c r="AH208" s="416"/>
      <c r="AI208" s="416"/>
      <c r="AJ208" s="416"/>
      <c r="AK208" s="416"/>
      <c r="AL208" s="416"/>
    </row>
    <row r="209" spans="1:38" ht="14.25">
      <c r="A209" s="416"/>
      <c r="B209" s="416"/>
      <c r="C209" s="416"/>
      <c r="D209" s="416"/>
      <c r="E209" s="416"/>
      <c r="F209" s="416"/>
      <c r="G209" s="416"/>
      <c r="H209" s="416"/>
      <c r="I209" s="416"/>
      <c r="J209" s="416"/>
      <c r="K209" s="416"/>
      <c r="L209" s="416"/>
      <c r="M209" s="416"/>
      <c r="N209" s="416"/>
      <c r="O209" s="416"/>
      <c r="P209" s="416"/>
      <c r="Q209" s="416"/>
      <c r="R209" s="416"/>
      <c r="S209" s="416"/>
      <c r="T209" s="416"/>
      <c r="U209" s="416"/>
      <c r="V209" s="416"/>
      <c r="W209" s="416"/>
      <c r="X209" s="416"/>
      <c r="Y209" s="416"/>
      <c r="Z209" s="416"/>
      <c r="AA209" s="416"/>
      <c r="AB209" s="416"/>
      <c r="AC209" s="416"/>
      <c r="AD209" s="416"/>
      <c r="AE209" s="416"/>
      <c r="AF209" s="416"/>
      <c r="AG209" s="416"/>
      <c r="AH209" s="416"/>
      <c r="AI209" s="416"/>
      <c r="AJ209" s="416"/>
      <c r="AK209" s="416"/>
      <c r="AL209" s="416"/>
    </row>
    <row r="210" spans="1:38" ht="14.25">
      <c r="A210" s="416"/>
      <c r="B210" s="416"/>
      <c r="C210" s="416"/>
      <c r="D210" s="416"/>
      <c r="E210" s="416"/>
      <c r="F210" s="416"/>
      <c r="G210" s="416"/>
      <c r="H210" s="416"/>
      <c r="I210" s="416"/>
      <c r="J210" s="416"/>
      <c r="K210" s="416"/>
      <c r="L210" s="416"/>
      <c r="M210" s="416"/>
      <c r="N210" s="416"/>
      <c r="O210" s="416"/>
      <c r="P210" s="416"/>
      <c r="Q210" s="416"/>
      <c r="R210" s="416"/>
      <c r="S210" s="416"/>
      <c r="T210" s="416"/>
      <c r="U210" s="416"/>
      <c r="V210" s="416"/>
      <c r="W210" s="416"/>
      <c r="X210" s="416"/>
      <c r="Y210" s="416"/>
      <c r="Z210" s="416"/>
      <c r="AA210" s="416"/>
      <c r="AB210" s="416"/>
      <c r="AC210" s="416"/>
      <c r="AD210" s="416"/>
      <c r="AE210" s="416"/>
      <c r="AF210" s="416"/>
      <c r="AG210" s="416"/>
      <c r="AH210" s="416"/>
      <c r="AI210" s="416"/>
      <c r="AJ210" s="416"/>
      <c r="AK210" s="416"/>
      <c r="AL210" s="416"/>
    </row>
    <row r="211" spans="1:38" ht="14.25">
      <c r="A211" s="416"/>
      <c r="B211" s="416"/>
      <c r="C211" s="416"/>
      <c r="D211" s="416"/>
      <c r="E211" s="416"/>
      <c r="F211" s="416"/>
      <c r="G211" s="416"/>
      <c r="H211" s="416"/>
      <c r="I211" s="416"/>
      <c r="J211" s="416"/>
      <c r="K211" s="416"/>
      <c r="L211" s="416"/>
      <c r="M211" s="416"/>
      <c r="N211" s="416"/>
      <c r="O211" s="416"/>
      <c r="P211" s="416"/>
      <c r="Q211" s="416"/>
      <c r="R211" s="416"/>
      <c r="S211" s="416"/>
      <c r="T211" s="416"/>
      <c r="U211" s="416"/>
      <c r="V211" s="416"/>
      <c r="W211" s="416"/>
      <c r="X211" s="416"/>
      <c r="Y211" s="416"/>
      <c r="Z211" s="416"/>
      <c r="AA211" s="416"/>
      <c r="AB211" s="416"/>
      <c r="AC211" s="416"/>
      <c r="AD211" s="416"/>
      <c r="AE211" s="416"/>
      <c r="AF211" s="416"/>
      <c r="AG211" s="416"/>
      <c r="AH211" s="416"/>
      <c r="AI211" s="416"/>
      <c r="AJ211" s="416"/>
      <c r="AK211" s="416"/>
      <c r="AL211" s="416"/>
    </row>
    <row r="212" spans="1:38" ht="14.25">
      <c r="A212" s="416"/>
      <c r="B212" s="416"/>
      <c r="C212" s="416"/>
      <c r="D212" s="416"/>
      <c r="E212" s="416"/>
      <c r="F212" s="416"/>
      <c r="G212" s="416"/>
      <c r="H212" s="416"/>
      <c r="I212" s="416"/>
      <c r="J212" s="416"/>
      <c r="K212" s="416"/>
      <c r="L212" s="416"/>
      <c r="M212" s="416"/>
      <c r="N212" s="416"/>
      <c r="O212" s="416"/>
      <c r="P212" s="416"/>
      <c r="Q212" s="416"/>
      <c r="R212" s="416"/>
      <c r="S212" s="416"/>
      <c r="T212" s="416"/>
      <c r="U212" s="416"/>
      <c r="V212" s="416"/>
      <c r="W212" s="416"/>
      <c r="X212" s="416"/>
      <c r="Y212" s="416"/>
      <c r="Z212" s="416"/>
      <c r="AA212" s="416"/>
      <c r="AB212" s="416"/>
      <c r="AC212" s="416"/>
      <c r="AD212" s="416"/>
      <c r="AE212" s="416"/>
      <c r="AF212" s="416"/>
      <c r="AG212" s="416"/>
      <c r="AH212" s="416"/>
      <c r="AI212" s="416"/>
      <c r="AJ212" s="416"/>
      <c r="AK212" s="416"/>
      <c r="AL212" s="416"/>
    </row>
    <row r="213" spans="1:38" ht="14.25">
      <c r="A213" s="416"/>
      <c r="B213" s="416"/>
      <c r="C213" s="416"/>
      <c r="D213" s="416"/>
      <c r="E213" s="416"/>
      <c r="F213" s="416"/>
      <c r="G213" s="416"/>
      <c r="H213" s="416"/>
      <c r="I213" s="416"/>
      <c r="J213" s="416"/>
      <c r="K213" s="416"/>
      <c r="L213" s="416"/>
      <c r="M213" s="416"/>
      <c r="N213" s="416"/>
      <c r="O213" s="416"/>
      <c r="P213" s="416"/>
      <c r="Q213" s="416"/>
      <c r="R213" s="416"/>
      <c r="S213" s="416"/>
      <c r="T213" s="416"/>
      <c r="U213" s="416"/>
      <c r="V213" s="416"/>
      <c r="W213" s="416"/>
      <c r="X213" s="416"/>
      <c r="Y213" s="416"/>
      <c r="Z213" s="416"/>
      <c r="AA213" s="416"/>
      <c r="AB213" s="416"/>
      <c r="AC213" s="416"/>
      <c r="AD213" s="416"/>
      <c r="AE213" s="416"/>
      <c r="AF213" s="416"/>
      <c r="AG213" s="416"/>
      <c r="AH213" s="416"/>
      <c r="AI213" s="416"/>
      <c r="AJ213" s="416"/>
      <c r="AK213" s="416"/>
      <c r="AL213" s="416"/>
    </row>
    <row r="214" spans="1:38" ht="14.25">
      <c r="A214" s="416"/>
      <c r="B214" s="416"/>
      <c r="C214" s="416"/>
      <c r="D214" s="416"/>
      <c r="E214" s="416"/>
      <c r="F214" s="416"/>
      <c r="G214" s="416"/>
      <c r="H214" s="416"/>
      <c r="I214" s="416"/>
      <c r="J214" s="416"/>
      <c r="K214" s="416"/>
      <c r="L214" s="416"/>
      <c r="M214" s="416"/>
      <c r="N214" s="416"/>
      <c r="O214" s="416"/>
      <c r="P214" s="416"/>
      <c r="Q214" s="416"/>
      <c r="R214" s="416"/>
      <c r="S214" s="416"/>
      <c r="T214" s="416"/>
      <c r="U214" s="416"/>
      <c r="V214" s="416"/>
      <c r="W214" s="416"/>
      <c r="X214" s="416"/>
      <c r="Y214" s="416"/>
      <c r="Z214" s="416"/>
      <c r="AA214" s="416"/>
      <c r="AB214" s="416"/>
      <c r="AC214" s="416"/>
      <c r="AD214" s="416"/>
      <c r="AE214" s="416"/>
      <c r="AF214" s="416"/>
      <c r="AG214" s="416"/>
      <c r="AH214" s="416"/>
      <c r="AI214" s="416"/>
      <c r="AJ214" s="416"/>
      <c r="AK214" s="416"/>
      <c r="AL214" s="416"/>
    </row>
    <row r="215" spans="1:38" ht="14.25">
      <c r="A215" s="416"/>
      <c r="B215" s="416"/>
      <c r="C215" s="416"/>
      <c r="D215" s="416"/>
      <c r="E215" s="416"/>
      <c r="F215" s="416"/>
      <c r="G215" s="416"/>
      <c r="H215" s="416"/>
      <c r="I215" s="416"/>
      <c r="J215" s="416"/>
      <c r="K215" s="416"/>
      <c r="L215" s="416"/>
      <c r="M215" s="416"/>
      <c r="N215" s="416"/>
      <c r="O215" s="416"/>
      <c r="P215" s="416"/>
      <c r="Q215" s="416"/>
      <c r="R215" s="416"/>
      <c r="S215" s="416"/>
      <c r="T215" s="416"/>
      <c r="U215" s="416"/>
      <c r="V215" s="416"/>
      <c r="W215" s="416"/>
      <c r="X215" s="416"/>
      <c r="Y215" s="416"/>
      <c r="Z215" s="416"/>
      <c r="AA215" s="416"/>
      <c r="AB215" s="416"/>
      <c r="AC215" s="416"/>
      <c r="AD215" s="416"/>
      <c r="AE215" s="416"/>
      <c r="AF215" s="416"/>
      <c r="AG215" s="416"/>
      <c r="AH215" s="416"/>
      <c r="AI215" s="416"/>
      <c r="AJ215" s="416"/>
      <c r="AK215" s="416"/>
      <c r="AL215" s="416"/>
    </row>
    <row r="216" spans="1:38" ht="14.25">
      <c r="A216" s="416"/>
      <c r="B216" s="416"/>
      <c r="C216" s="416"/>
      <c r="D216" s="416"/>
      <c r="E216" s="416"/>
      <c r="F216" s="416"/>
      <c r="G216" s="416"/>
      <c r="H216" s="416"/>
      <c r="I216" s="416"/>
      <c r="J216" s="416"/>
      <c r="K216" s="416"/>
      <c r="L216" s="416"/>
      <c r="M216" s="416"/>
      <c r="N216" s="416"/>
      <c r="O216" s="416"/>
      <c r="P216" s="416"/>
      <c r="Q216" s="416"/>
      <c r="R216" s="416"/>
      <c r="S216" s="416"/>
      <c r="T216" s="416"/>
      <c r="U216" s="416"/>
      <c r="V216" s="416"/>
      <c r="W216" s="416"/>
      <c r="X216" s="416"/>
      <c r="Y216" s="416"/>
      <c r="Z216" s="416"/>
      <c r="AA216" s="416"/>
      <c r="AB216" s="416"/>
      <c r="AC216" s="416"/>
      <c r="AD216" s="416"/>
      <c r="AE216" s="416"/>
      <c r="AF216" s="416"/>
      <c r="AG216" s="416"/>
      <c r="AH216" s="416"/>
      <c r="AI216" s="416"/>
      <c r="AJ216" s="416"/>
      <c r="AK216" s="416"/>
      <c r="AL216" s="416"/>
    </row>
    <row r="217" spans="1:38" ht="14.25">
      <c r="A217" s="416"/>
      <c r="B217" s="416"/>
      <c r="C217" s="416"/>
      <c r="D217" s="416"/>
      <c r="E217" s="416"/>
      <c r="F217" s="416"/>
      <c r="G217" s="416"/>
      <c r="H217" s="416"/>
      <c r="I217" s="416"/>
      <c r="J217" s="416"/>
      <c r="K217" s="416"/>
      <c r="L217" s="416"/>
      <c r="M217" s="416"/>
      <c r="N217" s="416"/>
      <c r="O217" s="416"/>
      <c r="P217" s="416"/>
      <c r="Q217" s="416"/>
      <c r="R217" s="416"/>
      <c r="S217" s="416"/>
      <c r="T217" s="416"/>
      <c r="U217" s="416"/>
      <c r="V217" s="416"/>
      <c r="W217" s="416"/>
      <c r="X217" s="416"/>
      <c r="Y217" s="416"/>
      <c r="Z217" s="416"/>
      <c r="AA217" s="416"/>
      <c r="AB217" s="416"/>
      <c r="AC217" s="416"/>
      <c r="AD217" s="416"/>
      <c r="AE217" s="416"/>
      <c r="AF217" s="416"/>
      <c r="AG217" s="416"/>
      <c r="AH217" s="416"/>
      <c r="AI217" s="416"/>
      <c r="AJ217" s="416"/>
      <c r="AK217" s="416"/>
      <c r="AL217" s="416"/>
    </row>
    <row r="218" spans="1:38" ht="14.25">
      <c r="A218" s="416"/>
      <c r="B218" s="416"/>
      <c r="C218" s="416"/>
      <c r="D218" s="416"/>
      <c r="E218" s="416"/>
      <c r="F218" s="416"/>
      <c r="G218" s="416"/>
      <c r="H218" s="416"/>
      <c r="I218" s="416"/>
      <c r="J218" s="416"/>
      <c r="K218" s="416"/>
      <c r="L218" s="416"/>
      <c r="M218" s="416"/>
      <c r="N218" s="416"/>
      <c r="O218" s="416"/>
      <c r="P218" s="416"/>
      <c r="Q218" s="416"/>
      <c r="R218" s="416"/>
      <c r="S218" s="416"/>
      <c r="T218" s="416"/>
      <c r="U218" s="416"/>
      <c r="V218" s="416"/>
      <c r="W218" s="416"/>
      <c r="X218" s="416"/>
      <c r="Y218" s="416"/>
      <c r="Z218" s="416"/>
      <c r="AA218" s="416"/>
      <c r="AB218" s="416"/>
      <c r="AC218" s="416"/>
      <c r="AD218" s="416"/>
      <c r="AE218" s="416"/>
      <c r="AF218" s="416"/>
      <c r="AG218" s="416"/>
      <c r="AH218" s="416"/>
      <c r="AI218" s="416"/>
      <c r="AJ218" s="416"/>
      <c r="AK218" s="416"/>
      <c r="AL218" s="416"/>
    </row>
    <row r="219" spans="1:38" ht="14.25">
      <c r="A219" s="416"/>
      <c r="B219" s="416"/>
      <c r="C219" s="416"/>
      <c r="D219" s="416"/>
      <c r="E219" s="416"/>
      <c r="F219" s="416"/>
      <c r="G219" s="416"/>
      <c r="H219" s="416"/>
      <c r="I219" s="416"/>
      <c r="J219" s="416"/>
      <c r="K219" s="416"/>
      <c r="L219" s="416"/>
      <c r="M219" s="416"/>
      <c r="N219" s="416"/>
      <c r="O219" s="416"/>
      <c r="P219" s="416"/>
      <c r="Q219" s="416"/>
      <c r="R219" s="416"/>
      <c r="S219" s="416"/>
      <c r="T219" s="416"/>
      <c r="U219" s="416"/>
      <c r="V219" s="416"/>
      <c r="W219" s="416"/>
      <c r="X219" s="416"/>
      <c r="Y219" s="416"/>
      <c r="Z219" s="416"/>
      <c r="AA219" s="416"/>
      <c r="AB219" s="416"/>
      <c r="AC219" s="416"/>
      <c r="AD219" s="416"/>
      <c r="AE219" s="416"/>
      <c r="AF219" s="416"/>
      <c r="AG219" s="416"/>
      <c r="AH219" s="416"/>
      <c r="AI219" s="416"/>
      <c r="AJ219" s="416"/>
      <c r="AK219" s="416"/>
      <c r="AL219" s="416"/>
    </row>
    <row r="220" spans="1:38" ht="14.25">
      <c r="A220" s="416"/>
      <c r="B220" s="416"/>
      <c r="C220" s="416"/>
      <c r="D220" s="416"/>
      <c r="E220" s="416"/>
      <c r="F220" s="416"/>
      <c r="G220" s="416"/>
      <c r="H220" s="416"/>
      <c r="I220" s="416"/>
      <c r="J220" s="416"/>
      <c r="K220" s="416"/>
      <c r="L220" s="416"/>
      <c r="M220" s="416"/>
      <c r="N220" s="416"/>
      <c r="O220" s="416"/>
      <c r="P220" s="416"/>
      <c r="Q220" s="416"/>
      <c r="R220" s="416"/>
      <c r="S220" s="416"/>
      <c r="T220" s="416"/>
      <c r="U220" s="416"/>
      <c r="V220" s="416"/>
      <c r="W220" s="416"/>
      <c r="X220" s="416"/>
      <c r="Y220" s="416"/>
      <c r="Z220" s="416"/>
      <c r="AA220" s="416"/>
      <c r="AB220" s="416"/>
      <c r="AC220" s="416"/>
      <c r="AD220" s="416"/>
      <c r="AE220" s="416"/>
      <c r="AF220" s="416"/>
      <c r="AG220" s="416"/>
      <c r="AH220" s="416"/>
      <c r="AI220" s="416"/>
      <c r="AJ220" s="416"/>
      <c r="AK220" s="416"/>
      <c r="AL220" s="416"/>
    </row>
    <row r="221" spans="1:38" ht="14.25">
      <c r="A221" s="416"/>
      <c r="B221" s="416"/>
      <c r="C221" s="416"/>
      <c r="D221" s="416"/>
      <c r="E221" s="416"/>
      <c r="F221" s="416"/>
      <c r="G221" s="416"/>
      <c r="H221" s="416"/>
      <c r="I221" s="416"/>
      <c r="J221" s="416"/>
      <c r="K221" s="416"/>
      <c r="L221" s="416"/>
      <c r="M221" s="416"/>
      <c r="N221" s="416"/>
      <c r="O221" s="416"/>
      <c r="P221" s="416"/>
      <c r="Q221" s="416"/>
      <c r="R221" s="416"/>
      <c r="S221" s="416"/>
      <c r="T221" s="416"/>
      <c r="U221" s="416"/>
      <c r="V221" s="416"/>
      <c r="W221" s="416"/>
      <c r="X221" s="416"/>
      <c r="Y221" s="416"/>
      <c r="Z221" s="416"/>
      <c r="AA221" s="416"/>
      <c r="AB221" s="416"/>
      <c r="AC221" s="416"/>
      <c r="AD221" s="416"/>
      <c r="AE221" s="416"/>
      <c r="AF221" s="416"/>
      <c r="AG221" s="416"/>
      <c r="AH221" s="416"/>
      <c r="AI221" s="416"/>
      <c r="AJ221" s="416"/>
      <c r="AK221" s="416"/>
      <c r="AL221" s="416"/>
    </row>
    <row r="222" spans="1:38" ht="14.25">
      <c r="A222" s="416"/>
      <c r="B222" s="416"/>
      <c r="C222" s="416"/>
      <c r="D222" s="416"/>
      <c r="E222" s="416"/>
      <c r="F222" s="416"/>
      <c r="G222" s="416"/>
      <c r="H222" s="416"/>
      <c r="I222" s="416"/>
      <c r="J222" s="416"/>
      <c r="K222" s="416"/>
      <c r="L222" s="416"/>
      <c r="M222" s="416"/>
      <c r="N222" s="416"/>
      <c r="O222" s="416"/>
      <c r="P222" s="416"/>
      <c r="Q222" s="416"/>
      <c r="R222" s="416"/>
      <c r="S222" s="416"/>
      <c r="T222" s="416"/>
      <c r="U222" s="416"/>
      <c r="V222" s="416"/>
      <c r="W222" s="416"/>
      <c r="X222" s="416"/>
      <c r="Y222" s="416"/>
      <c r="Z222" s="416"/>
      <c r="AA222" s="416"/>
      <c r="AB222" s="416"/>
      <c r="AC222" s="416"/>
      <c r="AD222" s="416"/>
      <c r="AE222" s="416"/>
      <c r="AF222" s="416"/>
      <c r="AG222" s="416"/>
      <c r="AH222" s="416"/>
      <c r="AI222" s="416"/>
      <c r="AJ222" s="416"/>
      <c r="AK222" s="416"/>
      <c r="AL222" s="416"/>
    </row>
    <row r="223" spans="1:38" ht="14.25">
      <c r="A223" s="416"/>
      <c r="B223" s="416"/>
      <c r="C223" s="416"/>
      <c r="D223" s="416"/>
      <c r="E223" s="416"/>
      <c r="F223" s="416"/>
      <c r="G223" s="416"/>
      <c r="H223" s="416"/>
      <c r="I223" s="416"/>
      <c r="J223" s="416"/>
      <c r="K223" s="416"/>
      <c r="L223" s="416"/>
      <c r="M223" s="416"/>
      <c r="N223" s="416"/>
      <c r="O223" s="416"/>
      <c r="P223" s="416"/>
      <c r="Q223" s="416"/>
      <c r="R223" s="416"/>
      <c r="S223" s="416"/>
      <c r="T223" s="416"/>
      <c r="U223" s="416"/>
      <c r="V223" s="416"/>
      <c r="W223" s="416"/>
      <c r="X223" s="416"/>
      <c r="Y223" s="416"/>
      <c r="Z223" s="416"/>
      <c r="AA223" s="416"/>
      <c r="AB223" s="416"/>
      <c r="AC223" s="416"/>
      <c r="AD223" s="416"/>
      <c r="AE223" s="416"/>
      <c r="AF223" s="416"/>
      <c r="AG223" s="416"/>
      <c r="AH223" s="416"/>
      <c r="AI223" s="416"/>
      <c r="AJ223" s="416"/>
      <c r="AK223" s="416"/>
      <c r="AL223" s="416"/>
    </row>
    <row r="224" spans="1:38" ht="14.25">
      <c r="A224" s="416"/>
      <c r="B224" s="416"/>
      <c r="C224" s="416"/>
      <c r="D224" s="416"/>
      <c r="E224" s="416"/>
      <c r="F224" s="416"/>
      <c r="G224" s="416"/>
      <c r="H224" s="416"/>
      <c r="I224" s="416"/>
      <c r="J224" s="416"/>
      <c r="K224" s="416"/>
      <c r="L224" s="416"/>
      <c r="M224" s="416"/>
      <c r="N224" s="416"/>
      <c r="O224" s="416"/>
      <c r="P224" s="416"/>
      <c r="Q224" s="416"/>
      <c r="R224" s="416"/>
      <c r="S224" s="416"/>
      <c r="T224" s="416"/>
      <c r="U224" s="416"/>
      <c r="V224" s="416"/>
      <c r="W224" s="416"/>
      <c r="X224" s="416"/>
      <c r="Y224" s="416"/>
      <c r="Z224" s="416"/>
      <c r="AA224" s="416"/>
      <c r="AB224" s="416"/>
      <c r="AC224" s="416"/>
      <c r="AD224" s="416"/>
      <c r="AE224" s="416"/>
      <c r="AF224" s="416"/>
      <c r="AG224" s="416"/>
      <c r="AH224" s="416"/>
      <c r="AI224" s="416"/>
      <c r="AJ224" s="416"/>
      <c r="AK224" s="416"/>
      <c r="AL224" s="416"/>
    </row>
    <row r="225" spans="1:38" ht="14.25">
      <c r="A225" s="416"/>
      <c r="B225" s="416"/>
      <c r="C225" s="416"/>
      <c r="D225" s="416"/>
      <c r="E225" s="416"/>
      <c r="F225" s="416"/>
      <c r="G225" s="416"/>
      <c r="H225" s="416"/>
      <c r="I225" s="416"/>
      <c r="J225" s="416"/>
      <c r="K225" s="416"/>
      <c r="L225" s="416"/>
      <c r="M225" s="416"/>
      <c r="N225" s="416"/>
      <c r="O225" s="416"/>
      <c r="P225" s="416"/>
      <c r="Q225" s="416"/>
      <c r="R225" s="416"/>
      <c r="S225" s="416"/>
      <c r="T225" s="416"/>
      <c r="U225" s="416"/>
      <c r="V225" s="416"/>
      <c r="W225" s="416"/>
      <c r="X225" s="416"/>
      <c r="Y225" s="416"/>
      <c r="Z225" s="416"/>
      <c r="AA225" s="416"/>
      <c r="AB225" s="416"/>
      <c r="AC225" s="416"/>
      <c r="AD225" s="416"/>
      <c r="AE225" s="416"/>
      <c r="AF225" s="416"/>
      <c r="AG225" s="416"/>
      <c r="AH225" s="416"/>
      <c r="AI225" s="416"/>
      <c r="AJ225" s="416"/>
      <c r="AK225" s="416"/>
      <c r="AL225" s="416"/>
    </row>
    <row r="226" spans="1:38" ht="14.25">
      <c r="A226" s="416"/>
      <c r="B226" s="416"/>
      <c r="C226" s="416"/>
      <c r="D226" s="416"/>
      <c r="E226" s="416"/>
      <c r="F226" s="416"/>
      <c r="G226" s="416"/>
      <c r="H226" s="416"/>
      <c r="I226" s="416"/>
      <c r="J226" s="416"/>
      <c r="K226" s="416"/>
      <c r="L226" s="416"/>
      <c r="M226" s="416"/>
      <c r="N226" s="416"/>
      <c r="O226" s="416"/>
      <c r="P226" s="416"/>
      <c r="Q226" s="416"/>
      <c r="R226" s="416"/>
      <c r="S226" s="416"/>
      <c r="T226" s="416"/>
      <c r="U226" s="416"/>
      <c r="V226" s="416"/>
      <c r="W226" s="416"/>
      <c r="X226" s="416"/>
      <c r="Y226" s="416"/>
      <c r="Z226" s="416"/>
      <c r="AA226" s="416"/>
      <c r="AB226" s="416"/>
      <c r="AC226" s="416"/>
      <c r="AD226" s="416"/>
      <c r="AE226" s="416"/>
      <c r="AF226" s="416"/>
      <c r="AG226" s="416"/>
      <c r="AH226" s="416"/>
      <c r="AI226" s="416"/>
      <c r="AJ226" s="416"/>
      <c r="AK226" s="416"/>
      <c r="AL226" s="416"/>
    </row>
    <row r="227" spans="1:38" ht="14.25">
      <c r="A227" s="416"/>
      <c r="B227" s="416"/>
      <c r="C227" s="416"/>
      <c r="D227" s="416"/>
      <c r="E227" s="416"/>
      <c r="F227" s="416"/>
      <c r="G227" s="416"/>
      <c r="H227" s="416"/>
      <c r="I227" s="416"/>
      <c r="J227" s="416"/>
      <c r="K227" s="416"/>
      <c r="L227" s="416"/>
      <c r="M227" s="416"/>
      <c r="N227" s="416"/>
      <c r="O227" s="416"/>
      <c r="P227" s="416"/>
      <c r="Q227" s="416"/>
      <c r="R227" s="416"/>
      <c r="S227" s="416"/>
      <c r="T227" s="416"/>
      <c r="U227" s="416"/>
      <c r="V227" s="416"/>
      <c r="W227" s="416"/>
      <c r="X227" s="416"/>
      <c r="Y227" s="416"/>
      <c r="Z227" s="416"/>
      <c r="AA227" s="416"/>
      <c r="AB227" s="416"/>
      <c r="AC227" s="416"/>
      <c r="AD227" s="416"/>
      <c r="AE227" s="416"/>
      <c r="AF227" s="416"/>
      <c r="AG227" s="416"/>
      <c r="AH227" s="416"/>
      <c r="AI227" s="416"/>
      <c r="AJ227" s="416"/>
      <c r="AK227" s="416"/>
      <c r="AL227" s="416"/>
    </row>
    <row r="228" spans="1:38" ht="14.25">
      <c r="A228" s="416"/>
      <c r="B228" s="416"/>
      <c r="C228" s="416"/>
      <c r="D228" s="416"/>
      <c r="E228" s="416"/>
      <c r="F228" s="416"/>
      <c r="G228" s="416"/>
      <c r="H228" s="416"/>
      <c r="I228" s="416"/>
      <c r="J228" s="416"/>
      <c r="K228" s="416"/>
      <c r="L228" s="416"/>
      <c r="M228" s="416"/>
      <c r="N228" s="416"/>
      <c r="O228" s="416"/>
      <c r="P228" s="416"/>
      <c r="Q228" s="416"/>
      <c r="R228" s="416"/>
      <c r="S228" s="416"/>
      <c r="T228" s="416"/>
      <c r="U228" s="416"/>
      <c r="V228" s="416"/>
      <c r="W228" s="416"/>
      <c r="X228" s="416"/>
      <c r="Y228" s="416"/>
      <c r="Z228" s="416"/>
      <c r="AA228" s="416"/>
      <c r="AB228" s="416"/>
      <c r="AC228" s="416"/>
      <c r="AD228" s="416"/>
      <c r="AE228" s="416"/>
      <c r="AF228" s="416"/>
      <c r="AG228" s="416"/>
      <c r="AH228" s="416"/>
      <c r="AI228" s="416"/>
      <c r="AJ228" s="416"/>
      <c r="AK228" s="416"/>
      <c r="AL228" s="416"/>
    </row>
    <row r="229" spans="1:38" ht="14.25">
      <c r="A229" s="416"/>
      <c r="B229" s="416"/>
      <c r="C229" s="416"/>
      <c r="D229" s="416"/>
      <c r="E229" s="416"/>
      <c r="F229" s="416"/>
      <c r="G229" s="416"/>
      <c r="H229" s="416"/>
      <c r="I229" s="416"/>
      <c r="J229" s="416"/>
      <c r="K229" s="416"/>
      <c r="L229" s="416"/>
      <c r="M229" s="416"/>
      <c r="N229" s="416"/>
      <c r="O229" s="416"/>
      <c r="P229" s="416"/>
      <c r="Q229" s="416"/>
      <c r="R229" s="416"/>
      <c r="S229" s="416"/>
      <c r="T229" s="416"/>
      <c r="U229" s="416"/>
      <c r="V229" s="416"/>
      <c r="W229" s="416"/>
      <c r="X229" s="416"/>
      <c r="Y229" s="416"/>
      <c r="Z229" s="416"/>
      <c r="AA229" s="416"/>
      <c r="AB229" s="416"/>
      <c r="AC229" s="416"/>
      <c r="AD229" s="416"/>
      <c r="AE229" s="416"/>
      <c r="AF229" s="416"/>
      <c r="AG229" s="416"/>
      <c r="AH229" s="416"/>
      <c r="AI229" s="416"/>
      <c r="AJ229" s="416"/>
      <c r="AK229" s="416"/>
      <c r="AL229" s="416"/>
    </row>
    <row r="230" spans="1:38" ht="14.25">
      <c r="A230" s="416"/>
      <c r="B230" s="416"/>
      <c r="C230" s="416"/>
      <c r="D230" s="416"/>
      <c r="E230" s="416"/>
      <c r="F230" s="416"/>
      <c r="G230" s="416"/>
      <c r="H230" s="416"/>
      <c r="I230" s="416"/>
      <c r="J230" s="416"/>
      <c r="K230" s="416"/>
      <c r="L230" s="416"/>
      <c r="M230" s="416"/>
      <c r="N230" s="416"/>
      <c r="O230" s="416"/>
      <c r="P230" s="416"/>
      <c r="Q230" s="416"/>
      <c r="R230" s="416"/>
      <c r="S230" s="416"/>
      <c r="T230" s="416"/>
      <c r="U230" s="416"/>
      <c r="V230" s="416"/>
      <c r="W230" s="416"/>
      <c r="X230" s="416"/>
      <c r="Y230" s="416"/>
      <c r="Z230" s="416"/>
      <c r="AA230" s="416"/>
      <c r="AB230" s="416"/>
      <c r="AC230" s="416"/>
      <c r="AD230" s="416"/>
      <c r="AE230" s="416"/>
      <c r="AF230" s="416"/>
      <c r="AG230" s="416"/>
      <c r="AH230" s="416"/>
      <c r="AI230" s="416"/>
      <c r="AJ230" s="416"/>
      <c r="AK230" s="416"/>
      <c r="AL230" s="416"/>
    </row>
    <row r="231" spans="1:38" ht="14.25">
      <c r="A231" s="416"/>
      <c r="B231" s="416"/>
      <c r="C231" s="416"/>
      <c r="D231" s="416"/>
      <c r="E231" s="416"/>
      <c r="F231" s="416"/>
      <c r="G231" s="416"/>
      <c r="H231" s="416"/>
      <c r="I231" s="416"/>
      <c r="J231" s="416"/>
      <c r="K231" s="416"/>
      <c r="L231" s="416"/>
      <c r="M231" s="416"/>
      <c r="N231" s="416"/>
      <c r="O231" s="416"/>
      <c r="P231" s="416"/>
      <c r="Q231" s="416"/>
      <c r="R231" s="416"/>
      <c r="S231" s="416"/>
      <c r="T231" s="416"/>
      <c r="U231" s="416"/>
      <c r="V231" s="416"/>
      <c r="W231" s="416"/>
      <c r="X231" s="416"/>
      <c r="Y231" s="416"/>
      <c r="Z231" s="416"/>
      <c r="AA231" s="416"/>
      <c r="AB231" s="416"/>
      <c r="AC231" s="416"/>
      <c r="AD231" s="416"/>
      <c r="AE231" s="416"/>
      <c r="AF231" s="416"/>
      <c r="AG231" s="416"/>
      <c r="AH231" s="416"/>
      <c r="AI231" s="416"/>
      <c r="AJ231" s="416"/>
      <c r="AK231" s="416"/>
      <c r="AL231" s="416"/>
    </row>
    <row r="232" spans="1:38" ht="14.25">
      <c r="A232" s="416"/>
      <c r="B232" s="416"/>
      <c r="C232" s="416"/>
      <c r="D232" s="416"/>
      <c r="E232" s="416"/>
      <c r="F232" s="416"/>
      <c r="G232" s="416"/>
      <c r="H232" s="416"/>
      <c r="I232" s="416"/>
      <c r="J232" s="416"/>
      <c r="K232" s="416"/>
      <c r="L232" s="416"/>
      <c r="M232" s="416"/>
      <c r="N232" s="416"/>
      <c r="O232" s="416"/>
      <c r="P232" s="416"/>
      <c r="Q232" s="416"/>
      <c r="R232" s="416"/>
      <c r="S232" s="416"/>
      <c r="T232" s="416"/>
      <c r="U232" s="416"/>
      <c r="V232" s="416"/>
      <c r="W232" s="416"/>
      <c r="X232" s="416"/>
      <c r="Y232" s="416"/>
      <c r="Z232" s="416"/>
      <c r="AA232" s="416"/>
      <c r="AB232" s="416"/>
      <c r="AC232" s="416"/>
      <c r="AD232" s="416"/>
      <c r="AE232" s="416"/>
      <c r="AF232" s="416"/>
      <c r="AG232" s="416"/>
      <c r="AH232" s="416"/>
      <c r="AI232" s="416"/>
      <c r="AJ232" s="416"/>
      <c r="AK232" s="416"/>
      <c r="AL232" s="416"/>
    </row>
    <row r="233" spans="1:38" ht="14.25">
      <c r="A233" s="416"/>
      <c r="B233" s="416"/>
      <c r="C233" s="416"/>
      <c r="D233" s="416"/>
      <c r="E233" s="416"/>
      <c r="F233" s="416"/>
      <c r="G233" s="416"/>
      <c r="H233" s="416"/>
      <c r="I233" s="416"/>
      <c r="J233" s="416"/>
      <c r="K233" s="416"/>
      <c r="L233" s="416"/>
      <c r="M233" s="416"/>
      <c r="N233" s="416"/>
      <c r="O233" s="416"/>
      <c r="P233" s="416"/>
      <c r="Q233" s="416"/>
      <c r="R233" s="416"/>
      <c r="S233" s="416"/>
      <c r="T233" s="416"/>
      <c r="U233" s="416"/>
      <c r="V233" s="416"/>
      <c r="W233" s="416"/>
      <c r="X233" s="416"/>
      <c r="Y233" s="416"/>
      <c r="Z233" s="416"/>
      <c r="AA233" s="416"/>
      <c r="AB233" s="416"/>
      <c r="AC233" s="416"/>
      <c r="AD233" s="416"/>
      <c r="AE233" s="416"/>
      <c r="AF233" s="416"/>
      <c r="AG233" s="416"/>
      <c r="AH233" s="416"/>
      <c r="AI233" s="416"/>
      <c r="AJ233" s="416"/>
      <c r="AK233" s="416"/>
      <c r="AL233" s="416"/>
    </row>
    <row r="234" spans="1:38" ht="14.25">
      <c r="A234" s="416"/>
      <c r="B234" s="416"/>
      <c r="C234" s="416"/>
      <c r="D234" s="416"/>
      <c r="E234" s="416"/>
      <c r="F234" s="416"/>
      <c r="G234" s="416"/>
      <c r="H234" s="416"/>
      <c r="I234" s="416"/>
      <c r="J234" s="416"/>
      <c r="K234" s="416"/>
      <c r="L234" s="416"/>
      <c r="M234" s="416"/>
      <c r="N234" s="416"/>
      <c r="O234" s="416"/>
      <c r="P234" s="416"/>
      <c r="Q234" s="416"/>
      <c r="R234" s="416"/>
      <c r="S234" s="416"/>
      <c r="T234" s="416"/>
      <c r="U234" s="416"/>
      <c r="V234" s="416"/>
      <c r="W234" s="416"/>
      <c r="X234" s="416"/>
      <c r="Y234" s="416"/>
      <c r="Z234" s="416"/>
      <c r="AA234" s="416"/>
      <c r="AB234" s="416"/>
      <c r="AC234" s="416"/>
      <c r="AD234" s="416"/>
      <c r="AE234" s="416"/>
      <c r="AF234" s="416"/>
      <c r="AG234" s="416"/>
      <c r="AH234" s="416"/>
      <c r="AI234" s="416"/>
      <c r="AJ234" s="416"/>
      <c r="AK234" s="416"/>
      <c r="AL234" s="416"/>
    </row>
    <row r="235" spans="1:38" ht="14.25">
      <c r="A235" s="416"/>
      <c r="B235" s="416"/>
      <c r="C235" s="416"/>
      <c r="D235" s="416"/>
      <c r="E235" s="416"/>
      <c r="F235" s="416"/>
      <c r="G235" s="416"/>
      <c r="H235" s="416"/>
      <c r="I235" s="416"/>
      <c r="J235" s="416"/>
      <c r="K235" s="416"/>
      <c r="L235" s="416"/>
      <c r="M235" s="416"/>
      <c r="N235" s="416"/>
      <c r="O235" s="416"/>
      <c r="P235" s="416"/>
      <c r="Q235" s="416"/>
      <c r="R235" s="416"/>
      <c r="S235" s="416"/>
      <c r="T235" s="416"/>
      <c r="U235" s="416"/>
      <c r="V235" s="416"/>
      <c r="W235" s="416"/>
      <c r="X235" s="416"/>
      <c r="Y235" s="416"/>
      <c r="Z235" s="416"/>
      <c r="AA235" s="416"/>
      <c r="AB235" s="416"/>
      <c r="AC235" s="416"/>
      <c r="AD235" s="416"/>
      <c r="AE235" s="416"/>
      <c r="AF235" s="416"/>
      <c r="AG235" s="416"/>
      <c r="AH235" s="416"/>
      <c r="AI235" s="416"/>
      <c r="AJ235" s="416"/>
      <c r="AK235" s="416"/>
      <c r="AL235" s="416"/>
    </row>
    <row r="236" spans="1:38" ht="14.25">
      <c r="A236" s="416"/>
      <c r="B236" s="416"/>
      <c r="C236" s="416"/>
      <c r="D236" s="416"/>
      <c r="E236" s="416"/>
      <c r="F236" s="416"/>
      <c r="G236" s="416"/>
      <c r="H236" s="416"/>
      <c r="I236" s="416"/>
      <c r="J236" s="416"/>
      <c r="K236" s="416"/>
      <c r="L236" s="416"/>
      <c r="M236" s="416"/>
      <c r="N236" s="416"/>
      <c r="O236" s="416"/>
      <c r="P236" s="416"/>
      <c r="Q236" s="416"/>
      <c r="R236" s="416"/>
      <c r="S236" s="416"/>
      <c r="T236" s="416"/>
      <c r="U236" s="416"/>
      <c r="V236" s="416"/>
      <c r="W236" s="416"/>
      <c r="X236" s="416"/>
      <c r="Y236" s="416"/>
      <c r="Z236" s="416"/>
      <c r="AA236" s="416"/>
      <c r="AB236" s="416"/>
      <c r="AC236" s="416"/>
      <c r="AD236" s="416"/>
      <c r="AE236" s="416"/>
      <c r="AF236" s="416"/>
      <c r="AG236" s="416"/>
      <c r="AH236" s="416"/>
      <c r="AI236" s="416"/>
      <c r="AJ236" s="416"/>
      <c r="AK236" s="416"/>
      <c r="AL236" s="416"/>
    </row>
    <row r="237" spans="1:38" ht="14.25">
      <c r="A237" s="416"/>
      <c r="B237" s="416"/>
      <c r="C237" s="416"/>
      <c r="D237" s="416"/>
      <c r="E237" s="416"/>
      <c r="F237" s="416"/>
      <c r="G237" s="416"/>
      <c r="H237" s="416"/>
      <c r="I237" s="416"/>
      <c r="J237" s="416"/>
      <c r="K237" s="416"/>
      <c r="L237" s="416"/>
      <c r="M237" s="416"/>
      <c r="N237" s="416"/>
      <c r="O237" s="416"/>
      <c r="P237" s="416"/>
      <c r="Q237" s="416"/>
      <c r="R237" s="416"/>
      <c r="S237" s="416"/>
      <c r="T237" s="416"/>
      <c r="U237" s="416"/>
      <c r="V237" s="416"/>
      <c r="W237" s="416"/>
      <c r="X237" s="416"/>
      <c r="Y237" s="416"/>
      <c r="Z237" s="416"/>
      <c r="AA237" s="416"/>
      <c r="AB237" s="416"/>
      <c r="AC237" s="416"/>
      <c r="AD237" s="416"/>
      <c r="AE237" s="416"/>
      <c r="AF237" s="416"/>
      <c r="AG237" s="416"/>
      <c r="AH237" s="416"/>
      <c r="AI237" s="416"/>
      <c r="AJ237" s="416"/>
      <c r="AK237" s="416"/>
      <c r="AL237" s="416"/>
    </row>
    <row r="238" spans="1:38" ht="14.25">
      <c r="A238" s="416"/>
      <c r="B238" s="416"/>
      <c r="C238" s="416"/>
      <c r="D238" s="416"/>
      <c r="E238" s="416"/>
      <c r="F238" s="416"/>
      <c r="G238" s="416"/>
      <c r="H238" s="416"/>
      <c r="I238" s="416"/>
      <c r="J238" s="416"/>
      <c r="K238" s="416"/>
      <c r="L238" s="416"/>
      <c r="M238" s="416"/>
      <c r="N238" s="416"/>
      <c r="O238" s="416"/>
      <c r="P238" s="416"/>
      <c r="Q238" s="416"/>
      <c r="R238" s="416"/>
      <c r="S238" s="416"/>
      <c r="T238" s="416"/>
      <c r="U238" s="416"/>
      <c r="V238" s="416"/>
      <c r="W238" s="416"/>
      <c r="X238" s="416"/>
      <c r="Y238" s="416"/>
      <c r="Z238" s="416"/>
      <c r="AA238" s="416"/>
      <c r="AB238" s="416"/>
      <c r="AC238" s="416"/>
      <c r="AD238" s="416"/>
      <c r="AE238" s="416"/>
      <c r="AF238" s="416"/>
      <c r="AG238" s="416"/>
      <c r="AH238" s="416"/>
      <c r="AI238" s="416"/>
      <c r="AJ238" s="416"/>
      <c r="AK238" s="416"/>
      <c r="AL238" s="416"/>
    </row>
    <row r="239" spans="1:38" ht="14.25">
      <c r="A239" s="416"/>
      <c r="B239" s="416"/>
      <c r="C239" s="416"/>
      <c r="D239" s="416"/>
      <c r="E239" s="416"/>
      <c r="F239" s="416"/>
      <c r="G239" s="416"/>
      <c r="H239" s="416"/>
      <c r="I239" s="416"/>
      <c r="J239" s="416"/>
      <c r="K239" s="416"/>
      <c r="L239" s="416"/>
      <c r="M239" s="416"/>
      <c r="N239" s="416"/>
      <c r="O239" s="416"/>
      <c r="P239" s="416"/>
      <c r="Q239" s="416"/>
      <c r="R239" s="416"/>
      <c r="S239" s="416"/>
      <c r="T239" s="416"/>
      <c r="U239" s="416"/>
      <c r="V239" s="416"/>
      <c r="W239" s="416"/>
      <c r="X239" s="416"/>
      <c r="Y239" s="416"/>
      <c r="Z239" s="416"/>
      <c r="AA239" s="416"/>
      <c r="AB239" s="416"/>
      <c r="AC239" s="416"/>
      <c r="AD239" s="416"/>
      <c r="AE239" s="416"/>
      <c r="AF239" s="416"/>
      <c r="AG239" s="416"/>
      <c r="AH239" s="416"/>
      <c r="AI239" s="416"/>
      <c r="AJ239" s="416"/>
      <c r="AK239" s="416"/>
      <c r="AL239" s="416"/>
    </row>
    <row r="240" spans="1:38" ht="14.25">
      <c r="A240" s="416"/>
      <c r="B240" s="416"/>
      <c r="C240" s="416"/>
      <c r="D240" s="416"/>
      <c r="E240" s="416"/>
      <c r="F240" s="416"/>
      <c r="G240" s="416"/>
      <c r="H240" s="416"/>
      <c r="I240" s="416"/>
      <c r="J240" s="416"/>
      <c r="K240" s="416"/>
      <c r="L240" s="416"/>
      <c r="M240" s="416"/>
      <c r="N240" s="416"/>
      <c r="O240" s="416"/>
      <c r="P240" s="416"/>
      <c r="Q240" s="416"/>
      <c r="R240" s="416"/>
      <c r="S240" s="416"/>
      <c r="T240" s="416"/>
      <c r="U240" s="416"/>
      <c r="V240" s="416"/>
      <c r="W240" s="416"/>
      <c r="X240" s="416"/>
      <c r="Y240" s="416"/>
      <c r="Z240" s="416"/>
      <c r="AA240" s="416"/>
      <c r="AB240" s="416"/>
      <c r="AC240" s="416"/>
      <c r="AD240" s="416"/>
      <c r="AE240" s="416"/>
      <c r="AF240" s="416"/>
      <c r="AG240" s="416"/>
      <c r="AH240" s="416"/>
      <c r="AI240" s="416"/>
      <c r="AJ240" s="416"/>
      <c r="AK240" s="416"/>
      <c r="AL240" s="416"/>
    </row>
    <row r="241" spans="1:38" ht="14.25">
      <c r="A241" s="416"/>
      <c r="B241" s="416"/>
      <c r="C241" s="416"/>
      <c r="D241" s="416"/>
      <c r="E241" s="416"/>
      <c r="F241" s="416"/>
      <c r="G241" s="416"/>
      <c r="H241" s="416"/>
      <c r="I241" s="416"/>
      <c r="J241" s="416"/>
      <c r="K241" s="416"/>
      <c r="L241" s="416"/>
      <c r="M241" s="416"/>
      <c r="N241" s="416"/>
      <c r="O241" s="416"/>
      <c r="P241" s="416"/>
      <c r="Q241" s="416"/>
      <c r="R241" s="416"/>
      <c r="S241" s="416"/>
      <c r="T241" s="416"/>
      <c r="U241" s="416"/>
      <c r="V241" s="416"/>
      <c r="W241" s="416"/>
      <c r="X241" s="416"/>
      <c r="Y241" s="416"/>
      <c r="Z241" s="416"/>
      <c r="AA241" s="416"/>
      <c r="AB241" s="416"/>
      <c r="AC241" s="416"/>
      <c r="AD241" s="416"/>
      <c r="AE241" s="416"/>
      <c r="AF241" s="416"/>
      <c r="AG241" s="416"/>
      <c r="AH241" s="416"/>
      <c r="AI241" s="416"/>
      <c r="AJ241" s="416"/>
      <c r="AK241" s="416"/>
      <c r="AL241" s="416"/>
    </row>
    <row r="242" spans="1:38" ht="14.25">
      <c r="A242" s="416"/>
      <c r="B242" s="416"/>
      <c r="C242" s="416"/>
      <c r="D242" s="416"/>
      <c r="E242" s="416"/>
      <c r="F242" s="416"/>
      <c r="G242" s="416"/>
      <c r="H242" s="416"/>
      <c r="I242" s="416"/>
      <c r="J242" s="416"/>
      <c r="K242" s="416"/>
      <c r="L242" s="416"/>
      <c r="M242" s="416"/>
      <c r="N242" s="416"/>
      <c r="O242" s="416"/>
      <c r="P242" s="416"/>
      <c r="Q242" s="416"/>
      <c r="R242" s="416"/>
      <c r="S242" s="416"/>
      <c r="T242" s="416"/>
      <c r="U242" s="416"/>
      <c r="V242" s="416"/>
      <c r="W242" s="416"/>
      <c r="X242" s="416"/>
      <c r="Y242" s="416"/>
      <c r="Z242" s="416"/>
      <c r="AA242" s="416"/>
      <c r="AB242" s="416"/>
      <c r="AC242" s="416"/>
      <c r="AD242" s="416"/>
      <c r="AE242" s="416"/>
      <c r="AF242" s="416"/>
      <c r="AG242" s="416"/>
      <c r="AH242" s="416"/>
      <c r="AI242" s="416"/>
      <c r="AJ242" s="416"/>
      <c r="AK242" s="416"/>
      <c r="AL242" s="416"/>
    </row>
    <row r="243" spans="1:38" ht="14.25">
      <c r="A243" s="416"/>
      <c r="B243" s="416"/>
      <c r="C243" s="416"/>
      <c r="D243" s="416"/>
      <c r="E243" s="416"/>
      <c r="F243" s="416"/>
      <c r="G243" s="416"/>
      <c r="H243" s="416"/>
      <c r="I243" s="416"/>
      <c r="J243" s="416"/>
      <c r="K243" s="416"/>
      <c r="L243" s="416"/>
      <c r="M243" s="416"/>
      <c r="N243" s="416"/>
      <c r="O243" s="416"/>
      <c r="P243" s="416"/>
      <c r="Q243" s="416"/>
      <c r="R243" s="416"/>
      <c r="S243" s="416"/>
      <c r="T243" s="416"/>
      <c r="U243" s="416"/>
      <c r="V243" s="416"/>
      <c r="W243" s="416"/>
      <c r="X243" s="416"/>
      <c r="Y243" s="416"/>
      <c r="Z243" s="416"/>
      <c r="AA243" s="416"/>
      <c r="AB243" s="416"/>
      <c r="AC243" s="416"/>
      <c r="AD243" s="416"/>
      <c r="AE243" s="416"/>
      <c r="AF243" s="416"/>
      <c r="AG243" s="416"/>
      <c r="AH243" s="416"/>
      <c r="AI243" s="416"/>
      <c r="AJ243" s="416"/>
      <c r="AK243" s="416"/>
      <c r="AL243" s="416"/>
    </row>
    <row r="244" spans="1:38" ht="14.25">
      <c r="A244" s="416"/>
      <c r="B244" s="416"/>
      <c r="C244" s="416"/>
      <c r="D244" s="416"/>
      <c r="E244" s="416"/>
      <c r="F244" s="416"/>
      <c r="G244" s="416"/>
      <c r="H244" s="416"/>
      <c r="I244" s="416"/>
      <c r="J244" s="416"/>
      <c r="K244" s="416"/>
      <c r="L244" s="416"/>
      <c r="M244" s="416"/>
      <c r="N244" s="416"/>
      <c r="O244" s="416"/>
      <c r="P244" s="416"/>
      <c r="Q244" s="416"/>
      <c r="R244" s="416"/>
      <c r="S244" s="416"/>
      <c r="T244" s="416"/>
      <c r="U244" s="416"/>
      <c r="V244" s="416"/>
      <c r="W244" s="416"/>
      <c r="X244" s="416"/>
      <c r="Y244" s="416"/>
      <c r="Z244" s="416"/>
      <c r="AA244" s="416"/>
      <c r="AB244" s="416"/>
      <c r="AC244" s="416"/>
      <c r="AD244" s="416"/>
      <c r="AE244" s="416"/>
      <c r="AF244" s="416"/>
      <c r="AG244" s="416"/>
      <c r="AH244" s="416"/>
      <c r="AI244" s="416"/>
      <c r="AJ244" s="416"/>
      <c r="AK244" s="416"/>
      <c r="AL244" s="416"/>
    </row>
    <row r="245" spans="1:38" ht="14.25">
      <c r="A245" s="416"/>
      <c r="B245" s="416"/>
      <c r="C245" s="416"/>
      <c r="D245" s="416"/>
      <c r="E245" s="416"/>
      <c r="F245" s="416"/>
      <c r="G245" s="416"/>
      <c r="H245" s="416"/>
      <c r="I245" s="416"/>
      <c r="J245" s="416"/>
      <c r="K245" s="416"/>
      <c r="L245" s="416"/>
      <c r="M245" s="416"/>
      <c r="N245" s="416"/>
      <c r="O245" s="416"/>
      <c r="P245" s="416"/>
      <c r="Q245" s="416"/>
      <c r="R245" s="416"/>
      <c r="S245" s="416"/>
      <c r="T245" s="416"/>
      <c r="U245" s="416"/>
      <c r="V245" s="416"/>
      <c r="W245" s="416"/>
      <c r="X245" s="416"/>
      <c r="Y245" s="416"/>
      <c r="Z245" s="416"/>
      <c r="AA245" s="416"/>
      <c r="AB245" s="416"/>
      <c r="AC245" s="416"/>
      <c r="AD245" s="416"/>
      <c r="AE245" s="416"/>
      <c r="AF245" s="416"/>
      <c r="AG245" s="416"/>
      <c r="AH245" s="416"/>
      <c r="AI245" s="416"/>
      <c r="AJ245" s="416"/>
      <c r="AK245" s="416"/>
      <c r="AL245" s="416"/>
    </row>
    <row r="246" spans="1:38" ht="14.25">
      <c r="A246" s="416"/>
      <c r="B246" s="416"/>
      <c r="C246" s="416"/>
      <c r="D246" s="416"/>
      <c r="E246" s="416"/>
      <c r="F246" s="416"/>
      <c r="G246" s="416"/>
      <c r="H246" s="416"/>
      <c r="I246" s="416"/>
      <c r="J246" s="416"/>
      <c r="K246" s="416"/>
      <c r="L246" s="416"/>
      <c r="M246" s="416"/>
      <c r="N246" s="416"/>
      <c r="O246" s="416"/>
      <c r="P246" s="416"/>
      <c r="Q246" s="416"/>
      <c r="R246" s="416"/>
      <c r="S246" s="416"/>
      <c r="T246" s="416"/>
      <c r="U246" s="416"/>
      <c r="V246" s="416"/>
      <c r="W246" s="416"/>
      <c r="X246" s="416"/>
      <c r="Y246" s="416"/>
      <c r="Z246" s="416"/>
      <c r="AA246" s="416"/>
      <c r="AB246" s="416"/>
      <c r="AC246" s="416"/>
      <c r="AD246" s="416"/>
      <c r="AE246" s="416"/>
      <c r="AF246" s="416"/>
      <c r="AG246" s="416"/>
      <c r="AH246" s="416"/>
      <c r="AI246" s="416"/>
      <c r="AJ246" s="416"/>
      <c r="AK246" s="416"/>
      <c r="AL246" s="416"/>
    </row>
    <row r="247" spans="1:38" ht="14.25">
      <c r="A247" s="416"/>
      <c r="B247" s="416"/>
      <c r="C247" s="416"/>
      <c r="D247" s="416"/>
      <c r="E247" s="416"/>
      <c r="F247" s="416"/>
      <c r="G247" s="416"/>
      <c r="H247" s="416"/>
      <c r="I247" s="416"/>
      <c r="J247" s="416"/>
      <c r="K247" s="416"/>
      <c r="L247" s="416"/>
      <c r="M247" s="416"/>
      <c r="N247" s="416"/>
      <c r="O247" s="416"/>
      <c r="P247" s="416"/>
      <c r="Q247" s="416"/>
      <c r="R247" s="416"/>
      <c r="S247" s="416"/>
      <c r="T247" s="416"/>
      <c r="U247" s="416"/>
      <c r="V247" s="416"/>
      <c r="W247" s="416"/>
      <c r="X247" s="416"/>
      <c r="Y247" s="416"/>
      <c r="Z247" s="416"/>
      <c r="AA247" s="416"/>
      <c r="AB247" s="416"/>
      <c r="AC247" s="416"/>
      <c r="AD247" s="416"/>
      <c r="AE247" s="416"/>
      <c r="AF247" s="416"/>
      <c r="AG247" s="416"/>
      <c r="AH247" s="416"/>
      <c r="AI247" s="416"/>
      <c r="AJ247" s="416"/>
      <c r="AK247" s="416"/>
      <c r="AL247" s="416"/>
    </row>
    <row r="248" spans="1:38" ht="14.25">
      <c r="A248" s="416"/>
      <c r="B248" s="416"/>
      <c r="C248" s="416"/>
      <c r="D248" s="416"/>
      <c r="E248" s="416"/>
      <c r="F248" s="416"/>
      <c r="G248" s="416"/>
      <c r="H248" s="416"/>
      <c r="I248" s="416"/>
      <c r="J248" s="416"/>
      <c r="K248" s="416"/>
      <c r="L248" s="416"/>
      <c r="M248" s="416"/>
      <c r="N248" s="416"/>
      <c r="O248" s="416"/>
      <c r="P248" s="416"/>
      <c r="Q248" s="416"/>
      <c r="R248" s="416"/>
      <c r="S248" s="416"/>
      <c r="T248" s="416"/>
      <c r="U248" s="416"/>
      <c r="V248" s="416"/>
      <c r="W248" s="416"/>
      <c r="X248" s="416"/>
      <c r="Y248" s="416"/>
      <c r="Z248" s="416"/>
      <c r="AA248" s="416"/>
      <c r="AB248" s="416"/>
      <c r="AC248" s="416"/>
      <c r="AD248" s="416"/>
      <c r="AE248" s="416"/>
      <c r="AF248" s="416"/>
      <c r="AG248" s="416"/>
      <c r="AH248" s="416"/>
      <c r="AI248" s="416"/>
      <c r="AJ248" s="416"/>
      <c r="AK248" s="416"/>
      <c r="AL248" s="416"/>
    </row>
    <row r="249" spans="1:38" ht="14.25">
      <c r="A249" s="416"/>
      <c r="B249" s="416"/>
      <c r="C249" s="416"/>
      <c r="D249" s="416"/>
      <c r="E249" s="416"/>
      <c r="F249" s="416"/>
      <c r="G249" s="416"/>
      <c r="H249" s="416"/>
      <c r="I249" s="416"/>
      <c r="J249" s="416"/>
      <c r="K249" s="416"/>
      <c r="L249" s="416"/>
      <c r="M249" s="416"/>
      <c r="N249" s="416"/>
      <c r="O249" s="416"/>
      <c r="P249" s="416"/>
      <c r="Q249" s="416"/>
      <c r="R249" s="416"/>
      <c r="S249" s="416"/>
      <c r="T249" s="416"/>
      <c r="U249" s="416"/>
      <c r="V249" s="416"/>
      <c r="W249" s="416"/>
      <c r="X249" s="416"/>
      <c r="Y249" s="416"/>
      <c r="Z249" s="416"/>
      <c r="AA249" s="416"/>
      <c r="AB249" s="416"/>
      <c r="AC249" s="416"/>
      <c r="AD249" s="416"/>
      <c r="AE249" s="416"/>
      <c r="AF249" s="416"/>
      <c r="AG249" s="416"/>
      <c r="AH249" s="416"/>
      <c r="AI249" s="416"/>
      <c r="AJ249" s="416"/>
      <c r="AK249" s="416"/>
      <c r="AL249" s="416"/>
    </row>
    <row r="250" spans="1:38" ht="14.25">
      <c r="A250" s="416"/>
      <c r="B250" s="416"/>
      <c r="C250" s="416"/>
      <c r="D250" s="416"/>
      <c r="E250" s="416"/>
      <c r="F250" s="416"/>
      <c r="G250" s="416"/>
      <c r="H250" s="416"/>
      <c r="I250" s="416"/>
      <c r="J250" s="416"/>
      <c r="K250" s="416"/>
      <c r="L250" s="416"/>
      <c r="M250" s="416"/>
      <c r="N250" s="416"/>
      <c r="O250" s="416"/>
      <c r="P250" s="416"/>
      <c r="Q250" s="416"/>
      <c r="R250" s="416"/>
      <c r="S250" s="416"/>
      <c r="T250" s="416"/>
      <c r="U250" s="416"/>
      <c r="V250" s="416"/>
      <c r="W250" s="416"/>
      <c r="X250" s="416"/>
      <c r="Y250" s="416"/>
      <c r="Z250" s="416"/>
      <c r="AA250" s="416"/>
      <c r="AB250" s="416"/>
      <c r="AC250" s="416"/>
      <c r="AD250" s="416"/>
      <c r="AE250" s="416"/>
      <c r="AF250" s="416"/>
      <c r="AG250" s="416"/>
      <c r="AH250" s="416"/>
      <c r="AI250" s="416"/>
      <c r="AJ250" s="416"/>
      <c r="AK250" s="416"/>
      <c r="AL250" s="416"/>
    </row>
    <row r="251" spans="1:38" ht="14.25">
      <c r="A251" s="416"/>
      <c r="B251" s="416"/>
      <c r="C251" s="416"/>
      <c r="D251" s="416"/>
      <c r="E251" s="416"/>
      <c r="F251" s="416"/>
      <c r="G251" s="416"/>
      <c r="H251" s="416"/>
      <c r="I251" s="416"/>
      <c r="J251" s="416"/>
      <c r="K251" s="416"/>
      <c r="L251" s="416"/>
      <c r="M251" s="416"/>
      <c r="N251" s="416"/>
      <c r="O251" s="416"/>
      <c r="P251" s="416"/>
      <c r="Q251" s="416"/>
      <c r="R251" s="416"/>
      <c r="S251" s="416"/>
      <c r="T251" s="416"/>
      <c r="U251" s="416"/>
      <c r="V251" s="416"/>
      <c r="W251" s="416"/>
      <c r="X251" s="416"/>
      <c r="Y251" s="416"/>
      <c r="Z251" s="416"/>
      <c r="AA251" s="416"/>
      <c r="AB251" s="416"/>
      <c r="AC251" s="416"/>
      <c r="AD251" s="416"/>
      <c r="AE251" s="416"/>
      <c r="AF251" s="416"/>
      <c r="AG251" s="416"/>
      <c r="AH251" s="416"/>
      <c r="AI251" s="416"/>
      <c r="AJ251" s="416"/>
      <c r="AK251" s="416"/>
      <c r="AL251" s="416"/>
    </row>
    <row r="252" spans="1:38" ht="14.25">
      <c r="A252" s="416"/>
      <c r="B252" s="416"/>
      <c r="C252" s="416"/>
      <c r="D252" s="416"/>
      <c r="E252" s="416"/>
      <c r="F252" s="416"/>
      <c r="G252" s="416"/>
      <c r="H252" s="416"/>
      <c r="I252" s="416"/>
      <c r="J252" s="416"/>
      <c r="K252" s="416"/>
      <c r="L252" s="416"/>
      <c r="M252" s="416"/>
      <c r="N252" s="416"/>
      <c r="O252" s="416"/>
      <c r="P252" s="416"/>
      <c r="Q252" s="416"/>
      <c r="R252" s="416"/>
      <c r="S252" s="416"/>
      <c r="T252" s="416"/>
      <c r="U252" s="416"/>
      <c r="V252" s="416"/>
      <c r="W252" s="416"/>
      <c r="X252" s="416"/>
      <c r="Y252" s="416"/>
      <c r="Z252" s="416"/>
      <c r="AA252" s="416"/>
      <c r="AB252" s="416"/>
      <c r="AC252" s="416"/>
      <c r="AD252" s="416"/>
      <c r="AE252" s="416"/>
      <c r="AF252" s="416"/>
      <c r="AG252" s="416"/>
      <c r="AH252" s="416"/>
      <c r="AI252" s="416"/>
      <c r="AJ252" s="416"/>
      <c r="AK252" s="416"/>
      <c r="AL252" s="416"/>
    </row>
    <row r="253" spans="1:38" ht="14.25">
      <c r="A253" s="416"/>
      <c r="B253" s="416"/>
      <c r="C253" s="416"/>
      <c r="D253" s="416"/>
      <c r="E253" s="416"/>
      <c r="F253" s="416"/>
      <c r="G253" s="416"/>
      <c r="H253" s="416"/>
      <c r="I253" s="416"/>
      <c r="J253" s="416"/>
      <c r="K253" s="416"/>
      <c r="L253" s="416"/>
      <c r="M253" s="416"/>
      <c r="N253" s="416"/>
      <c r="O253" s="416"/>
      <c r="P253" s="416"/>
      <c r="Q253" s="416"/>
      <c r="R253" s="416"/>
      <c r="S253" s="416"/>
      <c r="T253" s="416"/>
      <c r="U253" s="416"/>
      <c r="V253" s="416"/>
      <c r="W253" s="416"/>
      <c r="X253" s="416"/>
      <c r="Y253" s="416"/>
      <c r="Z253" s="416"/>
      <c r="AA253" s="416"/>
      <c r="AB253" s="416"/>
      <c r="AC253" s="416"/>
      <c r="AD253" s="416"/>
      <c r="AE253" s="416"/>
      <c r="AF253" s="416"/>
      <c r="AG253" s="416"/>
      <c r="AH253" s="416"/>
      <c r="AI253" s="416"/>
      <c r="AJ253" s="416"/>
      <c r="AK253" s="416"/>
      <c r="AL253" s="416"/>
    </row>
    <row r="254" spans="1:38" ht="14.25">
      <c r="A254" s="416"/>
      <c r="B254" s="416"/>
      <c r="C254" s="416"/>
      <c r="D254" s="416"/>
      <c r="E254" s="416"/>
      <c r="F254" s="416"/>
      <c r="G254" s="416"/>
      <c r="H254" s="416"/>
      <c r="I254" s="416"/>
      <c r="J254" s="416"/>
      <c r="K254" s="416"/>
      <c r="L254" s="416"/>
      <c r="M254" s="416"/>
      <c r="N254" s="416"/>
      <c r="O254" s="416"/>
      <c r="P254" s="416"/>
      <c r="Q254" s="416"/>
      <c r="R254" s="416"/>
      <c r="S254" s="416"/>
      <c r="T254" s="416"/>
      <c r="U254" s="416"/>
      <c r="V254" s="416"/>
      <c r="W254" s="416"/>
      <c r="X254" s="416"/>
      <c r="Y254" s="416"/>
      <c r="Z254" s="416"/>
      <c r="AA254" s="416"/>
      <c r="AB254" s="416"/>
      <c r="AC254" s="416"/>
      <c r="AD254" s="416"/>
      <c r="AE254" s="416"/>
      <c r="AF254" s="416"/>
      <c r="AG254" s="416"/>
      <c r="AH254" s="416"/>
      <c r="AI254" s="416"/>
      <c r="AJ254" s="416"/>
      <c r="AK254" s="416"/>
      <c r="AL254" s="416"/>
    </row>
    <row r="255" spans="1:38" ht="14.25">
      <c r="A255" s="416"/>
      <c r="B255" s="416"/>
      <c r="C255" s="416"/>
      <c r="D255" s="416"/>
      <c r="E255" s="416"/>
      <c r="F255" s="416"/>
      <c r="G255" s="416"/>
      <c r="H255" s="416"/>
      <c r="I255" s="416"/>
      <c r="J255" s="416"/>
      <c r="K255" s="416"/>
      <c r="L255" s="416"/>
      <c r="M255" s="416"/>
      <c r="N255" s="416"/>
      <c r="O255" s="416"/>
      <c r="P255" s="416"/>
      <c r="Q255" s="416"/>
      <c r="R255" s="416"/>
      <c r="S255" s="416"/>
      <c r="T255" s="416"/>
      <c r="U255" s="416"/>
      <c r="V255" s="416"/>
      <c r="W255" s="416"/>
      <c r="X255" s="416"/>
      <c r="Y255" s="416"/>
      <c r="Z255" s="416"/>
      <c r="AA255" s="416"/>
      <c r="AB255" s="416"/>
      <c r="AC255" s="416"/>
      <c r="AD255" s="416"/>
      <c r="AE255" s="416"/>
      <c r="AF255" s="416"/>
      <c r="AG255" s="416"/>
      <c r="AH255" s="416"/>
      <c r="AI255" s="416"/>
      <c r="AJ255" s="416"/>
      <c r="AK255" s="416"/>
      <c r="AL255" s="416"/>
    </row>
    <row r="256" spans="1:38" ht="14.25">
      <c r="A256" s="416"/>
      <c r="B256" s="416"/>
      <c r="C256" s="416"/>
      <c r="D256" s="416"/>
      <c r="E256" s="416"/>
      <c r="F256" s="416"/>
      <c r="G256" s="416"/>
      <c r="H256" s="416"/>
      <c r="I256" s="416"/>
      <c r="J256" s="416"/>
      <c r="K256" s="416"/>
      <c r="L256" s="416"/>
      <c r="M256" s="416"/>
      <c r="N256" s="416"/>
      <c r="O256" s="416"/>
      <c r="P256" s="416"/>
      <c r="Q256" s="416"/>
      <c r="R256" s="416"/>
      <c r="S256" s="416"/>
      <c r="T256" s="416"/>
      <c r="U256" s="416"/>
      <c r="V256" s="416"/>
      <c r="W256" s="416"/>
      <c r="X256" s="416"/>
      <c r="Y256" s="416"/>
      <c r="Z256" s="416"/>
      <c r="AA256" s="416"/>
      <c r="AB256" s="416"/>
      <c r="AC256" s="416"/>
      <c r="AD256" s="416"/>
      <c r="AE256" s="416"/>
      <c r="AF256" s="416"/>
      <c r="AG256" s="416"/>
      <c r="AH256" s="416"/>
      <c r="AI256" s="416"/>
      <c r="AJ256" s="416"/>
      <c r="AK256" s="416"/>
      <c r="AL256" s="416"/>
    </row>
    <row r="257" spans="1:38" ht="14.25">
      <c r="A257" s="416"/>
      <c r="B257" s="416"/>
      <c r="C257" s="416"/>
      <c r="D257" s="416"/>
      <c r="E257" s="416"/>
      <c r="F257" s="416"/>
      <c r="G257" s="416"/>
      <c r="H257" s="416"/>
      <c r="I257" s="416"/>
      <c r="J257" s="416"/>
      <c r="K257" s="416"/>
      <c r="L257" s="416"/>
      <c r="M257" s="416"/>
      <c r="N257" s="416"/>
      <c r="O257" s="416"/>
      <c r="P257" s="416"/>
      <c r="Q257" s="416"/>
      <c r="R257" s="416"/>
      <c r="S257" s="416"/>
      <c r="T257" s="416"/>
      <c r="U257" s="416"/>
      <c r="V257" s="416"/>
      <c r="W257" s="416"/>
      <c r="X257" s="416"/>
      <c r="Y257" s="416"/>
      <c r="Z257" s="416"/>
      <c r="AA257" s="416"/>
      <c r="AB257" s="416"/>
      <c r="AC257" s="416"/>
      <c r="AD257" s="416"/>
      <c r="AE257" s="416"/>
      <c r="AF257" s="416"/>
      <c r="AG257" s="416"/>
      <c r="AH257" s="416"/>
      <c r="AI257" s="416"/>
      <c r="AJ257" s="416"/>
      <c r="AK257" s="416"/>
      <c r="AL257" s="416"/>
    </row>
    <row r="258" spans="1:38" ht="14.25">
      <c r="A258" s="416"/>
      <c r="B258" s="416"/>
      <c r="C258" s="416"/>
      <c r="D258" s="416"/>
      <c r="E258" s="416"/>
      <c r="F258" s="416"/>
      <c r="G258" s="416"/>
      <c r="H258" s="416"/>
      <c r="I258" s="416"/>
      <c r="J258" s="416"/>
      <c r="K258" s="416"/>
      <c r="L258" s="416"/>
      <c r="M258" s="416"/>
      <c r="N258" s="416"/>
      <c r="O258" s="416"/>
      <c r="P258" s="416"/>
      <c r="Q258" s="416"/>
      <c r="R258" s="416"/>
      <c r="S258" s="416"/>
      <c r="T258" s="416"/>
      <c r="U258" s="416"/>
      <c r="V258" s="416"/>
      <c r="W258" s="416"/>
      <c r="X258" s="416"/>
      <c r="Y258" s="416"/>
      <c r="Z258" s="416"/>
      <c r="AA258" s="416"/>
      <c r="AB258" s="416"/>
      <c r="AC258" s="416"/>
      <c r="AD258" s="416"/>
      <c r="AE258" s="416"/>
      <c r="AF258" s="416"/>
      <c r="AG258" s="416"/>
      <c r="AH258" s="416"/>
      <c r="AI258" s="416"/>
      <c r="AJ258" s="416"/>
      <c r="AK258" s="416"/>
      <c r="AL258" s="416"/>
    </row>
    <row r="259" spans="1:38" ht="14.25">
      <c r="A259" s="416"/>
      <c r="B259" s="416"/>
      <c r="C259" s="416"/>
      <c r="D259" s="416"/>
      <c r="E259" s="416"/>
      <c r="F259" s="416"/>
      <c r="G259" s="416"/>
      <c r="H259" s="416"/>
      <c r="I259" s="416"/>
      <c r="J259" s="416"/>
      <c r="K259" s="416"/>
      <c r="L259" s="416"/>
      <c r="M259" s="416"/>
      <c r="N259" s="416"/>
      <c r="O259" s="416"/>
      <c r="P259" s="416"/>
      <c r="Q259" s="416"/>
      <c r="R259" s="416"/>
      <c r="S259" s="416"/>
      <c r="T259" s="416"/>
      <c r="U259" s="416"/>
      <c r="V259" s="416"/>
      <c r="W259" s="416"/>
      <c r="X259" s="416"/>
      <c r="Y259" s="416"/>
      <c r="Z259" s="416"/>
      <c r="AA259" s="416"/>
      <c r="AB259" s="416"/>
      <c r="AC259" s="416"/>
      <c r="AD259" s="416"/>
      <c r="AE259" s="416"/>
      <c r="AF259" s="416"/>
      <c r="AG259" s="416"/>
      <c r="AH259" s="416"/>
      <c r="AI259" s="416"/>
      <c r="AJ259" s="416"/>
      <c r="AK259" s="416"/>
      <c r="AL259" s="416"/>
    </row>
    <row r="260" spans="1:38" ht="14.25">
      <c r="A260" s="416"/>
      <c r="B260" s="416"/>
      <c r="C260" s="416"/>
      <c r="D260" s="416"/>
      <c r="E260" s="416"/>
      <c r="F260" s="416"/>
      <c r="G260" s="416"/>
      <c r="H260" s="416"/>
      <c r="I260" s="416"/>
      <c r="J260" s="416"/>
      <c r="K260" s="416"/>
      <c r="L260" s="416"/>
      <c r="M260" s="416"/>
      <c r="N260" s="416"/>
      <c r="O260" s="416"/>
      <c r="P260" s="416"/>
      <c r="Q260" s="416"/>
      <c r="R260" s="416"/>
      <c r="S260" s="416"/>
      <c r="T260" s="416"/>
      <c r="U260" s="416"/>
      <c r="V260" s="416"/>
      <c r="W260" s="416"/>
      <c r="X260" s="416"/>
      <c r="Y260" s="416"/>
      <c r="Z260" s="416"/>
      <c r="AA260" s="416"/>
      <c r="AB260" s="416"/>
      <c r="AC260" s="416"/>
      <c r="AD260" s="416"/>
      <c r="AE260" s="416"/>
      <c r="AF260" s="416"/>
      <c r="AG260" s="416"/>
      <c r="AH260" s="416"/>
      <c r="AI260" s="416"/>
      <c r="AJ260" s="416"/>
      <c r="AK260" s="416"/>
      <c r="AL260" s="416"/>
    </row>
    <row r="261" spans="1:38" ht="14.25">
      <c r="A261" s="416"/>
      <c r="B261" s="416"/>
      <c r="C261" s="416"/>
      <c r="D261" s="416"/>
      <c r="E261" s="416"/>
      <c r="F261" s="416"/>
      <c r="G261" s="416"/>
      <c r="H261" s="416"/>
      <c r="I261" s="416"/>
      <c r="J261" s="416"/>
      <c r="K261" s="416"/>
      <c r="L261" s="416"/>
      <c r="M261" s="416"/>
      <c r="N261" s="416"/>
      <c r="O261" s="416"/>
      <c r="P261" s="416"/>
      <c r="Q261" s="416"/>
      <c r="R261" s="416"/>
      <c r="S261" s="416"/>
      <c r="T261" s="416"/>
      <c r="U261" s="416"/>
      <c r="V261" s="416"/>
      <c r="W261" s="416"/>
      <c r="X261" s="416"/>
      <c r="Y261" s="416"/>
      <c r="Z261" s="416"/>
      <c r="AA261" s="416"/>
      <c r="AB261" s="416"/>
      <c r="AC261" s="416"/>
      <c r="AD261" s="416"/>
      <c r="AE261" s="416"/>
      <c r="AF261" s="416"/>
      <c r="AG261" s="416"/>
      <c r="AH261" s="416"/>
      <c r="AI261" s="416"/>
      <c r="AJ261" s="416"/>
      <c r="AK261" s="416"/>
      <c r="AL261" s="416"/>
    </row>
    <row r="262" spans="1:38" ht="14.25">
      <c r="A262" s="416"/>
      <c r="B262" s="416"/>
      <c r="C262" s="416"/>
      <c r="D262" s="416"/>
      <c r="E262" s="416"/>
      <c r="F262" s="416"/>
      <c r="G262" s="416"/>
      <c r="H262" s="416"/>
      <c r="I262" s="416"/>
      <c r="J262" s="416"/>
      <c r="K262" s="416"/>
      <c r="L262" s="416"/>
      <c r="M262" s="416"/>
      <c r="N262" s="416"/>
      <c r="O262" s="416"/>
      <c r="P262" s="416"/>
      <c r="Q262" s="416"/>
      <c r="R262" s="416"/>
      <c r="S262" s="416"/>
      <c r="T262" s="416"/>
      <c r="U262" s="416"/>
      <c r="V262" s="416"/>
      <c r="W262" s="416"/>
      <c r="X262" s="416"/>
      <c r="Y262" s="416"/>
      <c r="Z262" s="416"/>
      <c r="AA262" s="416"/>
      <c r="AB262" s="416"/>
      <c r="AC262" s="416"/>
      <c r="AD262" s="416"/>
      <c r="AE262" s="416"/>
      <c r="AF262" s="416"/>
      <c r="AG262" s="416"/>
      <c r="AH262" s="416"/>
      <c r="AI262" s="416"/>
      <c r="AJ262" s="416"/>
      <c r="AK262" s="416"/>
      <c r="AL262" s="416"/>
    </row>
    <row r="263" spans="1:38" ht="14.25">
      <c r="A263" s="416"/>
      <c r="B263" s="416"/>
      <c r="C263" s="416"/>
      <c r="D263" s="416"/>
      <c r="E263" s="416"/>
      <c r="F263" s="416"/>
      <c r="G263" s="416"/>
      <c r="H263" s="416"/>
      <c r="I263" s="416"/>
      <c r="J263" s="416"/>
      <c r="K263" s="416"/>
      <c r="L263" s="416"/>
      <c r="M263" s="416"/>
      <c r="N263" s="416"/>
      <c r="O263" s="416"/>
      <c r="P263" s="416"/>
      <c r="Q263" s="416"/>
      <c r="R263" s="416"/>
      <c r="S263" s="416"/>
      <c r="T263" s="416"/>
      <c r="U263" s="416"/>
      <c r="V263" s="416"/>
      <c r="W263" s="416"/>
      <c r="X263" s="416"/>
      <c r="Y263" s="416"/>
      <c r="Z263" s="416"/>
      <c r="AA263" s="416"/>
      <c r="AB263" s="416"/>
      <c r="AC263" s="416"/>
      <c r="AD263" s="416"/>
      <c r="AE263" s="416"/>
      <c r="AF263" s="416"/>
      <c r="AG263" s="416"/>
      <c r="AH263" s="416"/>
      <c r="AI263" s="416"/>
      <c r="AJ263" s="416"/>
      <c r="AK263" s="416"/>
      <c r="AL263" s="416"/>
    </row>
    <row r="264" spans="1:38" ht="14.25">
      <c r="A264" s="416"/>
      <c r="B264" s="416"/>
      <c r="C264" s="416"/>
      <c r="D264" s="416"/>
      <c r="E264" s="416"/>
      <c r="F264" s="416"/>
      <c r="G264" s="416"/>
      <c r="H264" s="416"/>
      <c r="I264" s="416"/>
      <c r="J264" s="416"/>
      <c r="K264" s="416"/>
      <c r="L264" s="416"/>
      <c r="M264" s="416"/>
      <c r="N264" s="416"/>
      <c r="O264" s="416"/>
      <c r="P264" s="416"/>
      <c r="Q264" s="416"/>
      <c r="R264" s="416"/>
      <c r="S264" s="416"/>
      <c r="T264" s="416"/>
      <c r="U264" s="416"/>
      <c r="V264" s="416"/>
      <c r="W264" s="416"/>
      <c r="X264" s="416"/>
      <c r="Y264" s="416"/>
      <c r="Z264" s="416"/>
      <c r="AA264" s="416"/>
      <c r="AB264" s="416"/>
      <c r="AC264" s="416"/>
      <c r="AD264" s="416"/>
      <c r="AE264" s="416"/>
      <c r="AF264" s="416"/>
      <c r="AG264" s="416"/>
      <c r="AH264" s="416"/>
      <c r="AI264" s="416"/>
      <c r="AJ264" s="416"/>
      <c r="AK264" s="416"/>
      <c r="AL264" s="416"/>
    </row>
    <row r="265" spans="1:38" ht="14.25">
      <c r="A265" s="416"/>
      <c r="B265" s="416"/>
      <c r="C265" s="416"/>
      <c r="D265" s="416"/>
      <c r="E265" s="416"/>
      <c r="F265" s="416"/>
      <c r="G265" s="416"/>
      <c r="H265" s="416"/>
      <c r="I265" s="416"/>
      <c r="J265" s="416"/>
      <c r="K265" s="416"/>
      <c r="L265" s="416"/>
      <c r="M265" s="416"/>
      <c r="N265" s="416"/>
      <c r="O265" s="416"/>
      <c r="P265" s="416"/>
      <c r="Q265" s="416"/>
      <c r="R265" s="416"/>
      <c r="S265" s="416"/>
      <c r="T265" s="416"/>
      <c r="U265" s="416"/>
      <c r="V265" s="416"/>
      <c r="W265" s="416"/>
      <c r="X265" s="416"/>
      <c r="Y265" s="416"/>
      <c r="Z265" s="416"/>
      <c r="AA265" s="416"/>
      <c r="AB265" s="416"/>
      <c r="AC265" s="416"/>
      <c r="AD265" s="416"/>
      <c r="AE265" s="416"/>
      <c r="AF265" s="416"/>
      <c r="AG265" s="416"/>
      <c r="AH265" s="416"/>
      <c r="AI265" s="416"/>
      <c r="AJ265" s="416"/>
      <c r="AK265" s="416"/>
      <c r="AL265" s="416"/>
    </row>
    <row r="266" spans="1:38" ht="14.25">
      <c r="A266" s="416"/>
      <c r="B266" s="416"/>
      <c r="C266" s="416"/>
      <c r="D266" s="416"/>
      <c r="E266" s="416"/>
      <c r="F266" s="416"/>
      <c r="G266" s="416"/>
      <c r="H266" s="416"/>
      <c r="I266" s="416"/>
      <c r="J266" s="416"/>
      <c r="K266" s="416"/>
      <c r="L266" s="416"/>
      <c r="M266" s="416"/>
      <c r="N266" s="416"/>
      <c r="O266" s="416"/>
      <c r="P266" s="416"/>
      <c r="Q266" s="416"/>
      <c r="R266" s="416"/>
      <c r="S266" s="416"/>
      <c r="T266" s="416"/>
      <c r="U266" s="416"/>
      <c r="V266" s="416"/>
      <c r="W266" s="416"/>
      <c r="X266" s="416"/>
      <c r="Y266" s="416"/>
      <c r="Z266" s="416"/>
      <c r="AA266" s="416"/>
      <c r="AB266" s="416"/>
      <c r="AC266" s="416"/>
      <c r="AD266" s="416"/>
      <c r="AE266" s="416"/>
      <c r="AF266" s="416"/>
      <c r="AG266" s="416"/>
      <c r="AH266" s="416"/>
      <c r="AI266" s="416"/>
      <c r="AJ266" s="416"/>
      <c r="AK266" s="416"/>
      <c r="AL266" s="416"/>
    </row>
    <row r="267" spans="1:38" ht="14.25">
      <c r="A267" s="416"/>
      <c r="B267" s="416"/>
      <c r="C267" s="416"/>
      <c r="D267" s="416"/>
      <c r="E267" s="416"/>
      <c r="F267" s="416"/>
      <c r="G267" s="416"/>
      <c r="H267" s="416"/>
      <c r="I267" s="416"/>
      <c r="J267" s="416"/>
      <c r="K267" s="416"/>
      <c r="L267" s="416"/>
      <c r="M267" s="416"/>
      <c r="N267" s="416"/>
      <c r="O267" s="416"/>
      <c r="P267" s="416"/>
      <c r="Q267" s="416"/>
      <c r="R267" s="416"/>
      <c r="S267" s="416"/>
      <c r="T267" s="416"/>
      <c r="U267" s="416"/>
      <c r="V267" s="416"/>
      <c r="W267" s="416"/>
      <c r="X267" s="416"/>
      <c r="Y267" s="416"/>
      <c r="Z267" s="416"/>
      <c r="AA267" s="416"/>
      <c r="AB267" s="416"/>
      <c r="AC267" s="416"/>
      <c r="AD267" s="416"/>
      <c r="AE267" s="416"/>
      <c r="AF267" s="416"/>
      <c r="AG267" s="416"/>
      <c r="AH267" s="416"/>
      <c r="AI267" s="416"/>
      <c r="AJ267" s="416"/>
      <c r="AK267" s="416"/>
      <c r="AL267" s="416"/>
    </row>
    <row r="268" spans="1:38" ht="14.25">
      <c r="A268" s="416"/>
      <c r="B268" s="416"/>
      <c r="C268" s="416"/>
      <c r="D268" s="416"/>
      <c r="E268" s="416"/>
      <c r="F268" s="416"/>
      <c r="G268" s="416"/>
      <c r="H268" s="416"/>
      <c r="I268" s="416"/>
      <c r="J268" s="416"/>
      <c r="K268" s="416"/>
      <c r="L268" s="416"/>
      <c r="M268" s="416"/>
      <c r="N268" s="416"/>
      <c r="O268" s="416"/>
      <c r="P268" s="416"/>
      <c r="Q268" s="416"/>
      <c r="R268" s="416"/>
      <c r="S268" s="416"/>
      <c r="T268" s="416"/>
      <c r="U268" s="416"/>
      <c r="V268" s="416"/>
      <c r="W268" s="416"/>
      <c r="X268" s="416"/>
      <c r="Y268" s="416"/>
      <c r="Z268" s="416"/>
      <c r="AA268" s="416"/>
      <c r="AB268" s="416"/>
      <c r="AC268" s="416"/>
      <c r="AD268" s="416"/>
      <c r="AE268" s="416"/>
      <c r="AF268" s="416"/>
      <c r="AG268" s="416"/>
      <c r="AH268" s="416"/>
      <c r="AI268" s="416"/>
      <c r="AJ268" s="416"/>
      <c r="AK268" s="416"/>
      <c r="AL268" s="416"/>
    </row>
    <row r="269" spans="1:38" ht="14.25">
      <c r="A269" s="416"/>
      <c r="B269" s="416"/>
      <c r="C269" s="416"/>
      <c r="D269" s="416"/>
      <c r="E269" s="416"/>
      <c r="F269" s="416"/>
      <c r="G269" s="416"/>
      <c r="H269" s="416"/>
      <c r="I269" s="416"/>
      <c r="J269" s="416"/>
      <c r="K269" s="416"/>
      <c r="L269" s="416"/>
      <c r="M269" s="416"/>
      <c r="N269" s="416"/>
      <c r="O269" s="416"/>
      <c r="P269" s="416"/>
      <c r="Q269" s="416"/>
      <c r="R269" s="416"/>
      <c r="S269" s="416"/>
      <c r="T269" s="416"/>
      <c r="U269" s="416"/>
      <c r="V269" s="416"/>
      <c r="W269" s="416"/>
      <c r="X269" s="416"/>
      <c r="Y269" s="416"/>
      <c r="Z269" s="416"/>
      <c r="AA269" s="416"/>
      <c r="AB269" s="416"/>
      <c r="AC269" s="416"/>
      <c r="AD269" s="416"/>
      <c r="AE269" s="416"/>
      <c r="AF269" s="416"/>
      <c r="AG269" s="416"/>
      <c r="AH269" s="416"/>
      <c r="AI269" s="416"/>
      <c r="AJ269" s="416"/>
      <c r="AK269" s="416"/>
      <c r="AL269" s="416"/>
    </row>
    <row r="270" spans="1:38" ht="14.25">
      <c r="A270" s="416"/>
      <c r="B270" s="416"/>
      <c r="C270" s="416"/>
      <c r="D270" s="416"/>
      <c r="E270" s="416"/>
      <c r="F270" s="416"/>
      <c r="G270" s="416"/>
      <c r="H270" s="416"/>
      <c r="I270" s="416"/>
      <c r="J270" s="416"/>
      <c r="K270" s="416"/>
      <c r="L270" s="416"/>
      <c r="M270" s="416"/>
      <c r="N270" s="416"/>
      <c r="O270" s="416"/>
      <c r="P270" s="416"/>
      <c r="Q270" s="416"/>
      <c r="R270" s="416"/>
      <c r="S270" s="416"/>
      <c r="T270" s="416"/>
      <c r="U270" s="416"/>
      <c r="V270" s="416"/>
      <c r="W270" s="416"/>
      <c r="X270" s="416"/>
      <c r="Y270" s="416"/>
      <c r="Z270" s="416"/>
      <c r="AA270" s="416"/>
      <c r="AB270" s="416"/>
      <c r="AC270" s="416"/>
      <c r="AD270" s="416"/>
      <c r="AE270" s="416"/>
      <c r="AF270" s="416"/>
      <c r="AG270" s="416"/>
      <c r="AH270" s="416"/>
      <c r="AI270" s="416"/>
      <c r="AJ270" s="416"/>
      <c r="AK270" s="416"/>
      <c r="AL270" s="416"/>
    </row>
    <row r="271" spans="1:38" ht="14.25">
      <c r="A271" s="416"/>
      <c r="B271" s="416"/>
      <c r="C271" s="416"/>
      <c r="D271" s="416"/>
      <c r="E271" s="416"/>
      <c r="F271" s="416"/>
      <c r="G271" s="416"/>
      <c r="H271" s="416"/>
      <c r="I271" s="416"/>
      <c r="J271" s="416"/>
      <c r="K271" s="416"/>
      <c r="L271" s="416"/>
      <c r="M271" s="416"/>
      <c r="N271" s="416"/>
      <c r="O271" s="416"/>
      <c r="P271" s="416"/>
      <c r="Q271" s="416"/>
      <c r="R271" s="416"/>
      <c r="S271" s="416"/>
      <c r="T271" s="416"/>
      <c r="U271" s="416"/>
      <c r="V271" s="416"/>
      <c r="W271" s="416"/>
      <c r="X271" s="416"/>
      <c r="Y271" s="416"/>
      <c r="Z271" s="416"/>
      <c r="AA271" s="416"/>
      <c r="AB271" s="416"/>
      <c r="AC271" s="416"/>
      <c r="AD271" s="416"/>
      <c r="AE271" s="416"/>
      <c r="AF271" s="416"/>
      <c r="AG271" s="416"/>
      <c r="AH271" s="416"/>
      <c r="AI271" s="416"/>
      <c r="AJ271" s="416"/>
      <c r="AK271" s="416"/>
      <c r="AL271" s="416"/>
    </row>
    <row r="272" spans="1:38" ht="14.25">
      <c r="A272" s="416"/>
      <c r="B272" s="416"/>
      <c r="C272" s="416"/>
      <c r="D272" s="416"/>
      <c r="E272" s="416"/>
      <c r="F272" s="416"/>
      <c r="G272" s="416"/>
      <c r="H272" s="416"/>
      <c r="I272" s="416"/>
      <c r="J272" s="416"/>
      <c r="K272" s="416"/>
      <c r="L272" s="416"/>
      <c r="M272" s="416"/>
      <c r="N272" s="416"/>
      <c r="O272" s="416"/>
      <c r="P272" s="416"/>
      <c r="Q272" s="416"/>
      <c r="R272" s="416"/>
      <c r="S272" s="416"/>
      <c r="T272" s="416"/>
      <c r="U272" s="416"/>
      <c r="V272" s="416"/>
      <c r="W272" s="416"/>
      <c r="X272" s="416"/>
      <c r="Y272" s="416"/>
      <c r="Z272" s="416"/>
      <c r="AA272" s="416"/>
      <c r="AB272" s="416"/>
      <c r="AC272" s="416"/>
      <c r="AD272" s="416"/>
      <c r="AE272" s="416"/>
      <c r="AF272" s="416"/>
      <c r="AG272" s="416"/>
      <c r="AH272" s="416"/>
      <c r="AI272" s="416"/>
      <c r="AJ272" s="416"/>
      <c r="AK272" s="416"/>
      <c r="AL272" s="416"/>
    </row>
    <row r="273" spans="1:38" ht="14.25">
      <c r="A273" s="416"/>
      <c r="B273" s="416"/>
      <c r="C273" s="416"/>
      <c r="D273" s="416"/>
      <c r="E273" s="416"/>
      <c r="F273" s="416"/>
      <c r="G273" s="416"/>
      <c r="H273" s="416"/>
      <c r="I273" s="416"/>
      <c r="J273" s="416"/>
      <c r="K273" s="416"/>
      <c r="L273" s="416"/>
      <c r="M273" s="416"/>
      <c r="N273" s="416"/>
      <c r="O273" s="416"/>
      <c r="P273" s="416"/>
      <c r="Q273" s="416"/>
      <c r="R273" s="416"/>
      <c r="S273" s="416"/>
      <c r="T273" s="416"/>
      <c r="U273" s="416"/>
      <c r="V273" s="416"/>
      <c r="W273" s="416"/>
      <c r="X273" s="416"/>
      <c r="Y273" s="416"/>
      <c r="Z273" s="416"/>
      <c r="AA273" s="416"/>
      <c r="AB273" s="416"/>
      <c r="AC273" s="416"/>
      <c r="AD273" s="416"/>
      <c r="AE273" s="416"/>
      <c r="AF273" s="416"/>
      <c r="AG273" s="416"/>
      <c r="AH273" s="416"/>
      <c r="AI273" s="416"/>
      <c r="AJ273" s="416"/>
      <c r="AK273" s="416"/>
      <c r="AL273" s="416"/>
    </row>
    <row r="274" spans="1:38" ht="14.25">
      <c r="A274" s="416"/>
      <c r="B274" s="416"/>
      <c r="C274" s="416"/>
      <c r="D274" s="416"/>
      <c r="E274" s="416"/>
      <c r="F274" s="416"/>
      <c r="G274" s="416"/>
      <c r="H274" s="416"/>
      <c r="I274" s="416"/>
      <c r="J274" s="416"/>
      <c r="K274" s="416"/>
      <c r="L274" s="416"/>
      <c r="M274" s="416"/>
      <c r="N274" s="416"/>
      <c r="O274" s="416"/>
      <c r="P274" s="416"/>
      <c r="Q274" s="416"/>
      <c r="R274" s="416"/>
      <c r="S274" s="416"/>
      <c r="T274" s="416"/>
      <c r="U274" s="416"/>
      <c r="V274" s="416"/>
      <c r="W274" s="416"/>
      <c r="X274" s="416"/>
      <c r="Y274" s="416"/>
      <c r="Z274" s="416"/>
      <c r="AA274" s="416"/>
      <c r="AB274" s="416"/>
      <c r="AC274" s="416"/>
      <c r="AD274" s="416"/>
      <c r="AE274" s="416"/>
      <c r="AF274" s="416"/>
      <c r="AG274" s="416"/>
      <c r="AH274" s="416"/>
      <c r="AI274" s="416"/>
      <c r="AJ274" s="416"/>
      <c r="AK274" s="416"/>
      <c r="AL274" s="416"/>
    </row>
    <row r="275" spans="1:38" ht="14.25">
      <c r="A275" s="416"/>
      <c r="B275" s="416"/>
      <c r="C275" s="416"/>
      <c r="D275" s="416"/>
      <c r="E275" s="416"/>
      <c r="F275" s="416"/>
      <c r="G275" s="416"/>
      <c r="H275" s="416"/>
      <c r="I275" s="416"/>
      <c r="J275" s="416"/>
      <c r="K275" s="416"/>
      <c r="L275" s="416"/>
      <c r="M275" s="416"/>
      <c r="N275" s="416"/>
      <c r="O275" s="416"/>
      <c r="P275" s="416"/>
      <c r="Q275" s="416"/>
      <c r="R275" s="416"/>
      <c r="S275" s="416"/>
      <c r="T275" s="416"/>
      <c r="U275" s="416"/>
      <c r="V275" s="416"/>
      <c r="W275" s="416"/>
      <c r="X275" s="416"/>
      <c r="Y275" s="416"/>
      <c r="Z275" s="416"/>
      <c r="AA275" s="416"/>
      <c r="AB275" s="416"/>
      <c r="AC275" s="416"/>
      <c r="AD275" s="416"/>
      <c r="AE275" s="416"/>
      <c r="AF275" s="416"/>
      <c r="AG275" s="416"/>
      <c r="AH275" s="416"/>
      <c r="AI275" s="416"/>
      <c r="AJ275" s="416"/>
      <c r="AK275" s="416"/>
      <c r="AL275" s="416"/>
    </row>
    <row r="276" spans="1:38" ht="14.25">
      <c r="A276" s="416"/>
      <c r="B276" s="416"/>
      <c r="C276" s="416"/>
      <c r="D276" s="416"/>
      <c r="E276" s="416"/>
      <c r="F276" s="416"/>
      <c r="G276" s="416"/>
      <c r="H276" s="416"/>
      <c r="I276" s="416"/>
      <c r="J276" s="416"/>
      <c r="K276" s="416"/>
      <c r="L276" s="416"/>
      <c r="M276" s="416"/>
      <c r="N276" s="416"/>
      <c r="O276" s="416"/>
      <c r="P276" s="416"/>
      <c r="Q276" s="416"/>
      <c r="R276" s="416"/>
      <c r="S276" s="416"/>
      <c r="T276" s="416"/>
      <c r="U276" s="416"/>
      <c r="V276" s="416"/>
      <c r="W276" s="416"/>
      <c r="X276" s="416"/>
      <c r="Y276" s="416"/>
      <c r="Z276" s="416"/>
      <c r="AA276" s="416"/>
      <c r="AB276" s="416"/>
      <c r="AC276" s="416"/>
      <c r="AD276" s="416"/>
      <c r="AE276" s="416"/>
      <c r="AF276" s="416"/>
      <c r="AG276" s="416"/>
      <c r="AH276" s="416"/>
      <c r="AI276" s="416"/>
      <c r="AJ276" s="416"/>
      <c r="AK276" s="416"/>
      <c r="AL276" s="416"/>
    </row>
    <row r="277" spans="1:38" ht="14.25">
      <c r="A277" s="416"/>
      <c r="B277" s="416"/>
      <c r="C277" s="416"/>
      <c r="D277" s="416"/>
      <c r="E277" s="416"/>
      <c r="F277" s="416"/>
      <c r="G277" s="416"/>
      <c r="H277" s="416"/>
      <c r="I277" s="416"/>
      <c r="J277" s="416"/>
      <c r="K277" s="416"/>
      <c r="L277" s="416"/>
      <c r="M277" s="416"/>
      <c r="N277" s="416"/>
      <c r="O277" s="416"/>
      <c r="P277" s="416"/>
      <c r="Q277" s="416"/>
      <c r="R277" s="416"/>
      <c r="S277" s="416"/>
      <c r="T277" s="416"/>
      <c r="U277" s="416"/>
      <c r="V277" s="416"/>
      <c r="W277" s="416"/>
      <c r="X277" s="416"/>
      <c r="Y277" s="416"/>
      <c r="Z277" s="416"/>
      <c r="AA277" s="416"/>
      <c r="AB277" s="416"/>
      <c r="AC277" s="416"/>
      <c r="AD277" s="416"/>
      <c r="AE277" s="416"/>
      <c r="AF277" s="416"/>
      <c r="AG277" s="416"/>
      <c r="AH277" s="416"/>
      <c r="AI277" s="416"/>
      <c r="AJ277" s="416"/>
      <c r="AK277" s="416"/>
      <c r="AL277" s="416"/>
    </row>
    <row r="278" spans="1:38" ht="14.25">
      <c r="A278" s="416"/>
      <c r="B278" s="416"/>
      <c r="C278" s="416"/>
      <c r="D278" s="416"/>
      <c r="E278" s="416"/>
      <c r="F278" s="416"/>
      <c r="G278" s="416"/>
      <c r="H278" s="416"/>
      <c r="I278" s="416"/>
      <c r="J278" s="416"/>
      <c r="K278" s="416"/>
      <c r="L278" s="416"/>
      <c r="M278" s="416"/>
      <c r="N278" s="416"/>
      <c r="O278" s="416"/>
      <c r="P278" s="416"/>
      <c r="Q278" s="416"/>
      <c r="R278" s="416"/>
      <c r="S278" s="416"/>
      <c r="T278" s="416"/>
      <c r="U278" s="416"/>
      <c r="V278" s="416"/>
      <c r="W278" s="416"/>
      <c r="X278" s="416"/>
      <c r="Y278" s="416"/>
      <c r="Z278" s="416"/>
      <c r="AA278" s="416"/>
      <c r="AB278" s="416"/>
      <c r="AC278" s="416"/>
      <c r="AD278" s="416"/>
      <c r="AE278" s="416"/>
      <c r="AF278" s="416"/>
      <c r="AG278" s="416"/>
      <c r="AH278" s="416"/>
      <c r="AI278" s="416"/>
      <c r="AJ278" s="416"/>
      <c r="AK278" s="416"/>
      <c r="AL278" s="416"/>
    </row>
    <row r="279" spans="1:38" ht="14.25">
      <c r="A279" s="416"/>
      <c r="B279" s="416"/>
      <c r="C279" s="416"/>
      <c r="D279" s="416"/>
      <c r="E279" s="416"/>
      <c r="F279" s="416"/>
      <c r="G279" s="416"/>
      <c r="H279" s="416"/>
      <c r="I279" s="416"/>
      <c r="J279" s="416"/>
      <c r="K279" s="416"/>
      <c r="L279" s="416"/>
      <c r="M279" s="416"/>
      <c r="N279" s="416"/>
      <c r="O279" s="416"/>
      <c r="P279" s="416"/>
      <c r="Q279" s="416"/>
      <c r="R279" s="416"/>
      <c r="S279" s="416"/>
      <c r="T279" s="416"/>
      <c r="U279" s="416"/>
      <c r="V279" s="416"/>
      <c r="W279" s="416"/>
      <c r="X279" s="416"/>
      <c r="Y279" s="416"/>
      <c r="Z279" s="416"/>
      <c r="AA279" s="416"/>
      <c r="AB279" s="416"/>
      <c r="AC279" s="416"/>
      <c r="AD279" s="416"/>
      <c r="AE279" s="416"/>
      <c r="AF279" s="416"/>
      <c r="AG279" s="416"/>
      <c r="AH279" s="416"/>
      <c r="AI279" s="416"/>
      <c r="AJ279" s="416"/>
      <c r="AK279" s="416"/>
      <c r="AL279" s="416"/>
    </row>
    <row r="280" spans="1:38" ht="14.25">
      <c r="A280" s="416"/>
      <c r="B280" s="416"/>
      <c r="C280" s="416"/>
      <c r="D280" s="416"/>
      <c r="E280" s="416"/>
      <c r="F280" s="416"/>
      <c r="G280" s="416"/>
      <c r="H280" s="416"/>
      <c r="I280" s="416"/>
      <c r="J280" s="416"/>
      <c r="K280" s="416"/>
      <c r="L280" s="416"/>
      <c r="M280" s="416"/>
      <c r="N280" s="416"/>
      <c r="O280" s="416"/>
      <c r="P280" s="416"/>
      <c r="Q280" s="416"/>
      <c r="R280" s="416"/>
      <c r="S280" s="416"/>
      <c r="T280" s="416"/>
      <c r="U280" s="416"/>
      <c r="V280" s="416"/>
      <c r="W280" s="416"/>
      <c r="X280" s="416"/>
      <c r="Y280" s="416"/>
      <c r="Z280" s="416"/>
      <c r="AA280" s="416"/>
      <c r="AB280" s="416"/>
      <c r="AC280" s="416"/>
      <c r="AD280" s="416"/>
      <c r="AE280" s="416"/>
      <c r="AF280" s="416"/>
      <c r="AG280" s="416"/>
      <c r="AH280" s="416"/>
      <c r="AI280" s="416"/>
      <c r="AJ280" s="416"/>
      <c r="AK280" s="416"/>
      <c r="AL280" s="416"/>
    </row>
    <row r="281" spans="1:38" ht="14.25">
      <c r="A281" s="416"/>
      <c r="B281" s="416"/>
      <c r="C281" s="416"/>
      <c r="D281" s="416"/>
      <c r="E281" s="416"/>
      <c r="F281" s="416"/>
      <c r="G281" s="416"/>
      <c r="H281" s="416"/>
      <c r="I281" s="416"/>
      <c r="J281" s="416"/>
      <c r="K281" s="416"/>
      <c r="L281" s="416"/>
      <c r="M281" s="416"/>
      <c r="N281" s="416"/>
      <c r="O281" s="416"/>
      <c r="P281" s="416"/>
      <c r="Q281" s="416"/>
      <c r="R281" s="416"/>
      <c r="S281" s="416"/>
      <c r="T281" s="416"/>
      <c r="U281" s="416"/>
      <c r="V281" s="416"/>
      <c r="W281" s="416"/>
      <c r="X281" s="416"/>
      <c r="Y281" s="416"/>
      <c r="Z281" s="416"/>
      <c r="AA281" s="416"/>
      <c r="AB281" s="416"/>
      <c r="AC281" s="416"/>
      <c r="AD281" s="416"/>
      <c r="AE281" s="416"/>
      <c r="AF281" s="416"/>
      <c r="AG281" s="416"/>
      <c r="AH281" s="416"/>
      <c r="AI281" s="416"/>
      <c r="AJ281" s="416"/>
      <c r="AK281" s="416"/>
      <c r="AL281" s="416"/>
    </row>
    <row r="282" spans="1:38" ht="14.25">
      <c r="A282" s="416"/>
      <c r="B282" s="416"/>
      <c r="C282" s="416"/>
      <c r="D282" s="416"/>
      <c r="E282" s="416"/>
      <c r="F282" s="416"/>
      <c r="G282" s="416"/>
      <c r="H282" s="416"/>
      <c r="I282" s="416"/>
      <c r="J282" s="416"/>
      <c r="K282" s="416"/>
      <c r="L282" s="416"/>
      <c r="M282" s="416"/>
      <c r="N282" s="416"/>
      <c r="O282" s="416"/>
      <c r="P282" s="416"/>
      <c r="Q282" s="416"/>
      <c r="R282" s="416"/>
      <c r="S282" s="416"/>
      <c r="T282" s="416"/>
      <c r="U282" s="416"/>
      <c r="V282" s="416"/>
      <c r="W282" s="416"/>
      <c r="X282" s="416"/>
      <c r="Y282" s="416"/>
      <c r="Z282" s="416"/>
      <c r="AA282" s="416"/>
      <c r="AB282" s="416"/>
      <c r="AC282" s="416"/>
      <c r="AD282" s="416"/>
      <c r="AE282" s="416"/>
      <c r="AF282" s="416"/>
      <c r="AG282" s="416"/>
      <c r="AH282" s="416"/>
      <c r="AI282" s="416"/>
      <c r="AJ282" s="416"/>
      <c r="AK282" s="416"/>
      <c r="AL282" s="416"/>
    </row>
    <row r="283" spans="1:38" ht="14.25">
      <c r="A283" s="416"/>
      <c r="B283" s="416"/>
      <c r="C283" s="416"/>
      <c r="D283" s="416"/>
      <c r="E283" s="416"/>
      <c r="F283" s="416"/>
      <c r="G283" s="416"/>
      <c r="H283" s="416"/>
      <c r="I283" s="416"/>
      <c r="J283" s="416"/>
      <c r="K283" s="416"/>
      <c r="L283" s="416"/>
      <c r="M283" s="416"/>
      <c r="N283" s="416"/>
      <c r="O283" s="416"/>
      <c r="P283" s="416"/>
      <c r="Q283" s="416"/>
      <c r="R283" s="416"/>
      <c r="S283" s="416"/>
      <c r="T283" s="416"/>
      <c r="U283" s="416"/>
      <c r="V283" s="416"/>
      <c r="W283" s="416"/>
      <c r="X283" s="416"/>
      <c r="Y283" s="416"/>
      <c r="Z283" s="416"/>
      <c r="AA283" s="416"/>
      <c r="AB283" s="416"/>
      <c r="AC283" s="416"/>
      <c r="AD283" s="416"/>
      <c r="AE283" s="416"/>
      <c r="AF283" s="416"/>
      <c r="AG283" s="416"/>
      <c r="AH283" s="416"/>
      <c r="AI283" s="416"/>
      <c r="AJ283" s="416"/>
      <c r="AK283" s="416"/>
      <c r="AL283" s="416"/>
    </row>
    <row r="284" spans="1:38" ht="14.25">
      <c r="A284" s="416"/>
      <c r="B284" s="416"/>
      <c r="C284" s="416"/>
      <c r="D284" s="416"/>
      <c r="E284" s="416"/>
      <c r="F284" s="416"/>
      <c r="G284" s="416"/>
      <c r="H284" s="416"/>
      <c r="I284" s="416"/>
      <c r="J284" s="416"/>
      <c r="K284" s="416"/>
      <c r="L284" s="416"/>
      <c r="M284" s="416"/>
      <c r="N284" s="416"/>
      <c r="O284" s="416"/>
      <c r="P284" s="416"/>
      <c r="Q284" s="416"/>
      <c r="R284" s="416"/>
      <c r="S284" s="416"/>
      <c r="T284" s="416"/>
      <c r="U284" s="416"/>
      <c r="V284" s="416"/>
      <c r="W284" s="416"/>
      <c r="X284" s="416"/>
      <c r="Y284" s="416"/>
      <c r="Z284" s="416"/>
      <c r="AA284" s="416"/>
      <c r="AB284" s="416"/>
      <c r="AC284" s="416"/>
      <c r="AD284" s="416"/>
      <c r="AE284" s="416"/>
      <c r="AF284" s="416"/>
      <c r="AG284" s="416"/>
      <c r="AH284" s="416"/>
      <c r="AI284" s="416"/>
      <c r="AJ284" s="416"/>
      <c r="AK284" s="416"/>
      <c r="AL284" s="416"/>
    </row>
    <row r="285" spans="1:38" ht="14.25">
      <c r="A285" s="416"/>
      <c r="B285" s="416"/>
      <c r="C285" s="416"/>
      <c r="D285" s="416"/>
      <c r="E285" s="416"/>
      <c r="F285" s="416"/>
      <c r="G285" s="416"/>
      <c r="H285" s="416"/>
      <c r="I285" s="416"/>
      <c r="J285" s="416"/>
      <c r="K285" s="416"/>
      <c r="L285" s="416"/>
      <c r="M285" s="416"/>
      <c r="N285" s="416"/>
      <c r="O285" s="416"/>
      <c r="P285" s="416"/>
      <c r="Q285" s="416"/>
      <c r="R285" s="416"/>
      <c r="S285" s="416"/>
      <c r="T285" s="416"/>
      <c r="U285" s="416"/>
      <c r="V285" s="416"/>
      <c r="W285" s="416"/>
      <c r="X285" s="416"/>
      <c r="Y285" s="416"/>
      <c r="Z285" s="416"/>
      <c r="AA285" s="416"/>
      <c r="AB285" s="416"/>
      <c r="AC285" s="416"/>
      <c r="AD285" s="416"/>
      <c r="AE285" s="416"/>
      <c r="AF285" s="416"/>
      <c r="AG285" s="416"/>
      <c r="AH285" s="416"/>
      <c r="AI285" s="416"/>
      <c r="AJ285" s="416"/>
      <c r="AK285" s="416"/>
      <c r="AL285" s="416"/>
    </row>
    <row r="286" spans="1:38" ht="14.25">
      <c r="A286" s="416"/>
      <c r="B286" s="416"/>
      <c r="C286" s="416"/>
      <c r="D286" s="416"/>
      <c r="E286" s="416"/>
      <c r="F286" s="416"/>
      <c r="G286" s="416"/>
      <c r="H286" s="416"/>
      <c r="I286" s="416"/>
      <c r="J286" s="416"/>
      <c r="K286" s="416"/>
      <c r="L286" s="416"/>
      <c r="M286" s="416"/>
      <c r="N286" s="416"/>
      <c r="O286" s="416"/>
      <c r="P286" s="416"/>
      <c r="Q286" s="416"/>
      <c r="R286" s="416"/>
      <c r="S286" s="416"/>
      <c r="T286" s="416"/>
      <c r="U286" s="416"/>
      <c r="V286" s="416"/>
      <c r="W286" s="416"/>
      <c r="X286" s="416"/>
      <c r="Y286" s="416"/>
      <c r="Z286" s="416"/>
      <c r="AA286" s="416"/>
      <c r="AB286" s="416"/>
      <c r="AC286" s="416"/>
      <c r="AD286" s="416"/>
      <c r="AE286" s="416"/>
      <c r="AF286" s="416"/>
      <c r="AG286" s="416"/>
      <c r="AH286" s="416"/>
      <c r="AI286" s="416"/>
      <c r="AJ286" s="416"/>
      <c r="AK286" s="416"/>
      <c r="AL286" s="416"/>
    </row>
    <row r="287" spans="1:38" ht="14.25">
      <c r="A287" s="416"/>
      <c r="B287" s="416"/>
      <c r="C287" s="416"/>
      <c r="D287" s="416"/>
      <c r="E287" s="416"/>
      <c r="F287" s="416"/>
      <c r="G287" s="416"/>
      <c r="H287" s="416"/>
      <c r="I287" s="416"/>
      <c r="J287" s="416"/>
      <c r="K287" s="416"/>
      <c r="L287" s="416"/>
      <c r="M287" s="416"/>
      <c r="N287" s="416"/>
      <c r="O287" s="416"/>
      <c r="P287" s="416"/>
      <c r="Q287" s="416"/>
      <c r="R287" s="416"/>
      <c r="S287" s="416"/>
      <c r="T287" s="416"/>
      <c r="U287" s="416"/>
      <c r="V287" s="416"/>
      <c r="W287" s="416"/>
      <c r="X287" s="416"/>
      <c r="Y287" s="416"/>
      <c r="Z287" s="416"/>
      <c r="AA287" s="416"/>
      <c r="AB287" s="416"/>
      <c r="AC287" s="416"/>
      <c r="AD287" s="416"/>
      <c r="AE287" s="416"/>
      <c r="AF287" s="416"/>
      <c r="AG287" s="416"/>
      <c r="AH287" s="416"/>
      <c r="AI287" s="416"/>
      <c r="AJ287" s="416"/>
      <c r="AK287" s="416"/>
      <c r="AL287" s="416"/>
    </row>
  </sheetData>
  <mergeCells count="17">
    <mergeCell ref="C26:C30"/>
    <mergeCell ref="F7:F8"/>
    <mergeCell ref="G7:G8"/>
    <mergeCell ref="H7:H8"/>
    <mergeCell ref="C14:C17"/>
    <mergeCell ref="A23:A25"/>
    <mergeCell ref="B23:B25"/>
    <mergeCell ref="A1:H1"/>
    <mergeCell ref="A2:H2"/>
    <mergeCell ref="A3:H3"/>
    <mergeCell ref="A4:A8"/>
    <mergeCell ref="B4:B8"/>
    <mergeCell ref="C4:C8"/>
    <mergeCell ref="D4:E6"/>
    <mergeCell ref="F4:H6"/>
    <mergeCell ref="D7:D8"/>
    <mergeCell ref="E7:E8"/>
  </mergeCells>
  <printOptions horizontalCentered="1" verticalCentered="1"/>
  <pageMargins left="0" right="0" top="0" bottom="0" header="0" footer="0"/>
  <pageSetup paperSize="9" scale="44" orientation="portrait" r:id="rId1"/>
  <headerFooter alignWithMargins="0"/>
  <rowBreaks count="1" manualBreakCount="1">
    <brk id="25"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A3" sqref="A3:I3"/>
    </sheetView>
  </sheetViews>
  <sheetFormatPr defaultColWidth="9" defaultRowHeight="12.75"/>
  <cols>
    <col min="1" max="1" width="9" style="421"/>
    <col min="2" max="2" width="12.28515625" style="421" bestFit="1" customWidth="1"/>
    <col min="3" max="3" width="9" style="421"/>
    <col min="4" max="4" width="11.7109375" style="421" customWidth="1"/>
    <col min="5" max="7" width="9" style="421"/>
    <col min="8" max="8" width="15" style="421" customWidth="1"/>
    <col min="9" max="9" width="23.5703125" style="421" customWidth="1"/>
    <col min="10" max="16384" width="9" style="421"/>
  </cols>
  <sheetData>
    <row r="1" spans="1:9" ht="18">
      <c r="A1" s="833" t="s">
        <v>2042</v>
      </c>
      <c r="B1" s="833"/>
      <c r="C1" s="833"/>
      <c r="D1" s="833"/>
      <c r="E1" s="833"/>
      <c r="F1" s="833"/>
      <c r="G1" s="833"/>
      <c r="H1" s="833"/>
      <c r="I1" s="833"/>
    </row>
    <row r="2" spans="1:9" ht="15">
      <c r="A2" s="834" t="s">
        <v>2260</v>
      </c>
      <c r="B2" s="834"/>
      <c r="C2" s="834"/>
      <c r="D2" s="834"/>
      <c r="E2" s="834"/>
      <c r="F2" s="834"/>
      <c r="G2" s="834"/>
      <c r="H2" s="834"/>
      <c r="I2" s="834"/>
    </row>
    <row r="3" spans="1:9" ht="15.75" thickBot="1">
      <c r="A3" s="835" t="s">
        <v>2177</v>
      </c>
      <c r="B3" s="836"/>
      <c r="C3" s="836"/>
      <c r="D3" s="836"/>
      <c r="E3" s="836"/>
      <c r="F3" s="836"/>
      <c r="G3" s="836"/>
      <c r="H3" s="836"/>
      <c r="I3" s="837"/>
    </row>
    <row r="4" spans="1:9" ht="134.65" customHeight="1">
      <c r="A4" s="422" t="s">
        <v>2178</v>
      </c>
      <c r="B4" s="423" t="s">
        <v>2179</v>
      </c>
      <c r="C4" s="423" t="s">
        <v>2180</v>
      </c>
      <c r="D4" s="423" t="s">
        <v>2181</v>
      </c>
      <c r="E4" s="423" t="s">
        <v>2182</v>
      </c>
      <c r="F4" s="423" t="s">
        <v>2183</v>
      </c>
      <c r="G4" s="423" t="s">
        <v>2184</v>
      </c>
      <c r="H4" s="423" t="s">
        <v>2185</v>
      </c>
      <c r="I4" s="424" t="s">
        <v>2186</v>
      </c>
    </row>
    <row r="5" spans="1:9">
      <c r="A5" s="425">
        <v>1</v>
      </c>
      <c r="B5" s="426" t="s">
        <v>280</v>
      </c>
      <c r="C5" s="426" t="s">
        <v>280</v>
      </c>
      <c r="D5" s="426" t="s">
        <v>280</v>
      </c>
      <c r="E5" s="426" t="s">
        <v>280</v>
      </c>
      <c r="F5" s="426" t="s">
        <v>280</v>
      </c>
      <c r="G5" s="426" t="s">
        <v>280</v>
      </c>
      <c r="H5" s="426" t="s">
        <v>280</v>
      </c>
      <c r="I5" s="427" t="s">
        <v>280</v>
      </c>
    </row>
    <row r="6" spans="1:9">
      <c r="A6" s="428"/>
      <c r="B6" s="429"/>
      <c r="C6" s="429"/>
      <c r="D6" s="429"/>
      <c r="E6" s="429"/>
      <c r="F6" s="429"/>
      <c r="G6" s="429"/>
      <c r="H6" s="429"/>
      <c r="I6" s="430"/>
    </row>
    <row r="7" spans="1:9">
      <c r="A7" s="428"/>
      <c r="B7" s="429"/>
      <c r="C7" s="429"/>
      <c r="D7" s="429"/>
      <c r="E7" s="429"/>
      <c r="F7" s="429"/>
      <c r="G7" s="429"/>
      <c r="H7" s="429"/>
      <c r="I7" s="430"/>
    </row>
    <row r="8" spans="1:9">
      <c r="A8" s="428"/>
      <c r="B8" s="429"/>
      <c r="C8" s="429"/>
      <c r="D8" s="429"/>
      <c r="E8" s="429"/>
      <c r="F8" s="429"/>
      <c r="G8" s="429"/>
      <c r="H8" s="429"/>
      <c r="I8" s="430"/>
    </row>
    <row r="9" spans="1:9">
      <c r="A9" s="428"/>
      <c r="B9" s="429"/>
      <c r="C9" s="429"/>
      <c r="D9" s="429"/>
      <c r="E9" s="429"/>
      <c r="F9" s="429"/>
      <c r="G9" s="429"/>
      <c r="H9" s="429"/>
      <c r="I9" s="430"/>
    </row>
    <row r="10" spans="1:9">
      <c r="A10" s="428"/>
      <c r="B10" s="429"/>
      <c r="C10" s="429"/>
      <c r="D10" s="429"/>
      <c r="E10" s="429"/>
      <c r="F10" s="429"/>
      <c r="G10" s="429"/>
      <c r="H10" s="429"/>
      <c r="I10" s="430"/>
    </row>
    <row r="11" spans="1:9">
      <c r="A11" s="428"/>
      <c r="B11" s="429"/>
      <c r="C11" s="429"/>
      <c r="D11" s="429"/>
      <c r="E11" s="429"/>
      <c r="F11" s="429"/>
      <c r="G11" s="429"/>
      <c r="H11" s="429"/>
      <c r="I11" s="430"/>
    </row>
    <row r="12" spans="1:9">
      <c r="A12" s="428"/>
      <c r="B12" s="429"/>
      <c r="C12" s="429"/>
      <c r="D12" s="429"/>
      <c r="E12" s="429"/>
      <c r="F12" s="429"/>
      <c r="G12" s="429"/>
      <c r="H12" s="429"/>
      <c r="I12" s="430"/>
    </row>
    <row r="13" spans="1:9">
      <c r="A13" s="428"/>
      <c r="B13" s="429"/>
      <c r="C13" s="429"/>
      <c r="D13" s="429"/>
      <c r="E13" s="429"/>
      <c r="F13" s="429"/>
      <c r="G13" s="429"/>
      <c r="H13" s="429"/>
      <c r="I13" s="430"/>
    </row>
    <row r="14" spans="1:9">
      <c r="A14" s="428"/>
      <c r="B14" s="429"/>
      <c r="C14" s="429"/>
      <c r="D14" s="429"/>
      <c r="E14" s="429"/>
      <c r="F14" s="429"/>
      <c r="G14" s="429"/>
      <c r="H14" s="429"/>
      <c r="I14" s="430"/>
    </row>
    <row r="15" spans="1:9" ht="13.5" thickBot="1">
      <c r="A15" s="431"/>
      <c r="B15" s="432"/>
      <c r="C15" s="432"/>
      <c r="D15" s="432"/>
      <c r="E15" s="432"/>
      <c r="F15" s="432"/>
      <c r="G15" s="432"/>
      <c r="H15" s="432"/>
      <c r="I15" s="433"/>
    </row>
  </sheetData>
  <mergeCells count="3">
    <mergeCell ref="A1:I1"/>
    <mergeCell ref="A2:I2"/>
    <mergeCell ref="A3:I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A3" sqref="A3:F3"/>
    </sheetView>
  </sheetViews>
  <sheetFormatPr defaultColWidth="9" defaultRowHeight="12.75"/>
  <cols>
    <col min="1" max="1" width="12.28515625" style="305" customWidth="1"/>
    <col min="2" max="2" width="13.140625" style="305" customWidth="1"/>
    <col min="3" max="3" width="15.5703125" style="305" customWidth="1"/>
    <col min="4" max="4" width="18.5703125" style="305" customWidth="1"/>
    <col min="5" max="6" width="14.42578125" style="305" customWidth="1"/>
    <col min="7" max="7" width="9" style="305"/>
    <col min="8" max="12" width="0" style="305" hidden="1" customWidth="1"/>
    <col min="13" max="16384" width="9" style="305"/>
  </cols>
  <sheetData>
    <row r="1" spans="1:12" ht="24.75" customHeight="1">
      <c r="A1" s="838" t="s">
        <v>2042</v>
      </c>
      <c r="B1" s="838"/>
      <c r="C1" s="838"/>
      <c r="D1" s="838"/>
      <c r="E1" s="838"/>
      <c r="F1" s="839"/>
    </row>
    <row r="2" spans="1:12" ht="24.75" customHeight="1">
      <c r="A2" s="840" t="s">
        <v>2260</v>
      </c>
      <c r="B2" s="840"/>
      <c r="C2" s="840"/>
      <c r="D2" s="840"/>
      <c r="E2" s="840"/>
      <c r="F2" s="841"/>
    </row>
    <row r="3" spans="1:12" ht="24.75" customHeight="1" thickBot="1">
      <c r="A3" s="842" t="s">
        <v>2043</v>
      </c>
      <c r="B3" s="842"/>
      <c r="C3" s="842"/>
      <c r="D3" s="842"/>
      <c r="E3" s="842"/>
      <c r="F3" s="843"/>
    </row>
    <row r="4" spans="1:12" ht="76.5">
      <c r="A4" s="440" t="s">
        <v>2044</v>
      </c>
      <c r="B4" s="441" t="s">
        <v>2045</v>
      </c>
      <c r="C4" s="441" t="s">
        <v>2046</v>
      </c>
      <c r="D4" s="441" t="s">
        <v>2047</v>
      </c>
      <c r="E4" s="441" t="s">
        <v>2048</v>
      </c>
      <c r="F4" s="442" t="s">
        <v>2049</v>
      </c>
    </row>
    <row r="5" spans="1:12" ht="15" customHeight="1">
      <c r="A5" s="443" t="s">
        <v>2050</v>
      </c>
      <c r="B5" s="685">
        <v>889</v>
      </c>
      <c r="C5" s="685">
        <v>828</v>
      </c>
      <c r="D5" s="685">
        <v>0</v>
      </c>
      <c r="E5" s="685">
        <v>0</v>
      </c>
      <c r="F5" s="686">
        <v>0</v>
      </c>
      <c r="H5" s="307">
        <v>1276</v>
      </c>
      <c r="I5" s="307">
        <v>1276</v>
      </c>
      <c r="J5" s="307">
        <v>1</v>
      </c>
      <c r="K5" s="307">
        <v>0</v>
      </c>
      <c r="L5" s="444">
        <v>0</v>
      </c>
    </row>
    <row r="6" spans="1:12" ht="15" customHeight="1">
      <c r="A6" s="443" t="s">
        <v>2051</v>
      </c>
      <c r="B6" s="687">
        <v>1264</v>
      </c>
      <c r="C6" s="687">
        <v>1264</v>
      </c>
      <c r="D6" s="687">
        <v>2</v>
      </c>
      <c r="E6" s="687">
        <v>0</v>
      </c>
      <c r="F6" s="688">
        <v>0</v>
      </c>
      <c r="H6" s="306">
        <v>1240</v>
      </c>
      <c r="I6" s="306">
        <v>1240</v>
      </c>
      <c r="J6" s="306">
        <v>0</v>
      </c>
      <c r="K6" s="306">
        <v>0</v>
      </c>
      <c r="L6" s="445">
        <v>0</v>
      </c>
    </row>
    <row r="7" spans="1:12" ht="15" customHeight="1">
      <c r="A7" s="443" t="s">
        <v>696</v>
      </c>
      <c r="B7" s="687">
        <v>380</v>
      </c>
      <c r="C7" s="687">
        <v>380</v>
      </c>
      <c r="D7" s="687">
        <v>0</v>
      </c>
      <c r="E7" s="687">
        <v>0</v>
      </c>
      <c r="F7" s="688">
        <v>0</v>
      </c>
      <c r="H7" s="306">
        <v>468</v>
      </c>
      <c r="I7" s="306">
        <v>426</v>
      </c>
      <c r="J7" s="306">
        <v>0</v>
      </c>
      <c r="K7" s="306">
        <v>0</v>
      </c>
      <c r="L7" s="445">
        <v>0</v>
      </c>
    </row>
    <row r="8" spans="1:12" ht="15" customHeight="1">
      <c r="A8" s="443" t="s">
        <v>1117</v>
      </c>
      <c r="B8" s="687">
        <v>1191</v>
      </c>
      <c r="C8" s="687">
        <v>1191</v>
      </c>
      <c r="D8" s="687">
        <v>0</v>
      </c>
      <c r="E8" s="687">
        <v>0</v>
      </c>
      <c r="F8" s="688">
        <v>0</v>
      </c>
      <c r="H8" s="306">
        <v>1384</v>
      </c>
      <c r="I8" s="306">
        <v>1384</v>
      </c>
      <c r="J8" s="306">
        <v>0</v>
      </c>
      <c r="K8" s="306">
        <v>0</v>
      </c>
      <c r="L8" s="445">
        <v>0</v>
      </c>
    </row>
    <row r="9" spans="1:12" ht="15" customHeight="1">
      <c r="A9" s="443" t="s">
        <v>1118</v>
      </c>
      <c r="B9" s="687">
        <v>1053</v>
      </c>
      <c r="C9" s="687">
        <v>0</v>
      </c>
      <c r="D9" s="687">
        <v>0</v>
      </c>
      <c r="E9" s="687">
        <v>0</v>
      </c>
      <c r="F9" s="688">
        <v>0</v>
      </c>
      <c r="H9" s="306">
        <v>696</v>
      </c>
      <c r="I9" s="306">
        <v>0</v>
      </c>
      <c r="J9" s="306">
        <v>0</v>
      </c>
      <c r="K9" s="306">
        <v>0</v>
      </c>
      <c r="L9" s="445">
        <v>0</v>
      </c>
    </row>
    <row r="10" spans="1:12" ht="15" customHeight="1">
      <c r="A10" s="443" t="s">
        <v>1119</v>
      </c>
      <c r="B10" s="687">
        <v>508</v>
      </c>
      <c r="C10" s="687">
        <v>357</v>
      </c>
      <c r="D10" s="687">
        <v>0</v>
      </c>
      <c r="E10" s="687">
        <v>0</v>
      </c>
      <c r="F10" s="688">
        <v>0</v>
      </c>
      <c r="H10" s="306">
        <v>484</v>
      </c>
      <c r="I10" s="306">
        <v>320</v>
      </c>
      <c r="J10" s="306">
        <v>0</v>
      </c>
      <c r="K10" s="306">
        <v>0</v>
      </c>
      <c r="L10" s="445">
        <v>0</v>
      </c>
    </row>
    <row r="11" spans="1:12" ht="15" customHeight="1">
      <c r="A11" s="443" t="s">
        <v>1951</v>
      </c>
      <c r="B11" s="687">
        <v>74</v>
      </c>
      <c r="C11" s="687">
        <v>74</v>
      </c>
      <c r="D11" s="687">
        <v>0</v>
      </c>
      <c r="E11" s="687">
        <v>0</v>
      </c>
      <c r="F11" s="688">
        <v>0</v>
      </c>
      <c r="H11" s="306">
        <v>100</v>
      </c>
      <c r="I11" s="306">
        <v>100</v>
      </c>
      <c r="J11" s="306">
        <v>0</v>
      </c>
      <c r="K11" s="306">
        <v>0</v>
      </c>
      <c r="L11" s="445">
        <v>0</v>
      </c>
    </row>
    <row r="12" spans="1:12" ht="15" customHeight="1">
      <c r="A12" s="443" t="s">
        <v>1120</v>
      </c>
      <c r="B12" s="687">
        <v>915</v>
      </c>
      <c r="C12" s="687">
        <v>915</v>
      </c>
      <c r="D12" s="687">
        <v>0</v>
      </c>
      <c r="E12" s="687">
        <v>0</v>
      </c>
      <c r="F12" s="688">
        <v>0</v>
      </c>
      <c r="H12" s="306">
        <v>1445</v>
      </c>
      <c r="I12" s="306">
        <v>1445</v>
      </c>
      <c r="J12" s="306">
        <v>0</v>
      </c>
      <c r="K12" s="306">
        <v>0</v>
      </c>
      <c r="L12" s="445">
        <v>0</v>
      </c>
    </row>
    <row r="13" spans="1:12" ht="15" customHeight="1">
      <c r="A13" s="443" t="s">
        <v>1122</v>
      </c>
      <c r="B13" s="687">
        <v>1242</v>
      </c>
      <c r="C13" s="687">
        <v>1242</v>
      </c>
      <c r="D13" s="687">
        <v>0</v>
      </c>
      <c r="E13" s="687">
        <v>0</v>
      </c>
      <c r="F13" s="688">
        <v>0</v>
      </c>
      <c r="H13" s="306">
        <v>1344</v>
      </c>
      <c r="I13" s="306">
        <v>1344</v>
      </c>
      <c r="J13" s="306">
        <v>0</v>
      </c>
      <c r="K13" s="306">
        <v>0</v>
      </c>
      <c r="L13" s="445">
        <v>0</v>
      </c>
    </row>
    <row r="14" spans="1:12" ht="15" customHeight="1">
      <c r="A14" s="443" t="s">
        <v>697</v>
      </c>
      <c r="B14" s="687">
        <v>532</v>
      </c>
      <c r="C14" s="687">
        <v>532</v>
      </c>
      <c r="D14" s="687">
        <v>0</v>
      </c>
      <c r="E14" s="687">
        <v>0</v>
      </c>
      <c r="F14" s="688">
        <v>0</v>
      </c>
      <c r="H14" s="306">
        <v>590</v>
      </c>
      <c r="I14" s="306">
        <v>590</v>
      </c>
      <c r="J14" s="306">
        <v>0</v>
      </c>
      <c r="K14" s="306">
        <v>0</v>
      </c>
      <c r="L14" s="445">
        <v>0</v>
      </c>
    </row>
    <row r="15" spans="1:12" ht="15" customHeight="1">
      <c r="A15" s="443" t="s">
        <v>1121</v>
      </c>
      <c r="B15" s="687">
        <v>956</v>
      </c>
      <c r="C15" s="687">
        <v>956</v>
      </c>
      <c r="D15" s="687">
        <v>0</v>
      </c>
      <c r="E15" s="687">
        <v>0</v>
      </c>
      <c r="F15" s="688">
        <v>0</v>
      </c>
      <c r="H15" s="306">
        <v>966</v>
      </c>
      <c r="I15" s="306">
        <v>966</v>
      </c>
      <c r="J15" s="306">
        <v>0</v>
      </c>
      <c r="K15" s="306">
        <v>0</v>
      </c>
      <c r="L15" s="445">
        <v>0</v>
      </c>
    </row>
    <row r="16" spans="1:12" ht="15" customHeight="1">
      <c r="A16" s="443" t="s">
        <v>1123</v>
      </c>
      <c r="B16" s="687">
        <v>741</v>
      </c>
      <c r="C16" s="687">
        <v>741</v>
      </c>
      <c r="D16" s="687">
        <v>0</v>
      </c>
      <c r="E16" s="687">
        <v>0</v>
      </c>
      <c r="F16" s="688">
        <v>0</v>
      </c>
      <c r="H16" s="306">
        <v>864</v>
      </c>
      <c r="I16" s="306">
        <v>864</v>
      </c>
      <c r="J16" s="306">
        <v>6</v>
      </c>
      <c r="K16" s="306">
        <v>0</v>
      </c>
      <c r="L16" s="445">
        <v>2</v>
      </c>
    </row>
    <row r="17" spans="1:12" ht="31.5" customHeight="1" thickBot="1">
      <c r="A17" s="684" t="s">
        <v>2052</v>
      </c>
      <c r="B17" s="689">
        <f>SUM(B5:B16)</f>
        <v>9745</v>
      </c>
      <c r="C17" s="689">
        <f>SUM(C5:C16)</f>
        <v>8480</v>
      </c>
      <c r="D17" s="689">
        <f t="shared" ref="D17:F17" si="0">SUM(D5:D16)</f>
        <v>2</v>
      </c>
      <c r="E17" s="689">
        <f t="shared" si="0"/>
        <v>0</v>
      </c>
      <c r="F17" s="690">
        <f t="shared" si="0"/>
        <v>0</v>
      </c>
      <c r="H17" s="494">
        <f>SUM(H5:H16)</f>
        <v>10857</v>
      </c>
      <c r="I17" s="494">
        <f>SUM(I5:I16)</f>
        <v>9955</v>
      </c>
      <c r="J17" s="494">
        <f t="shared" ref="J17:L17" si="1">SUM(J5:J16)</f>
        <v>7</v>
      </c>
      <c r="K17" s="494">
        <f t="shared" si="1"/>
        <v>0</v>
      </c>
      <c r="L17" s="495">
        <f t="shared" si="1"/>
        <v>2</v>
      </c>
    </row>
  </sheetData>
  <mergeCells count="3">
    <mergeCell ref="A1:F1"/>
    <mergeCell ref="A2:F2"/>
    <mergeCell ref="A3:F3"/>
  </mergeCells>
  <printOptions horizontalCentered="1"/>
  <pageMargins left="0.7" right="0.7" top="0.75" bottom="0.75" header="0.3" footer="0.3"/>
  <pageSetup paperSize="9" scale="10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4"/>
  <sheetViews>
    <sheetView workbookViewId="0">
      <selection activeCell="N28" sqref="N28"/>
    </sheetView>
  </sheetViews>
  <sheetFormatPr defaultColWidth="9.140625" defaultRowHeight="12.75"/>
  <cols>
    <col min="1" max="1" width="90.85546875" style="274" customWidth="1"/>
    <col min="2" max="16384" width="9.140625" style="274"/>
  </cols>
  <sheetData>
    <row r="1" spans="1:1" ht="84" customHeight="1">
      <c r="A1" s="680" t="s">
        <v>2225</v>
      </c>
    </row>
    <row r="2" spans="1:1" ht="65.25" customHeight="1">
      <c r="A2" s="681" t="s">
        <v>1955</v>
      </c>
    </row>
    <row r="3" spans="1:1" ht="58.7" customHeight="1">
      <c r="A3" s="680" t="s">
        <v>373</v>
      </c>
    </row>
    <row r="4" spans="1:1" ht="49.7" customHeight="1">
      <c r="A4" s="682" t="s">
        <v>2258</v>
      </c>
    </row>
  </sheetData>
  <phoneticPr fontId="0" type="noConversion"/>
  <printOptions horizontalCentered="1" verticalCentered="1"/>
  <pageMargins left="0.75" right="0.75" top="1" bottom="1" header="0.5" footer="0.5"/>
  <pageSetup paperSize="9" scale="11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F4" sqref="F4"/>
    </sheetView>
  </sheetViews>
  <sheetFormatPr defaultColWidth="9" defaultRowHeight="12.75"/>
  <cols>
    <col min="1" max="1" width="17.140625" style="308" customWidth="1"/>
    <col min="2" max="2" width="12.5703125" style="308" customWidth="1"/>
    <col min="3" max="3" width="20.85546875" style="308" customWidth="1"/>
    <col min="4" max="4" width="17.5703125" style="308" customWidth="1"/>
    <col min="5" max="5" width="16" style="308" customWidth="1"/>
    <col min="6" max="6" width="18.5703125" style="308" customWidth="1"/>
    <col min="7" max="7" width="9" style="308"/>
    <col min="8" max="12" width="0" style="308" hidden="1" customWidth="1"/>
    <col min="13" max="16384" width="9" style="308"/>
  </cols>
  <sheetData>
    <row r="1" spans="1:12" ht="18">
      <c r="A1" s="844" t="s">
        <v>2042</v>
      </c>
      <c r="B1" s="844"/>
      <c r="C1" s="844"/>
      <c r="D1" s="844"/>
      <c r="E1" s="844"/>
      <c r="F1" s="845"/>
    </row>
    <row r="2" spans="1:12" ht="15.75">
      <c r="A2" s="846" t="s">
        <v>2261</v>
      </c>
      <c r="B2" s="846"/>
      <c r="C2" s="846"/>
      <c r="D2" s="846"/>
      <c r="E2" s="846"/>
      <c r="F2" s="847"/>
    </row>
    <row r="3" spans="1:12" ht="15.75" thickBot="1">
      <c r="A3" s="848" t="s">
        <v>2053</v>
      </c>
      <c r="B3" s="848"/>
      <c r="C3" s="848"/>
      <c r="D3" s="848"/>
      <c r="E3" s="848"/>
      <c r="F3" s="849"/>
    </row>
    <row r="4" spans="1:12" ht="72" customHeight="1">
      <c r="A4" s="434" t="s">
        <v>2044</v>
      </c>
      <c r="B4" s="435" t="s">
        <v>2045</v>
      </c>
      <c r="C4" s="435" t="s">
        <v>2054</v>
      </c>
      <c r="D4" s="435" t="s">
        <v>2055</v>
      </c>
      <c r="E4" s="435" t="s">
        <v>2056</v>
      </c>
      <c r="F4" s="436" t="s">
        <v>2057</v>
      </c>
    </row>
    <row r="5" spans="1:12" ht="17.25" customHeight="1">
      <c r="A5" s="437" t="s">
        <v>2050</v>
      </c>
      <c r="B5" s="691">
        <v>414</v>
      </c>
      <c r="C5" s="691">
        <v>414</v>
      </c>
      <c r="D5" s="691">
        <v>0</v>
      </c>
      <c r="E5" s="691">
        <v>0</v>
      </c>
      <c r="F5" s="692">
        <v>0</v>
      </c>
      <c r="H5" s="309">
        <v>520</v>
      </c>
      <c r="I5" s="309">
        <v>520</v>
      </c>
      <c r="J5" s="309">
        <v>0</v>
      </c>
      <c r="K5" s="309">
        <v>0</v>
      </c>
      <c r="L5" s="438">
        <v>0</v>
      </c>
    </row>
    <row r="6" spans="1:12" ht="17.25" customHeight="1">
      <c r="A6" s="437" t="s">
        <v>2051</v>
      </c>
      <c r="B6" s="691">
        <v>431</v>
      </c>
      <c r="C6" s="691">
        <v>431</v>
      </c>
      <c r="D6" s="691">
        <v>0</v>
      </c>
      <c r="E6" s="691">
        <v>0</v>
      </c>
      <c r="F6" s="692">
        <v>0</v>
      </c>
      <c r="H6" s="309">
        <v>403</v>
      </c>
      <c r="I6" s="309">
        <v>403</v>
      </c>
      <c r="J6" s="309">
        <v>0</v>
      </c>
      <c r="K6" s="309">
        <v>0</v>
      </c>
      <c r="L6" s="438">
        <v>0</v>
      </c>
    </row>
    <row r="7" spans="1:12" ht="17.25" customHeight="1">
      <c r="A7" s="437" t="s">
        <v>696</v>
      </c>
      <c r="B7" s="691">
        <v>921</v>
      </c>
      <c r="C7" s="691">
        <v>921</v>
      </c>
      <c r="D7" s="691">
        <v>0</v>
      </c>
      <c r="E7" s="691">
        <v>0</v>
      </c>
      <c r="F7" s="692">
        <v>0</v>
      </c>
      <c r="H7" s="309">
        <v>817</v>
      </c>
      <c r="I7" s="309">
        <v>817</v>
      </c>
      <c r="J7" s="309">
        <v>0</v>
      </c>
      <c r="K7" s="309">
        <v>0</v>
      </c>
      <c r="L7" s="438">
        <v>0</v>
      </c>
    </row>
    <row r="8" spans="1:12" ht="17.25" customHeight="1">
      <c r="A8" s="437" t="s">
        <v>1117</v>
      </c>
      <c r="B8" s="691">
        <v>72</v>
      </c>
      <c r="C8" s="691">
        <v>72</v>
      </c>
      <c r="D8" s="691">
        <v>0</v>
      </c>
      <c r="E8" s="691">
        <v>0</v>
      </c>
      <c r="F8" s="692">
        <v>0</v>
      </c>
      <c r="H8" s="309">
        <v>107</v>
      </c>
      <c r="I8" s="309">
        <v>107</v>
      </c>
      <c r="J8" s="309">
        <v>1</v>
      </c>
      <c r="K8" s="309">
        <v>1</v>
      </c>
      <c r="L8" s="438">
        <v>0</v>
      </c>
    </row>
    <row r="9" spans="1:12" ht="17.25" customHeight="1">
      <c r="A9" s="437" t="s">
        <v>1118</v>
      </c>
      <c r="B9" s="691">
        <v>1047</v>
      </c>
      <c r="C9" s="691">
        <v>1047</v>
      </c>
      <c r="D9" s="691">
        <v>0</v>
      </c>
      <c r="E9" s="691">
        <v>0</v>
      </c>
      <c r="F9" s="692">
        <v>0</v>
      </c>
      <c r="H9" s="309">
        <v>846</v>
      </c>
      <c r="I9" s="309">
        <v>846</v>
      </c>
      <c r="J9" s="309">
        <v>34</v>
      </c>
      <c r="K9" s="309">
        <v>0</v>
      </c>
      <c r="L9" s="438">
        <v>31</v>
      </c>
    </row>
    <row r="10" spans="1:12" ht="17.25" customHeight="1">
      <c r="A10" s="437" t="s">
        <v>1119</v>
      </c>
      <c r="B10" s="691">
        <v>497</v>
      </c>
      <c r="C10" s="691">
        <v>497</v>
      </c>
      <c r="D10" s="691">
        <v>0</v>
      </c>
      <c r="E10" s="691">
        <v>0</v>
      </c>
      <c r="F10" s="692">
        <v>0</v>
      </c>
      <c r="H10" s="309">
        <v>459</v>
      </c>
      <c r="I10" s="309">
        <v>459</v>
      </c>
      <c r="J10" s="309">
        <v>0</v>
      </c>
      <c r="K10" s="309">
        <v>0</v>
      </c>
      <c r="L10" s="438">
        <v>0</v>
      </c>
    </row>
    <row r="11" spans="1:12" ht="17.25" customHeight="1">
      <c r="A11" s="437" t="s">
        <v>1951</v>
      </c>
      <c r="B11" s="691">
        <v>832</v>
      </c>
      <c r="C11" s="691">
        <v>832</v>
      </c>
      <c r="D11" s="691">
        <v>0</v>
      </c>
      <c r="E11" s="691">
        <v>0</v>
      </c>
      <c r="F11" s="692">
        <v>0</v>
      </c>
      <c r="H11" s="309">
        <v>719</v>
      </c>
      <c r="I11" s="309">
        <v>719</v>
      </c>
      <c r="J11" s="309">
        <v>0</v>
      </c>
      <c r="K11" s="309">
        <v>0</v>
      </c>
      <c r="L11" s="438">
        <v>0</v>
      </c>
    </row>
    <row r="12" spans="1:12" ht="17.25" customHeight="1">
      <c r="A12" s="437" t="s">
        <v>1120</v>
      </c>
      <c r="B12" s="691">
        <v>117</v>
      </c>
      <c r="C12" s="691">
        <v>117</v>
      </c>
      <c r="D12" s="691">
        <v>0</v>
      </c>
      <c r="E12" s="691">
        <v>0</v>
      </c>
      <c r="F12" s="692">
        <v>0</v>
      </c>
      <c r="H12" s="309">
        <v>174</v>
      </c>
      <c r="I12" s="309">
        <v>174</v>
      </c>
      <c r="J12" s="309">
        <v>0</v>
      </c>
      <c r="K12" s="309">
        <v>0</v>
      </c>
      <c r="L12" s="438">
        <v>0</v>
      </c>
    </row>
    <row r="13" spans="1:12" ht="17.25" customHeight="1">
      <c r="A13" s="437" t="s">
        <v>1122</v>
      </c>
      <c r="B13" s="691">
        <v>689</v>
      </c>
      <c r="C13" s="691">
        <v>689</v>
      </c>
      <c r="D13" s="691">
        <v>0</v>
      </c>
      <c r="E13" s="691">
        <v>0</v>
      </c>
      <c r="F13" s="692">
        <v>0</v>
      </c>
      <c r="H13" s="309">
        <v>790</v>
      </c>
      <c r="I13" s="309">
        <v>790</v>
      </c>
      <c r="J13" s="309">
        <v>0</v>
      </c>
      <c r="K13" s="309">
        <v>0</v>
      </c>
      <c r="L13" s="438">
        <v>0</v>
      </c>
    </row>
    <row r="14" spans="1:12" ht="17.25" customHeight="1">
      <c r="A14" s="437" t="s">
        <v>697</v>
      </c>
      <c r="B14" s="691">
        <v>422</v>
      </c>
      <c r="C14" s="691">
        <v>422</v>
      </c>
      <c r="D14" s="691">
        <v>0</v>
      </c>
      <c r="E14" s="691">
        <v>0</v>
      </c>
      <c r="F14" s="692">
        <v>0</v>
      </c>
      <c r="H14" s="309">
        <v>438</v>
      </c>
      <c r="I14" s="309">
        <v>438</v>
      </c>
      <c r="J14" s="309">
        <v>0</v>
      </c>
      <c r="K14" s="309">
        <v>0</v>
      </c>
      <c r="L14" s="438">
        <v>0</v>
      </c>
    </row>
    <row r="15" spans="1:12" ht="17.25" customHeight="1">
      <c r="A15" s="437" t="s">
        <v>1121</v>
      </c>
      <c r="B15" s="691">
        <v>1071</v>
      </c>
      <c r="C15" s="691">
        <v>1071</v>
      </c>
      <c r="D15" s="691">
        <v>0</v>
      </c>
      <c r="E15" s="691">
        <v>0</v>
      </c>
      <c r="F15" s="692">
        <v>0</v>
      </c>
      <c r="H15" s="309">
        <v>976</v>
      </c>
      <c r="I15" s="309">
        <v>976</v>
      </c>
      <c r="J15" s="309">
        <v>0</v>
      </c>
      <c r="K15" s="309">
        <v>0</v>
      </c>
      <c r="L15" s="438">
        <v>0</v>
      </c>
    </row>
    <row r="16" spans="1:12" ht="17.25" customHeight="1">
      <c r="A16" s="437" t="s">
        <v>1123</v>
      </c>
      <c r="B16" s="691">
        <v>1565</v>
      </c>
      <c r="C16" s="691">
        <v>1565</v>
      </c>
      <c r="D16" s="691">
        <v>0</v>
      </c>
      <c r="E16" s="691">
        <v>0</v>
      </c>
      <c r="F16" s="692">
        <v>0</v>
      </c>
      <c r="H16" s="309">
        <v>1226</v>
      </c>
      <c r="I16" s="309">
        <v>1226</v>
      </c>
      <c r="J16" s="309">
        <v>0</v>
      </c>
      <c r="K16" s="309">
        <v>0</v>
      </c>
      <c r="L16" s="438">
        <v>0</v>
      </c>
    </row>
    <row r="17" spans="1:12" ht="17.25" customHeight="1" thickBot="1">
      <c r="A17" s="439" t="s">
        <v>2052</v>
      </c>
      <c r="B17" s="693">
        <f>SUM(B5:B16)</f>
        <v>8078</v>
      </c>
      <c r="C17" s="693">
        <f t="shared" ref="C17:F17" si="0">SUM(C5:C16)</f>
        <v>8078</v>
      </c>
      <c r="D17" s="693">
        <f t="shared" si="0"/>
        <v>0</v>
      </c>
      <c r="E17" s="693">
        <f t="shared" si="0"/>
        <v>0</v>
      </c>
      <c r="F17" s="694">
        <f t="shared" si="0"/>
        <v>0</v>
      </c>
      <c r="H17" s="496">
        <f>SUM(H5:H16)</f>
        <v>7475</v>
      </c>
      <c r="I17" s="496">
        <f t="shared" ref="I17:L17" si="1">SUM(I5:I16)</f>
        <v>7475</v>
      </c>
      <c r="J17" s="496">
        <f t="shared" si="1"/>
        <v>35</v>
      </c>
      <c r="K17" s="496">
        <f t="shared" si="1"/>
        <v>1</v>
      </c>
      <c r="L17" s="497">
        <f t="shared" si="1"/>
        <v>31</v>
      </c>
    </row>
  </sheetData>
  <mergeCells count="3">
    <mergeCell ref="A1:F1"/>
    <mergeCell ref="A2:F2"/>
    <mergeCell ref="A3:F3"/>
  </mergeCells>
  <printOptions horizontalCentered="1"/>
  <pageMargins left="0.7" right="0.7" top="0.75" bottom="0.75" header="0.3" footer="0.3"/>
  <pageSetup paperSize="9" scale="125" orientation="landscape"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95"/>
  <sheetViews>
    <sheetView workbookViewId="0">
      <selection activeCell="A4" sqref="A4:A7"/>
    </sheetView>
  </sheetViews>
  <sheetFormatPr defaultColWidth="9" defaultRowHeight="12.75"/>
  <cols>
    <col min="1" max="1" width="4.42578125" style="311" bestFit="1" customWidth="1"/>
    <col min="2" max="2" width="16.28515625" style="311" bestFit="1" customWidth="1"/>
    <col min="3" max="6" width="9" style="311"/>
    <col min="7" max="7" width="8.42578125" style="311" customWidth="1"/>
    <col min="8" max="9" width="9" style="311"/>
    <col min="10" max="10" width="8.5703125" style="311" customWidth="1"/>
    <col min="11" max="12" width="9" style="311"/>
    <col min="13" max="13" width="5.140625" style="311" hidden="1" customWidth="1"/>
    <col min="14" max="16384" width="9" style="311"/>
  </cols>
  <sheetData>
    <row r="1" spans="1:38" ht="27.75">
      <c r="A1" s="700" t="s">
        <v>2042</v>
      </c>
      <c r="B1" s="700"/>
      <c r="C1" s="700"/>
      <c r="D1" s="700"/>
      <c r="E1" s="700"/>
      <c r="F1" s="700"/>
      <c r="G1" s="700"/>
      <c r="H1" s="700"/>
      <c r="I1" s="700"/>
      <c r="J1" s="700"/>
      <c r="K1" s="700"/>
      <c r="L1" s="70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row>
    <row r="2" spans="1:38" ht="18.95" customHeight="1">
      <c r="A2" s="701" t="s">
        <v>2058</v>
      </c>
      <c r="B2" s="701"/>
      <c r="C2" s="701"/>
      <c r="D2" s="701"/>
      <c r="E2" s="701"/>
      <c r="F2" s="701"/>
      <c r="G2" s="701"/>
      <c r="H2" s="701"/>
      <c r="I2" s="701"/>
      <c r="J2" s="701"/>
      <c r="K2" s="701"/>
      <c r="L2" s="701"/>
      <c r="M2" s="312"/>
      <c r="N2" s="312"/>
      <c r="O2" s="312"/>
      <c r="P2" s="312"/>
      <c r="Q2" s="312"/>
      <c r="R2" s="312"/>
      <c r="S2" s="310"/>
      <c r="T2" s="310"/>
      <c r="U2" s="310"/>
      <c r="V2" s="310"/>
      <c r="W2" s="310"/>
      <c r="X2" s="310"/>
      <c r="Y2" s="310"/>
      <c r="Z2" s="310"/>
      <c r="AA2" s="310"/>
      <c r="AB2" s="310"/>
      <c r="AC2" s="310"/>
      <c r="AD2" s="310"/>
      <c r="AE2" s="310"/>
      <c r="AF2" s="310"/>
      <c r="AG2" s="310"/>
      <c r="AH2" s="310"/>
      <c r="AI2" s="310"/>
      <c r="AJ2" s="310"/>
      <c r="AK2" s="310"/>
      <c r="AL2" s="310"/>
    </row>
    <row r="3" spans="1:38" ht="15.75" thickBot="1">
      <c r="A3" s="702" t="s">
        <v>2259</v>
      </c>
      <c r="B3" s="702"/>
      <c r="C3" s="702"/>
      <c r="D3" s="702"/>
      <c r="E3" s="702"/>
      <c r="F3" s="702"/>
      <c r="G3" s="702"/>
      <c r="H3" s="702"/>
      <c r="I3" s="702"/>
      <c r="J3" s="702"/>
      <c r="K3" s="702"/>
      <c r="L3" s="702"/>
      <c r="M3" s="312"/>
      <c r="N3" s="312"/>
      <c r="O3" s="312"/>
      <c r="P3" s="312"/>
      <c r="Q3" s="312"/>
      <c r="R3" s="312"/>
      <c r="S3" s="310"/>
      <c r="T3" s="310"/>
      <c r="U3" s="310"/>
      <c r="V3" s="310"/>
      <c r="W3" s="310"/>
      <c r="X3" s="310"/>
      <c r="Y3" s="310"/>
      <c r="Z3" s="310"/>
      <c r="AA3" s="310"/>
      <c r="AB3" s="310"/>
      <c r="AC3" s="310"/>
      <c r="AD3" s="310"/>
      <c r="AE3" s="310"/>
      <c r="AF3" s="310"/>
      <c r="AG3" s="310"/>
      <c r="AH3" s="310"/>
      <c r="AI3" s="310"/>
      <c r="AJ3" s="310"/>
      <c r="AK3" s="310"/>
      <c r="AL3" s="310"/>
    </row>
    <row r="4" spans="1:38" ht="32.25" customHeight="1">
      <c r="A4" s="703" t="s">
        <v>806</v>
      </c>
      <c r="B4" s="705" t="s">
        <v>2059</v>
      </c>
      <c r="C4" s="705" t="s">
        <v>2226</v>
      </c>
      <c r="D4" s="705"/>
      <c r="E4" s="705"/>
      <c r="F4" s="705"/>
      <c r="G4" s="705"/>
      <c r="H4" s="705" t="s">
        <v>2060</v>
      </c>
      <c r="I4" s="705"/>
      <c r="J4" s="705"/>
      <c r="K4" s="705"/>
      <c r="L4" s="706"/>
      <c r="M4" s="313"/>
      <c r="N4" s="313"/>
      <c r="O4" s="313"/>
      <c r="P4" s="314"/>
      <c r="Q4" s="314"/>
      <c r="R4" s="312"/>
      <c r="S4" s="310"/>
      <c r="T4" s="310"/>
      <c r="U4" s="310"/>
      <c r="V4" s="310"/>
      <c r="W4" s="310"/>
      <c r="X4" s="310"/>
      <c r="Y4" s="310"/>
      <c r="Z4" s="310"/>
      <c r="AA4" s="310"/>
      <c r="AB4" s="310"/>
      <c r="AC4" s="310"/>
      <c r="AD4" s="310"/>
      <c r="AE4" s="310"/>
      <c r="AF4" s="310"/>
      <c r="AG4" s="310"/>
      <c r="AH4" s="310"/>
      <c r="AI4" s="310"/>
      <c r="AJ4" s="310"/>
      <c r="AK4" s="310"/>
      <c r="AL4" s="310"/>
    </row>
    <row r="5" spans="1:38" ht="15">
      <c r="A5" s="704"/>
      <c r="B5" s="701"/>
      <c r="C5" s="701" t="s">
        <v>1010</v>
      </c>
      <c r="D5" s="701"/>
      <c r="E5" s="701" t="s">
        <v>1064</v>
      </c>
      <c r="F5" s="701"/>
      <c r="G5" s="701"/>
      <c r="H5" s="701" t="s">
        <v>1010</v>
      </c>
      <c r="I5" s="701"/>
      <c r="J5" s="701" t="s">
        <v>1064</v>
      </c>
      <c r="K5" s="701"/>
      <c r="L5" s="707"/>
      <c r="M5" s="315"/>
      <c r="N5" s="315"/>
      <c r="O5" s="315"/>
      <c r="P5" s="315"/>
      <c r="Q5" s="315"/>
      <c r="R5" s="312"/>
      <c r="S5" s="310"/>
      <c r="T5" s="310"/>
      <c r="U5" s="310"/>
      <c r="V5" s="310"/>
      <c r="W5" s="310"/>
      <c r="X5" s="310"/>
      <c r="Y5" s="310"/>
      <c r="Z5" s="310"/>
      <c r="AA5" s="310"/>
      <c r="AB5" s="310"/>
      <c r="AC5" s="310"/>
      <c r="AD5" s="310"/>
      <c r="AE5" s="310"/>
      <c r="AF5" s="310"/>
      <c r="AG5" s="310"/>
      <c r="AH5" s="310"/>
      <c r="AI5" s="310"/>
      <c r="AJ5" s="310"/>
      <c r="AK5" s="310"/>
      <c r="AL5" s="310"/>
    </row>
    <row r="6" spans="1:38" ht="15">
      <c r="A6" s="704"/>
      <c r="B6" s="701"/>
      <c r="C6" s="701" t="s">
        <v>1011</v>
      </c>
      <c r="D6" s="701" t="s">
        <v>1012</v>
      </c>
      <c r="E6" s="701" t="s">
        <v>1011</v>
      </c>
      <c r="F6" s="701" t="s">
        <v>1013</v>
      </c>
      <c r="G6" s="701" t="s">
        <v>1012</v>
      </c>
      <c r="H6" s="701" t="s">
        <v>1011</v>
      </c>
      <c r="I6" s="701" t="s">
        <v>1012</v>
      </c>
      <c r="J6" s="701" t="s">
        <v>1011</v>
      </c>
      <c r="K6" s="701" t="s">
        <v>1013</v>
      </c>
      <c r="L6" s="707" t="s">
        <v>1012</v>
      </c>
      <c r="M6" s="315"/>
      <c r="N6" s="315"/>
      <c r="O6" s="315"/>
      <c r="P6" s="315"/>
      <c r="Q6" s="315"/>
      <c r="R6" s="312"/>
      <c r="S6" s="310"/>
      <c r="T6" s="310"/>
      <c r="U6" s="310"/>
      <c r="V6" s="310"/>
      <c r="W6" s="310"/>
      <c r="X6" s="310"/>
      <c r="Y6" s="310"/>
      <c r="Z6" s="310"/>
      <c r="AA6" s="310"/>
      <c r="AB6" s="310"/>
      <c r="AC6" s="310"/>
      <c r="AD6" s="310"/>
      <c r="AE6" s="310"/>
      <c r="AF6" s="310"/>
      <c r="AG6" s="310"/>
      <c r="AH6" s="310"/>
      <c r="AI6" s="310"/>
      <c r="AJ6" s="310"/>
      <c r="AK6" s="310"/>
      <c r="AL6" s="310"/>
    </row>
    <row r="7" spans="1:38" ht="15">
      <c r="A7" s="704"/>
      <c r="B7" s="701"/>
      <c r="C7" s="701"/>
      <c r="D7" s="701"/>
      <c r="E7" s="701"/>
      <c r="F7" s="701"/>
      <c r="G7" s="701"/>
      <c r="H7" s="701"/>
      <c r="I7" s="701"/>
      <c r="J7" s="701"/>
      <c r="K7" s="701"/>
      <c r="L7" s="707"/>
      <c r="M7" s="315"/>
      <c r="N7" s="315"/>
      <c r="O7" s="315"/>
      <c r="P7" s="310"/>
      <c r="Q7" s="310"/>
      <c r="R7" s="310"/>
      <c r="S7" s="310"/>
      <c r="T7" s="310"/>
      <c r="U7" s="310"/>
      <c r="V7" s="310"/>
      <c r="W7" s="310"/>
      <c r="X7" s="310"/>
      <c r="Y7" s="310"/>
      <c r="Z7" s="310"/>
      <c r="AA7" s="310"/>
      <c r="AB7" s="310"/>
      <c r="AC7" s="310"/>
      <c r="AD7" s="310"/>
    </row>
    <row r="8" spans="1:38" ht="20.100000000000001" customHeight="1">
      <c r="A8" s="406">
        <v>1</v>
      </c>
      <c r="B8" s="316" t="s">
        <v>930</v>
      </c>
      <c r="C8" s="317">
        <v>0</v>
      </c>
      <c r="D8" s="317">
        <v>1</v>
      </c>
      <c r="E8" s="317">
        <v>0</v>
      </c>
      <c r="F8" s="317">
        <v>0</v>
      </c>
      <c r="G8" s="317">
        <v>1</v>
      </c>
      <c r="H8" s="675">
        <v>0</v>
      </c>
      <c r="I8" s="675">
        <v>1</v>
      </c>
      <c r="J8" s="675">
        <v>4</v>
      </c>
      <c r="K8" s="675">
        <v>0</v>
      </c>
      <c r="L8" s="675">
        <v>3</v>
      </c>
      <c r="M8" s="635">
        <f>SUM(H8:L8)</f>
        <v>8</v>
      </c>
      <c r="N8" s="310"/>
      <c r="O8" s="310"/>
      <c r="P8" s="310"/>
      <c r="Q8" s="310"/>
      <c r="R8" s="310"/>
      <c r="S8" s="310"/>
      <c r="T8" s="310"/>
      <c r="U8" s="310"/>
      <c r="V8" s="310"/>
    </row>
    <row r="9" spans="1:38" ht="20.100000000000001" customHeight="1">
      <c r="A9" s="406">
        <f>A8+1</f>
        <v>2</v>
      </c>
      <c r="B9" s="316" t="s">
        <v>1628</v>
      </c>
      <c r="C9" s="317">
        <v>1</v>
      </c>
      <c r="D9" s="317">
        <v>0</v>
      </c>
      <c r="E9" s="317">
        <v>4</v>
      </c>
      <c r="F9" s="317">
        <v>6</v>
      </c>
      <c r="G9" s="317">
        <v>2</v>
      </c>
      <c r="H9" s="675">
        <v>1</v>
      </c>
      <c r="I9" s="675">
        <v>1</v>
      </c>
      <c r="J9" s="675">
        <v>19</v>
      </c>
      <c r="K9" s="675">
        <v>19</v>
      </c>
      <c r="L9" s="675">
        <v>6</v>
      </c>
      <c r="M9" s="635">
        <f t="shared" ref="M9:M19" si="0">SUM(H9:L9)</f>
        <v>46</v>
      </c>
      <c r="N9" s="310"/>
      <c r="O9" s="310"/>
      <c r="P9" s="310"/>
      <c r="Q9" s="310"/>
      <c r="R9" s="310"/>
      <c r="S9" s="310"/>
      <c r="T9" s="310"/>
      <c r="U9" s="310"/>
      <c r="V9" s="310"/>
    </row>
    <row r="10" spans="1:38" ht="20.100000000000001" customHeight="1">
      <c r="A10" s="406">
        <f t="shared" ref="A10:A19" si="1">A9+1</f>
        <v>3</v>
      </c>
      <c r="B10" s="316" t="s">
        <v>558</v>
      </c>
      <c r="C10" s="317">
        <v>0</v>
      </c>
      <c r="D10" s="317">
        <v>0</v>
      </c>
      <c r="E10" s="317">
        <v>1</v>
      </c>
      <c r="F10" s="317">
        <v>4</v>
      </c>
      <c r="G10" s="317">
        <v>0</v>
      </c>
      <c r="H10" s="675">
        <v>1</v>
      </c>
      <c r="I10" s="675">
        <v>3</v>
      </c>
      <c r="J10" s="675">
        <v>9</v>
      </c>
      <c r="K10" s="675">
        <v>19</v>
      </c>
      <c r="L10" s="675">
        <v>1</v>
      </c>
      <c r="M10" s="635">
        <f t="shared" si="0"/>
        <v>33</v>
      </c>
      <c r="N10" s="310"/>
      <c r="O10" s="310"/>
      <c r="P10" s="310"/>
      <c r="Q10" s="310"/>
      <c r="R10" s="310"/>
      <c r="S10" s="310"/>
      <c r="T10" s="310"/>
      <c r="U10" s="310"/>
      <c r="V10" s="310"/>
    </row>
    <row r="11" spans="1:38" ht="20.100000000000001" customHeight="1">
      <c r="A11" s="406">
        <f t="shared" si="1"/>
        <v>4</v>
      </c>
      <c r="B11" s="316" t="s">
        <v>1629</v>
      </c>
      <c r="C11" s="317">
        <v>0</v>
      </c>
      <c r="D11" s="317">
        <v>0</v>
      </c>
      <c r="E11" s="317">
        <v>1</v>
      </c>
      <c r="F11" s="317">
        <v>1</v>
      </c>
      <c r="G11" s="317">
        <v>1</v>
      </c>
      <c r="H11" s="675">
        <v>0</v>
      </c>
      <c r="I11" s="675">
        <v>1</v>
      </c>
      <c r="J11" s="675">
        <v>4</v>
      </c>
      <c r="K11" s="675">
        <v>9</v>
      </c>
      <c r="L11" s="675">
        <v>2</v>
      </c>
      <c r="M11" s="635">
        <f t="shared" si="0"/>
        <v>16</v>
      </c>
      <c r="N11" s="310"/>
      <c r="O11" s="310"/>
      <c r="P11" s="310"/>
      <c r="Q11" s="310"/>
      <c r="R11" s="310"/>
      <c r="S11" s="310"/>
      <c r="T11" s="310"/>
      <c r="U11" s="310"/>
      <c r="V11" s="310"/>
    </row>
    <row r="12" spans="1:38" ht="20.100000000000001" customHeight="1">
      <c r="A12" s="406">
        <f t="shared" si="1"/>
        <v>5</v>
      </c>
      <c r="B12" s="316" t="s">
        <v>1630</v>
      </c>
      <c r="C12" s="317">
        <v>0</v>
      </c>
      <c r="D12" s="317">
        <v>0</v>
      </c>
      <c r="E12" s="317">
        <v>1</v>
      </c>
      <c r="F12" s="317">
        <v>5</v>
      </c>
      <c r="G12" s="317">
        <v>1</v>
      </c>
      <c r="H12" s="675">
        <v>0</v>
      </c>
      <c r="I12" s="675">
        <v>3</v>
      </c>
      <c r="J12" s="675">
        <v>8</v>
      </c>
      <c r="K12" s="675">
        <v>24</v>
      </c>
      <c r="L12" s="675">
        <v>7</v>
      </c>
      <c r="M12" s="635">
        <f t="shared" si="0"/>
        <v>42</v>
      </c>
      <c r="N12" s="310"/>
      <c r="O12" s="310"/>
      <c r="P12" s="310"/>
      <c r="Q12" s="310"/>
      <c r="R12" s="310"/>
      <c r="S12" s="310"/>
      <c r="T12" s="310"/>
      <c r="U12" s="310"/>
      <c r="V12" s="310"/>
    </row>
    <row r="13" spans="1:38" ht="20.100000000000001" customHeight="1">
      <c r="A13" s="406">
        <f t="shared" si="1"/>
        <v>6</v>
      </c>
      <c r="B13" s="316" t="s">
        <v>283</v>
      </c>
      <c r="C13" s="317">
        <v>0</v>
      </c>
      <c r="D13" s="317">
        <v>0</v>
      </c>
      <c r="E13" s="317">
        <v>3</v>
      </c>
      <c r="F13" s="317">
        <v>8</v>
      </c>
      <c r="G13" s="317">
        <v>0</v>
      </c>
      <c r="H13" s="675">
        <v>1</v>
      </c>
      <c r="I13" s="675">
        <v>2</v>
      </c>
      <c r="J13" s="675">
        <v>8</v>
      </c>
      <c r="K13" s="675">
        <v>27</v>
      </c>
      <c r="L13" s="675">
        <v>4</v>
      </c>
      <c r="M13" s="635">
        <f t="shared" si="0"/>
        <v>42</v>
      </c>
      <c r="N13" s="310"/>
      <c r="O13" s="310"/>
      <c r="P13" s="310"/>
      <c r="Q13" s="310"/>
      <c r="R13" s="310"/>
      <c r="S13" s="310"/>
      <c r="T13" s="310"/>
      <c r="U13" s="310"/>
      <c r="V13" s="310"/>
    </row>
    <row r="14" spans="1:38" ht="20.100000000000001" customHeight="1">
      <c r="A14" s="406">
        <f t="shared" si="1"/>
        <v>7</v>
      </c>
      <c r="B14" s="316" t="s">
        <v>1304</v>
      </c>
      <c r="C14" s="317">
        <v>0</v>
      </c>
      <c r="D14" s="317">
        <v>1</v>
      </c>
      <c r="E14" s="317">
        <v>4</v>
      </c>
      <c r="F14" s="317">
        <v>2</v>
      </c>
      <c r="G14" s="317">
        <v>0</v>
      </c>
      <c r="H14" s="675">
        <v>0</v>
      </c>
      <c r="I14" s="675">
        <v>1</v>
      </c>
      <c r="J14" s="675">
        <v>7</v>
      </c>
      <c r="K14" s="675">
        <v>10</v>
      </c>
      <c r="L14" s="675">
        <v>2</v>
      </c>
      <c r="M14" s="635">
        <f t="shared" si="0"/>
        <v>20</v>
      </c>
      <c r="N14" s="310"/>
      <c r="O14" s="310"/>
      <c r="P14" s="310"/>
      <c r="Q14" s="310"/>
      <c r="R14" s="310"/>
      <c r="S14" s="310"/>
      <c r="T14" s="310"/>
      <c r="U14" s="310"/>
      <c r="V14" s="310"/>
    </row>
    <row r="15" spans="1:38" ht="20.100000000000001" customHeight="1">
      <c r="A15" s="406">
        <f t="shared" si="1"/>
        <v>8</v>
      </c>
      <c r="B15" s="316" t="s">
        <v>1633</v>
      </c>
      <c r="C15" s="317">
        <v>1</v>
      </c>
      <c r="D15" s="317">
        <v>1</v>
      </c>
      <c r="E15" s="317">
        <v>6</v>
      </c>
      <c r="F15" s="317">
        <v>1</v>
      </c>
      <c r="G15" s="317">
        <v>0</v>
      </c>
      <c r="H15" s="675">
        <v>1</v>
      </c>
      <c r="I15" s="675">
        <v>2</v>
      </c>
      <c r="J15" s="675">
        <v>7</v>
      </c>
      <c r="K15" s="675">
        <v>18</v>
      </c>
      <c r="L15" s="675">
        <v>4</v>
      </c>
      <c r="M15" s="635">
        <f t="shared" si="0"/>
        <v>32</v>
      </c>
      <c r="N15" s="310"/>
      <c r="O15" s="310"/>
      <c r="P15" s="310"/>
      <c r="Q15" s="310"/>
      <c r="R15" s="310"/>
      <c r="S15" s="310"/>
      <c r="T15" s="310"/>
      <c r="U15" s="310"/>
      <c r="V15" s="310"/>
    </row>
    <row r="16" spans="1:38" ht="20.100000000000001" customHeight="1">
      <c r="A16" s="406">
        <f t="shared" si="1"/>
        <v>9</v>
      </c>
      <c r="B16" s="316" t="s">
        <v>1634</v>
      </c>
      <c r="C16" s="317">
        <v>0</v>
      </c>
      <c r="D16" s="317">
        <v>0</v>
      </c>
      <c r="E16" s="317">
        <v>3</v>
      </c>
      <c r="F16" s="317">
        <v>5</v>
      </c>
      <c r="G16" s="317">
        <v>1</v>
      </c>
      <c r="H16" s="675">
        <v>0</v>
      </c>
      <c r="I16" s="675">
        <v>0</v>
      </c>
      <c r="J16" s="675">
        <v>11</v>
      </c>
      <c r="K16" s="675">
        <v>15</v>
      </c>
      <c r="L16" s="675">
        <v>5</v>
      </c>
      <c r="M16" s="635">
        <f t="shared" si="0"/>
        <v>31</v>
      </c>
      <c r="N16" s="310"/>
      <c r="O16" s="310"/>
      <c r="P16" s="310"/>
      <c r="Q16" s="310"/>
      <c r="R16" s="310"/>
      <c r="S16" s="310"/>
      <c r="T16" s="310"/>
      <c r="U16" s="310"/>
      <c r="V16" s="310"/>
    </row>
    <row r="17" spans="1:38" ht="20.100000000000001" customHeight="1">
      <c r="A17" s="406">
        <f t="shared" si="1"/>
        <v>10</v>
      </c>
      <c r="B17" s="316" t="s">
        <v>1067</v>
      </c>
      <c r="C17" s="317">
        <v>0</v>
      </c>
      <c r="D17" s="317">
        <v>0</v>
      </c>
      <c r="E17" s="317">
        <v>2</v>
      </c>
      <c r="F17" s="317">
        <v>2</v>
      </c>
      <c r="G17" s="317">
        <v>1</v>
      </c>
      <c r="H17" s="675">
        <v>0</v>
      </c>
      <c r="I17" s="675">
        <v>0</v>
      </c>
      <c r="J17" s="675">
        <v>4</v>
      </c>
      <c r="K17" s="675">
        <v>7</v>
      </c>
      <c r="L17" s="675">
        <v>2</v>
      </c>
      <c r="M17" s="635">
        <f t="shared" si="0"/>
        <v>13</v>
      </c>
      <c r="N17" s="310"/>
      <c r="O17" s="310"/>
      <c r="P17" s="310"/>
      <c r="Q17" s="310"/>
      <c r="R17" s="310"/>
      <c r="S17" s="310"/>
      <c r="T17" s="310"/>
      <c r="U17" s="310"/>
      <c r="V17" s="310"/>
    </row>
    <row r="18" spans="1:38" ht="20.100000000000001" customHeight="1">
      <c r="A18" s="406">
        <f t="shared" si="1"/>
        <v>11</v>
      </c>
      <c r="B18" s="316" t="s">
        <v>1631</v>
      </c>
      <c r="C18" s="317">
        <v>0</v>
      </c>
      <c r="D18" s="317">
        <v>1</v>
      </c>
      <c r="E18" s="317">
        <v>0</v>
      </c>
      <c r="F18" s="317">
        <v>5</v>
      </c>
      <c r="G18" s="317">
        <v>1</v>
      </c>
      <c r="H18" s="675">
        <v>0</v>
      </c>
      <c r="I18" s="675">
        <v>2</v>
      </c>
      <c r="J18" s="675">
        <v>8</v>
      </c>
      <c r="K18" s="675">
        <v>23</v>
      </c>
      <c r="L18" s="675">
        <v>3</v>
      </c>
      <c r="M18" s="635">
        <f t="shared" si="0"/>
        <v>36</v>
      </c>
      <c r="N18" s="310"/>
      <c r="O18" s="310"/>
      <c r="P18" s="310"/>
      <c r="Q18" s="310"/>
      <c r="R18" s="310"/>
      <c r="S18" s="310"/>
      <c r="T18" s="310"/>
      <c r="U18" s="310"/>
      <c r="V18" s="310"/>
    </row>
    <row r="19" spans="1:38" ht="20.100000000000001" customHeight="1">
      <c r="A19" s="406">
        <f t="shared" si="1"/>
        <v>12</v>
      </c>
      <c r="B19" s="316" t="s">
        <v>1632</v>
      </c>
      <c r="C19" s="317">
        <v>0</v>
      </c>
      <c r="D19" s="317">
        <v>0</v>
      </c>
      <c r="E19" s="317">
        <v>1</v>
      </c>
      <c r="F19" s="317">
        <v>5</v>
      </c>
      <c r="G19" s="317">
        <v>1</v>
      </c>
      <c r="H19" s="675">
        <v>1</v>
      </c>
      <c r="I19" s="675">
        <v>6</v>
      </c>
      <c r="J19" s="675">
        <v>2</v>
      </c>
      <c r="K19" s="675">
        <v>20</v>
      </c>
      <c r="L19" s="675">
        <v>3</v>
      </c>
      <c r="M19" s="635">
        <f t="shared" si="0"/>
        <v>32</v>
      </c>
      <c r="N19" s="310"/>
      <c r="O19" s="310"/>
      <c r="P19" s="310"/>
      <c r="Q19" s="310"/>
      <c r="R19" s="310"/>
      <c r="S19" s="310"/>
      <c r="T19" s="310"/>
      <c r="U19" s="310"/>
      <c r="V19" s="310"/>
    </row>
    <row r="20" spans="1:38" s="319" customFormat="1" ht="20.100000000000001" customHeight="1" thickBot="1">
      <c r="A20" s="407"/>
      <c r="B20" s="408" t="s">
        <v>2061</v>
      </c>
      <c r="C20" s="633">
        <f>SUM(C8:C19)</f>
        <v>2</v>
      </c>
      <c r="D20" s="633">
        <f t="shared" ref="D20:L20" si="2">SUM(D8:D19)</f>
        <v>4</v>
      </c>
      <c r="E20" s="633">
        <f t="shared" si="2"/>
        <v>26</v>
      </c>
      <c r="F20" s="633">
        <f t="shared" si="2"/>
        <v>44</v>
      </c>
      <c r="G20" s="633">
        <f t="shared" si="2"/>
        <v>9</v>
      </c>
      <c r="H20" s="633">
        <f t="shared" si="2"/>
        <v>5</v>
      </c>
      <c r="I20" s="633">
        <f t="shared" si="2"/>
        <v>22</v>
      </c>
      <c r="J20" s="633">
        <f t="shared" si="2"/>
        <v>91</v>
      </c>
      <c r="K20" s="633">
        <f t="shared" si="2"/>
        <v>191</v>
      </c>
      <c r="L20" s="634">
        <f t="shared" si="2"/>
        <v>42</v>
      </c>
      <c r="M20" s="635">
        <f>SUM(M8:M19)</f>
        <v>351</v>
      </c>
      <c r="N20" s="318"/>
      <c r="O20" s="318"/>
      <c r="P20" s="318"/>
      <c r="Q20" s="318"/>
      <c r="R20" s="318"/>
      <c r="S20" s="318"/>
      <c r="T20" s="318"/>
      <c r="U20" s="318"/>
      <c r="V20" s="318"/>
      <c r="W20" s="318"/>
      <c r="X20" s="318"/>
      <c r="Y20" s="318"/>
      <c r="Z20" s="318"/>
      <c r="AA20" s="318"/>
      <c r="AB20" s="318"/>
      <c r="AC20" s="318"/>
      <c r="AD20" s="318"/>
    </row>
    <row r="21" spans="1:38" ht="14.25">
      <c r="A21" s="310"/>
      <c r="B21" s="310"/>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row>
    <row r="22" spans="1:38" ht="15" hidden="1">
      <c r="A22" s="310"/>
      <c r="B22" s="479" t="s">
        <v>2202</v>
      </c>
      <c r="C22" s="478">
        <v>0</v>
      </c>
      <c r="D22" s="478">
        <v>10</v>
      </c>
      <c r="E22" s="478">
        <v>33</v>
      </c>
      <c r="F22" s="478">
        <v>59</v>
      </c>
      <c r="G22" s="478">
        <v>15</v>
      </c>
      <c r="H22" s="674">
        <f>C22</f>
        <v>0</v>
      </c>
      <c r="I22" s="674">
        <f t="shared" ref="I22:L22" si="3">D22</f>
        <v>10</v>
      </c>
      <c r="J22" s="674">
        <f t="shared" si="3"/>
        <v>33</v>
      </c>
      <c r="K22" s="674">
        <f t="shared" si="3"/>
        <v>59</v>
      </c>
      <c r="L22" s="674">
        <f t="shared" si="3"/>
        <v>15</v>
      </c>
      <c r="M22" s="666">
        <f>SUM(H22:L22)</f>
        <v>117</v>
      </c>
      <c r="N22" s="310">
        <f>C22+D22+E22+F22+G22</f>
        <v>117</v>
      </c>
      <c r="O22" s="310">
        <f>M22-N22</f>
        <v>0</v>
      </c>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row>
    <row r="23" spans="1:38" ht="15" hidden="1">
      <c r="A23" s="310"/>
      <c r="B23" s="479" t="s">
        <v>2203</v>
      </c>
      <c r="C23" s="478">
        <v>3</v>
      </c>
      <c r="D23" s="478">
        <v>8</v>
      </c>
      <c r="E23" s="478">
        <v>32</v>
      </c>
      <c r="F23" s="478">
        <v>88</v>
      </c>
      <c r="G23" s="478">
        <v>18</v>
      </c>
      <c r="H23" s="674">
        <f>H22+C23</f>
        <v>3</v>
      </c>
      <c r="I23" s="674">
        <f t="shared" ref="I23:L23" si="4">I22+D23</f>
        <v>18</v>
      </c>
      <c r="J23" s="674">
        <f t="shared" si="4"/>
        <v>65</v>
      </c>
      <c r="K23" s="674">
        <f t="shared" si="4"/>
        <v>147</v>
      </c>
      <c r="L23" s="674">
        <f t="shared" si="4"/>
        <v>33</v>
      </c>
      <c r="M23" s="666">
        <f t="shared" ref="M23:M25" si="5">SUM(H23:L23)</f>
        <v>266</v>
      </c>
      <c r="N23" s="310">
        <f>C23+D23+E23+F23+G23</f>
        <v>149</v>
      </c>
      <c r="O23" s="310">
        <f>M23-N23</f>
        <v>117</v>
      </c>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row>
    <row r="24" spans="1:38" ht="15" hidden="1">
      <c r="A24" s="310"/>
      <c r="B24" s="479" t="s">
        <v>2222</v>
      </c>
      <c r="C24" s="478">
        <v>2</v>
      </c>
      <c r="D24" s="478">
        <v>4</v>
      </c>
      <c r="E24" s="478">
        <v>26</v>
      </c>
      <c r="F24" s="478">
        <v>44</v>
      </c>
      <c r="G24" s="478">
        <v>9</v>
      </c>
      <c r="H24" s="674">
        <f>H23+C24</f>
        <v>5</v>
      </c>
      <c r="I24" s="674">
        <f t="shared" ref="I24" si="6">I23+D24</f>
        <v>22</v>
      </c>
      <c r="J24" s="674">
        <f t="shared" ref="J24" si="7">J23+E24</f>
        <v>91</v>
      </c>
      <c r="K24" s="674">
        <f t="shared" ref="K24" si="8">K23+F24</f>
        <v>191</v>
      </c>
      <c r="L24" s="674">
        <f t="shared" ref="L24" si="9">L23+G24</f>
        <v>42</v>
      </c>
      <c r="M24" s="666">
        <f t="shared" si="5"/>
        <v>351</v>
      </c>
      <c r="N24" s="310">
        <f>C24+D24+E24+F24+G24</f>
        <v>85</v>
      </c>
      <c r="O24" s="310">
        <f>M24-N24</f>
        <v>266</v>
      </c>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row>
    <row r="25" spans="1:38" ht="15" hidden="1">
      <c r="A25" s="310"/>
      <c r="B25" s="479" t="s">
        <v>2223</v>
      </c>
      <c r="C25" s="478">
        <v>0</v>
      </c>
      <c r="D25" s="478">
        <v>0</v>
      </c>
      <c r="E25" s="478">
        <v>0</v>
      </c>
      <c r="F25" s="478">
        <v>0</v>
      </c>
      <c r="G25" s="478">
        <v>0</v>
      </c>
      <c r="H25" s="478">
        <v>0</v>
      </c>
      <c r="I25" s="478">
        <v>0</v>
      </c>
      <c r="J25" s="478">
        <v>0</v>
      </c>
      <c r="K25" s="478">
        <v>0</v>
      </c>
      <c r="L25" s="478">
        <v>0</v>
      </c>
      <c r="M25" s="666">
        <f t="shared" si="5"/>
        <v>0</v>
      </c>
      <c r="N25" s="310">
        <f>C25+D25+E25+F25+G25</f>
        <v>0</v>
      </c>
      <c r="O25" s="310">
        <f>M25-N25</f>
        <v>0</v>
      </c>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row>
    <row r="26" spans="1:38" ht="15" hidden="1">
      <c r="A26" s="310"/>
      <c r="B26" s="310"/>
      <c r="C26" s="666">
        <f>SUM(C22:C25)</f>
        <v>5</v>
      </c>
      <c r="D26" s="666">
        <f t="shared" ref="D26:L26" si="10">SUM(D22:D25)</f>
        <v>22</v>
      </c>
      <c r="E26" s="666">
        <f t="shared" si="10"/>
        <v>91</v>
      </c>
      <c r="F26" s="666">
        <f t="shared" si="10"/>
        <v>191</v>
      </c>
      <c r="G26" s="666">
        <f t="shared" si="10"/>
        <v>42</v>
      </c>
      <c r="H26" s="666">
        <f t="shared" si="10"/>
        <v>8</v>
      </c>
      <c r="I26" s="666">
        <f t="shared" si="10"/>
        <v>50</v>
      </c>
      <c r="J26" s="666">
        <f t="shared" si="10"/>
        <v>189</v>
      </c>
      <c r="K26" s="666">
        <f t="shared" si="10"/>
        <v>397</v>
      </c>
      <c r="L26" s="666">
        <f t="shared" si="10"/>
        <v>90</v>
      </c>
      <c r="M26" s="310"/>
      <c r="N26" s="310">
        <f>N25+N24+N23+N22</f>
        <v>351</v>
      </c>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row>
    <row r="27" spans="1:38" ht="14.25">
      <c r="A27" s="310"/>
      <c r="B27" s="310"/>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row>
    <row r="28" spans="1:38" ht="14.25">
      <c r="A28" s="310"/>
      <c r="B28" s="310"/>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row>
    <row r="29" spans="1:38" ht="14.25">
      <c r="A29" s="310"/>
      <c r="B29" s="310"/>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row>
    <row r="30" spans="1:38" ht="14.25">
      <c r="A30" s="310"/>
      <c r="B30" s="310"/>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row>
    <row r="31" spans="1:38" ht="14.25">
      <c r="A31" s="310"/>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row>
    <row r="32" spans="1:38" ht="14.25">
      <c r="A32" s="310"/>
      <c r="B32" s="310"/>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row>
    <row r="33" spans="1:38" ht="14.25">
      <c r="A33" s="310"/>
      <c r="B33" s="310"/>
      <c r="C33" s="310"/>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row>
    <row r="34" spans="1:38" ht="14.25">
      <c r="A34" s="310"/>
      <c r="B34" s="310"/>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row>
    <row r="35" spans="1:38" ht="14.25">
      <c r="A35" s="310"/>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row>
    <row r="36" spans="1:38" ht="14.25">
      <c r="A36" s="310"/>
      <c r="B36" s="310"/>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row>
    <row r="37" spans="1:38" ht="14.25">
      <c r="A37" s="310"/>
      <c r="B37" s="310"/>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row>
    <row r="38" spans="1:38" ht="14.25">
      <c r="A38" s="310"/>
      <c r="B38" s="310"/>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row>
    <row r="39" spans="1:38" ht="14.25">
      <c r="A39" s="310"/>
      <c r="B39" s="310"/>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row>
    <row r="40" spans="1:38" ht="14.25">
      <c r="A40" s="310"/>
      <c r="B40" s="310"/>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row>
    <row r="41" spans="1:38" ht="14.25">
      <c r="A41" s="310"/>
      <c r="B41" s="310"/>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row>
    <row r="42" spans="1:38" ht="14.25">
      <c r="A42" s="310"/>
      <c r="B42" s="310"/>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row>
    <row r="43" spans="1:38" ht="14.25">
      <c r="A43" s="310"/>
      <c r="B43" s="310"/>
      <c r="C43" s="310"/>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row>
    <row r="44" spans="1:38" ht="14.25">
      <c r="A44" s="310"/>
      <c r="B44" s="310"/>
      <c r="C44" s="310"/>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row>
    <row r="45" spans="1:38" ht="14.25">
      <c r="A45" s="310"/>
      <c r="B45" s="310"/>
      <c r="C45" s="310"/>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310"/>
      <c r="AL45" s="310"/>
    </row>
    <row r="46" spans="1:38" ht="14.25">
      <c r="A46" s="310"/>
      <c r="B46" s="310"/>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row>
    <row r="47" spans="1:38" ht="14.25">
      <c r="A47" s="310"/>
      <c r="B47" s="310"/>
      <c r="C47" s="3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row>
    <row r="48" spans="1:38" ht="14.25">
      <c r="A48" s="310"/>
      <c r="B48" s="310"/>
      <c r="C48" s="310"/>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0"/>
      <c r="AL48" s="310"/>
    </row>
    <row r="49" spans="1:38" ht="14.25">
      <c r="A49" s="310"/>
      <c r="B49" s="310"/>
      <c r="C49" s="310"/>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310"/>
    </row>
    <row r="50" spans="1:38" ht="14.25">
      <c r="A50" s="310"/>
      <c r="B50" s="310"/>
      <c r="C50" s="310"/>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row>
    <row r="51" spans="1:38" ht="14.25">
      <c r="A51" s="310"/>
      <c r="B51" s="310"/>
      <c r="C51" s="310"/>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310"/>
      <c r="AJ51" s="310"/>
      <c r="AK51" s="310"/>
      <c r="AL51" s="310"/>
    </row>
    <row r="52" spans="1:38" ht="14.25">
      <c r="A52" s="310"/>
      <c r="B52" s="310"/>
      <c r="C52" s="310"/>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row>
    <row r="53" spans="1:38" ht="14.25">
      <c r="A53" s="310"/>
      <c r="B53" s="310"/>
      <c r="C53" s="310"/>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10"/>
    </row>
    <row r="54" spans="1:38" ht="14.25">
      <c r="A54" s="310"/>
      <c r="B54" s="310"/>
      <c r="C54" s="310"/>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c r="AE54" s="310"/>
      <c r="AF54" s="310"/>
      <c r="AG54" s="310"/>
      <c r="AH54" s="310"/>
      <c r="AI54" s="310"/>
      <c r="AJ54" s="310"/>
      <c r="AK54" s="310"/>
      <c r="AL54" s="310"/>
    </row>
    <row r="55" spans="1:38" ht="14.25">
      <c r="A55" s="310"/>
      <c r="B55" s="310"/>
      <c r="C55" s="310"/>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c r="AJ55" s="310"/>
      <c r="AK55" s="310"/>
      <c r="AL55" s="310"/>
    </row>
    <row r="56" spans="1:38" ht="14.25">
      <c r="A56" s="310"/>
      <c r="B56" s="310"/>
      <c r="C56" s="310"/>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row>
    <row r="57" spans="1:38" ht="14.25">
      <c r="A57" s="310"/>
      <c r="B57" s="310"/>
      <c r="C57" s="310"/>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0"/>
      <c r="AJ57" s="310"/>
      <c r="AK57" s="310"/>
      <c r="AL57" s="310"/>
    </row>
    <row r="58" spans="1:38" ht="14.25">
      <c r="A58" s="310"/>
      <c r="B58" s="310"/>
      <c r="C58" s="310"/>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0"/>
    </row>
    <row r="59" spans="1:38" ht="14.25">
      <c r="A59" s="310"/>
      <c r="B59" s="310"/>
      <c r="C59" s="310"/>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310"/>
      <c r="AK59" s="310"/>
      <c r="AL59" s="310"/>
    </row>
    <row r="60" spans="1:38" ht="14.25">
      <c r="A60" s="310"/>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c r="AI60" s="310"/>
      <c r="AJ60" s="310"/>
      <c r="AK60" s="310"/>
      <c r="AL60" s="310"/>
    </row>
    <row r="61" spans="1:38" ht="14.25">
      <c r="A61" s="310"/>
      <c r="B61" s="310"/>
      <c r="C61" s="310"/>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row>
    <row r="62" spans="1:38" ht="14.25">
      <c r="A62" s="310"/>
      <c r="B62" s="310"/>
      <c r="C62" s="310"/>
      <c r="D62" s="310"/>
      <c r="E62" s="310"/>
      <c r="F62" s="310"/>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c r="AI62" s="310"/>
      <c r="AJ62" s="310"/>
      <c r="AK62" s="310"/>
      <c r="AL62" s="310"/>
    </row>
    <row r="63" spans="1:38" ht="14.25">
      <c r="A63" s="310"/>
      <c r="B63" s="310"/>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0"/>
      <c r="AF63" s="310"/>
      <c r="AG63" s="310"/>
      <c r="AH63" s="310"/>
      <c r="AI63" s="310"/>
      <c r="AJ63" s="310"/>
      <c r="AK63" s="310"/>
      <c r="AL63" s="310"/>
    </row>
    <row r="64" spans="1:38" ht="14.25">
      <c r="A64" s="310"/>
      <c r="B64" s="310"/>
      <c r="C64" s="310"/>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c r="AE64" s="310"/>
      <c r="AF64" s="310"/>
      <c r="AG64" s="310"/>
      <c r="AH64" s="310"/>
      <c r="AI64" s="310"/>
      <c r="AJ64" s="310"/>
      <c r="AK64" s="310"/>
      <c r="AL64" s="310"/>
    </row>
    <row r="65" spans="1:38" ht="14.25">
      <c r="A65" s="310"/>
      <c r="B65" s="310"/>
      <c r="C65" s="310"/>
      <c r="D65" s="310"/>
      <c r="E65" s="310"/>
      <c r="F65" s="310"/>
      <c r="G65" s="310"/>
      <c r="H65" s="310"/>
      <c r="I65" s="310"/>
      <c r="J65" s="310"/>
      <c r="K65" s="310"/>
      <c r="L65" s="310"/>
      <c r="M65" s="310"/>
      <c r="N65" s="310"/>
      <c r="O65" s="310"/>
      <c r="P65" s="310"/>
      <c r="Q65" s="310"/>
      <c r="R65" s="310"/>
      <c r="S65" s="310"/>
      <c r="T65" s="310"/>
      <c r="U65" s="310"/>
      <c r="V65" s="310"/>
      <c r="W65" s="310"/>
      <c r="X65" s="310"/>
      <c r="Y65" s="310"/>
      <c r="Z65" s="310"/>
      <c r="AA65" s="310"/>
      <c r="AB65" s="310"/>
      <c r="AC65" s="310"/>
      <c r="AD65" s="310"/>
      <c r="AE65" s="310"/>
      <c r="AF65" s="310"/>
      <c r="AG65" s="310"/>
      <c r="AH65" s="310"/>
      <c r="AI65" s="310"/>
      <c r="AJ65" s="310"/>
      <c r="AK65" s="310"/>
      <c r="AL65" s="310"/>
    </row>
    <row r="66" spans="1:38" ht="14.25">
      <c r="A66" s="310"/>
      <c r="B66" s="310"/>
      <c r="C66" s="310"/>
      <c r="D66" s="310"/>
      <c r="E66" s="310"/>
      <c r="F66" s="310"/>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0"/>
      <c r="AJ66" s="310"/>
      <c r="AK66" s="310"/>
      <c r="AL66" s="310"/>
    </row>
    <row r="67" spans="1:38" ht="14.25">
      <c r="A67" s="310"/>
      <c r="B67" s="310"/>
      <c r="C67" s="310"/>
      <c r="D67" s="310"/>
      <c r="E67" s="310"/>
      <c r="F67" s="310"/>
      <c r="G67" s="310"/>
      <c r="H67" s="310"/>
      <c r="I67" s="310"/>
      <c r="J67" s="310"/>
      <c r="K67" s="310"/>
      <c r="L67" s="310"/>
      <c r="M67" s="310"/>
      <c r="N67" s="310"/>
      <c r="O67" s="310"/>
      <c r="P67" s="310"/>
      <c r="Q67" s="310"/>
      <c r="R67" s="310"/>
      <c r="S67" s="310"/>
      <c r="T67" s="310"/>
      <c r="U67" s="310"/>
      <c r="V67" s="310"/>
      <c r="W67" s="310"/>
      <c r="X67" s="310"/>
      <c r="Y67" s="310"/>
      <c r="Z67" s="310"/>
      <c r="AA67" s="310"/>
      <c r="AB67" s="310"/>
      <c r="AC67" s="310"/>
      <c r="AD67" s="310"/>
      <c r="AE67" s="310"/>
      <c r="AF67" s="310"/>
      <c r="AG67" s="310"/>
      <c r="AH67" s="310"/>
      <c r="AI67" s="310"/>
      <c r="AJ67" s="310"/>
      <c r="AK67" s="310"/>
      <c r="AL67" s="310"/>
    </row>
    <row r="68" spans="1:38" ht="14.25">
      <c r="A68" s="310"/>
      <c r="B68" s="310"/>
      <c r="C68" s="310"/>
      <c r="D68" s="310"/>
      <c r="E68" s="310"/>
      <c r="F68" s="310"/>
      <c r="G68" s="310"/>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c r="AE68" s="310"/>
      <c r="AF68" s="310"/>
      <c r="AG68" s="310"/>
      <c r="AH68" s="310"/>
      <c r="AI68" s="310"/>
      <c r="AJ68" s="310"/>
      <c r="AK68" s="310"/>
      <c r="AL68" s="310"/>
    </row>
    <row r="69" spans="1:38" ht="14.25">
      <c r="A69" s="310"/>
      <c r="B69" s="310"/>
      <c r="C69" s="310"/>
      <c r="D69" s="310"/>
      <c r="E69" s="310"/>
      <c r="F69" s="310"/>
      <c r="G69" s="310"/>
      <c r="H69" s="310"/>
      <c r="I69" s="310"/>
      <c r="J69" s="310"/>
      <c r="K69" s="310"/>
      <c r="L69" s="310"/>
      <c r="M69" s="310"/>
      <c r="N69" s="310"/>
      <c r="O69" s="310"/>
      <c r="P69" s="310"/>
      <c r="Q69" s="310"/>
      <c r="R69" s="310"/>
      <c r="S69" s="310"/>
      <c r="T69" s="310"/>
      <c r="U69" s="310"/>
      <c r="V69" s="310"/>
      <c r="W69" s="310"/>
      <c r="X69" s="310"/>
      <c r="Y69" s="310"/>
      <c r="Z69" s="310"/>
      <c r="AA69" s="310"/>
      <c r="AB69" s="310"/>
      <c r="AC69" s="310"/>
      <c r="AD69" s="310"/>
      <c r="AE69" s="310"/>
      <c r="AF69" s="310"/>
      <c r="AG69" s="310"/>
      <c r="AH69" s="310"/>
      <c r="AI69" s="310"/>
      <c r="AJ69" s="310"/>
      <c r="AK69" s="310"/>
      <c r="AL69" s="310"/>
    </row>
    <row r="70" spans="1:38" ht="14.25">
      <c r="A70" s="310"/>
      <c r="B70" s="310"/>
      <c r="C70" s="310"/>
      <c r="D70" s="310"/>
      <c r="E70" s="310"/>
      <c r="F70" s="310"/>
      <c r="G70" s="310"/>
      <c r="H70" s="310"/>
      <c r="I70" s="310"/>
      <c r="J70" s="310"/>
      <c r="K70" s="310"/>
      <c r="L70" s="310"/>
      <c r="M70" s="310"/>
      <c r="N70" s="310"/>
      <c r="O70" s="310"/>
      <c r="P70" s="310"/>
      <c r="Q70" s="310"/>
      <c r="R70" s="310"/>
      <c r="S70" s="310"/>
      <c r="T70" s="310"/>
      <c r="U70" s="310"/>
      <c r="V70" s="310"/>
      <c r="W70" s="310"/>
      <c r="X70" s="310"/>
      <c r="Y70" s="310"/>
      <c r="Z70" s="310"/>
      <c r="AA70" s="310"/>
      <c r="AB70" s="310"/>
      <c r="AC70" s="310"/>
      <c r="AD70" s="310"/>
      <c r="AE70" s="310"/>
      <c r="AF70" s="310"/>
      <c r="AG70" s="310"/>
      <c r="AH70" s="310"/>
      <c r="AI70" s="310"/>
      <c r="AJ70" s="310"/>
      <c r="AK70" s="310"/>
      <c r="AL70" s="310"/>
    </row>
    <row r="71" spans="1:38" ht="14.25">
      <c r="A71" s="310"/>
      <c r="B71" s="310"/>
      <c r="C71" s="310"/>
      <c r="D71" s="310"/>
      <c r="E71" s="310"/>
      <c r="F71" s="310"/>
      <c r="G71" s="310"/>
      <c r="H71" s="310"/>
      <c r="I71" s="310"/>
      <c r="J71" s="310"/>
      <c r="K71" s="310"/>
      <c r="L71" s="310"/>
      <c r="M71" s="310"/>
      <c r="N71" s="310"/>
      <c r="O71" s="310"/>
      <c r="P71" s="310"/>
      <c r="Q71" s="310"/>
      <c r="R71" s="310"/>
      <c r="S71" s="310"/>
      <c r="T71" s="310"/>
      <c r="U71" s="310"/>
      <c r="V71" s="310"/>
      <c r="W71" s="310"/>
      <c r="X71" s="310"/>
      <c r="Y71" s="310"/>
      <c r="Z71" s="310"/>
      <c r="AA71" s="310"/>
      <c r="AB71" s="310"/>
      <c r="AC71" s="310"/>
      <c r="AD71" s="310"/>
      <c r="AE71" s="310"/>
      <c r="AF71" s="310"/>
      <c r="AG71" s="310"/>
      <c r="AH71" s="310"/>
      <c r="AI71" s="310"/>
      <c r="AJ71" s="310"/>
      <c r="AK71" s="310"/>
      <c r="AL71" s="310"/>
    </row>
    <row r="72" spans="1:38" ht="14.25">
      <c r="A72" s="310"/>
      <c r="B72" s="310"/>
      <c r="C72" s="310"/>
      <c r="D72" s="310"/>
      <c r="E72" s="310"/>
      <c r="F72" s="310"/>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c r="AK72" s="310"/>
      <c r="AL72" s="310"/>
    </row>
    <row r="73" spans="1:38" ht="14.25">
      <c r="A73" s="310"/>
      <c r="B73" s="310"/>
      <c r="C73" s="310"/>
      <c r="D73" s="310"/>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row>
    <row r="74" spans="1:38" ht="14.25">
      <c r="A74" s="310"/>
      <c r="B74" s="310"/>
      <c r="C74" s="310"/>
      <c r="D74" s="310"/>
      <c r="E74" s="310"/>
      <c r="F74" s="310"/>
      <c r="G74" s="310"/>
      <c r="H74" s="310"/>
      <c r="I74" s="310"/>
      <c r="J74" s="310"/>
      <c r="K74" s="310"/>
      <c r="L74" s="310"/>
      <c r="M74" s="310"/>
      <c r="N74" s="310"/>
      <c r="O74" s="310"/>
      <c r="P74" s="310"/>
      <c r="Q74" s="310"/>
      <c r="R74" s="310"/>
      <c r="S74" s="310"/>
      <c r="T74" s="310"/>
      <c r="U74" s="310"/>
      <c r="V74" s="310"/>
      <c r="W74" s="310"/>
      <c r="X74" s="310"/>
      <c r="Y74" s="310"/>
      <c r="Z74" s="310"/>
      <c r="AA74" s="310"/>
      <c r="AB74" s="310"/>
      <c r="AC74" s="310"/>
      <c r="AD74" s="310"/>
      <c r="AE74" s="310"/>
      <c r="AF74" s="310"/>
      <c r="AG74" s="310"/>
      <c r="AH74" s="310"/>
      <c r="AI74" s="310"/>
      <c r="AJ74" s="310"/>
      <c r="AK74" s="310"/>
      <c r="AL74" s="310"/>
    </row>
    <row r="75" spans="1:38" ht="14.25">
      <c r="A75" s="310"/>
      <c r="B75" s="310"/>
      <c r="C75" s="310"/>
      <c r="D75" s="310"/>
      <c r="E75" s="310"/>
      <c r="F75" s="310"/>
      <c r="G75" s="310"/>
      <c r="H75" s="310"/>
      <c r="I75" s="310"/>
      <c r="J75" s="310"/>
      <c r="K75" s="310"/>
      <c r="L75" s="310"/>
      <c r="M75" s="310"/>
      <c r="N75" s="310"/>
      <c r="O75" s="310"/>
      <c r="P75" s="310"/>
      <c r="Q75" s="310"/>
      <c r="R75" s="310"/>
      <c r="S75" s="310"/>
      <c r="T75" s="310"/>
      <c r="U75" s="310"/>
      <c r="V75" s="310"/>
      <c r="W75" s="310"/>
      <c r="X75" s="310"/>
      <c r="Y75" s="310"/>
      <c r="Z75" s="310"/>
      <c r="AA75" s="310"/>
      <c r="AB75" s="310"/>
      <c r="AC75" s="310"/>
      <c r="AD75" s="310"/>
      <c r="AE75" s="310"/>
      <c r="AF75" s="310"/>
      <c r="AG75" s="310"/>
      <c r="AH75" s="310"/>
      <c r="AI75" s="310"/>
      <c r="AJ75" s="310"/>
      <c r="AK75" s="310"/>
      <c r="AL75" s="310"/>
    </row>
    <row r="76" spans="1:38" ht="14.25">
      <c r="A76" s="310"/>
      <c r="B76" s="310"/>
      <c r="C76" s="310"/>
      <c r="D76" s="310"/>
      <c r="E76" s="310"/>
      <c r="F76" s="310"/>
      <c r="G76" s="310"/>
      <c r="H76" s="310"/>
      <c r="I76" s="310"/>
      <c r="J76" s="310"/>
      <c r="K76" s="310"/>
      <c r="L76" s="310"/>
      <c r="M76" s="310"/>
      <c r="N76" s="310"/>
      <c r="O76" s="310"/>
      <c r="P76" s="310"/>
      <c r="Q76" s="310"/>
      <c r="R76" s="310"/>
      <c r="S76" s="310"/>
      <c r="T76" s="310"/>
      <c r="U76" s="310"/>
      <c r="V76" s="310"/>
      <c r="W76" s="310"/>
      <c r="X76" s="310"/>
      <c r="Y76" s="310"/>
      <c r="Z76" s="310"/>
      <c r="AA76" s="310"/>
      <c r="AB76" s="310"/>
      <c r="AC76" s="310"/>
      <c r="AD76" s="310"/>
      <c r="AE76" s="310"/>
      <c r="AF76" s="310"/>
      <c r="AG76" s="310"/>
      <c r="AH76" s="310"/>
      <c r="AI76" s="310"/>
      <c r="AJ76" s="310"/>
      <c r="AK76" s="310"/>
      <c r="AL76" s="310"/>
    </row>
    <row r="77" spans="1:38" ht="14.25">
      <c r="A77" s="310"/>
      <c r="B77" s="310"/>
      <c r="C77" s="310"/>
      <c r="D77" s="310"/>
      <c r="E77" s="310"/>
      <c r="F77" s="310"/>
      <c r="G77" s="310"/>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c r="AE77" s="310"/>
      <c r="AF77" s="310"/>
      <c r="AG77" s="310"/>
      <c r="AH77" s="310"/>
      <c r="AI77" s="310"/>
      <c r="AJ77" s="310"/>
      <c r="AK77" s="310"/>
      <c r="AL77" s="310"/>
    </row>
    <row r="78" spans="1:38" ht="14.25">
      <c r="A78" s="310"/>
      <c r="B78" s="310"/>
      <c r="C78" s="310"/>
      <c r="D78" s="310"/>
      <c r="E78" s="310"/>
      <c r="F78" s="310"/>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c r="AE78" s="310"/>
      <c r="AF78" s="310"/>
      <c r="AG78" s="310"/>
      <c r="AH78" s="310"/>
      <c r="AI78" s="310"/>
      <c r="AJ78" s="310"/>
      <c r="AK78" s="310"/>
      <c r="AL78" s="310"/>
    </row>
    <row r="79" spans="1:38" ht="14.25">
      <c r="A79" s="310"/>
      <c r="B79" s="310"/>
      <c r="C79" s="310"/>
      <c r="D79" s="310"/>
      <c r="E79" s="310"/>
      <c r="F79" s="310"/>
      <c r="G79" s="310"/>
      <c r="H79" s="310"/>
      <c r="I79" s="310"/>
      <c r="J79" s="310"/>
      <c r="K79" s="310"/>
      <c r="L79" s="310"/>
      <c r="M79" s="310"/>
      <c r="N79" s="310"/>
      <c r="O79" s="310"/>
      <c r="P79" s="310"/>
      <c r="Q79" s="310"/>
      <c r="R79" s="310"/>
      <c r="S79" s="310"/>
      <c r="T79" s="310"/>
      <c r="U79" s="310"/>
      <c r="V79" s="310"/>
      <c r="W79" s="310"/>
      <c r="X79" s="310"/>
      <c r="Y79" s="310"/>
      <c r="Z79" s="310"/>
      <c r="AA79" s="310"/>
      <c r="AB79" s="310"/>
      <c r="AC79" s="310"/>
      <c r="AD79" s="310"/>
      <c r="AE79" s="310"/>
      <c r="AF79" s="310"/>
      <c r="AG79" s="310"/>
      <c r="AH79" s="310"/>
      <c r="AI79" s="310"/>
      <c r="AJ79" s="310"/>
      <c r="AK79" s="310"/>
      <c r="AL79" s="310"/>
    </row>
    <row r="80" spans="1:38" ht="14.25">
      <c r="A80" s="310"/>
      <c r="B80" s="310"/>
      <c r="C80" s="310"/>
      <c r="D80" s="310"/>
      <c r="E80" s="310"/>
      <c r="F80" s="310"/>
      <c r="G80" s="310"/>
      <c r="H80" s="310"/>
      <c r="I80" s="310"/>
      <c r="J80" s="310"/>
      <c r="K80" s="310"/>
      <c r="L80" s="310"/>
      <c r="M80" s="310"/>
      <c r="N80" s="310"/>
      <c r="O80" s="310"/>
      <c r="P80" s="310"/>
      <c r="Q80" s="310"/>
      <c r="R80" s="310"/>
      <c r="S80" s="310"/>
      <c r="T80" s="310"/>
      <c r="U80" s="310"/>
      <c r="V80" s="310"/>
      <c r="W80" s="310"/>
      <c r="X80" s="310"/>
      <c r="Y80" s="310"/>
      <c r="Z80" s="310"/>
      <c r="AA80" s="310"/>
      <c r="AB80" s="310"/>
      <c r="AC80" s="310"/>
      <c r="AD80" s="310"/>
      <c r="AE80" s="310"/>
      <c r="AF80" s="310"/>
      <c r="AG80" s="310"/>
      <c r="AH80" s="310"/>
      <c r="AI80" s="310"/>
      <c r="AJ80" s="310"/>
      <c r="AK80" s="310"/>
      <c r="AL80" s="310"/>
    </row>
    <row r="81" spans="1:38" ht="14.25">
      <c r="A81" s="310"/>
      <c r="B81" s="310"/>
      <c r="C81" s="310"/>
      <c r="D81" s="310"/>
      <c r="E81" s="310"/>
      <c r="F81" s="310"/>
      <c r="G81" s="310"/>
      <c r="H81" s="310"/>
      <c r="I81" s="310"/>
      <c r="J81" s="310"/>
      <c r="K81" s="310"/>
      <c r="L81" s="310"/>
      <c r="M81" s="310"/>
      <c r="N81" s="310"/>
      <c r="O81" s="310"/>
      <c r="P81" s="310"/>
      <c r="Q81" s="310"/>
      <c r="R81" s="310"/>
      <c r="S81" s="310"/>
      <c r="T81" s="310"/>
      <c r="U81" s="310"/>
      <c r="V81" s="310"/>
      <c r="W81" s="310"/>
      <c r="X81" s="310"/>
      <c r="Y81" s="310"/>
      <c r="Z81" s="310"/>
      <c r="AA81" s="310"/>
      <c r="AB81" s="310"/>
      <c r="AC81" s="310"/>
      <c r="AD81" s="310"/>
      <c r="AE81" s="310"/>
      <c r="AF81" s="310"/>
      <c r="AG81" s="310"/>
      <c r="AH81" s="310"/>
      <c r="AI81" s="310"/>
      <c r="AJ81" s="310"/>
      <c r="AK81" s="310"/>
      <c r="AL81" s="310"/>
    </row>
    <row r="82" spans="1:38" ht="14.25">
      <c r="A82" s="310"/>
      <c r="B82" s="310"/>
      <c r="C82" s="310"/>
      <c r="D82" s="310"/>
      <c r="E82" s="310"/>
      <c r="F82" s="310"/>
      <c r="G82" s="310"/>
      <c r="H82" s="310"/>
      <c r="I82" s="310"/>
      <c r="J82" s="310"/>
      <c r="K82" s="310"/>
      <c r="L82" s="310"/>
      <c r="M82" s="310"/>
      <c r="N82" s="310"/>
      <c r="O82" s="310"/>
      <c r="P82" s="310"/>
      <c r="Q82" s="310"/>
      <c r="R82" s="310"/>
      <c r="S82" s="310"/>
      <c r="T82" s="310"/>
      <c r="U82" s="310"/>
      <c r="V82" s="310"/>
      <c r="W82" s="310"/>
      <c r="X82" s="310"/>
      <c r="Y82" s="310"/>
      <c r="Z82" s="310"/>
      <c r="AA82" s="310"/>
      <c r="AB82" s="310"/>
      <c r="AC82" s="310"/>
      <c r="AD82" s="310"/>
      <c r="AE82" s="310"/>
      <c r="AF82" s="310"/>
      <c r="AG82" s="310"/>
      <c r="AH82" s="310"/>
      <c r="AI82" s="310"/>
      <c r="AJ82" s="310"/>
      <c r="AK82" s="310"/>
      <c r="AL82" s="310"/>
    </row>
    <row r="83" spans="1:38" ht="14.25">
      <c r="A83" s="310"/>
      <c r="B83" s="310"/>
      <c r="C83" s="310"/>
      <c r="D83" s="310"/>
      <c r="E83" s="310"/>
      <c r="F83" s="310"/>
      <c r="G83" s="310"/>
      <c r="H83" s="310"/>
      <c r="I83" s="310"/>
      <c r="J83" s="310"/>
      <c r="K83" s="310"/>
      <c r="L83" s="310"/>
      <c r="M83" s="310"/>
      <c r="N83" s="310"/>
      <c r="O83" s="310"/>
      <c r="P83" s="310"/>
      <c r="Q83" s="310"/>
      <c r="R83" s="310"/>
      <c r="S83" s="310"/>
      <c r="T83" s="310"/>
      <c r="U83" s="310"/>
      <c r="V83" s="310"/>
      <c r="W83" s="310"/>
      <c r="X83" s="310"/>
      <c r="Y83" s="310"/>
      <c r="Z83" s="310"/>
      <c r="AA83" s="310"/>
      <c r="AB83" s="310"/>
      <c r="AC83" s="310"/>
      <c r="AD83" s="310"/>
      <c r="AE83" s="310"/>
      <c r="AF83" s="310"/>
      <c r="AG83" s="310"/>
      <c r="AH83" s="310"/>
      <c r="AI83" s="310"/>
      <c r="AJ83" s="310"/>
      <c r="AK83" s="310"/>
      <c r="AL83" s="310"/>
    </row>
    <row r="84" spans="1:38" ht="14.25">
      <c r="A84" s="310"/>
      <c r="B84" s="310"/>
      <c r="C84" s="310"/>
      <c r="D84" s="310"/>
      <c r="E84" s="310"/>
      <c r="F84" s="310"/>
      <c r="G84" s="310"/>
      <c r="H84" s="310"/>
      <c r="I84" s="310"/>
      <c r="J84" s="310"/>
      <c r="K84" s="310"/>
      <c r="L84" s="310"/>
      <c r="M84" s="310"/>
      <c r="N84" s="310"/>
      <c r="O84" s="310"/>
      <c r="P84" s="310"/>
      <c r="Q84" s="310"/>
      <c r="R84" s="310"/>
      <c r="S84" s="310"/>
      <c r="T84" s="310"/>
      <c r="U84" s="310"/>
      <c r="V84" s="310"/>
      <c r="W84" s="310"/>
      <c r="X84" s="310"/>
      <c r="Y84" s="310"/>
      <c r="Z84" s="310"/>
      <c r="AA84" s="310"/>
      <c r="AB84" s="310"/>
      <c r="AC84" s="310"/>
      <c r="AD84" s="310"/>
      <c r="AE84" s="310"/>
      <c r="AF84" s="310"/>
      <c r="AG84" s="310"/>
      <c r="AH84" s="310"/>
      <c r="AI84" s="310"/>
      <c r="AJ84" s="310"/>
      <c r="AK84" s="310"/>
      <c r="AL84" s="310"/>
    </row>
    <row r="85" spans="1:38" ht="14.25">
      <c r="A85" s="310"/>
      <c r="B85" s="310"/>
      <c r="C85" s="310"/>
      <c r="D85" s="310"/>
      <c r="E85" s="310"/>
      <c r="F85" s="310"/>
      <c r="G85" s="310"/>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c r="AE85" s="310"/>
      <c r="AF85" s="310"/>
      <c r="AG85" s="310"/>
      <c r="AH85" s="310"/>
      <c r="AI85" s="310"/>
      <c r="AJ85" s="310"/>
      <c r="AK85" s="310"/>
      <c r="AL85" s="310"/>
    </row>
    <row r="86" spans="1:38" ht="14.25">
      <c r="A86" s="310"/>
      <c r="B86" s="310"/>
      <c r="C86" s="310"/>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row>
    <row r="87" spans="1:38" ht="14.25">
      <c r="A87" s="310"/>
      <c r="B87" s="310"/>
      <c r="C87" s="310"/>
      <c r="D87" s="310"/>
      <c r="E87" s="310"/>
      <c r="F87" s="310"/>
      <c r="G87" s="310"/>
      <c r="H87" s="310"/>
      <c r="I87" s="310"/>
      <c r="J87" s="310"/>
      <c r="K87" s="310"/>
      <c r="L87" s="310"/>
      <c r="M87" s="310"/>
      <c r="N87" s="310"/>
      <c r="O87" s="310"/>
      <c r="P87" s="310"/>
      <c r="Q87" s="310"/>
      <c r="R87" s="310"/>
      <c r="S87" s="310"/>
      <c r="T87" s="310"/>
      <c r="U87" s="310"/>
      <c r="V87" s="310"/>
      <c r="W87" s="310"/>
      <c r="X87" s="310"/>
      <c r="Y87" s="310"/>
      <c r="Z87" s="310"/>
      <c r="AA87" s="310"/>
      <c r="AB87" s="310"/>
      <c r="AC87" s="310"/>
      <c r="AD87" s="310"/>
      <c r="AE87" s="310"/>
      <c r="AF87" s="310"/>
      <c r="AG87" s="310"/>
      <c r="AH87" s="310"/>
      <c r="AI87" s="310"/>
      <c r="AJ87" s="310"/>
      <c r="AK87" s="310"/>
      <c r="AL87" s="310"/>
    </row>
    <row r="88" spans="1:38" ht="14.25">
      <c r="A88" s="310"/>
      <c r="B88" s="310"/>
      <c r="C88" s="310"/>
      <c r="D88" s="310"/>
      <c r="E88" s="310"/>
      <c r="F88" s="310"/>
      <c r="G88" s="310"/>
      <c r="H88" s="310"/>
      <c r="I88" s="310"/>
      <c r="J88" s="310"/>
      <c r="K88" s="310"/>
      <c r="L88" s="310"/>
      <c r="M88" s="310"/>
      <c r="N88" s="310"/>
      <c r="O88" s="310"/>
      <c r="P88" s="310"/>
      <c r="Q88" s="310"/>
      <c r="R88" s="310"/>
      <c r="S88" s="310"/>
      <c r="T88" s="310"/>
      <c r="U88" s="310"/>
      <c r="V88" s="310"/>
      <c r="W88" s="310"/>
      <c r="X88" s="310"/>
      <c r="Y88" s="310"/>
      <c r="Z88" s="310"/>
      <c r="AA88" s="310"/>
      <c r="AB88" s="310"/>
      <c r="AC88" s="310"/>
      <c r="AD88" s="310"/>
      <c r="AE88" s="310"/>
      <c r="AF88" s="310"/>
      <c r="AG88" s="310"/>
      <c r="AH88" s="310"/>
      <c r="AI88" s="310"/>
      <c r="AJ88" s="310"/>
      <c r="AK88" s="310"/>
      <c r="AL88" s="310"/>
    </row>
    <row r="89" spans="1:38" ht="14.25">
      <c r="A89" s="310"/>
      <c r="B89" s="310"/>
      <c r="C89" s="310"/>
      <c r="D89" s="310"/>
      <c r="E89" s="310"/>
      <c r="F89" s="310"/>
      <c r="G89" s="310"/>
      <c r="H89" s="310"/>
      <c r="I89" s="310"/>
      <c r="J89" s="310"/>
      <c r="K89" s="310"/>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row>
    <row r="90" spans="1:38" ht="14.25">
      <c r="A90" s="310"/>
      <c r="B90" s="310"/>
      <c r="C90" s="310"/>
      <c r="D90" s="310"/>
      <c r="E90" s="310"/>
      <c r="F90" s="310"/>
      <c r="G90" s="310"/>
      <c r="H90" s="310"/>
      <c r="I90" s="310"/>
      <c r="J90" s="310"/>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310"/>
    </row>
    <row r="91" spans="1:38" ht="14.25">
      <c r="A91" s="310"/>
      <c r="B91" s="310"/>
      <c r="C91" s="310"/>
      <c r="D91" s="310"/>
      <c r="E91" s="310"/>
      <c r="F91" s="310"/>
      <c r="G91" s="310"/>
      <c r="H91" s="310"/>
      <c r="I91" s="310"/>
      <c r="J91" s="310"/>
      <c r="K91" s="310"/>
      <c r="L91" s="310"/>
      <c r="M91" s="310"/>
      <c r="N91" s="310"/>
      <c r="O91" s="310"/>
      <c r="P91" s="310"/>
      <c r="Q91" s="310"/>
      <c r="R91" s="310"/>
      <c r="S91" s="310"/>
      <c r="T91" s="310"/>
      <c r="U91" s="310"/>
      <c r="V91" s="310"/>
      <c r="W91" s="310"/>
      <c r="X91" s="310"/>
      <c r="Y91" s="310"/>
      <c r="Z91" s="310"/>
      <c r="AA91" s="310"/>
      <c r="AB91" s="310"/>
      <c r="AC91" s="310"/>
      <c r="AD91" s="310"/>
      <c r="AE91" s="310"/>
      <c r="AF91" s="310"/>
      <c r="AG91" s="310"/>
      <c r="AH91" s="310"/>
      <c r="AI91" s="310"/>
      <c r="AJ91" s="310"/>
      <c r="AK91" s="310"/>
      <c r="AL91" s="310"/>
    </row>
    <row r="92" spans="1:38" ht="14.25">
      <c r="A92" s="310"/>
      <c r="B92" s="310"/>
      <c r="C92" s="310"/>
      <c r="D92" s="310"/>
      <c r="E92" s="310"/>
      <c r="F92" s="310"/>
      <c r="G92" s="310"/>
      <c r="H92" s="310"/>
      <c r="I92" s="310"/>
      <c r="J92" s="310"/>
      <c r="K92" s="310"/>
      <c r="L92" s="310"/>
      <c r="M92" s="310"/>
      <c r="N92" s="310"/>
      <c r="O92" s="310"/>
      <c r="P92" s="310"/>
      <c r="Q92" s="310"/>
      <c r="R92" s="310"/>
      <c r="S92" s="310"/>
      <c r="T92" s="310"/>
      <c r="U92" s="310"/>
      <c r="V92" s="310"/>
      <c r="W92" s="310"/>
      <c r="X92" s="310"/>
      <c r="Y92" s="310"/>
      <c r="Z92" s="310"/>
      <c r="AA92" s="310"/>
      <c r="AB92" s="310"/>
      <c r="AC92" s="310"/>
      <c r="AD92" s="310"/>
      <c r="AE92" s="310"/>
      <c r="AF92" s="310"/>
      <c r="AG92" s="310"/>
      <c r="AH92" s="310"/>
      <c r="AI92" s="310"/>
      <c r="AJ92" s="310"/>
      <c r="AK92" s="310"/>
      <c r="AL92" s="310"/>
    </row>
    <row r="93" spans="1:38" ht="14.25">
      <c r="A93" s="310"/>
      <c r="B93" s="310"/>
      <c r="C93" s="310"/>
      <c r="D93" s="310"/>
      <c r="E93" s="310"/>
      <c r="F93" s="310"/>
      <c r="G93" s="310"/>
      <c r="H93" s="310"/>
      <c r="I93" s="310"/>
      <c r="J93" s="310"/>
      <c r="K93" s="310"/>
      <c r="L93" s="310"/>
      <c r="M93" s="310"/>
      <c r="N93" s="310"/>
      <c r="O93" s="310"/>
      <c r="P93" s="310"/>
      <c r="Q93" s="310"/>
      <c r="R93" s="310"/>
      <c r="S93" s="310"/>
      <c r="T93" s="310"/>
      <c r="U93" s="310"/>
      <c r="V93" s="310"/>
      <c r="W93" s="310"/>
      <c r="X93" s="310"/>
      <c r="Y93" s="310"/>
      <c r="Z93" s="310"/>
      <c r="AA93" s="310"/>
      <c r="AB93" s="310"/>
      <c r="AC93" s="310"/>
      <c r="AD93" s="310"/>
      <c r="AE93" s="310"/>
      <c r="AF93" s="310"/>
      <c r="AG93" s="310"/>
      <c r="AH93" s="310"/>
      <c r="AI93" s="310"/>
      <c r="AJ93" s="310"/>
      <c r="AK93" s="310"/>
      <c r="AL93" s="310"/>
    </row>
    <row r="94" spans="1:38" ht="14.25">
      <c r="A94" s="310"/>
      <c r="B94" s="310"/>
      <c r="C94" s="310"/>
      <c r="D94" s="310"/>
      <c r="E94" s="310"/>
      <c r="F94" s="310"/>
      <c r="G94" s="310"/>
      <c r="H94" s="310"/>
      <c r="I94" s="310"/>
      <c r="J94" s="310"/>
      <c r="K94" s="310"/>
      <c r="L94" s="310"/>
      <c r="M94" s="310"/>
      <c r="N94" s="310"/>
      <c r="O94" s="310"/>
      <c r="P94" s="310"/>
      <c r="Q94" s="310"/>
      <c r="R94" s="310"/>
      <c r="S94" s="310"/>
      <c r="T94" s="310"/>
      <c r="U94" s="310"/>
      <c r="V94" s="310"/>
      <c r="W94" s="310"/>
      <c r="X94" s="310"/>
      <c r="Y94" s="310"/>
      <c r="Z94" s="310"/>
      <c r="AA94" s="310"/>
      <c r="AB94" s="310"/>
      <c r="AC94" s="310"/>
      <c r="AD94" s="310"/>
      <c r="AE94" s="310"/>
      <c r="AF94" s="310"/>
      <c r="AG94" s="310"/>
      <c r="AH94" s="310"/>
      <c r="AI94" s="310"/>
      <c r="AJ94" s="310"/>
      <c r="AK94" s="310"/>
      <c r="AL94" s="310"/>
    </row>
    <row r="95" spans="1:38" ht="14.25">
      <c r="A95" s="310"/>
      <c r="B95" s="310"/>
      <c r="C95" s="310"/>
      <c r="D95" s="310"/>
      <c r="E95" s="310"/>
      <c r="F95" s="310"/>
      <c r="G95" s="310"/>
      <c r="H95" s="310"/>
      <c r="I95" s="310"/>
      <c r="J95" s="310"/>
      <c r="K95" s="310"/>
      <c r="L95" s="310"/>
      <c r="M95" s="310"/>
      <c r="N95" s="310"/>
      <c r="O95" s="310"/>
      <c r="P95" s="310"/>
      <c r="Q95" s="310"/>
      <c r="R95" s="310"/>
      <c r="S95" s="310"/>
      <c r="T95" s="310"/>
      <c r="U95" s="310"/>
      <c r="V95" s="310"/>
      <c r="W95" s="310"/>
      <c r="X95" s="310"/>
      <c r="Y95" s="310"/>
      <c r="Z95" s="310"/>
      <c r="AA95" s="310"/>
      <c r="AB95" s="310"/>
      <c r="AC95" s="310"/>
      <c r="AD95" s="310"/>
      <c r="AE95" s="310"/>
      <c r="AF95" s="310"/>
      <c r="AG95" s="310"/>
      <c r="AH95" s="310"/>
      <c r="AI95" s="310"/>
      <c r="AJ95" s="310"/>
      <c r="AK95" s="310"/>
      <c r="AL95" s="310"/>
    </row>
    <row r="96" spans="1:38" ht="14.25">
      <c r="A96" s="310"/>
      <c r="B96" s="310"/>
      <c r="C96" s="310"/>
      <c r="D96" s="310"/>
      <c r="E96" s="310"/>
      <c r="F96" s="310"/>
      <c r="G96" s="310"/>
      <c r="H96" s="310"/>
      <c r="I96" s="310"/>
      <c r="J96" s="310"/>
      <c r="K96" s="310"/>
      <c r="L96" s="310"/>
      <c r="M96" s="310"/>
      <c r="N96" s="310"/>
      <c r="O96" s="310"/>
      <c r="P96" s="310"/>
      <c r="Q96" s="310"/>
      <c r="R96" s="310"/>
      <c r="S96" s="310"/>
      <c r="T96" s="310"/>
      <c r="U96" s="310"/>
      <c r="V96" s="310"/>
      <c r="W96" s="310"/>
      <c r="X96" s="310"/>
      <c r="Y96" s="310"/>
      <c r="Z96" s="310"/>
      <c r="AA96" s="310"/>
      <c r="AB96" s="310"/>
      <c r="AC96" s="310"/>
      <c r="AD96" s="310"/>
      <c r="AE96" s="310"/>
      <c r="AF96" s="310"/>
      <c r="AG96" s="310"/>
      <c r="AH96" s="310"/>
      <c r="AI96" s="310"/>
      <c r="AJ96" s="310"/>
      <c r="AK96" s="310"/>
      <c r="AL96" s="310"/>
    </row>
    <row r="97" spans="1:38" ht="14.25">
      <c r="A97" s="310"/>
      <c r="B97" s="310"/>
      <c r="C97" s="310"/>
      <c r="D97" s="310"/>
      <c r="E97" s="310"/>
      <c r="F97" s="310"/>
      <c r="G97" s="310"/>
      <c r="H97" s="310"/>
      <c r="I97" s="310"/>
      <c r="J97" s="310"/>
      <c r="K97" s="310"/>
      <c r="L97" s="310"/>
      <c r="M97" s="310"/>
      <c r="N97" s="310"/>
      <c r="O97" s="310"/>
      <c r="P97" s="310"/>
      <c r="Q97" s="310"/>
      <c r="R97" s="310"/>
      <c r="S97" s="310"/>
      <c r="T97" s="310"/>
      <c r="U97" s="310"/>
      <c r="V97" s="310"/>
      <c r="W97" s="310"/>
      <c r="X97" s="310"/>
      <c r="Y97" s="310"/>
      <c r="Z97" s="310"/>
      <c r="AA97" s="310"/>
      <c r="AB97" s="310"/>
      <c r="AC97" s="310"/>
      <c r="AD97" s="310"/>
      <c r="AE97" s="310"/>
      <c r="AF97" s="310"/>
      <c r="AG97" s="310"/>
      <c r="AH97" s="310"/>
      <c r="AI97" s="310"/>
      <c r="AJ97" s="310"/>
      <c r="AK97" s="310"/>
      <c r="AL97" s="310"/>
    </row>
    <row r="98" spans="1:38" ht="14.25">
      <c r="A98" s="310"/>
      <c r="B98" s="310"/>
      <c r="C98" s="310"/>
      <c r="D98" s="310"/>
      <c r="E98" s="310"/>
      <c r="F98" s="310"/>
      <c r="G98" s="310"/>
      <c r="H98" s="310"/>
      <c r="I98" s="310"/>
      <c r="J98" s="310"/>
      <c r="K98" s="310"/>
      <c r="L98" s="310"/>
      <c r="M98" s="310"/>
      <c r="N98" s="310"/>
      <c r="O98" s="310"/>
      <c r="P98" s="310"/>
      <c r="Q98" s="310"/>
      <c r="R98" s="310"/>
      <c r="S98" s="310"/>
      <c r="T98" s="310"/>
      <c r="U98" s="310"/>
      <c r="V98" s="310"/>
      <c r="W98" s="310"/>
      <c r="X98" s="310"/>
      <c r="Y98" s="310"/>
      <c r="Z98" s="310"/>
      <c r="AA98" s="310"/>
      <c r="AB98" s="310"/>
      <c r="AC98" s="310"/>
      <c r="AD98" s="310"/>
      <c r="AE98" s="310"/>
      <c r="AF98" s="310"/>
      <c r="AG98" s="310"/>
      <c r="AH98" s="310"/>
      <c r="AI98" s="310"/>
      <c r="AJ98" s="310"/>
      <c r="AK98" s="310"/>
      <c r="AL98" s="310"/>
    </row>
    <row r="99" spans="1:38" ht="14.25">
      <c r="A99" s="310"/>
      <c r="B99" s="310"/>
      <c r="C99" s="310"/>
      <c r="D99" s="310"/>
      <c r="E99" s="310"/>
      <c r="F99" s="310"/>
      <c r="G99" s="310"/>
      <c r="H99" s="310"/>
      <c r="I99" s="310"/>
      <c r="J99" s="310"/>
      <c r="K99" s="310"/>
      <c r="L99" s="310"/>
      <c r="M99" s="310"/>
      <c r="N99" s="310"/>
      <c r="O99" s="310"/>
      <c r="P99" s="310"/>
      <c r="Q99" s="310"/>
      <c r="R99" s="310"/>
      <c r="S99" s="310"/>
      <c r="T99" s="310"/>
      <c r="U99" s="310"/>
      <c r="V99" s="310"/>
      <c r="W99" s="310"/>
      <c r="X99" s="310"/>
      <c r="Y99" s="310"/>
      <c r="Z99" s="310"/>
      <c r="AA99" s="310"/>
      <c r="AB99" s="310"/>
      <c r="AC99" s="310"/>
      <c r="AD99" s="310"/>
      <c r="AE99" s="310"/>
      <c r="AF99" s="310"/>
      <c r="AG99" s="310"/>
      <c r="AH99" s="310"/>
      <c r="AI99" s="310"/>
      <c r="AJ99" s="310"/>
      <c r="AK99" s="310"/>
      <c r="AL99" s="310"/>
    </row>
    <row r="100" spans="1:38" ht="14.25">
      <c r="A100" s="310"/>
      <c r="B100" s="310"/>
      <c r="C100" s="310"/>
      <c r="D100" s="310"/>
      <c r="E100" s="310"/>
      <c r="F100" s="310"/>
      <c r="G100" s="310"/>
      <c r="H100" s="310"/>
      <c r="I100" s="310"/>
      <c r="J100" s="310"/>
      <c r="K100" s="310"/>
      <c r="L100" s="310"/>
      <c r="M100" s="310"/>
      <c r="N100" s="310"/>
      <c r="O100" s="310"/>
      <c r="P100" s="310"/>
      <c r="Q100" s="310"/>
      <c r="R100" s="310"/>
      <c r="S100" s="310"/>
      <c r="T100" s="310"/>
      <c r="U100" s="310"/>
      <c r="V100" s="310"/>
      <c r="W100" s="310"/>
      <c r="X100" s="310"/>
      <c r="Y100" s="310"/>
      <c r="Z100" s="310"/>
      <c r="AA100" s="310"/>
      <c r="AB100" s="310"/>
      <c r="AC100" s="310"/>
      <c r="AD100" s="310"/>
      <c r="AE100" s="310"/>
      <c r="AF100" s="310"/>
      <c r="AG100" s="310"/>
      <c r="AH100" s="310"/>
      <c r="AI100" s="310"/>
      <c r="AJ100" s="310"/>
      <c r="AK100" s="310"/>
      <c r="AL100" s="310"/>
    </row>
    <row r="101" spans="1:38" ht="14.25">
      <c r="A101" s="310"/>
      <c r="B101" s="310"/>
      <c r="C101" s="310"/>
      <c r="D101" s="310"/>
      <c r="E101" s="310"/>
      <c r="F101" s="310"/>
      <c r="G101" s="310"/>
      <c r="H101" s="310"/>
      <c r="I101" s="310"/>
      <c r="J101" s="310"/>
      <c r="K101" s="310"/>
      <c r="L101" s="310"/>
      <c r="M101" s="310"/>
      <c r="N101" s="310"/>
      <c r="O101" s="310"/>
      <c r="P101" s="310"/>
      <c r="Q101" s="310"/>
      <c r="R101" s="310"/>
      <c r="S101" s="310"/>
      <c r="T101" s="310"/>
      <c r="U101" s="310"/>
      <c r="V101" s="310"/>
      <c r="W101" s="310"/>
      <c r="X101" s="310"/>
      <c r="Y101" s="310"/>
      <c r="Z101" s="310"/>
      <c r="AA101" s="310"/>
      <c r="AB101" s="310"/>
      <c r="AC101" s="310"/>
      <c r="AD101" s="310"/>
      <c r="AE101" s="310"/>
      <c r="AF101" s="310"/>
      <c r="AG101" s="310"/>
      <c r="AH101" s="310"/>
      <c r="AI101" s="310"/>
      <c r="AJ101" s="310"/>
      <c r="AK101" s="310"/>
      <c r="AL101" s="310"/>
    </row>
    <row r="102" spans="1:38" ht="14.25">
      <c r="A102" s="310"/>
      <c r="B102" s="310"/>
      <c r="C102" s="310"/>
      <c r="D102" s="310"/>
      <c r="E102" s="310"/>
      <c r="F102" s="310"/>
      <c r="G102" s="310"/>
      <c r="H102" s="310"/>
      <c r="I102" s="310"/>
      <c r="J102" s="310"/>
      <c r="K102" s="310"/>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row>
    <row r="103" spans="1:38" ht="14.25">
      <c r="A103" s="310"/>
      <c r="B103" s="310"/>
      <c r="C103" s="310"/>
      <c r="D103" s="310"/>
      <c r="E103" s="310"/>
      <c r="F103" s="310"/>
      <c r="G103" s="310"/>
      <c r="H103" s="310"/>
      <c r="I103" s="310"/>
      <c r="J103" s="310"/>
      <c r="K103" s="310"/>
      <c r="L103" s="310"/>
      <c r="M103" s="310"/>
      <c r="N103" s="310"/>
      <c r="O103" s="310"/>
      <c r="P103" s="310"/>
      <c r="Q103" s="310"/>
      <c r="R103" s="310"/>
      <c r="S103" s="310"/>
      <c r="T103" s="310"/>
      <c r="U103" s="310"/>
      <c r="V103" s="310"/>
      <c r="W103" s="310"/>
      <c r="X103" s="310"/>
      <c r="Y103" s="310"/>
      <c r="Z103" s="310"/>
      <c r="AA103" s="310"/>
      <c r="AB103" s="310"/>
      <c r="AC103" s="310"/>
      <c r="AD103" s="310"/>
      <c r="AE103" s="310"/>
      <c r="AF103" s="310"/>
      <c r="AG103" s="310"/>
      <c r="AH103" s="310"/>
      <c r="AI103" s="310"/>
      <c r="AJ103" s="310"/>
      <c r="AK103" s="310"/>
      <c r="AL103" s="310"/>
    </row>
    <row r="104" spans="1:38" ht="14.25">
      <c r="A104" s="310"/>
      <c r="B104" s="310"/>
      <c r="C104" s="310"/>
      <c r="D104" s="310"/>
      <c r="E104" s="310"/>
      <c r="F104" s="310"/>
      <c r="G104" s="310"/>
      <c r="H104" s="310"/>
      <c r="I104" s="310"/>
      <c r="J104" s="310"/>
      <c r="K104" s="310"/>
      <c r="L104" s="310"/>
      <c r="M104" s="310"/>
      <c r="N104" s="310"/>
      <c r="O104" s="310"/>
      <c r="P104" s="310"/>
      <c r="Q104" s="310"/>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0"/>
    </row>
    <row r="105" spans="1:38" ht="14.25">
      <c r="A105" s="310"/>
      <c r="B105" s="310"/>
      <c r="C105" s="310"/>
      <c r="D105" s="310"/>
      <c r="E105" s="310"/>
      <c r="F105" s="310"/>
      <c r="G105" s="310"/>
      <c r="H105" s="310"/>
      <c r="I105" s="310"/>
      <c r="J105" s="310"/>
      <c r="K105" s="310"/>
      <c r="L105" s="310"/>
      <c r="M105" s="310"/>
      <c r="N105" s="310"/>
      <c r="O105" s="310"/>
      <c r="P105" s="310"/>
      <c r="Q105" s="310"/>
      <c r="R105" s="310"/>
      <c r="S105" s="310"/>
      <c r="T105" s="310"/>
      <c r="U105" s="310"/>
      <c r="V105" s="310"/>
      <c r="W105" s="310"/>
      <c r="X105" s="310"/>
      <c r="Y105" s="310"/>
      <c r="Z105" s="310"/>
      <c r="AA105" s="310"/>
      <c r="AB105" s="310"/>
      <c r="AC105" s="310"/>
      <c r="AD105" s="310"/>
      <c r="AE105" s="310"/>
      <c r="AF105" s="310"/>
      <c r="AG105" s="310"/>
      <c r="AH105" s="310"/>
      <c r="AI105" s="310"/>
      <c r="AJ105" s="310"/>
      <c r="AK105" s="310"/>
      <c r="AL105" s="310"/>
    </row>
    <row r="106" spans="1:38" ht="14.25">
      <c r="A106" s="310"/>
      <c r="B106" s="310"/>
      <c r="C106" s="310"/>
      <c r="D106" s="310"/>
      <c r="E106" s="310"/>
      <c r="F106" s="310"/>
      <c r="G106" s="310"/>
      <c r="H106" s="310"/>
      <c r="I106" s="310"/>
      <c r="J106" s="310"/>
      <c r="K106" s="310"/>
      <c r="L106" s="310"/>
      <c r="M106" s="310"/>
      <c r="N106" s="310"/>
      <c r="O106" s="310"/>
      <c r="P106" s="310"/>
      <c r="Q106" s="310"/>
      <c r="R106" s="310"/>
      <c r="S106" s="310"/>
      <c r="T106" s="310"/>
      <c r="U106" s="310"/>
      <c r="V106" s="310"/>
      <c r="W106" s="310"/>
      <c r="X106" s="310"/>
      <c r="Y106" s="310"/>
      <c r="Z106" s="310"/>
      <c r="AA106" s="310"/>
      <c r="AB106" s="310"/>
      <c r="AC106" s="310"/>
      <c r="AD106" s="310"/>
      <c r="AE106" s="310"/>
      <c r="AF106" s="310"/>
      <c r="AG106" s="310"/>
      <c r="AH106" s="310"/>
      <c r="AI106" s="310"/>
      <c r="AJ106" s="310"/>
      <c r="AK106" s="310"/>
      <c r="AL106" s="310"/>
    </row>
    <row r="107" spans="1:38" ht="14.25">
      <c r="A107" s="310"/>
      <c r="B107" s="310"/>
      <c r="C107" s="310"/>
      <c r="D107" s="310"/>
      <c r="E107" s="310"/>
      <c r="F107" s="310"/>
      <c r="G107" s="310"/>
      <c r="H107" s="310"/>
      <c r="I107" s="310"/>
      <c r="J107" s="310"/>
      <c r="K107" s="310"/>
      <c r="L107" s="310"/>
      <c r="M107" s="310"/>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0"/>
    </row>
    <row r="108" spans="1:38" ht="14.25">
      <c r="A108" s="310"/>
      <c r="B108" s="310"/>
      <c r="C108" s="310"/>
      <c r="D108" s="310"/>
      <c r="E108" s="310"/>
      <c r="F108" s="310"/>
      <c r="G108" s="310"/>
      <c r="H108" s="310"/>
      <c r="I108" s="310"/>
      <c r="J108" s="310"/>
      <c r="K108" s="310"/>
      <c r="L108" s="310"/>
      <c r="M108" s="310"/>
      <c r="N108" s="310"/>
      <c r="O108" s="310"/>
      <c r="P108" s="310"/>
      <c r="Q108" s="310"/>
      <c r="R108" s="310"/>
      <c r="S108" s="310"/>
      <c r="T108" s="310"/>
      <c r="U108" s="310"/>
      <c r="V108" s="310"/>
      <c r="W108" s="310"/>
      <c r="X108" s="310"/>
      <c r="Y108" s="310"/>
      <c r="Z108" s="310"/>
      <c r="AA108" s="310"/>
      <c r="AB108" s="310"/>
      <c r="AC108" s="310"/>
      <c r="AD108" s="310"/>
      <c r="AE108" s="310"/>
      <c r="AF108" s="310"/>
      <c r="AG108" s="310"/>
      <c r="AH108" s="310"/>
      <c r="AI108" s="310"/>
      <c r="AJ108" s="310"/>
      <c r="AK108" s="310"/>
      <c r="AL108" s="310"/>
    </row>
    <row r="109" spans="1:38" ht="14.25">
      <c r="A109" s="310"/>
      <c r="B109" s="310"/>
      <c r="C109" s="310"/>
      <c r="D109" s="310"/>
      <c r="E109" s="310"/>
      <c r="F109" s="310"/>
      <c r="G109" s="310"/>
      <c r="H109" s="310"/>
      <c r="I109" s="310"/>
      <c r="J109" s="310"/>
      <c r="K109" s="310"/>
      <c r="L109" s="310"/>
      <c r="M109" s="310"/>
      <c r="N109" s="310"/>
      <c r="O109" s="310"/>
      <c r="P109" s="310"/>
      <c r="Q109" s="310"/>
      <c r="R109" s="310"/>
      <c r="S109" s="310"/>
      <c r="T109" s="310"/>
      <c r="U109" s="310"/>
      <c r="V109" s="310"/>
      <c r="W109" s="310"/>
      <c r="X109" s="310"/>
      <c r="Y109" s="310"/>
      <c r="Z109" s="310"/>
      <c r="AA109" s="310"/>
      <c r="AB109" s="310"/>
      <c r="AC109" s="310"/>
      <c r="AD109" s="310"/>
      <c r="AE109" s="310"/>
      <c r="AF109" s="310"/>
      <c r="AG109" s="310"/>
      <c r="AH109" s="310"/>
      <c r="AI109" s="310"/>
      <c r="AJ109" s="310"/>
      <c r="AK109" s="310"/>
      <c r="AL109" s="310"/>
    </row>
    <row r="110" spans="1:38" ht="14.25">
      <c r="A110" s="310"/>
      <c r="B110" s="310"/>
      <c r="C110" s="310"/>
      <c r="D110" s="310"/>
      <c r="E110" s="310"/>
      <c r="F110" s="310"/>
      <c r="G110" s="310"/>
      <c r="H110" s="310"/>
      <c r="I110" s="310"/>
      <c r="J110" s="310"/>
      <c r="K110" s="310"/>
      <c r="L110" s="310"/>
      <c r="M110" s="310"/>
      <c r="N110" s="310"/>
      <c r="O110" s="310"/>
      <c r="P110" s="310"/>
      <c r="Q110" s="310"/>
      <c r="R110" s="310"/>
      <c r="S110" s="310"/>
      <c r="T110" s="310"/>
      <c r="U110" s="310"/>
      <c r="V110" s="310"/>
      <c r="W110" s="310"/>
      <c r="X110" s="310"/>
      <c r="Y110" s="310"/>
      <c r="Z110" s="310"/>
      <c r="AA110" s="310"/>
      <c r="AB110" s="310"/>
      <c r="AC110" s="310"/>
      <c r="AD110" s="310"/>
      <c r="AE110" s="310"/>
      <c r="AF110" s="310"/>
      <c r="AG110" s="310"/>
      <c r="AH110" s="310"/>
      <c r="AI110" s="310"/>
      <c r="AJ110" s="310"/>
      <c r="AK110" s="310"/>
      <c r="AL110" s="310"/>
    </row>
    <row r="111" spans="1:38" ht="14.25">
      <c r="A111" s="310"/>
      <c r="B111" s="310"/>
      <c r="C111" s="310"/>
      <c r="D111" s="310"/>
      <c r="E111" s="310"/>
      <c r="F111" s="310"/>
      <c r="G111" s="310"/>
      <c r="H111" s="310"/>
      <c r="I111" s="310"/>
      <c r="J111" s="310"/>
      <c r="K111" s="310"/>
      <c r="L111" s="310"/>
      <c r="M111" s="310"/>
      <c r="N111" s="310"/>
      <c r="O111" s="310"/>
      <c r="P111" s="310"/>
      <c r="Q111" s="310"/>
      <c r="R111" s="310"/>
      <c r="S111" s="310"/>
      <c r="T111" s="310"/>
      <c r="U111" s="310"/>
      <c r="V111" s="310"/>
      <c r="W111" s="310"/>
      <c r="X111" s="310"/>
      <c r="Y111" s="310"/>
      <c r="Z111" s="310"/>
      <c r="AA111" s="310"/>
      <c r="AB111" s="310"/>
      <c r="AC111" s="310"/>
      <c r="AD111" s="310"/>
      <c r="AE111" s="310"/>
      <c r="AF111" s="310"/>
      <c r="AG111" s="310"/>
      <c r="AH111" s="310"/>
      <c r="AI111" s="310"/>
      <c r="AJ111" s="310"/>
      <c r="AK111" s="310"/>
      <c r="AL111" s="310"/>
    </row>
    <row r="112" spans="1:38" ht="14.25">
      <c r="A112" s="310"/>
      <c r="B112" s="310"/>
      <c r="C112" s="310"/>
      <c r="D112" s="310"/>
      <c r="E112" s="310"/>
      <c r="F112" s="310"/>
      <c r="G112" s="310"/>
      <c r="H112" s="310"/>
      <c r="I112" s="310"/>
      <c r="J112" s="310"/>
      <c r="K112" s="310"/>
      <c r="L112" s="310"/>
      <c r="M112" s="310"/>
      <c r="N112" s="310"/>
      <c r="O112" s="310"/>
      <c r="P112" s="310"/>
      <c r="Q112" s="310"/>
      <c r="R112" s="310"/>
      <c r="S112" s="310"/>
      <c r="T112" s="310"/>
      <c r="U112" s="310"/>
      <c r="V112" s="310"/>
      <c r="W112" s="310"/>
      <c r="X112" s="310"/>
      <c r="Y112" s="310"/>
      <c r="Z112" s="310"/>
      <c r="AA112" s="310"/>
      <c r="AB112" s="310"/>
      <c r="AC112" s="310"/>
      <c r="AD112" s="310"/>
      <c r="AE112" s="310"/>
      <c r="AF112" s="310"/>
      <c r="AG112" s="310"/>
      <c r="AH112" s="310"/>
      <c r="AI112" s="310"/>
      <c r="AJ112" s="310"/>
      <c r="AK112" s="310"/>
      <c r="AL112" s="310"/>
    </row>
    <row r="113" spans="1:38" ht="14.25">
      <c r="A113" s="310"/>
      <c r="B113" s="310"/>
      <c r="C113" s="310"/>
      <c r="D113" s="310"/>
      <c r="E113" s="310"/>
      <c r="F113" s="310"/>
      <c r="G113" s="310"/>
      <c r="H113" s="310"/>
      <c r="I113" s="310"/>
      <c r="J113" s="310"/>
      <c r="K113" s="310"/>
      <c r="L113" s="310"/>
      <c r="M113" s="310"/>
      <c r="N113" s="310"/>
      <c r="O113" s="310"/>
      <c r="P113" s="310"/>
      <c r="Q113" s="310"/>
      <c r="R113" s="310"/>
      <c r="S113" s="310"/>
      <c r="T113" s="310"/>
      <c r="U113" s="310"/>
      <c r="V113" s="310"/>
      <c r="W113" s="310"/>
      <c r="X113" s="310"/>
      <c r="Y113" s="310"/>
      <c r="Z113" s="310"/>
      <c r="AA113" s="310"/>
      <c r="AB113" s="310"/>
      <c r="AC113" s="310"/>
      <c r="AD113" s="310"/>
      <c r="AE113" s="310"/>
      <c r="AF113" s="310"/>
      <c r="AG113" s="310"/>
      <c r="AH113" s="310"/>
      <c r="AI113" s="310"/>
      <c r="AJ113" s="310"/>
      <c r="AK113" s="310"/>
      <c r="AL113" s="310"/>
    </row>
    <row r="114" spans="1:38" ht="14.25">
      <c r="A114" s="310"/>
      <c r="B114" s="310"/>
      <c r="C114" s="310"/>
      <c r="D114" s="310"/>
      <c r="E114" s="310"/>
      <c r="F114" s="310"/>
      <c r="G114" s="310"/>
      <c r="H114" s="310"/>
      <c r="I114" s="310"/>
      <c r="J114" s="310"/>
      <c r="K114" s="310"/>
      <c r="L114" s="310"/>
      <c r="M114" s="310"/>
      <c r="N114" s="310"/>
      <c r="O114" s="310"/>
      <c r="P114" s="310"/>
      <c r="Q114" s="310"/>
      <c r="R114" s="310"/>
      <c r="S114" s="310"/>
      <c r="T114" s="310"/>
      <c r="U114" s="310"/>
      <c r="V114" s="310"/>
      <c r="W114" s="310"/>
      <c r="X114" s="310"/>
      <c r="Y114" s="310"/>
      <c r="Z114" s="310"/>
      <c r="AA114" s="310"/>
      <c r="AB114" s="310"/>
      <c r="AC114" s="310"/>
      <c r="AD114" s="310"/>
      <c r="AE114" s="310"/>
      <c r="AF114" s="310"/>
      <c r="AG114" s="310"/>
      <c r="AH114" s="310"/>
      <c r="AI114" s="310"/>
      <c r="AJ114" s="310"/>
      <c r="AK114" s="310"/>
      <c r="AL114" s="310"/>
    </row>
    <row r="115" spans="1:38" ht="14.25">
      <c r="A115" s="310"/>
      <c r="B115" s="310"/>
      <c r="C115" s="310"/>
      <c r="D115" s="310"/>
      <c r="E115" s="310"/>
      <c r="F115" s="310"/>
      <c r="G115" s="310"/>
      <c r="H115" s="310"/>
      <c r="I115" s="310"/>
      <c r="J115" s="310"/>
      <c r="K115" s="310"/>
      <c r="L115" s="310"/>
      <c r="M115" s="310"/>
      <c r="N115" s="310"/>
      <c r="O115" s="310"/>
      <c r="P115" s="310"/>
      <c r="Q115" s="310"/>
      <c r="R115" s="310"/>
      <c r="S115" s="310"/>
      <c r="T115" s="310"/>
      <c r="U115" s="310"/>
      <c r="V115" s="310"/>
      <c r="W115" s="310"/>
      <c r="X115" s="310"/>
      <c r="Y115" s="310"/>
      <c r="Z115" s="310"/>
      <c r="AA115" s="310"/>
      <c r="AB115" s="310"/>
      <c r="AC115" s="310"/>
      <c r="AD115" s="310"/>
      <c r="AE115" s="310"/>
      <c r="AF115" s="310"/>
      <c r="AG115" s="310"/>
      <c r="AH115" s="310"/>
      <c r="AI115" s="310"/>
      <c r="AJ115" s="310"/>
      <c r="AK115" s="310"/>
      <c r="AL115" s="310"/>
    </row>
    <row r="116" spans="1:38" ht="14.25">
      <c r="A116" s="310"/>
      <c r="B116" s="310"/>
      <c r="C116" s="310"/>
      <c r="D116" s="310"/>
      <c r="E116" s="310"/>
      <c r="F116" s="310"/>
      <c r="G116" s="310"/>
      <c r="H116" s="310"/>
      <c r="I116" s="310"/>
      <c r="J116" s="310"/>
      <c r="K116" s="310"/>
      <c r="L116" s="310"/>
      <c r="M116" s="310"/>
      <c r="N116" s="310"/>
      <c r="O116" s="310"/>
      <c r="P116" s="310"/>
      <c r="Q116" s="310"/>
      <c r="R116" s="310"/>
      <c r="S116" s="310"/>
      <c r="T116" s="310"/>
      <c r="U116" s="310"/>
      <c r="V116" s="310"/>
      <c r="W116" s="310"/>
      <c r="X116" s="310"/>
      <c r="Y116" s="310"/>
      <c r="Z116" s="310"/>
      <c r="AA116" s="310"/>
      <c r="AB116" s="310"/>
      <c r="AC116" s="310"/>
      <c r="AD116" s="310"/>
      <c r="AE116" s="310"/>
      <c r="AF116" s="310"/>
      <c r="AG116" s="310"/>
      <c r="AH116" s="310"/>
      <c r="AI116" s="310"/>
      <c r="AJ116" s="310"/>
      <c r="AK116" s="310"/>
      <c r="AL116" s="310"/>
    </row>
    <row r="117" spans="1:38" ht="14.25">
      <c r="A117" s="310"/>
      <c r="B117" s="310"/>
      <c r="C117" s="310"/>
      <c r="D117" s="310"/>
      <c r="E117" s="310"/>
      <c r="F117" s="310"/>
      <c r="G117" s="310"/>
      <c r="H117" s="310"/>
      <c r="I117" s="310"/>
      <c r="J117" s="310"/>
      <c r="K117" s="310"/>
      <c r="L117" s="310"/>
      <c r="M117" s="310"/>
      <c r="N117" s="310"/>
      <c r="O117" s="310"/>
      <c r="P117" s="310"/>
      <c r="Q117" s="310"/>
      <c r="R117" s="310"/>
      <c r="S117" s="310"/>
      <c r="T117" s="310"/>
      <c r="U117" s="310"/>
      <c r="V117" s="310"/>
      <c r="W117" s="310"/>
      <c r="X117" s="310"/>
      <c r="Y117" s="310"/>
      <c r="Z117" s="310"/>
      <c r="AA117" s="310"/>
      <c r="AB117" s="310"/>
      <c r="AC117" s="310"/>
      <c r="AD117" s="310"/>
      <c r="AE117" s="310"/>
      <c r="AF117" s="310"/>
      <c r="AG117" s="310"/>
      <c r="AH117" s="310"/>
      <c r="AI117" s="310"/>
      <c r="AJ117" s="310"/>
      <c r="AK117" s="310"/>
      <c r="AL117" s="310"/>
    </row>
    <row r="118" spans="1:38" ht="14.25">
      <c r="A118" s="310"/>
      <c r="B118" s="310"/>
      <c r="C118" s="310"/>
      <c r="D118" s="310"/>
      <c r="E118" s="310"/>
      <c r="F118" s="310"/>
      <c r="G118" s="310"/>
      <c r="H118" s="310"/>
      <c r="I118" s="310"/>
      <c r="J118" s="310"/>
      <c r="K118" s="310"/>
      <c r="L118" s="310"/>
      <c r="M118" s="310"/>
      <c r="N118" s="310"/>
      <c r="O118" s="310"/>
      <c r="P118" s="310"/>
      <c r="Q118" s="310"/>
      <c r="R118" s="310"/>
      <c r="S118" s="310"/>
      <c r="T118" s="310"/>
      <c r="U118" s="310"/>
      <c r="V118" s="310"/>
      <c r="W118" s="310"/>
      <c r="X118" s="310"/>
      <c r="Y118" s="310"/>
      <c r="Z118" s="310"/>
      <c r="AA118" s="310"/>
      <c r="AB118" s="310"/>
      <c r="AC118" s="310"/>
      <c r="AD118" s="310"/>
      <c r="AE118" s="310"/>
      <c r="AF118" s="310"/>
      <c r="AG118" s="310"/>
      <c r="AH118" s="310"/>
      <c r="AI118" s="310"/>
      <c r="AJ118" s="310"/>
      <c r="AK118" s="310"/>
      <c r="AL118" s="310"/>
    </row>
    <row r="119" spans="1:38" ht="14.25">
      <c r="A119" s="310"/>
      <c r="B119" s="310"/>
      <c r="C119" s="310"/>
      <c r="D119" s="310"/>
      <c r="E119" s="310"/>
      <c r="F119" s="310"/>
      <c r="G119" s="310"/>
      <c r="H119" s="310"/>
      <c r="I119" s="310"/>
      <c r="J119" s="310"/>
      <c r="K119" s="310"/>
      <c r="L119" s="310"/>
      <c r="M119" s="310"/>
      <c r="N119" s="310"/>
      <c r="O119" s="310"/>
      <c r="P119" s="310"/>
      <c r="Q119" s="310"/>
      <c r="R119" s="310"/>
      <c r="S119" s="310"/>
      <c r="T119" s="310"/>
      <c r="U119" s="310"/>
      <c r="V119" s="310"/>
      <c r="W119" s="310"/>
      <c r="X119" s="310"/>
      <c r="Y119" s="310"/>
      <c r="Z119" s="310"/>
      <c r="AA119" s="310"/>
      <c r="AB119" s="310"/>
      <c r="AC119" s="310"/>
      <c r="AD119" s="310"/>
      <c r="AE119" s="310"/>
      <c r="AF119" s="310"/>
      <c r="AG119" s="310"/>
      <c r="AH119" s="310"/>
      <c r="AI119" s="310"/>
      <c r="AJ119" s="310"/>
      <c r="AK119" s="310"/>
      <c r="AL119" s="310"/>
    </row>
    <row r="120" spans="1:38" ht="14.25">
      <c r="A120" s="310"/>
      <c r="B120" s="310"/>
      <c r="C120" s="310"/>
      <c r="D120" s="310"/>
      <c r="E120" s="310"/>
      <c r="F120" s="310"/>
      <c r="G120" s="310"/>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310"/>
      <c r="AE120" s="310"/>
      <c r="AF120" s="310"/>
      <c r="AG120" s="310"/>
      <c r="AH120" s="310"/>
      <c r="AI120" s="310"/>
      <c r="AJ120" s="310"/>
      <c r="AK120" s="310"/>
      <c r="AL120" s="310"/>
    </row>
    <row r="121" spans="1:38" ht="14.25">
      <c r="A121" s="310"/>
      <c r="B121" s="310"/>
      <c r="C121" s="310"/>
      <c r="D121" s="310"/>
      <c r="E121" s="310"/>
      <c r="F121" s="310"/>
      <c r="G121" s="310"/>
      <c r="H121" s="310"/>
      <c r="I121" s="310"/>
      <c r="J121" s="310"/>
      <c r="K121" s="310"/>
      <c r="L121" s="310"/>
      <c r="M121" s="310"/>
      <c r="N121" s="310"/>
      <c r="O121" s="310"/>
      <c r="P121" s="310"/>
      <c r="Q121" s="310"/>
      <c r="R121" s="310"/>
      <c r="S121" s="310"/>
      <c r="T121" s="310"/>
      <c r="U121" s="310"/>
      <c r="V121" s="310"/>
      <c r="W121" s="310"/>
      <c r="X121" s="310"/>
      <c r="Y121" s="310"/>
      <c r="Z121" s="310"/>
      <c r="AA121" s="310"/>
      <c r="AB121" s="310"/>
      <c r="AC121" s="310"/>
      <c r="AD121" s="310"/>
      <c r="AE121" s="310"/>
      <c r="AF121" s="310"/>
      <c r="AG121" s="310"/>
      <c r="AH121" s="310"/>
      <c r="AI121" s="310"/>
      <c r="AJ121" s="310"/>
      <c r="AK121" s="310"/>
      <c r="AL121" s="310"/>
    </row>
    <row r="122" spans="1:38" ht="14.25">
      <c r="A122" s="310"/>
      <c r="B122" s="310"/>
      <c r="C122" s="310"/>
      <c r="D122" s="310"/>
      <c r="E122" s="310"/>
      <c r="F122" s="310"/>
      <c r="G122" s="310"/>
      <c r="H122" s="310"/>
      <c r="I122" s="310"/>
      <c r="J122" s="310"/>
      <c r="K122" s="310"/>
      <c r="L122" s="310"/>
      <c r="M122" s="310"/>
      <c r="N122" s="310"/>
      <c r="O122" s="310"/>
      <c r="P122" s="310"/>
      <c r="Q122" s="310"/>
      <c r="R122" s="310"/>
      <c r="S122" s="310"/>
      <c r="T122" s="310"/>
      <c r="U122" s="310"/>
      <c r="V122" s="310"/>
      <c r="W122" s="310"/>
      <c r="X122" s="310"/>
      <c r="Y122" s="310"/>
      <c r="Z122" s="310"/>
      <c r="AA122" s="310"/>
      <c r="AB122" s="310"/>
      <c r="AC122" s="310"/>
      <c r="AD122" s="310"/>
      <c r="AE122" s="310"/>
      <c r="AF122" s="310"/>
      <c r="AG122" s="310"/>
      <c r="AH122" s="310"/>
      <c r="AI122" s="310"/>
      <c r="AJ122" s="310"/>
      <c r="AK122" s="310"/>
      <c r="AL122" s="310"/>
    </row>
    <row r="123" spans="1:38" ht="14.25">
      <c r="A123" s="310"/>
      <c r="B123" s="310"/>
      <c r="C123" s="310"/>
      <c r="D123" s="310"/>
      <c r="E123" s="310"/>
      <c r="F123" s="310"/>
      <c r="G123" s="310"/>
      <c r="H123" s="310"/>
      <c r="I123" s="310"/>
      <c r="J123" s="310"/>
      <c r="K123" s="310"/>
      <c r="L123" s="310"/>
      <c r="M123" s="310"/>
      <c r="N123" s="310"/>
      <c r="O123" s="310"/>
      <c r="P123" s="310"/>
      <c r="Q123" s="310"/>
      <c r="R123" s="310"/>
      <c r="S123" s="310"/>
      <c r="T123" s="310"/>
      <c r="U123" s="310"/>
      <c r="V123" s="310"/>
      <c r="W123" s="310"/>
      <c r="X123" s="310"/>
      <c r="Y123" s="310"/>
      <c r="Z123" s="310"/>
      <c r="AA123" s="310"/>
      <c r="AB123" s="310"/>
      <c r="AC123" s="310"/>
      <c r="AD123" s="310"/>
      <c r="AE123" s="310"/>
      <c r="AF123" s="310"/>
      <c r="AG123" s="310"/>
      <c r="AH123" s="310"/>
      <c r="AI123" s="310"/>
      <c r="AJ123" s="310"/>
      <c r="AK123" s="310"/>
      <c r="AL123" s="310"/>
    </row>
    <row r="124" spans="1:38" ht="14.25">
      <c r="A124" s="310"/>
      <c r="B124" s="310"/>
      <c r="C124" s="310"/>
      <c r="D124" s="310"/>
      <c r="E124" s="310"/>
      <c r="F124" s="310"/>
      <c r="G124" s="310"/>
      <c r="H124" s="310"/>
      <c r="I124" s="310"/>
      <c r="J124" s="310"/>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10"/>
      <c r="AI124" s="310"/>
      <c r="AJ124" s="310"/>
      <c r="AK124" s="310"/>
      <c r="AL124" s="310"/>
    </row>
    <row r="125" spans="1:38" ht="14.25">
      <c r="A125" s="310"/>
      <c r="B125" s="310"/>
      <c r="C125" s="310"/>
      <c r="D125" s="310"/>
      <c r="E125" s="310"/>
      <c r="F125" s="310"/>
      <c r="G125" s="310"/>
      <c r="H125" s="310"/>
      <c r="I125" s="310"/>
      <c r="J125" s="310"/>
      <c r="K125" s="310"/>
      <c r="L125" s="310"/>
      <c r="M125" s="310"/>
      <c r="N125" s="310"/>
      <c r="O125" s="310"/>
      <c r="P125" s="310"/>
      <c r="Q125" s="310"/>
      <c r="R125" s="310"/>
      <c r="S125" s="310"/>
      <c r="T125" s="310"/>
      <c r="U125" s="310"/>
      <c r="V125" s="310"/>
      <c r="W125" s="310"/>
      <c r="X125" s="310"/>
      <c r="Y125" s="310"/>
      <c r="Z125" s="310"/>
      <c r="AA125" s="310"/>
      <c r="AB125" s="310"/>
      <c r="AC125" s="310"/>
      <c r="AD125" s="310"/>
      <c r="AE125" s="310"/>
      <c r="AF125" s="310"/>
      <c r="AG125" s="310"/>
      <c r="AH125" s="310"/>
      <c r="AI125" s="310"/>
      <c r="AJ125" s="310"/>
      <c r="AK125" s="310"/>
      <c r="AL125" s="310"/>
    </row>
    <row r="126" spans="1:38" ht="14.25">
      <c r="A126" s="310"/>
      <c r="B126" s="310"/>
      <c r="C126" s="310"/>
      <c r="D126" s="310"/>
      <c r="E126" s="310"/>
      <c r="F126" s="310"/>
      <c r="G126" s="310"/>
      <c r="H126" s="310"/>
      <c r="I126" s="310"/>
      <c r="J126" s="310"/>
      <c r="K126" s="310"/>
      <c r="L126" s="310"/>
      <c r="M126" s="310"/>
      <c r="N126" s="310"/>
      <c r="O126" s="310"/>
      <c r="P126" s="310"/>
      <c r="Q126" s="310"/>
      <c r="R126" s="310"/>
      <c r="S126" s="310"/>
      <c r="T126" s="310"/>
      <c r="U126" s="310"/>
      <c r="V126" s="310"/>
      <c r="W126" s="310"/>
      <c r="X126" s="310"/>
      <c r="Y126" s="310"/>
      <c r="Z126" s="310"/>
      <c r="AA126" s="310"/>
      <c r="AB126" s="310"/>
      <c r="AC126" s="310"/>
      <c r="AD126" s="310"/>
      <c r="AE126" s="310"/>
      <c r="AF126" s="310"/>
      <c r="AG126" s="310"/>
      <c r="AH126" s="310"/>
      <c r="AI126" s="310"/>
      <c r="AJ126" s="310"/>
      <c r="AK126" s="310"/>
      <c r="AL126" s="310"/>
    </row>
    <row r="127" spans="1:38" ht="14.25">
      <c r="A127" s="310"/>
      <c r="B127" s="310"/>
      <c r="C127" s="310"/>
      <c r="D127" s="310"/>
      <c r="E127" s="310"/>
      <c r="F127" s="310"/>
      <c r="G127" s="310"/>
      <c r="H127" s="310"/>
      <c r="I127" s="310"/>
      <c r="J127" s="310"/>
      <c r="K127" s="310"/>
      <c r="L127" s="310"/>
      <c r="M127" s="310"/>
      <c r="N127" s="310"/>
      <c r="O127" s="310"/>
      <c r="P127" s="310"/>
      <c r="Q127" s="310"/>
      <c r="R127" s="310"/>
      <c r="S127" s="310"/>
      <c r="T127" s="310"/>
      <c r="U127" s="310"/>
      <c r="V127" s="310"/>
      <c r="W127" s="310"/>
      <c r="X127" s="310"/>
      <c r="Y127" s="310"/>
      <c r="Z127" s="310"/>
      <c r="AA127" s="310"/>
      <c r="AB127" s="310"/>
      <c r="AC127" s="310"/>
      <c r="AD127" s="310"/>
      <c r="AE127" s="310"/>
      <c r="AF127" s="310"/>
      <c r="AG127" s="310"/>
      <c r="AH127" s="310"/>
      <c r="AI127" s="310"/>
      <c r="AJ127" s="310"/>
      <c r="AK127" s="310"/>
      <c r="AL127" s="310"/>
    </row>
    <row r="128" spans="1:38" ht="14.25">
      <c r="A128" s="310"/>
      <c r="B128" s="310"/>
      <c r="C128" s="310"/>
      <c r="D128" s="310"/>
      <c r="E128" s="310"/>
      <c r="F128" s="310"/>
      <c r="G128" s="310"/>
      <c r="H128" s="310"/>
      <c r="I128" s="310"/>
      <c r="J128" s="310"/>
      <c r="K128" s="310"/>
      <c r="L128" s="310"/>
      <c r="M128" s="310"/>
      <c r="N128" s="310"/>
      <c r="O128" s="310"/>
      <c r="P128" s="310"/>
      <c r="Q128" s="310"/>
      <c r="R128" s="310"/>
      <c r="S128" s="310"/>
      <c r="T128" s="310"/>
      <c r="U128" s="310"/>
      <c r="V128" s="310"/>
      <c r="W128" s="310"/>
      <c r="X128" s="310"/>
      <c r="Y128" s="310"/>
      <c r="Z128" s="310"/>
      <c r="AA128" s="310"/>
      <c r="AB128" s="310"/>
      <c r="AC128" s="310"/>
      <c r="AD128" s="310"/>
      <c r="AE128" s="310"/>
      <c r="AF128" s="310"/>
      <c r="AG128" s="310"/>
      <c r="AH128" s="310"/>
      <c r="AI128" s="310"/>
      <c r="AJ128" s="310"/>
      <c r="AK128" s="310"/>
      <c r="AL128" s="310"/>
    </row>
    <row r="129" spans="1:38" ht="14.25">
      <c r="A129" s="310"/>
      <c r="B129" s="310"/>
      <c r="C129" s="310"/>
      <c r="D129" s="310"/>
      <c r="E129" s="310"/>
      <c r="F129" s="310"/>
      <c r="G129" s="310"/>
      <c r="H129" s="310"/>
      <c r="I129" s="310"/>
      <c r="J129" s="310"/>
      <c r="K129" s="310"/>
      <c r="L129" s="310"/>
      <c r="M129" s="310"/>
      <c r="N129" s="310"/>
      <c r="O129" s="310"/>
      <c r="P129" s="310"/>
      <c r="Q129" s="310"/>
      <c r="R129" s="310"/>
      <c r="S129" s="310"/>
      <c r="T129" s="310"/>
      <c r="U129" s="310"/>
      <c r="V129" s="310"/>
      <c r="W129" s="310"/>
      <c r="X129" s="310"/>
      <c r="Y129" s="310"/>
      <c r="Z129" s="310"/>
      <c r="AA129" s="310"/>
      <c r="AB129" s="310"/>
      <c r="AC129" s="310"/>
      <c r="AD129" s="310"/>
      <c r="AE129" s="310"/>
      <c r="AF129" s="310"/>
      <c r="AG129" s="310"/>
      <c r="AH129" s="310"/>
      <c r="AI129" s="310"/>
      <c r="AJ129" s="310"/>
      <c r="AK129" s="310"/>
      <c r="AL129" s="310"/>
    </row>
    <row r="130" spans="1:38" ht="14.25">
      <c r="A130" s="310"/>
      <c r="B130" s="310"/>
      <c r="C130" s="310"/>
      <c r="D130" s="310"/>
      <c r="E130" s="310"/>
      <c r="F130" s="310"/>
      <c r="G130" s="310"/>
      <c r="H130" s="310"/>
      <c r="I130" s="310"/>
      <c r="J130" s="310"/>
      <c r="K130" s="310"/>
      <c r="L130" s="310"/>
      <c r="M130" s="310"/>
      <c r="N130" s="310"/>
      <c r="O130" s="310"/>
      <c r="P130" s="310"/>
      <c r="Q130" s="310"/>
      <c r="R130" s="310"/>
      <c r="S130" s="310"/>
      <c r="T130" s="310"/>
      <c r="U130" s="310"/>
      <c r="V130" s="310"/>
      <c r="W130" s="310"/>
      <c r="X130" s="310"/>
      <c r="Y130" s="310"/>
      <c r="Z130" s="310"/>
      <c r="AA130" s="310"/>
      <c r="AB130" s="310"/>
      <c r="AC130" s="310"/>
      <c r="AD130" s="310"/>
      <c r="AE130" s="310"/>
      <c r="AF130" s="310"/>
      <c r="AG130" s="310"/>
      <c r="AH130" s="310"/>
      <c r="AI130" s="310"/>
      <c r="AJ130" s="310"/>
      <c r="AK130" s="310"/>
      <c r="AL130" s="310"/>
    </row>
    <row r="131" spans="1:38" ht="14.25">
      <c r="A131" s="310"/>
      <c r="B131" s="310"/>
      <c r="C131" s="310"/>
      <c r="D131" s="310"/>
      <c r="E131" s="310"/>
      <c r="F131" s="310"/>
      <c r="G131" s="310"/>
      <c r="H131" s="310"/>
      <c r="I131" s="310"/>
      <c r="J131" s="310"/>
      <c r="K131" s="310"/>
      <c r="L131" s="310"/>
      <c r="M131" s="310"/>
      <c r="N131" s="310"/>
      <c r="O131" s="310"/>
      <c r="P131" s="310"/>
      <c r="Q131" s="310"/>
      <c r="R131" s="310"/>
      <c r="S131" s="310"/>
      <c r="T131" s="310"/>
      <c r="U131" s="310"/>
      <c r="V131" s="310"/>
      <c r="W131" s="310"/>
      <c r="X131" s="310"/>
      <c r="Y131" s="310"/>
      <c r="Z131" s="310"/>
      <c r="AA131" s="310"/>
      <c r="AB131" s="310"/>
      <c r="AC131" s="310"/>
      <c r="AD131" s="310"/>
      <c r="AE131" s="310"/>
      <c r="AF131" s="310"/>
      <c r="AG131" s="310"/>
      <c r="AH131" s="310"/>
      <c r="AI131" s="310"/>
      <c r="AJ131" s="310"/>
      <c r="AK131" s="310"/>
      <c r="AL131" s="310"/>
    </row>
    <row r="132" spans="1:38" ht="14.25">
      <c r="A132" s="310"/>
      <c r="B132" s="310"/>
      <c r="C132" s="310"/>
      <c r="D132" s="310"/>
      <c r="E132" s="310"/>
      <c r="F132" s="310"/>
      <c r="G132" s="310"/>
      <c r="H132" s="310"/>
      <c r="I132" s="310"/>
      <c r="J132" s="310"/>
      <c r="K132" s="310"/>
      <c r="L132" s="310"/>
      <c r="M132" s="310"/>
      <c r="N132" s="310"/>
      <c r="O132" s="310"/>
      <c r="P132" s="310"/>
      <c r="Q132" s="310"/>
      <c r="R132" s="310"/>
      <c r="S132" s="310"/>
      <c r="T132" s="310"/>
      <c r="U132" s="310"/>
      <c r="V132" s="310"/>
      <c r="W132" s="310"/>
      <c r="X132" s="310"/>
      <c r="Y132" s="310"/>
      <c r="Z132" s="310"/>
      <c r="AA132" s="310"/>
      <c r="AB132" s="310"/>
      <c r="AC132" s="310"/>
      <c r="AD132" s="310"/>
      <c r="AE132" s="310"/>
      <c r="AF132" s="310"/>
      <c r="AG132" s="310"/>
      <c r="AH132" s="310"/>
      <c r="AI132" s="310"/>
      <c r="AJ132" s="310"/>
      <c r="AK132" s="310"/>
      <c r="AL132" s="310"/>
    </row>
    <row r="133" spans="1:38" ht="14.25">
      <c r="A133" s="310"/>
      <c r="B133" s="310"/>
      <c r="C133" s="310"/>
      <c r="D133" s="310"/>
      <c r="E133" s="310"/>
      <c r="F133" s="310"/>
      <c r="G133" s="310"/>
      <c r="H133" s="310"/>
      <c r="I133" s="310"/>
      <c r="J133" s="310"/>
      <c r="K133" s="310"/>
      <c r="L133" s="310"/>
      <c r="M133" s="310"/>
      <c r="N133" s="310"/>
      <c r="O133" s="310"/>
      <c r="P133" s="310"/>
      <c r="Q133" s="310"/>
      <c r="R133" s="310"/>
      <c r="S133" s="310"/>
      <c r="T133" s="310"/>
      <c r="U133" s="310"/>
      <c r="V133" s="310"/>
      <c r="W133" s="310"/>
      <c r="X133" s="310"/>
      <c r="Y133" s="310"/>
      <c r="Z133" s="310"/>
      <c r="AA133" s="310"/>
      <c r="AB133" s="310"/>
      <c r="AC133" s="310"/>
      <c r="AD133" s="310"/>
      <c r="AE133" s="310"/>
      <c r="AF133" s="310"/>
      <c r="AG133" s="310"/>
      <c r="AH133" s="310"/>
      <c r="AI133" s="310"/>
      <c r="AJ133" s="310"/>
      <c r="AK133" s="310"/>
      <c r="AL133" s="310"/>
    </row>
    <row r="134" spans="1:38" ht="14.25">
      <c r="A134" s="310"/>
      <c r="B134" s="310"/>
      <c r="C134" s="310"/>
      <c r="D134" s="310"/>
      <c r="E134" s="310"/>
      <c r="F134" s="310"/>
      <c r="G134" s="310"/>
      <c r="H134" s="310"/>
      <c r="I134" s="310"/>
      <c r="J134" s="310"/>
      <c r="K134" s="310"/>
      <c r="L134" s="310"/>
      <c r="M134" s="310"/>
      <c r="N134" s="310"/>
      <c r="O134" s="310"/>
      <c r="P134" s="310"/>
      <c r="Q134" s="310"/>
      <c r="R134" s="310"/>
      <c r="S134" s="310"/>
      <c r="T134" s="310"/>
      <c r="U134" s="310"/>
      <c r="V134" s="310"/>
      <c r="W134" s="310"/>
      <c r="X134" s="310"/>
      <c r="Y134" s="310"/>
      <c r="Z134" s="310"/>
      <c r="AA134" s="310"/>
      <c r="AB134" s="310"/>
      <c r="AC134" s="310"/>
      <c r="AD134" s="310"/>
      <c r="AE134" s="310"/>
      <c r="AF134" s="310"/>
      <c r="AG134" s="310"/>
      <c r="AH134" s="310"/>
      <c r="AI134" s="310"/>
      <c r="AJ134" s="310"/>
      <c r="AK134" s="310"/>
      <c r="AL134" s="310"/>
    </row>
    <row r="135" spans="1:38" ht="14.25">
      <c r="A135" s="310"/>
      <c r="B135" s="310"/>
      <c r="C135" s="310"/>
      <c r="D135" s="310"/>
      <c r="E135" s="310"/>
      <c r="F135" s="310"/>
      <c r="G135" s="310"/>
      <c r="H135" s="310"/>
      <c r="I135" s="310"/>
      <c r="J135" s="310"/>
      <c r="K135" s="310"/>
      <c r="L135" s="310"/>
      <c r="M135" s="310"/>
      <c r="N135" s="310"/>
      <c r="O135" s="310"/>
      <c r="P135" s="310"/>
      <c r="Q135" s="310"/>
      <c r="R135" s="310"/>
      <c r="S135" s="310"/>
      <c r="T135" s="310"/>
      <c r="U135" s="310"/>
      <c r="V135" s="310"/>
      <c r="W135" s="310"/>
      <c r="X135" s="310"/>
      <c r="Y135" s="310"/>
      <c r="Z135" s="310"/>
      <c r="AA135" s="310"/>
      <c r="AB135" s="310"/>
      <c r="AC135" s="310"/>
      <c r="AD135" s="310"/>
      <c r="AE135" s="310"/>
      <c r="AF135" s="310"/>
      <c r="AG135" s="310"/>
      <c r="AH135" s="310"/>
      <c r="AI135" s="310"/>
      <c r="AJ135" s="310"/>
      <c r="AK135" s="310"/>
      <c r="AL135" s="310"/>
    </row>
    <row r="136" spans="1:38" ht="14.25">
      <c r="A136" s="310"/>
      <c r="B136" s="310"/>
      <c r="C136" s="310"/>
      <c r="D136" s="310"/>
      <c r="E136" s="310"/>
      <c r="F136" s="310"/>
      <c r="G136" s="310"/>
      <c r="H136" s="310"/>
      <c r="I136" s="310"/>
      <c r="J136" s="310"/>
      <c r="K136" s="310"/>
      <c r="L136" s="310"/>
      <c r="M136" s="310"/>
      <c r="N136" s="310"/>
      <c r="O136" s="310"/>
      <c r="P136" s="310"/>
      <c r="Q136" s="310"/>
      <c r="R136" s="310"/>
      <c r="S136" s="310"/>
      <c r="T136" s="310"/>
      <c r="U136" s="310"/>
      <c r="V136" s="310"/>
      <c r="W136" s="310"/>
      <c r="X136" s="310"/>
      <c r="Y136" s="310"/>
      <c r="Z136" s="310"/>
      <c r="AA136" s="310"/>
      <c r="AB136" s="310"/>
      <c r="AC136" s="310"/>
      <c r="AD136" s="310"/>
      <c r="AE136" s="310"/>
      <c r="AF136" s="310"/>
      <c r="AG136" s="310"/>
      <c r="AH136" s="310"/>
      <c r="AI136" s="310"/>
      <c r="AJ136" s="310"/>
      <c r="AK136" s="310"/>
      <c r="AL136" s="310"/>
    </row>
    <row r="137" spans="1:38" ht="14.25">
      <c r="A137" s="310"/>
      <c r="B137" s="310"/>
      <c r="C137" s="310"/>
      <c r="D137" s="310"/>
      <c r="E137" s="310"/>
      <c r="F137" s="310"/>
      <c r="G137" s="310"/>
      <c r="H137" s="310"/>
      <c r="I137" s="310"/>
      <c r="J137" s="310"/>
      <c r="K137" s="310"/>
      <c r="L137" s="310"/>
      <c r="M137" s="310"/>
      <c r="N137" s="310"/>
      <c r="O137" s="310"/>
      <c r="P137" s="310"/>
      <c r="Q137" s="310"/>
      <c r="R137" s="310"/>
      <c r="S137" s="310"/>
      <c r="T137" s="310"/>
      <c r="U137" s="310"/>
      <c r="V137" s="310"/>
      <c r="W137" s="310"/>
      <c r="X137" s="310"/>
      <c r="Y137" s="310"/>
      <c r="Z137" s="310"/>
      <c r="AA137" s="310"/>
      <c r="AB137" s="310"/>
      <c r="AC137" s="310"/>
      <c r="AD137" s="310"/>
      <c r="AE137" s="310"/>
      <c r="AF137" s="310"/>
      <c r="AG137" s="310"/>
      <c r="AH137" s="310"/>
      <c r="AI137" s="310"/>
      <c r="AJ137" s="310"/>
      <c r="AK137" s="310"/>
      <c r="AL137" s="310"/>
    </row>
    <row r="138" spans="1:38" ht="14.25">
      <c r="A138" s="310"/>
      <c r="B138" s="310"/>
      <c r="C138" s="310"/>
      <c r="D138" s="310"/>
      <c r="E138" s="310"/>
      <c r="F138" s="310"/>
      <c r="G138" s="310"/>
      <c r="H138" s="310"/>
      <c r="I138" s="310"/>
      <c r="J138" s="310"/>
      <c r="K138" s="310"/>
      <c r="L138" s="310"/>
      <c r="M138" s="310"/>
      <c r="N138" s="310"/>
      <c r="O138" s="310"/>
      <c r="P138" s="310"/>
      <c r="Q138" s="310"/>
      <c r="R138" s="310"/>
      <c r="S138" s="310"/>
      <c r="T138" s="310"/>
      <c r="U138" s="310"/>
      <c r="V138" s="310"/>
      <c r="W138" s="310"/>
      <c r="X138" s="310"/>
      <c r="Y138" s="310"/>
      <c r="Z138" s="310"/>
      <c r="AA138" s="310"/>
      <c r="AB138" s="310"/>
      <c r="AC138" s="310"/>
      <c r="AD138" s="310"/>
      <c r="AE138" s="310"/>
      <c r="AF138" s="310"/>
      <c r="AG138" s="310"/>
      <c r="AH138" s="310"/>
      <c r="AI138" s="310"/>
      <c r="AJ138" s="310"/>
      <c r="AK138" s="310"/>
      <c r="AL138" s="310"/>
    </row>
    <row r="139" spans="1:38" ht="14.25">
      <c r="A139" s="310"/>
      <c r="B139" s="310"/>
      <c r="C139" s="310"/>
      <c r="D139" s="310"/>
      <c r="E139" s="310"/>
      <c r="F139" s="310"/>
      <c r="G139" s="310"/>
      <c r="H139" s="310"/>
      <c r="I139" s="310"/>
      <c r="J139" s="310"/>
      <c r="K139" s="310"/>
      <c r="L139" s="310"/>
      <c r="M139" s="310"/>
      <c r="N139" s="310"/>
      <c r="O139" s="310"/>
      <c r="P139" s="310"/>
      <c r="Q139" s="310"/>
      <c r="R139" s="310"/>
      <c r="S139" s="310"/>
      <c r="T139" s="310"/>
      <c r="U139" s="310"/>
      <c r="V139" s="310"/>
      <c r="W139" s="310"/>
      <c r="X139" s="310"/>
      <c r="Y139" s="310"/>
      <c r="Z139" s="310"/>
      <c r="AA139" s="310"/>
      <c r="AB139" s="310"/>
      <c r="AC139" s="310"/>
      <c r="AD139" s="310"/>
      <c r="AE139" s="310"/>
      <c r="AF139" s="310"/>
      <c r="AG139" s="310"/>
      <c r="AH139" s="310"/>
      <c r="AI139" s="310"/>
      <c r="AJ139" s="310"/>
      <c r="AK139" s="310"/>
      <c r="AL139" s="310"/>
    </row>
    <row r="140" spans="1:38" ht="14.25">
      <c r="A140" s="310"/>
      <c r="B140" s="310"/>
      <c r="C140" s="310"/>
      <c r="D140" s="310"/>
      <c r="E140" s="310"/>
      <c r="F140" s="310"/>
      <c r="G140" s="310"/>
      <c r="H140" s="310"/>
      <c r="I140" s="310"/>
      <c r="J140" s="310"/>
      <c r="K140" s="310"/>
      <c r="L140" s="310"/>
      <c r="M140" s="310"/>
      <c r="N140" s="310"/>
      <c r="O140" s="310"/>
      <c r="P140" s="310"/>
      <c r="Q140" s="310"/>
      <c r="R140" s="310"/>
      <c r="S140" s="310"/>
      <c r="T140" s="310"/>
      <c r="U140" s="310"/>
      <c r="V140" s="310"/>
      <c r="W140" s="310"/>
      <c r="X140" s="310"/>
      <c r="Y140" s="310"/>
      <c r="Z140" s="310"/>
      <c r="AA140" s="310"/>
      <c r="AB140" s="310"/>
      <c r="AC140" s="310"/>
      <c r="AD140" s="310"/>
      <c r="AE140" s="310"/>
      <c r="AF140" s="310"/>
      <c r="AG140" s="310"/>
      <c r="AH140" s="310"/>
      <c r="AI140" s="310"/>
      <c r="AJ140" s="310"/>
      <c r="AK140" s="310"/>
      <c r="AL140" s="310"/>
    </row>
    <row r="141" spans="1:38" ht="14.25">
      <c r="A141" s="310"/>
      <c r="B141" s="310"/>
      <c r="C141" s="310"/>
      <c r="D141" s="310"/>
      <c r="E141" s="310"/>
      <c r="F141" s="310"/>
      <c r="G141" s="310"/>
      <c r="H141" s="310"/>
      <c r="I141" s="310"/>
      <c r="J141" s="310"/>
      <c r="K141" s="310"/>
      <c r="L141" s="310"/>
      <c r="M141" s="310"/>
      <c r="N141" s="310"/>
      <c r="O141" s="310"/>
      <c r="P141" s="310"/>
      <c r="Q141" s="310"/>
      <c r="R141" s="310"/>
      <c r="S141" s="310"/>
      <c r="T141" s="310"/>
      <c r="U141" s="310"/>
      <c r="V141" s="310"/>
      <c r="W141" s="310"/>
      <c r="X141" s="310"/>
      <c r="Y141" s="310"/>
      <c r="Z141" s="310"/>
      <c r="AA141" s="310"/>
      <c r="AB141" s="310"/>
      <c r="AC141" s="310"/>
      <c r="AD141" s="310"/>
      <c r="AE141" s="310"/>
      <c r="AF141" s="310"/>
      <c r="AG141" s="310"/>
      <c r="AH141" s="310"/>
      <c r="AI141" s="310"/>
      <c r="AJ141" s="310"/>
      <c r="AK141" s="310"/>
      <c r="AL141" s="310"/>
    </row>
    <row r="142" spans="1:38" ht="14.25">
      <c r="A142" s="310"/>
      <c r="B142" s="310"/>
      <c r="C142" s="310"/>
      <c r="D142" s="310"/>
      <c r="E142" s="310"/>
      <c r="F142" s="310"/>
      <c r="G142" s="310"/>
      <c r="H142" s="310"/>
      <c r="I142" s="310"/>
      <c r="J142" s="310"/>
      <c r="K142" s="310"/>
      <c r="L142" s="310"/>
      <c r="M142" s="310"/>
      <c r="N142" s="310"/>
      <c r="O142" s="310"/>
      <c r="P142" s="310"/>
      <c r="Q142" s="310"/>
      <c r="R142" s="310"/>
      <c r="S142" s="310"/>
      <c r="T142" s="310"/>
      <c r="U142" s="310"/>
      <c r="V142" s="310"/>
      <c r="W142" s="310"/>
      <c r="X142" s="310"/>
      <c r="Y142" s="310"/>
      <c r="Z142" s="310"/>
      <c r="AA142" s="310"/>
      <c r="AB142" s="310"/>
      <c r="AC142" s="310"/>
      <c r="AD142" s="310"/>
      <c r="AE142" s="310"/>
      <c r="AF142" s="310"/>
      <c r="AG142" s="310"/>
      <c r="AH142" s="310"/>
      <c r="AI142" s="310"/>
      <c r="AJ142" s="310"/>
      <c r="AK142" s="310"/>
      <c r="AL142" s="310"/>
    </row>
    <row r="143" spans="1:38" ht="14.25">
      <c r="A143" s="310"/>
      <c r="B143" s="310"/>
      <c r="C143" s="310"/>
      <c r="D143" s="310"/>
      <c r="E143" s="310"/>
      <c r="F143" s="310"/>
      <c r="G143" s="310"/>
      <c r="H143" s="310"/>
      <c r="I143" s="310"/>
      <c r="J143" s="310"/>
      <c r="K143" s="310"/>
      <c r="L143" s="310"/>
      <c r="M143" s="310"/>
      <c r="N143" s="310"/>
      <c r="O143" s="310"/>
      <c r="P143" s="310"/>
      <c r="Q143" s="310"/>
      <c r="R143" s="310"/>
      <c r="S143" s="310"/>
      <c r="T143" s="310"/>
      <c r="U143" s="310"/>
      <c r="V143" s="310"/>
      <c r="W143" s="310"/>
      <c r="X143" s="310"/>
      <c r="Y143" s="310"/>
      <c r="Z143" s="310"/>
      <c r="AA143" s="310"/>
      <c r="AB143" s="310"/>
      <c r="AC143" s="310"/>
      <c r="AD143" s="310"/>
      <c r="AE143" s="310"/>
      <c r="AF143" s="310"/>
      <c r="AG143" s="310"/>
      <c r="AH143" s="310"/>
      <c r="AI143" s="310"/>
      <c r="AJ143" s="310"/>
      <c r="AK143" s="310"/>
      <c r="AL143" s="310"/>
    </row>
    <row r="144" spans="1:38" ht="14.25">
      <c r="A144" s="310"/>
      <c r="B144" s="310"/>
      <c r="C144" s="310"/>
      <c r="D144" s="310"/>
      <c r="E144" s="310"/>
      <c r="F144" s="310"/>
      <c r="G144" s="310"/>
      <c r="H144" s="310"/>
      <c r="I144" s="310"/>
      <c r="J144" s="310"/>
      <c r="K144" s="310"/>
      <c r="L144" s="310"/>
      <c r="M144" s="310"/>
      <c r="N144" s="310"/>
      <c r="O144" s="310"/>
      <c r="P144" s="310"/>
      <c r="Q144" s="310"/>
      <c r="R144" s="310"/>
      <c r="S144" s="310"/>
      <c r="T144" s="310"/>
      <c r="U144" s="310"/>
      <c r="V144" s="310"/>
      <c r="W144" s="310"/>
      <c r="X144" s="310"/>
      <c r="Y144" s="310"/>
      <c r="Z144" s="310"/>
      <c r="AA144" s="310"/>
      <c r="AB144" s="310"/>
      <c r="AC144" s="310"/>
      <c r="AD144" s="310"/>
      <c r="AE144" s="310"/>
      <c r="AF144" s="310"/>
      <c r="AG144" s="310"/>
      <c r="AH144" s="310"/>
      <c r="AI144" s="310"/>
      <c r="AJ144" s="310"/>
      <c r="AK144" s="310"/>
      <c r="AL144" s="310"/>
    </row>
    <row r="145" spans="1:38" ht="14.25">
      <c r="A145" s="310"/>
      <c r="B145" s="310"/>
      <c r="C145" s="310"/>
      <c r="D145" s="310"/>
      <c r="E145" s="310"/>
      <c r="F145" s="310"/>
      <c r="G145" s="310"/>
      <c r="H145" s="310"/>
      <c r="I145" s="310"/>
      <c r="J145" s="310"/>
      <c r="K145" s="310"/>
      <c r="L145" s="310"/>
      <c r="M145" s="310"/>
      <c r="N145" s="310"/>
      <c r="O145" s="310"/>
      <c r="P145" s="310"/>
      <c r="Q145" s="310"/>
      <c r="R145" s="310"/>
      <c r="S145" s="310"/>
      <c r="T145" s="310"/>
      <c r="U145" s="310"/>
      <c r="V145" s="310"/>
      <c r="W145" s="310"/>
      <c r="X145" s="310"/>
      <c r="Y145" s="310"/>
      <c r="Z145" s="310"/>
      <c r="AA145" s="310"/>
      <c r="AB145" s="310"/>
      <c r="AC145" s="310"/>
      <c r="AD145" s="310"/>
      <c r="AE145" s="310"/>
      <c r="AF145" s="310"/>
      <c r="AG145" s="310"/>
      <c r="AH145" s="310"/>
      <c r="AI145" s="310"/>
      <c r="AJ145" s="310"/>
      <c r="AK145" s="310"/>
      <c r="AL145" s="310"/>
    </row>
    <row r="146" spans="1:38" ht="14.25">
      <c r="A146" s="310"/>
      <c r="B146" s="310"/>
      <c r="C146" s="310"/>
      <c r="D146" s="310"/>
      <c r="E146" s="310"/>
      <c r="F146" s="310"/>
      <c r="G146" s="310"/>
      <c r="H146" s="310"/>
      <c r="I146" s="310"/>
      <c r="J146" s="310"/>
      <c r="K146" s="310"/>
      <c r="L146" s="310"/>
      <c r="M146" s="310"/>
      <c r="N146" s="310"/>
      <c r="O146" s="310"/>
      <c r="P146" s="310"/>
      <c r="Q146" s="310"/>
      <c r="R146" s="310"/>
      <c r="S146" s="310"/>
      <c r="T146" s="310"/>
      <c r="U146" s="310"/>
      <c r="V146" s="310"/>
      <c r="W146" s="310"/>
      <c r="X146" s="310"/>
      <c r="Y146" s="310"/>
      <c r="Z146" s="310"/>
      <c r="AA146" s="310"/>
      <c r="AB146" s="310"/>
      <c r="AC146" s="310"/>
      <c r="AD146" s="310"/>
      <c r="AE146" s="310"/>
      <c r="AF146" s="310"/>
      <c r="AG146" s="310"/>
      <c r="AH146" s="310"/>
      <c r="AI146" s="310"/>
      <c r="AJ146" s="310"/>
      <c r="AK146" s="310"/>
      <c r="AL146" s="310"/>
    </row>
    <row r="147" spans="1:38" ht="14.25">
      <c r="A147" s="310"/>
      <c r="B147" s="310"/>
      <c r="C147" s="310"/>
      <c r="D147" s="310"/>
      <c r="E147" s="310"/>
      <c r="F147" s="310"/>
      <c r="G147" s="310"/>
      <c r="H147" s="310"/>
      <c r="I147" s="310"/>
      <c r="J147" s="310"/>
      <c r="K147" s="310"/>
      <c r="L147" s="310"/>
      <c r="M147" s="310"/>
      <c r="N147" s="310"/>
      <c r="O147" s="310"/>
      <c r="P147" s="310"/>
      <c r="Q147" s="310"/>
      <c r="R147" s="310"/>
      <c r="S147" s="310"/>
      <c r="T147" s="310"/>
      <c r="U147" s="310"/>
      <c r="V147" s="310"/>
      <c r="W147" s="310"/>
      <c r="X147" s="310"/>
      <c r="Y147" s="310"/>
      <c r="Z147" s="310"/>
      <c r="AA147" s="310"/>
      <c r="AB147" s="310"/>
      <c r="AC147" s="310"/>
      <c r="AD147" s="310"/>
      <c r="AE147" s="310"/>
      <c r="AF147" s="310"/>
      <c r="AG147" s="310"/>
      <c r="AH147" s="310"/>
      <c r="AI147" s="310"/>
      <c r="AJ147" s="310"/>
      <c r="AK147" s="310"/>
      <c r="AL147" s="310"/>
    </row>
    <row r="148" spans="1:38" ht="14.25">
      <c r="A148" s="310"/>
      <c r="B148" s="310"/>
      <c r="C148" s="310"/>
      <c r="D148" s="310"/>
      <c r="E148" s="310"/>
      <c r="F148" s="310"/>
      <c r="G148" s="310"/>
      <c r="H148" s="310"/>
      <c r="I148" s="310"/>
      <c r="J148" s="310"/>
      <c r="K148" s="310"/>
      <c r="L148" s="310"/>
      <c r="M148" s="310"/>
      <c r="N148" s="310"/>
      <c r="O148" s="310"/>
      <c r="P148" s="310"/>
      <c r="Q148" s="310"/>
      <c r="R148" s="310"/>
      <c r="S148" s="310"/>
      <c r="T148" s="310"/>
      <c r="U148" s="310"/>
      <c r="V148" s="310"/>
      <c r="W148" s="310"/>
      <c r="X148" s="310"/>
      <c r="Y148" s="310"/>
      <c r="Z148" s="310"/>
      <c r="AA148" s="310"/>
      <c r="AB148" s="310"/>
      <c r="AC148" s="310"/>
      <c r="AD148" s="310"/>
      <c r="AE148" s="310"/>
      <c r="AF148" s="310"/>
      <c r="AG148" s="310"/>
      <c r="AH148" s="310"/>
      <c r="AI148" s="310"/>
      <c r="AJ148" s="310"/>
      <c r="AK148" s="310"/>
      <c r="AL148" s="310"/>
    </row>
    <row r="149" spans="1:38" ht="14.25">
      <c r="A149" s="310"/>
      <c r="B149" s="310"/>
      <c r="C149" s="310"/>
      <c r="D149" s="310"/>
      <c r="E149" s="310"/>
      <c r="F149" s="310"/>
      <c r="G149" s="310"/>
      <c r="H149" s="310"/>
      <c r="I149" s="310"/>
      <c r="J149" s="310"/>
      <c r="K149" s="310"/>
      <c r="L149" s="310"/>
      <c r="M149" s="310"/>
      <c r="N149" s="310"/>
      <c r="O149" s="310"/>
      <c r="P149" s="310"/>
      <c r="Q149" s="310"/>
      <c r="R149" s="310"/>
      <c r="S149" s="310"/>
      <c r="T149" s="310"/>
      <c r="U149" s="310"/>
      <c r="V149" s="310"/>
      <c r="W149" s="310"/>
      <c r="X149" s="310"/>
      <c r="Y149" s="310"/>
      <c r="Z149" s="310"/>
      <c r="AA149" s="310"/>
      <c r="AB149" s="310"/>
      <c r="AC149" s="310"/>
      <c r="AD149" s="310"/>
      <c r="AE149" s="310"/>
      <c r="AF149" s="310"/>
      <c r="AG149" s="310"/>
      <c r="AH149" s="310"/>
      <c r="AI149" s="310"/>
      <c r="AJ149" s="310"/>
      <c r="AK149" s="310"/>
      <c r="AL149" s="310"/>
    </row>
    <row r="150" spans="1:38" ht="14.25">
      <c r="A150" s="310"/>
      <c r="B150" s="310"/>
      <c r="C150" s="310"/>
      <c r="D150" s="310"/>
      <c r="E150" s="310"/>
      <c r="F150" s="310"/>
      <c r="G150" s="310"/>
      <c r="H150" s="310"/>
      <c r="I150" s="310"/>
      <c r="J150" s="310"/>
      <c r="K150" s="310"/>
      <c r="L150" s="310"/>
      <c r="M150" s="310"/>
      <c r="N150" s="310"/>
      <c r="O150" s="310"/>
      <c r="P150" s="310"/>
      <c r="Q150" s="310"/>
      <c r="R150" s="310"/>
      <c r="S150" s="310"/>
      <c r="T150" s="310"/>
      <c r="U150" s="310"/>
      <c r="V150" s="310"/>
      <c r="W150" s="310"/>
      <c r="X150" s="310"/>
      <c r="Y150" s="310"/>
      <c r="Z150" s="310"/>
      <c r="AA150" s="310"/>
      <c r="AB150" s="310"/>
      <c r="AC150" s="310"/>
      <c r="AD150" s="310"/>
      <c r="AE150" s="310"/>
      <c r="AF150" s="310"/>
      <c r="AG150" s="310"/>
      <c r="AH150" s="310"/>
      <c r="AI150" s="310"/>
      <c r="AJ150" s="310"/>
      <c r="AK150" s="310"/>
      <c r="AL150" s="310"/>
    </row>
    <row r="151" spans="1:38" ht="14.25">
      <c r="A151" s="310"/>
      <c r="B151" s="310"/>
      <c r="C151" s="310"/>
      <c r="D151" s="310"/>
      <c r="E151" s="310"/>
      <c r="F151" s="310"/>
      <c r="G151" s="310"/>
      <c r="H151" s="310"/>
      <c r="I151" s="310"/>
      <c r="J151" s="310"/>
      <c r="K151" s="310"/>
      <c r="L151" s="310"/>
      <c r="M151" s="310"/>
      <c r="N151" s="310"/>
      <c r="O151" s="310"/>
      <c r="P151" s="310"/>
      <c r="Q151" s="310"/>
      <c r="R151" s="310"/>
      <c r="S151" s="310"/>
      <c r="T151" s="310"/>
      <c r="U151" s="310"/>
      <c r="V151" s="310"/>
      <c r="W151" s="310"/>
      <c r="X151" s="310"/>
      <c r="Y151" s="310"/>
      <c r="Z151" s="310"/>
      <c r="AA151" s="310"/>
      <c r="AB151" s="310"/>
      <c r="AC151" s="310"/>
      <c r="AD151" s="310"/>
      <c r="AE151" s="310"/>
      <c r="AF151" s="310"/>
      <c r="AG151" s="310"/>
      <c r="AH151" s="310"/>
      <c r="AI151" s="310"/>
      <c r="AJ151" s="310"/>
      <c r="AK151" s="310"/>
      <c r="AL151" s="310"/>
    </row>
    <row r="152" spans="1:38" ht="14.25">
      <c r="A152" s="310"/>
      <c r="B152" s="310"/>
      <c r="C152" s="310"/>
      <c r="D152" s="310"/>
      <c r="E152" s="310"/>
      <c r="F152" s="310"/>
      <c r="G152" s="310"/>
      <c r="H152" s="310"/>
      <c r="I152" s="310"/>
      <c r="J152" s="310"/>
      <c r="K152" s="310"/>
      <c r="L152" s="310"/>
      <c r="M152" s="310"/>
      <c r="N152" s="310"/>
      <c r="O152" s="310"/>
      <c r="P152" s="310"/>
      <c r="Q152" s="310"/>
      <c r="R152" s="310"/>
      <c r="S152" s="310"/>
      <c r="T152" s="310"/>
      <c r="U152" s="310"/>
      <c r="V152" s="310"/>
      <c r="W152" s="310"/>
      <c r="X152" s="310"/>
      <c r="Y152" s="310"/>
      <c r="Z152" s="310"/>
      <c r="AA152" s="310"/>
      <c r="AB152" s="310"/>
      <c r="AC152" s="310"/>
      <c r="AD152" s="310"/>
      <c r="AE152" s="310"/>
      <c r="AF152" s="310"/>
      <c r="AG152" s="310"/>
      <c r="AH152" s="310"/>
      <c r="AI152" s="310"/>
      <c r="AJ152" s="310"/>
      <c r="AK152" s="310"/>
      <c r="AL152" s="310"/>
    </row>
    <row r="153" spans="1:38" ht="14.25">
      <c r="A153" s="310"/>
      <c r="B153" s="310"/>
      <c r="C153" s="310"/>
      <c r="D153" s="310"/>
      <c r="E153" s="310"/>
      <c r="F153" s="310"/>
      <c r="G153" s="310"/>
      <c r="H153" s="310"/>
      <c r="I153" s="310"/>
      <c r="J153" s="310"/>
      <c r="K153" s="310"/>
      <c r="L153" s="310"/>
      <c r="M153" s="310"/>
      <c r="N153" s="310"/>
      <c r="O153" s="310"/>
      <c r="P153" s="310"/>
      <c r="Q153" s="310"/>
      <c r="R153" s="310"/>
      <c r="S153" s="310"/>
      <c r="T153" s="310"/>
      <c r="U153" s="310"/>
      <c r="V153" s="310"/>
      <c r="W153" s="310"/>
      <c r="X153" s="310"/>
      <c r="Y153" s="310"/>
      <c r="Z153" s="310"/>
      <c r="AA153" s="310"/>
      <c r="AB153" s="310"/>
      <c r="AC153" s="310"/>
      <c r="AD153" s="310"/>
      <c r="AE153" s="310"/>
      <c r="AF153" s="310"/>
      <c r="AG153" s="310"/>
      <c r="AH153" s="310"/>
      <c r="AI153" s="310"/>
      <c r="AJ153" s="310"/>
      <c r="AK153" s="310"/>
      <c r="AL153" s="310"/>
    </row>
    <row r="154" spans="1:38" ht="14.25">
      <c r="A154" s="310"/>
      <c r="B154" s="310"/>
      <c r="C154" s="310"/>
      <c r="D154" s="310"/>
      <c r="E154" s="310"/>
      <c r="F154" s="310"/>
      <c r="G154" s="310"/>
      <c r="H154" s="310"/>
      <c r="I154" s="310"/>
      <c r="J154" s="310"/>
      <c r="K154" s="310"/>
      <c r="L154" s="310"/>
      <c r="M154" s="310"/>
      <c r="N154" s="310"/>
      <c r="O154" s="310"/>
      <c r="P154" s="310"/>
      <c r="Q154" s="310"/>
      <c r="R154" s="310"/>
      <c r="S154" s="310"/>
      <c r="T154" s="310"/>
      <c r="U154" s="310"/>
      <c r="V154" s="310"/>
      <c r="W154" s="310"/>
      <c r="X154" s="310"/>
      <c r="Y154" s="310"/>
      <c r="Z154" s="310"/>
      <c r="AA154" s="310"/>
      <c r="AB154" s="310"/>
      <c r="AC154" s="310"/>
      <c r="AD154" s="310"/>
      <c r="AE154" s="310"/>
      <c r="AF154" s="310"/>
      <c r="AG154" s="310"/>
      <c r="AH154" s="310"/>
      <c r="AI154" s="310"/>
      <c r="AJ154" s="310"/>
      <c r="AK154" s="310"/>
      <c r="AL154" s="310"/>
    </row>
    <row r="155" spans="1:38" ht="14.25">
      <c r="A155" s="310"/>
      <c r="B155" s="310"/>
      <c r="C155" s="310"/>
      <c r="D155" s="310"/>
      <c r="E155" s="310"/>
      <c r="F155" s="310"/>
      <c r="G155" s="310"/>
      <c r="H155" s="310"/>
      <c r="I155" s="310"/>
      <c r="J155" s="310"/>
      <c r="K155" s="310"/>
      <c r="L155" s="310"/>
      <c r="M155" s="310"/>
      <c r="N155" s="310"/>
      <c r="O155" s="310"/>
      <c r="P155" s="310"/>
      <c r="Q155" s="310"/>
      <c r="R155" s="310"/>
      <c r="S155" s="310"/>
      <c r="T155" s="310"/>
      <c r="U155" s="310"/>
      <c r="V155" s="310"/>
      <c r="W155" s="310"/>
      <c r="X155" s="310"/>
      <c r="Y155" s="310"/>
      <c r="Z155" s="310"/>
      <c r="AA155" s="310"/>
      <c r="AB155" s="310"/>
      <c r="AC155" s="310"/>
      <c r="AD155" s="310"/>
      <c r="AE155" s="310"/>
      <c r="AF155" s="310"/>
      <c r="AG155" s="310"/>
      <c r="AH155" s="310"/>
      <c r="AI155" s="310"/>
      <c r="AJ155" s="310"/>
      <c r="AK155" s="310"/>
      <c r="AL155" s="310"/>
    </row>
    <row r="156" spans="1:38" ht="14.25">
      <c r="A156" s="310"/>
      <c r="B156" s="310"/>
      <c r="C156" s="310"/>
      <c r="D156" s="310"/>
      <c r="E156" s="310"/>
      <c r="F156" s="310"/>
      <c r="G156" s="310"/>
      <c r="H156" s="310"/>
      <c r="I156" s="310"/>
      <c r="J156" s="310"/>
      <c r="K156" s="310"/>
      <c r="L156" s="310"/>
      <c r="M156" s="310"/>
      <c r="N156" s="310"/>
      <c r="O156" s="310"/>
      <c r="P156" s="310"/>
      <c r="Q156" s="310"/>
      <c r="R156" s="310"/>
      <c r="S156" s="310"/>
      <c r="T156" s="310"/>
      <c r="U156" s="310"/>
      <c r="V156" s="310"/>
      <c r="W156" s="310"/>
      <c r="X156" s="310"/>
      <c r="Y156" s="310"/>
      <c r="Z156" s="310"/>
      <c r="AA156" s="310"/>
      <c r="AB156" s="310"/>
      <c r="AC156" s="310"/>
      <c r="AD156" s="310"/>
      <c r="AE156" s="310"/>
      <c r="AF156" s="310"/>
      <c r="AG156" s="310"/>
      <c r="AH156" s="310"/>
      <c r="AI156" s="310"/>
      <c r="AJ156" s="310"/>
      <c r="AK156" s="310"/>
      <c r="AL156" s="310"/>
    </row>
    <row r="157" spans="1:38" ht="14.25">
      <c r="A157" s="310"/>
      <c r="B157" s="310"/>
      <c r="C157" s="310"/>
      <c r="D157" s="310"/>
      <c r="E157" s="310"/>
      <c r="F157" s="310"/>
      <c r="G157" s="310"/>
      <c r="H157" s="310"/>
      <c r="I157" s="310"/>
      <c r="J157" s="310"/>
      <c r="K157" s="310"/>
      <c r="L157" s="310"/>
      <c r="M157" s="310"/>
      <c r="N157" s="310"/>
      <c r="O157" s="310"/>
      <c r="P157" s="310"/>
      <c r="Q157" s="310"/>
      <c r="R157" s="310"/>
      <c r="S157" s="310"/>
      <c r="T157" s="310"/>
      <c r="U157" s="310"/>
      <c r="V157" s="310"/>
      <c r="W157" s="310"/>
      <c r="X157" s="310"/>
      <c r="Y157" s="310"/>
      <c r="Z157" s="310"/>
      <c r="AA157" s="310"/>
      <c r="AB157" s="310"/>
      <c r="AC157" s="310"/>
      <c r="AD157" s="310"/>
      <c r="AE157" s="310"/>
      <c r="AF157" s="310"/>
      <c r="AG157" s="310"/>
      <c r="AH157" s="310"/>
      <c r="AI157" s="310"/>
      <c r="AJ157" s="310"/>
      <c r="AK157" s="310"/>
      <c r="AL157" s="310"/>
    </row>
    <row r="158" spans="1:38" ht="14.25">
      <c r="A158" s="310"/>
      <c r="B158" s="310"/>
      <c r="C158" s="310"/>
      <c r="D158" s="310"/>
      <c r="E158" s="310"/>
      <c r="F158" s="310"/>
      <c r="G158" s="310"/>
      <c r="H158" s="310"/>
      <c r="I158" s="310"/>
      <c r="J158" s="310"/>
      <c r="K158" s="310"/>
      <c r="L158" s="310"/>
      <c r="M158" s="310"/>
      <c r="N158" s="310"/>
      <c r="O158" s="310"/>
      <c r="P158" s="310"/>
      <c r="Q158" s="310"/>
      <c r="R158" s="310"/>
      <c r="S158" s="310"/>
      <c r="T158" s="310"/>
      <c r="U158" s="310"/>
      <c r="V158" s="310"/>
      <c r="W158" s="310"/>
      <c r="X158" s="310"/>
      <c r="Y158" s="310"/>
      <c r="Z158" s="310"/>
      <c r="AA158" s="310"/>
      <c r="AB158" s="310"/>
      <c r="AC158" s="310"/>
      <c r="AD158" s="310"/>
      <c r="AE158" s="310"/>
      <c r="AF158" s="310"/>
      <c r="AG158" s="310"/>
      <c r="AH158" s="310"/>
      <c r="AI158" s="310"/>
      <c r="AJ158" s="310"/>
      <c r="AK158" s="310"/>
      <c r="AL158" s="310"/>
    </row>
    <row r="159" spans="1:38" ht="14.25">
      <c r="A159" s="310"/>
      <c r="B159" s="310"/>
      <c r="C159" s="310"/>
      <c r="D159" s="310"/>
      <c r="E159" s="310"/>
      <c r="F159" s="310"/>
      <c r="G159" s="310"/>
      <c r="H159" s="310"/>
      <c r="I159" s="310"/>
      <c r="J159" s="310"/>
      <c r="K159" s="310"/>
      <c r="L159" s="310"/>
      <c r="M159" s="310"/>
      <c r="N159" s="310"/>
      <c r="O159" s="310"/>
      <c r="P159" s="310"/>
      <c r="Q159" s="310"/>
      <c r="R159" s="310"/>
      <c r="S159" s="310"/>
      <c r="T159" s="310"/>
      <c r="U159" s="310"/>
      <c r="V159" s="310"/>
      <c r="W159" s="310"/>
      <c r="X159" s="310"/>
      <c r="Y159" s="310"/>
      <c r="Z159" s="310"/>
      <c r="AA159" s="310"/>
      <c r="AB159" s="310"/>
      <c r="AC159" s="310"/>
      <c r="AD159" s="310"/>
      <c r="AE159" s="310"/>
      <c r="AF159" s="310"/>
      <c r="AG159" s="310"/>
      <c r="AH159" s="310"/>
      <c r="AI159" s="310"/>
      <c r="AJ159" s="310"/>
      <c r="AK159" s="310"/>
      <c r="AL159" s="310"/>
    </row>
    <row r="160" spans="1:38" ht="14.25">
      <c r="A160" s="310"/>
      <c r="B160" s="310"/>
      <c r="C160" s="310"/>
      <c r="D160" s="310"/>
      <c r="E160" s="310"/>
      <c r="F160" s="310"/>
      <c r="G160" s="310"/>
      <c r="H160" s="310"/>
      <c r="I160" s="310"/>
      <c r="J160" s="310"/>
      <c r="K160" s="310"/>
      <c r="L160" s="310"/>
      <c r="M160" s="310"/>
      <c r="N160" s="310"/>
      <c r="O160" s="310"/>
      <c r="P160" s="310"/>
      <c r="Q160" s="310"/>
      <c r="R160" s="310"/>
      <c r="S160" s="310"/>
      <c r="T160" s="310"/>
      <c r="U160" s="310"/>
      <c r="V160" s="310"/>
      <c r="W160" s="310"/>
      <c r="X160" s="310"/>
      <c r="Y160" s="310"/>
      <c r="Z160" s="310"/>
      <c r="AA160" s="310"/>
      <c r="AB160" s="310"/>
      <c r="AC160" s="310"/>
      <c r="AD160" s="310"/>
      <c r="AE160" s="310"/>
      <c r="AF160" s="310"/>
      <c r="AG160" s="310"/>
      <c r="AH160" s="310"/>
      <c r="AI160" s="310"/>
      <c r="AJ160" s="310"/>
      <c r="AK160" s="310"/>
      <c r="AL160" s="310"/>
    </row>
    <row r="161" spans="1:38" ht="14.25">
      <c r="A161" s="310"/>
      <c r="B161" s="310"/>
      <c r="C161" s="310"/>
      <c r="D161" s="310"/>
      <c r="E161" s="310"/>
      <c r="F161" s="310"/>
      <c r="G161" s="310"/>
      <c r="H161" s="310"/>
      <c r="I161" s="310"/>
      <c r="J161" s="310"/>
      <c r="K161" s="310"/>
      <c r="L161" s="310"/>
      <c r="M161" s="310"/>
      <c r="N161" s="310"/>
      <c r="O161" s="310"/>
      <c r="P161" s="310"/>
      <c r="Q161" s="310"/>
      <c r="R161" s="310"/>
      <c r="S161" s="310"/>
      <c r="T161" s="310"/>
      <c r="U161" s="310"/>
      <c r="V161" s="310"/>
      <c r="W161" s="310"/>
      <c r="X161" s="310"/>
      <c r="Y161" s="310"/>
      <c r="Z161" s="310"/>
      <c r="AA161" s="310"/>
      <c r="AB161" s="310"/>
      <c r="AC161" s="310"/>
      <c r="AD161" s="310"/>
      <c r="AE161" s="310"/>
      <c r="AF161" s="310"/>
      <c r="AG161" s="310"/>
      <c r="AH161" s="310"/>
      <c r="AI161" s="310"/>
      <c r="AJ161" s="310"/>
      <c r="AK161" s="310"/>
      <c r="AL161" s="310"/>
    </row>
    <row r="162" spans="1:38" ht="14.25">
      <c r="A162" s="310"/>
      <c r="B162" s="310"/>
      <c r="C162" s="310"/>
      <c r="D162" s="310"/>
      <c r="E162" s="310"/>
      <c r="F162" s="310"/>
      <c r="G162" s="310"/>
      <c r="H162" s="310"/>
      <c r="I162" s="310"/>
      <c r="J162" s="310"/>
      <c r="K162" s="310"/>
      <c r="L162" s="310"/>
      <c r="M162" s="310"/>
      <c r="N162" s="310"/>
      <c r="O162" s="310"/>
      <c r="P162" s="310"/>
      <c r="Q162" s="310"/>
      <c r="R162" s="310"/>
      <c r="S162" s="310"/>
      <c r="T162" s="310"/>
      <c r="U162" s="310"/>
      <c r="V162" s="310"/>
      <c r="W162" s="310"/>
      <c r="X162" s="310"/>
      <c r="Y162" s="310"/>
      <c r="Z162" s="310"/>
      <c r="AA162" s="310"/>
      <c r="AB162" s="310"/>
      <c r="AC162" s="310"/>
      <c r="AD162" s="310"/>
      <c r="AE162" s="310"/>
      <c r="AF162" s="310"/>
      <c r="AG162" s="310"/>
      <c r="AH162" s="310"/>
      <c r="AI162" s="310"/>
      <c r="AJ162" s="310"/>
      <c r="AK162" s="310"/>
      <c r="AL162" s="310"/>
    </row>
    <row r="163" spans="1:38" ht="14.25">
      <c r="A163" s="310"/>
      <c r="B163" s="310"/>
      <c r="C163" s="310"/>
      <c r="D163" s="310"/>
      <c r="E163" s="310"/>
      <c r="F163" s="310"/>
      <c r="G163" s="310"/>
      <c r="H163" s="310"/>
      <c r="I163" s="310"/>
      <c r="J163" s="310"/>
      <c r="K163" s="310"/>
      <c r="L163" s="310"/>
      <c r="M163" s="310"/>
      <c r="N163" s="310"/>
      <c r="O163" s="310"/>
      <c r="P163" s="310"/>
      <c r="Q163" s="310"/>
      <c r="R163" s="310"/>
      <c r="S163" s="310"/>
      <c r="T163" s="310"/>
      <c r="U163" s="310"/>
      <c r="V163" s="310"/>
      <c r="W163" s="310"/>
      <c r="X163" s="310"/>
      <c r="Y163" s="310"/>
      <c r="Z163" s="310"/>
      <c r="AA163" s="310"/>
      <c r="AB163" s="310"/>
      <c r="AC163" s="310"/>
      <c r="AD163" s="310"/>
      <c r="AE163" s="310"/>
      <c r="AF163" s="310"/>
      <c r="AG163" s="310"/>
      <c r="AH163" s="310"/>
      <c r="AI163" s="310"/>
      <c r="AJ163" s="310"/>
      <c r="AK163" s="310"/>
      <c r="AL163" s="310"/>
    </row>
    <row r="164" spans="1:38" ht="14.25">
      <c r="A164" s="310"/>
      <c r="B164" s="310"/>
      <c r="C164" s="310"/>
      <c r="D164" s="310"/>
      <c r="E164" s="310"/>
      <c r="F164" s="310"/>
      <c r="G164" s="310"/>
      <c r="H164" s="310"/>
      <c r="I164" s="310"/>
      <c r="J164" s="310"/>
      <c r="K164" s="310"/>
      <c r="L164" s="310"/>
      <c r="M164" s="310"/>
      <c r="N164" s="310"/>
      <c r="O164" s="310"/>
      <c r="P164" s="310"/>
      <c r="Q164" s="310"/>
      <c r="R164" s="310"/>
      <c r="S164" s="310"/>
      <c r="T164" s="310"/>
      <c r="U164" s="310"/>
      <c r="V164" s="310"/>
      <c r="W164" s="310"/>
      <c r="X164" s="310"/>
      <c r="Y164" s="310"/>
      <c r="Z164" s="310"/>
      <c r="AA164" s="310"/>
      <c r="AB164" s="310"/>
      <c r="AC164" s="310"/>
      <c r="AD164" s="310"/>
      <c r="AE164" s="310"/>
      <c r="AF164" s="310"/>
      <c r="AG164" s="310"/>
      <c r="AH164" s="310"/>
      <c r="AI164" s="310"/>
      <c r="AJ164" s="310"/>
      <c r="AK164" s="310"/>
      <c r="AL164" s="310"/>
    </row>
    <row r="165" spans="1:38" ht="14.25">
      <c r="A165" s="310"/>
      <c r="B165" s="310"/>
      <c r="C165" s="310"/>
      <c r="D165" s="310"/>
      <c r="E165" s="310"/>
      <c r="F165" s="310"/>
      <c r="G165" s="310"/>
      <c r="H165" s="310"/>
      <c r="I165" s="310"/>
      <c r="J165" s="310"/>
      <c r="K165" s="310"/>
      <c r="L165" s="310"/>
      <c r="M165" s="310"/>
      <c r="N165" s="310"/>
      <c r="O165" s="310"/>
      <c r="P165" s="310"/>
      <c r="Q165" s="310"/>
      <c r="R165" s="310"/>
      <c r="S165" s="310"/>
      <c r="T165" s="310"/>
      <c r="U165" s="310"/>
      <c r="V165" s="310"/>
      <c r="W165" s="310"/>
      <c r="X165" s="310"/>
      <c r="Y165" s="310"/>
      <c r="Z165" s="310"/>
      <c r="AA165" s="310"/>
      <c r="AB165" s="310"/>
      <c r="AC165" s="310"/>
      <c r="AD165" s="310"/>
      <c r="AE165" s="310"/>
      <c r="AF165" s="310"/>
      <c r="AG165" s="310"/>
      <c r="AH165" s="310"/>
      <c r="AI165" s="310"/>
      <c r="AJ165" s="310"/>
      <c r="AK165" s="310"/>
      <c r="AL165" s="310"/>
    </row>
    <row r="166" spans="1:38" ht="14.25">
      <c r="A166" s="310"/>
      <c r="B166" s="310"/>
      <c r="C166" s="310"/>
      <c r="D166" s="310"/>
      <c r="E166" s="310"/>
      <c r="F166" s="310"/>
      <c r="G166" s="310"/>
      <c r="H166" s="310"/>
      <c r="I166" s="310"/>
      <c r="J166" s="310"/>
      <c r="K166" s="310"/>
      <c r="L166" s="310"/>
      <c r="M166" s="310"/>
      <c r="N166" s="310"/>
      <c r="O166" s="310"/>
      <c r="P166" s="310"/>
      <c r="Q166" s="310"/>
      <c r="R166" s="310"/>
      <c r="S166" s="310"/>
      <c r="T166" s="310"/>
      <c r="U166" s="310"/>
      <c r="V166" s="310"/>
      <c r="W166" s="310"/>
      <c r="X166" s="310"/>
      <c r="Y166" s="310"/>
      <c r="Z166" s="310"/>
      <c r="AA166" s="310"/>
      <c r="AB166" s="310"/>
      <c r="AC166" s="310"/>
      <c r="AD166" s="310"/>
      <c r="AE166" s="310"/>
      <c r="AF166" s="310"/>
      <c r="AG166" s="310"/>
      <c r="AH166" s="310"/>
      <c r="AI166" s="310"/>
      <c r="AJ166" s="310"/>
      <c r="AK166" s="310"/>
      <c r="AL166" s="310"/>
    </row>
    <row r="167" spans="1:38" ht="14.25">
      <c r="A167" s="310"/>
      <c r="B167" s="310"/>
      <c r="C167" s="310"/>
      <c r="D167" s="310"/>
      <c r="E167" s="310"/>
      <c r="F167" s="310"/>
      <c r="G167" s="310"/>
      <c r="H167" s="310"/>
      <c r="I167" s="310"/>
      <c r="J167" s="310"/>
      <c r="K167" s="310"/>
      <c r="L167" s="310"/>
      <c r="M167" s="310"/>
      <c r="N167" s="310"/>
      <c r="O167" s="310"/>
      <c r="P167" s="310"/>
      <c r="Q167" s="310"/>
      <c r="R167" s="310"/>
      <c r="S167" s="310"/>
      <c r="T167" s="310"/>
      <c r="U167" s="310"/>
      <c r="V167" s="310"/>
      <c r="W167" s="310"/>
      <c r="X167" s="310"/>
      <c r="Y167" s="310"/>
      <c r="Z167" s="310"/>
      <c r="AA167" s="310"/>
      <c r="AB167" s="310"/>
      <c r="AC167" s="310"/>
      <c r="AD167" s="310"/>
      <c r="AE167" s="310"/>
      <c r="AF167" s="310"/>
      <c r="AG167" s="310"/>
      <c r="AH167" s="310"/>
      <c r="AI167" s="310"/>
      <c r="AJ167" s="310"/>
      <c r="AK167" s="310"/>
      <c r="AL167" s="310"/>
    </row>
    <row r="168" spans="1:38" ht="14.25">
      <c r="A168" s="310"/>
      <c r="B168" s="310"/>
      <c r="C168" s="310"/>
      <c r="D168" s="310"/>
      <c r="E168" s="310"/>
      <c r="F168" s="310"/>
      <c r="G168" s="310"/>
      <c r="H168" s="310"/>
      <c r="I168" s="310"/>
      <c r="J168" s="310"/>
      <c r="K168" s="310"/>
      <c r="L168" s="310"/>
      <c r="M168" s="310"/>
      <c r="N168" s="310"/>
      <c r="O168" s="310"/>
      <c r="P168" s="310"/>
      <c r="Q168" s="310"/>
      <c r="R168" s="310"/>
      <c r="S168" s="310"/>
      <c r="T168" s="310"/>
      <c r="U168" s="310"/>
      <c r="V168" s="310"/>
      <c r="W168" s="310"/>
      <c r="X168" s="310"/>
      <c r="Y168" s="310"/>
      <c r="Z168" s="310"/>
      <c r="AA168" s="310"/>
      <c r="AB168" s="310"/>
      <c r="AC168" s="310"/>
      <c r="AD168" s="310"/>
      <c r="AE168" s="310"/>
      <c r="AF168" s="310"/>
      <c r="AG168" s="310"/>
      <c r="AH168" s="310"/>
      <c r="AI168" s="310"/>
      <c r="AJ168" s="310"/>
      <c r="AK168" s="310"/>
      <c r="AL168" s="310"/>
    </row>
    <row r="169" spans="1:38" ht="14.25">
      <c r="A169" s="310"/>
      <c r="B169" s="310"/>
      <c r="C169" s="310"/>
      <c r="D169" s="310"/>
      <c r="E169" s="310"/>
      <c r="F169" s="310"/>
      <c r="G169" s="310"/>
      <c r="H169" s="310"/>
      <c r="I169" s="310"/>
      <c r="J169" s="310"/>
      <c r="K169" s="310"/>
      <c r="L169" s="310"/>
      <c r="M169" s="310"/>
      <c r="N169" s="310"/>
      <c r="O169" s="310"/>
      <c r="P169" s="310"/>
      <c r="Q169" s="310"/>
      <c r="R169" s="310"/>
      <c r="S169" s="310"/>
      <c r="T169" s="310"/>
      <c r="U169" s="310"/>
      <c r="V169" s="310"/>
      <c r="W169" s="310"/>
      <c r="X169" s="310"/>
      <c r="Y169" s="310"/>
      <c r="Z169" s="310"/>
      <c r="AA169" s="310"/>
      <c r="AB169" s="310"/>
      <c r="AC169" s="310"/>
      <c r="AD169" s="310"/>
      <c r="AE169" s="310"/>
      <c r="AF169" s="310"/>
      <c r="AG169" s="310"/>
      <c r="AH169" s="310"/>
      <c r="AI169" s="310"/>
      <c r="AJ169" s="310"/>
      <c r="AK169" s="310"/>
      <c r="AL169" s="310"/>
    </row>
    <row r="170" spans="1:38" ht="14.25">
      <c r="A170" s="310"/>
      <c r="B170" s="310"/>
      <c r="C170" s="310"/>
      <c r="D170" s="310"/>
      <c r="E170" s="310"/>
      <c r="F170" s="310"/>
      <c r="G170" s="310"/>
      <c r="H170" s="310"/>
      <c r="I170" s="310"/>
      <c r="J170" s="310"/>
      <c r="K170" s="310"/>
      <c r="L170" s="310"/>
      <c r="M170" s="310"/>
      <c r="N170" s="310"/>
      <c r="O170" s="310"/>
      <c r="P170" s="310"/>
      <c r="Q170" s="310"/>
      <c r="R170" s="310"/>
      <c r="S170" s="310"/>
      <c r="T170" s="310"/>
      <c r="U170" s="310"/>
      <c r="V170" s="310"/>
      <c r="W170" s="310"/>
      <c r="X170" s="310"/>
      <c r="Y170" s="310"/>
      <c r="Z170" s="310"/>
      <c r="AA170" s="310"/>
      <c r="AB170" s="310"/>
      <c r="AC170" s="310"/>
      <c r="AD170" s="310"/>
      <c r="AE170" s="310"/>
      <c r="AF170" s="310"/>
      <c r="AG170" s="310"/>
      <c r="AH170" s="310"/>
      <c r="AI170" s="310"/>
      <c r="AJ170" s="310"/>
      <c r="AK170" s="310"/>
      <c r="AL170" s="310"/>
    </row>
    <row r="171" spans="1:38" ht="14.25">
      <c r="A171" s="310"/>
      <c r="B171" s="310"/>
      <c r="C171" s="310"/>
      <c r="D171" s="310"/>
      <c r="E171" s="310"/>
      <c r="F171" s="310"/>
      <c r="G171" s="310"/>
      <c r="H171" s="310"/>
      <c r="I171" s="310"/>
      <c r="J171" s="310"/>
      <c r="K171" s="310"/>
      <c r="L171" s="310"/>
      <c r="M171" s="310"/>
      <c r="N171" s="310"/>
      <c r="O171" s="310"/>
      <c r="P171" s="310"/>
      <c r="Q171" s="310"/>
      <c r="R171" s="310"/>
      <c r="S171" s="310"/>
      <c r="T171" s="310"/>
      <c r="U171" s="310"/>
      <c r="V171" s="310"/>
      <c r="W171" s="310"/>
      <c r="X171" s="310"/>
      <c r="Y171" s="310"/>
      <c r="Z171" s="310"/>
      <c r="AA171" s="310"/>
      <c r="AB171" s="310"/>
      <c r="AC171" s="310"/>
      <c r="AD171" s="310"/>
      <c r="AE171" s="310"/>
      <c r="AF171" s="310"/>
      <c r="AG171" s="310"/>
      <c r="AH171" s="310"/>
      <c r="AI171" s="310"/>
      <c r="AJ171" s="310"/>
      <c r="AK171" s="310"/>
      <c r="AL171" s="310"/>
    </row>
    <row r="172" spans="1:38" ht="14.25">
      <c r="A172" s="310"/>
      <c r="B172" s="310"/>
      <c r="C172" s="310"/>
      <c r="D172" s="310"/>
      <c r="E172" s="310"/>
      <c r="F172" s="310"/>
      <c r="G172" s="310"/>
      <c r="H172" s="310"/>
      <c r="I172" s="310"/>
      <c r="J172" s="310"/>
      <c r="K172" s="310"/>
      <c r="L172" s="310"/>
      <c r="M172" s="310"/>
      <c r="N172" s="310"/>
      <c r="O172" s="310"/>
      <c r="P172" s="310"/>
      <c r="Q172" s="310"/>
      <c r="R172" s="310"/>
      <c r="S172" s="310"/>
      <c r="T172" s="310"/>
      <c r="U172" s="310"/>
      <c r="V172" s="310"/>
      <c r="W172" s="310"/>
      <c r="X172" s="310"/>
      <c r="Y172" s="310"/>
      <c r="Z172" s="310"/>
      <c r="AA172" s="310"/>
      <c r="AB172" s="310"/>
      <c r="AC172" s="310"/>
      <c r="AD172" s="310"/>
      <c r="AE172" s="310"/>
      <c r="AF172" s="310"/>
      <c r="AG172" s="310"/>
      <c r="AH172" s="310"/>
      <c r="AI172" s="310"/>
      <c r="AJ172" s="310"/>
      <c r="AK172" s="310"/>
      <c r="AL172" s="310"/>
    </row>
    <row r="173" spans="1:38" ht="14.25">
      <c r="A173" s="310"/>
      <c r="B173" s="310"/>
      <c r="C173" s="310"/>
      <c r="D173" s="310"/>
      <c r="E173" s="310"/>
      <c r="F173" s="310"/>
      <c r="G173" s="310"/>
      <c r="H173" s="310"/>
      <c r="I173" s="310"/>
      <c r="J173" s="310"/>
      <c r="K173" s="310"/>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row>
    <row r="174" spans="1:38" ht="14.25">
      <c r="A174" s="310"/>
      <c r="B174" s="310"/>
      <c r="C174" s="310"/>
      <c r="D174" s="310"/>
      <c r="E174" s="310"/>
      <c r="F174" s="310"/>
      <c r="G174" s="310"/>
      <c r="H174" s="310"/>
      <c r="I174" s="310"/>
      <c r="J174" s="310"/>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row>
    <row r="175" spans="1:38" ht="14.25">
      <c r="A175" s="310"/>
      <c r="B175" s="310"/>
      <c r="C175" s="310"/>
      <c r="D175" s="310"/>
      <c r="E175" s="310"/>
      <c r="F175" s="310"/>
      <c r="G175" s="310"/>
      <c r="H175" s="310"/>
      <c r="I175" s="310"/>
      <c r="J175" s="310"/>
      <c r="K175" s="310"/>
      <c r="L175" s="310"/>
      <c r="M175" s="310"/>
      <c r="N175" s="310"/>
      <c r="O175" s="310"/>
      <c r="P175" s="310"/>
      <c r="Q175" s="310"/>
      <c r="R175" s="310"/>
      <c r="S175" s="310"/>
      <c r="T175" s="310"/>
      <c r="U175" s="310"/>
      <c r="V175" s="310"/>
      <c r="W175" s="310"/>
      <c r="X175" s="310"/>
      <c r="Y175" s="310"/>
      <c r="Z175" s="310"/>
      <c r="AA175" s="310"/>
      <c r="AB175" s="310"/>
      <c r="AC175" s="310"/>
      <c r="AD175" s="310"/>
      <c r="AE175" s="310"/>
      <c r="AF175" s="310"/>
      <c r="AG175" s="310"/>
      <c r="AH175" s="310"/>
      <c r="AI175" s="310"/>
      <c r="AJ175" s="310"/>
      <c r="AK175" s="310"/>
      <c r="AL175" s="310"/>
    </row>
    <row r="176" spans="1:38" ht="14.25">
      <c r="A176" s="310"/>
      <c r="B176" s="310"/>
      <c r="C176" s="310"/>
      <c r="D176" s="310"/>
      <c r="E176" s="310"/>
      <c r="F176" s="310"/>
      <c r="G176" s="310"/>
      <c r="H176" s="310"/>
      <c r="I176" s="310"/>
      <c r="J176" s="310"/>
      <c r="K176" s="310"/>
      <c r="L176" s="310"/>
      <c r="M176" s="310"/>
      <c r="N176" s="310"/>
      <c r="O176" s="310"/>
      <c r="P176" s="310"/>
      <c r="Q176" s="310"/>
      <c r="R176" s="310"/>
      <c r="S176" s="310"/>
      <c r="T176" s="310"/>
      <c r="U176" s="310"/>
      <c r="V176" s="310"/>
      <c r="W176" s="310"/>
      <c r="X176" s="310"/>
      <c r="Y176" s="310"/>
      <c r="Z176" s="310"/>
      <c r="AA176" s="310"/>
      <c r="AB176" s="310"/>
      <c r="AC176" s="310"/>
      <c r="AD176" s="310"/>
      <c r="AE176" s="310"/>
      <c r="AF176" s="310"/>
      <c r="AG176" s="310"/>
      <c r="AH176" s="310"/>
      <c r="AI176" s="310"/>
      <c r="AJ176" s="310"/>
      <c r="AK176" s="310"/>
      <c r="AL176" s="310"/>
    </row>
    <row r="177" spans="1:38" ht="14.25">
      <c r="A177" s="310"/>
      <c r="B177" s="310"/>
      <c r="C177" s="310"/>
      <c r="D177" s="310"/>
      <c r="E177" s="310"/>
      <c r="F177" s="310"/>
      <c r="G177" s="310"/>
      <c r="H177" s="310"/>
      <c r="I177" s="310"/>
      <c r="J177" s="310"/>
      <c r="K177" s="310"/>
      <c r="L177" s="310"/>
      <c r="M177" s="310"/>
      <c r="N177" s="310"/>
      <c r="O177" s="310"/>
      <c r="P177" s="310"/>
      <c r="Q177" s="310"/>
      <c r="R177" s="310"/>
      <c r="S177" s="310"/>
      <c r="T177" s="310"/>
      <c r="U177" s="310"/>
      <c r="V177" s="310"/>
      <c r="W177" s="310"/>
      <c r="X177" s="310"/>
      <c r="Y177" s="310"/>
      <c r="Z177" s="310"/>
      <c r="AA177" s="310"/>
      <c r="AB177" s="310"/>
      <c r="AC177" s="310"/>
      <c r="AD177" s="310"/>
      <c r="AE177" s="310"/>
      <c r="AF177" s="310"/>
      <c r="AG177" s="310"/>
      <c r="AH177" s="310"/>
      <c r="AI177" s="310"/>
      <c r="AJ177" s="310"/>
      <c r="AK177" s="310"/>
      <c r="AL177" s="310"/>
    </row>
    <row r="178" spans="1:38" ht="14.25">
      <c r="A178" s="310"/>
      <c r="B178" s="310"/>
      <c r="C178" s="310"/>
      <c r="D178" s="310"/>
      <c r="E178" s="310"/>
      <c r="F178" s="310"/>
      <c r="G178" s="310"/>
      <c r="H178" s="310"/>
      <c r="I178" s="310"/>
      <c r="J178" s="310"/>
      <c r="K178" s="310"/>
      <c r="L178" s="310"/>
      <c r="M178" s="310"/>
      <c r="N178" s="310"/>
      <c r="O178" s="310"/>
      <c r="P178" s="310"/>
      <c r="Q178" s="310"/>
      <c r="R178" s="310"/>
      <c r="S178" s="310"/>
      <c r="T178" s="310"/>
      <c r="U178" s="310"/>
      <c r="V178" s="310"/>
      <c r="W178" s="310"/>
      <c r="X178" s="310"/>
      <c r="Y178" s="310"/>
      <c r="Z178" s="310"/>
      <c r="AA178" s="310"/>
      <c r="AB178" s="310"/>
      <c r="AC178" s="310"/>
      <c r="AD178" s="310"/>
      <c r="AE178" s="310"/>
      <c r="AF178" s="310"/>
      <c r="AG178" s="310"/>
      <c r="AH178" s="310"/>
      <c r="AI178" s="310"/>
      <c r="AJ178" s="310"/>
      <c r="AK178" s="310"/>
      <c r="AL178" s="310"/>
    </row>
    <row r="179" spans="1:38" ht="14.25">
      <c r="A179" s="310"/>
      <c r="B179" s="310"/>
      <c r="C179" s="310"/>
      <c r="D179" s="310"/>
      <c r="E179" s="310"/>
      <c r="F179" s="310"/>
      <c r="G179" s="310"/>
      <c r="H179" s="310"/>
      <c r="I179" s="310"/>
      <c r="J179" s="310"/>
      <c r="K179" s="310"/>
      <c r="L179" s="310"/>
      <c r="M179" s="310"/>
      <c r="N179" s="310"/>
      <c r="O179" s="310"/>
      <c r="P179" s="310"/>
      <c r="Q179" s="310"/>
      <c r="R179" s="310"/>
      <c r="S179" s="310"/>
      <c r="T179" s="310"/>
      <c r="U179" s="310"/>
      <c r="V179" s="310"/>
      <c r="W179" s="310"/>
      <c r="X179" s="310"/>
      <c r="Y179" s="310"/>
      <c r="Z179" s="310"/>
      <c r="AA179" s="310"/>
      <c r="AB179" s="310"/>
      <c r="AC179" s="310"/>
      <c r="AD179" s="310"/>
      <c r="AE179" s="310"/>
      <c r="AF179" s="310"/>
      <c r="AG179" s="310"/>
      <c r="AH179" s="310"/>
      <c r="AI179" s="310"/>
      <c r="AJ179" s="310"/>
      <c r="AK179" s="310"/>
      <c r="AL179" s="310"/>
    </row>
    <row r="180" spans="1:38" ht="14.25">
      <c r="A180" s="310"/>
      <c r="B180" s="310"/>
      <c r="C180" s="310"/>
      <c r="D180" s="310"/>
      <c r="E180" s="310"/>
      <c r="F180" s="310"/>
      <c r="G180" s="310"/>
      <c r="H180" s="310"/>
      <c r="I180" s="310"/>
      <c r="J180" s="310"/>
      <c r="K180" s="310"/>
      <c r="L180" s="310"/>
      <c r="M180" s="310"/>
      <c r="N180" s="310"/>
      <c r="O180" s="310"/>
      <c r="P180" s="310"/>
      <c r="Q180" s="310"/>
      <c r="R180" s="310"/>
      <c r="S180" s="310"/>
      <c r="T180" s="310"/>
      <c r="U180" s="310"/>
      <c r="V180" s="310"/>
      <c r="W180" s="310"/>
      <c r="X180" s="310"/>
      <c r="Y180" s="310"/>
      <c r="Z180" s="310"/>
      <c r="AA180" s="310"/>
      <c r="AB180" s="310"/>
      <c r="AC180" s="310"/>
      <c r="AD180" s="310"/>
      <c r="AE180" s="310"/>
      <c r="AF180" s="310"/>
      <c r="AG180" s="310"/>
      <c r="AH180" s="310"/>
      <c r="AI180" s="310"/>
      <c r="AJ180" s="310"/>
      <c r="AK180" s="310"/>
      <c r="AL180" s="310"/>
    </row>
    <row r="181" spans="1:38" ht="14.25">
      <c r="A181" s="310"/>
      <c r="B181" s="310"/>
      <c r="C181" s="310"/>
      <c r="D181" s="310"/>
      <c r="E181" s="310"/>
      <c r="F181" s="310"/>
      <c r="G181" s="310"/>
      <c r="H181" s="310"/>
      <c r="I181" s="310"/>
      <c r="J181" s="310"/>
      <c r="K181" s="310"/>
      <c r="L181" s="310"/>
      <c r="M181" s="310"/>
      <c r="N181" s="310"/>
      <c r="O181" s="310"/>
      <c r="P181" s="310"/>
      <c r="Q181" s="310"/>
      <c r="R181" s="310"/>
      <c r="S181" s="310"/>
      <c r="T181" s="310"/>
      <c r="U181" s="310"/>
      <c r="V181" s="310"/>
      <c r="W181" s="310"/>
      <c r="X181" s="310"/>
      <c r="Y181" s="310"/>
      <c r="Z181" s="310"/>
      <c r="AA181" s="310"/>
      <c r="AB181" s="310"/>
      <c r="AC181" s="310"/>
      <c r="AD181" s="310"/>
      <c r="AE181" s="310"/>
      <c r="AF181" s="310"/>
      <c r="AG181" s="310"/>
      <c r="AH181" s="310"/>
      <c r="AI181" s="310"/>
      <c r="AJ181" s="310"/>
      <c r="AK181" s="310"/>
      <c r="AL181" s="310"/>
    </row>
    <row r="182" spans="1:38" ht="14.25">
      <c r="A182" s="310"/>
      <c r="B182" s="310"/>
      <c r="C182" s="310"/>
      <c r="D182" s="310"/>
      <c r="E182" s="310"/>
      <c r="F182" s="310"/>
      <c r="G182" s="310"/>
      <c r="H182" s="310"/>
      <c r="I182" s="310"/>
      <c r="J182" s="310"/>
      <c r="K182" s="310"/>
      <c r="L182" s="310"/>
      <c r="M182" s="310"/>
      <c r="N182" s="310"/>
      <c r="O182" s="310"/>
      <c r="P182" s="310"/>
      <c r="Q182" s="310"/>
      <c r="R182" s="310"/>
      <c r="S182" s="310"/>
      <c r="T182" s="310"/>
      <c r="U182" s="310"/>
      <c r="V182" s="310"/>
      <c r="W182" s="310"/>
      <c r="X182" s="310"/>
      <c r="Y182" s="310"/>
      <c r="Z182" s="310"/>
      <c r="AA182" s="310"/>
      <c r="AB182" s="310"/>
      <c r="AC182" s="310"/>
      <c r="AD182" s="310"/>
      <c r="AE182" s="310"/>
      <c r="AF182" s="310"/>
      <c r="AG182" s="310"/>
      <c r="AH182" s="310"/>
      <c r="AI182" s="310"/>
      <c r="AJ182" s="310"/>
      <c r="AK182" s="310"/>
      <c r="AL182" s="310"/>
    </row>
    <row r="183" spans="1:38" ht="14.25">
      <c r="A183" s="310"/>
      <c r="B183" s="310"/>
      <c r="C183" s="310"/>
      <c r="D183" s="310"/>
      <c r="E183" s="310"/>
      <c r="F183" s="310"/>
      <c r="G183" s="310"/>
      <c r="H183" s="310"/>
      <c r="I183" s="310"/>
      <c r="J183" s="310"/>
      <c r="K183" s="310"/>
      <c r="L183" s="310"/>
      <c r="M183" s="310"/>
      <c r="N183" s="310"/>
      <c r="O183" s="310"/>
      <c r="P183" s="310"/>
      <c r="Q183" s="310"/>
      <c r="R183" s="310"/>
      <c r="S183" s="310"/>
      <c r="T183" s="310"/>
      <c r="U183" s="310"/>
      <c r="V183" s="310"/>
      <c r="W183" s="310"/>
      <c r="X183" s="310"/>
      <c r="Y183" s="310"/>
      <c r="Z183" s="310"/>
      <c r="AA183" s="310"/>
      <c r="AB183" s="310"/>
      <c r="AC183" s="310"/>
      <c r="AD183" s="310"/>
      <c r="AE183" s="310"/>
      <c r="AF183" s="310"/>
      <c r="AG183" s="310"/>
      <c r="AH183" s="310"/>
      <c r="AI183" s="310"/>
      <c r="AJ183" s="310"/>
      <c r="AK183" s="310"/>
      <c r="AL183" s="310"/>
    </row>
    <row r="184" spans="1:38" ht="14.25">
      <c r="A184" s="310"/>
      <c r="B184" s="310"/>
      <c r="C184" s="310"/>
      <c r="D184" s="310"/>
      <c r="E184" s="310"/>
      <c r="F184" s="310"/>
      <c r="G184" s="310"/>
      <c r="H184" s="310"/>
      <c r="I184" s="310"/>
      <c r="J184" s="310"/>
      <c r="K184" s="310"/>
      <c r="L184" s="310"/>
      <c r="M184" s="310"/>
      <c r="N184" s="310"/>
      <c r="O184" s="310"/>
      <c r="P184" s="310"/>
      <c r="Q184" s="310"/>
      <c r="R184" s="310"/>
      <c r="S184" s="310"/>
      <c r="T184" s="310"/>
      <c r="U184" s="310"/>
      <c r="V184" s="310"/>
      <c r="W184" s="310"/>
      <c r="X184" s="310"/>
      <c r="Y184" s="310"/>
      <c r="Z184" s="310"/>
      <c r="AA184" s="310"/>
      <c r="AB184" s="310"/>
      <c r="AC184" s="310"/>
      <c r="AD184" s="310"/>
      <c r="AE184" s="310"/>
      <c r="AF184" s="310"/>
      <c r="AG184" s="310"/>
      <c r="AH184" s="310"/>
      <c r="AI184" s="310"/>
      <c r="AJ184" s="310"/>
      <c r="AK184" s="310"/>
      <c r="AL184" s="310"/>
    </row>
    <row r="185" spans="1:38" ht="14.25">
      <c r="A185" s="310"/>
      <c r="B185" s="310"/>
      <c r="C185" s="310"/>
      <c r="D185" s="310"/>
      <c r="E185" s="310"/>
      <c r="F185" s="310"/>
      <c r="G185" s="310"/>
      <c r="H185" s="310"/>
      <c r="I185" s="310"/>
      <c r="J185" s="310"/>
      <c r="K185" s="310"/>
      <c r="L185" s="310"/>
      <c r="M185" s="310"/>
      <c r="N185" s="310"/>
      <c r="O185" s="310"/>
      <c r="P185" s="310"/>
      <c r="Q185" s="310"/>
      <c r="R185" s="310"/>
      <c r="S185" s="310"/>
      <c r="T185" s="310"/>
      <c r="U185" s="310"/>
      <c r="V185" s="310"/>
      <c r="W185" s="310"/>
      <c r="X185" s="310"/>
      <c r="Y185" s="310"/>
      <c r="Z185" s="310"/>
      <c r="AA185" s="310"/>
      <c r="AB185" s="310"/>
      <c r="AC185" s="310"/>
      <c r="AD185" s="310"/>
      <c r="AE185" s="310"/>
      <c r="AF185" s="310"/>
      <c r="AG185" s="310"/>
      <c r="AH185" s="310"/>
      <c r="AI185" s="310"/>
      <c r="AJ185" s="310"/>
      <c r="AK185" s="310"/>
      <c r="AL185" s="310"/>
    </row>
    <row r="186" spans="1:38" ht="14.25">
      <c r="A186" s="310"/>
      <c r="B186" s="310"/>
      <c r="C186" s="310"/>
      <c r="D186" s="310"/>
      <c r="E186" s="310"/>
      <c r="F186" s="310"/>
      <c r="G186" s="310"/>
      <c r="H186" s="310"/>
      <c r="I186" s="310"/>
      <c r="J186" s="310"/>
      <c r="K186" s="310"/>
      <c r="L186" s="310"/>
      <c r="M186" s="310"/>
      <c r="N186" s="310"/>
      <c r="O186" s="310"/>
      <c r="P186" s="310"/>
      <c r="Q186" s="310"/>
      <c r="R186" s="310"/>
      <c r="S186" s="310"/>
      <c r="T186" s="310"/>
      <c r="U186" s="310"/>
      <c r="V186" s="310"/>
      <c r="W186" s="310"/>
      <c r="X186" s="310"/>
      <c r="Y186" s="310"/>
      <c r="Z186" s="310"/>
      <c r="AA186" s="310"/>
      <c r="AB186" s="310"/>
      <c r="AC186" s="310"/>
      <c r="AD186" s="310"/>
      <c r="AE186" s="310"/>
      <c r="AF186" s="310"/>
      <c r="AG186" s="310"/>
      <c r="AH186" s="310"/>
      <c r="AI186" s="310"/>
      <c r="AJ186" s="310"/>
      <c r="AK186" s="310"/>
      <c r="AL186" s="310"/>
    </row>
    <row r="187" spans="1:38" ht="14.25">
      <c r="A187" s="310"/>
      <c r="B187" s="310"/>
      <c r="C187" s="310"/>
      <c r="D187" s="310"/>
      <c r="E187" s="310"/>
      <c r="F187" s="310"/>
      <c r="G187" s="310"/>
      <c r="H187" s="310"/>
      <c r="I187" s="310"/>
      <c r="J187" s="310"/>
      <c r="K187" s="310"/>
      <c r="L187" s="310"/>
      <c r="M187" s="310"/>
      <c r="N187" s="310"/>
      <c r="O187" s="310"/>
      <c r="P187" s="310"/>
      <c r="Q187" s="310"/>
      <c r="R187" s="310"/>
      <c r="S187" s="310"/>
      <c r="T187" s="310"/>
      <c r="U187" s="310"/>
      <c r="V187" s="310"/>
      <c r="W187" s="310"/>
      <c r="X187" s="310"/>
      <c r="Y187" s="310"/>
      <c r="Z187" s="310"/>
      <c r="AA187" s="310"/>
      <c r="AB187" s="310"/>
      <c r="AC187" s="310"/>
      <c r="AD187" s="310"/>
      <c r="AE187" s="310"/>
      <c r="AF187" s="310"/>
      <c r="AG187" s="310"/>
      <c r="AH187" s="310"/>
      <c r="AI187" s="310"/>
      <c r="AJ187" s="310"/>
      <c r="AK187" s="310"/>
      <c r="AL187" s="310"/>
    </row>
    <row r="188" spans="1:38" ht="14.25">
      <c r="A188" s="310"/>
      <c r="B188" s="310"/>
      <c r="C188" s="310"/>
      <c r="D188" s="310"/>
      <c r="E188" s="310"/>
      <c r="F188" s="310"/>
      <c r="G188" s="310"/>
      <c r="H188" s="310"/>
      <c r="I188" s="310"/>
      <c r="J188" s="310"/>
      <c r="K188" s="310"/>
      <c r="L188" s="310"/>
      <c r="M188" s="310"/>
      <c r="N188" s="310"/>
      <c r="O188" s="310"/>
      <c r="P188" s="310"/>
      <c r="Q188" s="310"/>
      <c r="R188" s="310"/>
      <c r="S188" s="310"/>
      <c r="T188" s="310"/>
      <c r="U188" s="310"/>
      <c r="V188" s="310"/>
      <c r="W188" s="310"/>
      <c r="X188" s="310"/>
      <c r="Y188" s="310"/>
      <c r="Z188" s="310"/>
      <c r="AA188" s="310"/>
      <c r="AB188" s="310"/>
      <c r="AC188" s="310"/>
      <c r="AD188" s="310"/>
      <c r="AE188" s="310"/>
      <c r="AF188" s="310"/>
      <c r="AG188" s="310"/>
      <c r="AH188" s="310"/>
      <c r="AI188" s="310"/>
      <c r="AJ188" s="310"/>
      <c r="AK188" s="310"/>
      <c r="AL188" s="310"/>
    </row>
    <row r="189" spans="1:38" ht="14.25">
      <c r="A189" s="310"/>
      <c r="B189" s="310"/>
      <c r="C189" s="310"/>
      <c r="D189" s="310"/>
      <c r="E189" s="310"/>
      <c r="F189" s="310"/>
      <c r="G189" s="310"/>
      <c r="H189" s="310"/>
      <c r="I189" s="310"/>
      <c r="J189" s="310"/>
      <c r="K189" s="310"/>
      <c r="L189" s="310"/>
      <c r="M189" s="310"/>
      <c r="N189" s="310"/>
      <c r="O189" s="310"/>
      <c r="P189" s="310"/>
      <c r="Q189" s="310"/>
      <c r="R189" s="310"/>
      <c r="S189" s="310"/>
      <c r="T189" s="310"/>
      <c r="U189" s="310"/>
      <c r="V189" s="310"/>
      <c r="W189" s="310"/>
      <c r="X189" s="310"/>
      <c r="Y189" s="310"/>
      <c r="Z189" s="310"/>
      <c r="AA189" s="310"/>
      <c r="AB189" s="310"/>
      <c r="AC189" s="310"/>
      <c r="AD189" s="310"/>
      <c r="AE189" s="310"/>
      <c r="AF189" s="310"/>
      <c r="AG189" s="310"/>
      <c r="AH189" s="310"/>
      <c r="AI189" s="310"/>
      <c r="AJ189" s="310"/>
      <c r="AK189" s="310"/>
      <c r="AL189" s="310"/>
    </row>
    <row r="190" spans="1:38" ht="14.25">
      <c r="A190" s="310"/>
      <c r="B190" s="310"/>
      <c r="C190" s="310"/>
      <c r="D190" s="310"/>
      <c r="E190" s="310"/>
      <c r="F190" s="310"/>
      <c r="G190" s="310"/>
      <c r="H190" s="310"/>
      <c r="I190" s="310"/>
      <c r="J190" s="310"/>
      <c r="K190" s="310"/>
      <c r="L190" s="310"/>
      <c r="M190" s="310"/>
      <c r="N190" s="310"/>
      <c r="O190" s="310"/>
      <c r="P190" s="310"/>
      <c r="Q190" s="310"/>
      <c r="R190" s="310"/>
      <c r="S190" s="310"/>
      <c r="T190" s="310"/>
      <c r="U190" s="310"/>
      <c r="V190" s="310"/>
      <c r="W190" s="310"/>
      <c r="X190" s="310"/>
      <c r="Y190" s="310"/>
      <c r="Z190" s="310"/>
      <c r="AA190" s="310"/>
      <c r="AB190" s="310"/>
      <c r="AC190" s="310"/>
      <c r="AD190" s="310"/>
      <c r="AE190" s="310"/>
      <c r="AF190" s="310"/>
      <c r="AG190" s="310"/>
      <c r="AH190" s="310"/>
      <c r="AI190" s="310"/>
      <c r="AJ190" s="310"/>
      <c r="AK190" s="310"/>
      <c r="AL190" s="310"/>
    </row>
    <row r="191" spans="1:38" ht="14.25">
      <c r="A191" s="310"/>
      <c r="B191" s="310"/>
      <c r="C191" s="310"/>
      <c r="D191" s="310"/>
      <c r="E191" s="310"/>
      <c r="F191" s="310"/>
      <c r="G191" s="310"/>
      <c r="H191" s="310"/>
      <c r="I191" s="310"/>
      <c r="J191" s="310"/>
      <c r="K191" s="310"/>
      <c r="L191" s="310"/>
      <c r="M191" s="310"/>
      <c r="N191" s="310"/>
      <c r="O191" s="310"/>
      <c r="P191" s="310"/>
      <c r="Q191" s="310"/>
      <c r="R191" s="310"/>
      <c r="S191" s="310"/>
      <c r="T191" s="310"/>
      <c r="U191" s="310"/>
      <c r="V191" s="310"/>
      <c r="W191" s="310"/>
      <c r="X191" s="310"/>
      <c r="Y191" s="310"/>
      <c r="Z191" s="310"/>
      <c r="AA191" s="310"/>
      <c r="AB191" s="310"/>
      <c r="AC191" s="310"/>
      <c r="AD191" s="310"/>
      <c r="AE191" s="310"/>
      <c r="AF191" s="310"/>
      <c r="AG191" s="310"/>
      <c r="AH191" s="310"/>
      <c r="AI191" s="310"/>
      <c r="AJ191" s="310"/>
      <c r="AK191" s="310"/>
      <c r="AL191" s="310"/>
    </row>
    <row r="192" spans="1:38" ht="14.25">
      <c r="A192" s="310"/>
      <c r="B192" s="310"/>
      <c r="C192" s="310"/>
      <c r="D192" s="310"/>
      <c r="E192" s="310"/>
      <c r="F192" s="310"/>
      <c r="G192" s="310"/>
      <c r="H192" s="310"/>
      <c r="I192" s="310"/>
      <c r="J192" s="310"/>
      <c r="K192" s="310"/>
      <c r="L192" s="310"/>
      <c r="M192" s="310"/>
      <c r="N192" s="310"/>
      <c r="O192" s="310"/>
      <c r="P192" s="310"/>
      <c r="Q192" s="310"/>
      <c r="R192" s="310"/>
      <c r="S192" s="310"/>
      <c r="T192" s="310"/>
      <c r="U192" s="310"/>
      <c r="V192" s="310"/>
      <c r="W192" s="310"/>
      <c r="X192" s="310"/>
      <c r="Y192" s="310"/>
      <c r="Z192" s="310"/>
      <c r="AA192" s="310"/>
      <c r="AB192" s="310"/>
      <c r="AC192" s="310"/>
      <c r="AD192" s="310"/>
      <c r="AE192" s="310"/>
      <c r="AF192" s="310"/>
      <c r="AG192" s="310"/>
      <c r="AH192" s="310"/>
      <c r="AI192" s="310"/>
      <c r="AJ192" s="310"/>
      <c r="AK192" s="310"/>
      <c r="AL192" s="310"/>
    </row>
    <row r="193" spans="1:38" ht="14.25">
      <c r="A193" s="310"/>
      <c r="B193" s="310"/>
      <c r="C193" s="310"/>
      <c r="D193" s="310"/>
      <c r="E193" s="310"/>
      <c r="F193" s="310"/>
      <c r="G193" s="310"/>
      <c r="H193" s="310"/>
      <c r="I193" s="310"/>
      <c r="J193" s="310"/>
      <c r="K193" s="310"/>
      <c r="L193" s="310"/>
      <c r="M193" s="310"/>
      <c r="N193" s="310"/>
      <c r="O193" s="310"/>
      <c r="P193" s="310"/>
      <c r="Q193" s="310"/>
      <c r="R193" s="310"/>
      <c r="S193" s="310"/>
      <c r="T193" s="310"/>
      <c r="U193" s="310"/>
      <c r="V193" s="310"/>
      <c r="W193" s="310"/>
      <c r="X193" s="310"/>
      <c r="Y193" s="310"/>
      <c r="Z193" s="310"/>
      <c r="AA193" s="310"/>
      <c r="AB193" s="310"/>
      <c r="AC193" s="310"/>
      <c r="AD193" s="310"/>
      <c r="AE193" s="310"/>
      <c r="AF193" s="310"/>
      <c r="AG193" s="310"/>
      <c r="AH193" s="310"/>
      <c r="AI193" s="310"/>
      <c r="AJ193" s="310"/>
      <c r="AK193" s="310"/>
      <c r="AL193" s="310"/>
    </row>
    <row r="194" spans="1:38" ht="14.25">
      <c r="A194" s="310"/>
      <c r="B194" s="310"/>
      <c r="C194" s="310"/>
      <c r="D194" s="310"/>
      <c r="E194" s="310"/>
      <c r="F194" s="310"/>
      <c r="G194" s="310"/>
      <c r="H194" s="310"/>
      <c r="I194" s="310"/>
      <c r="J194" s="310"/>
      <c r="K194" s="310"/>
      <c r="L194" s="310"/>
      <c r="M194" s="310"/>
      <c r="N194" s="310"/>
      <c r="O194" s="310"/>
      <c r="P194" s="310"/>
      <c r="Q194" s="310"/>
      <c r="R194" s="310"/>
      <c r="S194" s="310"/>
      <c r="T194" s="310"/>
      <c r="U194" s="310"/>
      <c r="V194" s="310"/>
      <c r="W194" s="310"/>
      <c r="X194" s="310"/>
      <c r="Y194" s="310"/>
      <c r="Z194" s="310"/>
      <c r="AA194" s="310"/>
      <c r="AB194" s="310"/>
      <c r="AC194" s="310"/>
      <c r="AD194" s="310"/>
      <c r="AE194" s="310"/>
      <c r="AF194" s="310"/>
      <c r="AG194" s="310"/>
      <c r="AH194" s="310"/>
      <c r="AI194" s="310"/>
      <c r="AJ194" s="310"/>
      <c r="AK194" s="310"/>
      <c r="AL194" s="310"/>
    </row>
    <row r="195" spans="1:38" ht="14.25">
      <c r="A195" s="310"/>
      <c r="B195" s="310"/>
      <c r="C195" s="310"/>
      <c r="D195" s="310"/>
      <c r="E195" s="310"/>
      <c r="F195" s="310"/>
      <c r="G195" s="310"/>
      <c r="H195" s="310"/>
      <c r="I195" s="310"/>
      <c r="J195" s="310"/>
      <c r="K195" s="310"/>
      <c r="L195" s="310"/>
      <c r="M195" s="310"/>
      <c r="N195" s="310"/>
      <c r="O195" s="310"/>
      <c r="P195" s="310"/>
      <c r="Q195" s="310"/>
      <c r="R195" s="310"/>
      <c r="S195" s="310"/>
      <c r="T195" s="310"/>
      <c r="U195" s="310"/>
      <c r="V195" s="310"/>
      <c r="W195" s="310"/>
      <c r="X195" s="310"/>
      <c r="Y195" s="310"/>
      <c r="Z195" s="310"/>
      <c r="AA195" s="310"/>
      <c r="AB195" s="310"/>
      <c r="AC195" s="310"/>
      <c r="AD195" s="310"/>
      <c r="AE195" s="310"/>
      <c r="AF195" s="310"/>
      <c r="AG195" s="310"/>
      <c r="AH195" s="310"/>
      <c r="AI195" s="310"/>
      <c r="AJ195" s="310"/>
      <c r="AK195" s="310"/>
      <c r="AL195" s="310"/>
    </row>
    <row r="196" spans="1:38" ht="14.25">
      <c r="A196" s="310"/>
      <c r="B196" s="310"/>
      <c r="C196" s="310"/>
      <c r="D196" s="310"/>
      <c r="E196" s="310"/>
      <c r="F196" s="310"/>
      <c r="G196" s="310"/>
      <c r="H196" s="310"/>
      <c r="I196" s="310"/>
      <c r="J196" s="310"/>
      <c r="K196" s="310"/>
      <c r="L196" s="310"/>
      <c r="M196" s="310"/>
      <c r="N196" s="310"/>
      <c r="O196" s="310"/>
      <c r="P196" s="310"/>
      <c r="Q196" s="310"/>
      <c r="R196" s="310"/>
      <c r="S196" s="310"/>
      <c r="T196" s="310"/>
      <c r="U196" s="310"/>
      <c r="V196" s="310"/>
      <c r="W196" s="310"/>
      <c r="X196" s="310"/>
      <c r="Y196" s="310"/>
      <c r="Z196" s="310"/>
      <c r="AA196" s="310"/>
      <c r="AB196" s="310"/>
      <c r="AC196" s="310"/>
      <c r="AD196" s="310"/>
      <c r="AE196" s="310"/>
      <c r="AF196" s="310"/>
      <c r="AG196" s="310"/>
      <c r="AH196" s="310"/>
      <c r="AI196" s="310"/>
      <c r="AJ196" s="310"/>
      <c r="AK196" s="310"/>
      <c r="AL196" s="310"/>
    </row>
    <row r="197" spans="1:38" ht="14.25">
      <c r="A197" s="310"/>
      <c r="B197" s="310"/>
      <c r="C197" s="310"/>
      <c r="D197" s="310"/>
      <c r="E197" s="310"/>
      <c r="F197" s="310"/>
      <c r="G197" s="310"/>
      <c r="H197" s="310"/>
      <c r="I197" s="310"/>
      <c r="J197" s="310"/>
      <c r="K197" s="310"/>
      <c r="L197" s="310"/>
      <c r="M197" s="310"/>
      <c r="N197" s="310"/>
      <c r="O197" s="310"/>
      <c r="P197" s="310"/>
      <c r="Q197" s="310"/>
      <c r="R197" s="310"/>
      <c r="S197" s="310"/>
      <c r="T197" s="310"/>
      <c r="U197" s="310"/>
      <c r="V197" s="310"/>
      <c r="W197" s="310"/>
      <c r="X197" s="310"/>
      <c r="Y197" s="310"/>
      <c r="Z197" s="310"/>
      <c r="AA197" s="310"/>
      <c r="AB197" s="310"/>
      <c r="AC197" s="310"/>
      <c r="AD197" s="310"/>
      <c r="AE197" s="310"/>
      <c r="AF197" s="310"/>
      <c r="AG197" s="310"/>
      <c r="AH197" s="310"/>
      <c r="AI197" s="310"/>
      <c r="AJ197" s="310"/>
      <c r="AK197" s="310"/>
      <c r="AL197" s="310"/>
    </row>
    <row r="198" spans="1:38" ht="14.25">
      <c r="A198" s="310"/>
      <c r="B198" s="310"/>
      <c r="C198" s="310"/>
      <c r="D198" s="310"/>
      <c r="E198" s="310"/>
      <c r="F198" s="310"/>
      <c r="G198" s="310"/>
      <c r="H198" s="310"/>
      <c r="I198" s="310"/>
      <c r="J198" s="310"/>
      <c r="K198" s="310"/>
      <c r="L198" s="310"/>
      <c r="M198" s="310"/>
      <c r="N198" s="310"/>
      <c r="O198" s="310"/>
      <c r="P198" s="310"/>
      <c r="Q198" s="310"/>
      <c r="R198" s="310"/>
      <c r="S198" s="310"/>
      <c r="T198" s="310"/>
      <c r="U198" s="310"/>
      <c r="V198" s="310"/>
      <c r="W198" s="310"/>
      <c r="X198" s="310"/>
      <c r="Y198" s="310"/>
      <c r="Z198" s="310"/>
      <c r="AA198" s="310"/>
      <c r="AB198" s="310"/>
      <c r="AC198" s="310"/>
      <c r="AD198" s="310"/>
      <c r="AE198" s="310"/>
      <c r="AF198" s="310"/>
      <c r="AG198" s="310"/>
      <c r="AH198" s="310"/>
      <c r="AI198" s="310"/>
      <c r="AJ198" s="310"/>
      <c r="AK198" s="310"/>
      <c r="AL198" s="310"/>
    </row>
    <row r="199" spans="1:38" ht="14.25">
      <c r="A199" s="310"/>
      <c r="B199" s="310"/>
      <c r="C199" s="310"/>
      <c r="D199" s="310"/>
      <c r="E199" s="310"/>
      <c r="F199" s="310"/>
      <c r="G199" s="310"/>
      <c r="H199" s="310"/>
      <c r="I199" s="310"/>
      <c r="J199" s="310"/>
      <c r="K199" s="310"/>
      <c r="L199" s="310"/>
      <c r="M199" s="310"/>
      <c r="N199" s="310"/>
      <c r="O199" s="310"/>
      <c r="P199" s="310"/>
      <c r="Q199" s="310"/>
      <c r="R199" s="310"/>
      <c r="S199" s="310"/>
      <c r="T199" s="310"/>
      <c r="U199" s="310"/>
      <c r="V199" s="310"/>
      <c r="W199" s="310"/>
      <c r="X199" s="310"/>
      <c r="Y199" s="310"/>
      <c r="Z199" s="310"/>
      <c r="AA199" s="310"/>
      <c r="AB199" s="310"/>
      <c r="AC199" s="310"/>
      <c r="AD199" s="310"/>
      <c r="AE199" s="310"/>
      <c r="AF199" s="310"/>
      <c r="AG199" s="310"/>
      <c r="AH199" s="310"/>
      <c r="AI199" s="310"/>
      <c r="AJ199" s="310"/>
      <c r="AK199" s="310"/>
      <c r="AL199" s="310"/>
    </row>
    <row r="200" spans="1:38" ht="14.25">
      <c r="A200" s="310"/>
      <c r="B200" s="310"/>
      <c r="C200" s="310"/>
      <c r="D200" s="310"/>
      <c r="E200" s="310"/>
      <c r="F200" s="310"/>
      <c r="G200" s="310"/>
      <c r="H200" s="310"/>
      <c r="I200" s="310"/>
      <c r="J200" s="310"/>
      <c r="K200" s="310"/>
      <c r="L200" s="310"/>
      <c r="M200" s="310"/>
      <c r="N200" s="310"/>
      <c r="O200" s="310"/>
      <c r="P200" s="310"/>
      <c r="Q200" s="310"/>
      <c r="R200" s="310"/>
      <c r="S200" s="310"/>
      <c r="T200" s="310"/>
      <c r="U200" s="310"/>
      <c r="V200" s="310"/>
      <c r="W200" s="310"/>
      <c r="X200" s="310"/>
      <c r="Y200" s="310"/>
      <c r="Z200" s="310"/>
      <c r="AA200" s="310"/>
      <c r="AB200" s="310"/>
      <c r="AC200" s="310"/>
      <c r="AD200" s="310"/>
      <c r="AE200" s="310"/>
      <c r="AF200" s="310"/>
      <c r="AG200" s="310"/>
      <c r="AH200" s="310"/>
      <c r="AI200" s="310"/>
      <c r="AJ200" s="310"/>
      <c r="AK200" s="310"/>
      <c r="AL200" s="310"/>
    </row>
    <row r="201" spans="1:38" ht="14.25">
      <c r="A201" s="310"/>
      <c r="B201" s="310"/>
      <c r="C201" s="310"/>
      <c r="D201" s="310"/>
      <c r="E201" s="310"/>
      <c r="F201" s="310"/>
      <c r="G201" s="310"/>
      <c r="H201" s="310"/>
      <c r="I201" s="310"/>
      <c r="J201" s="310"/>
      <c r="K201" s="310"/>
      <c r="L201" s="310"/>
      <c r="M201" s="310"/>
      <c r="N201" s="310"/>
      <c r="O201" s="310"/>
      <c r="P201" s="310"/>
      <c r="Q201" s="310"/>
      <c r="R201" s="310"/>
      <c r="S201" s="310"/>
      <c r="T201" s="310"/>
      <c r="U201" s="310"/>
      <c r="V201" s="310"/>
      <c r="W201" s="310"/>
      <c r="X201" s="310"/>
      <c r="Y201" s="310"/>
      <c r="Z201" s="310"/>
      <c r="AA201" s="310"/>
      <c r="AB201" s="310"/>
      <c r="AC201" s="310"/>
      <c r="AD201" s="310"/>
      <c r="AE201" s="310"/>
      <c r="AF201" s="310"/>
      <c r="AG201" s="310"/>
      <c r="AH201" s="310"/>
      <c r="AI201" s="310"/>
      <c r="AJ201" s="310"/>
      <c r="AK201" s="310"/>
      <c r="AL201" s="310"/>
    </row>
    <row r="202" spans="1:38" ht="14.25">
      <c r="A202" s="310"/>
      <c r="B202" s="310"/>
      <c r="C202" s="310"/>
      <c r="D202" s="310"/>
      <c r="E202" s="310"/>
      <c r="F202" s="310"/>
      <c r="G202" s="310"/>
      <c r="H202" s="310"/>
      <c r="I202" s="310"/>
      <c r="J202" s="310"/>
      <c r="K202" s="310"/>
      <c r="L202" s="310"/>
      <c r="M202" s="310"/>
      <c r="N202" s="310"/>
      <c r="O202" s="310"/>
      <c r="P202" s="310"/>
      <c r="Q202" s="310"/>
      <c r="R202" s="310"/>
      <c r="S202" s="310"/>
      <c r="T202" s="310"/>
      <c r="U202" s="310"/>
      <c r="V202" s="310"/>
      <c r="W202" s="310"/>
      <c r="X202" s="310"/>
      <c r="Y202" s="310"/>
      <c r="Z202" s="310"/>
      <c r="AA202" s="310"/>
      <c r="AB202" s="310"/>
      <c r="AC202" s="310"/>
      <c r="AD202" s="310"/>
      <c r="AE202" s="310"/>
      <c r="AF202" s="310"/>
      <c r="AG202" s="310"/>
      <c r="AH202" s="310"/>
      <c r="AI202" s="310"/>
      <c r="AJ202" s="310"/>
      <c r="AK202" s="310"/>
      <c r="AL202" s="310"/>
    </row>
    <row r="203" spans="1:38" ht="14.25">
      <c r="A203" s="310"/>
      <c r="B203" s="310"/>
      <c r="C203" s="310"/>
      <c r="D203" s="310"/>
      <c r="E203" s="310"/>
      <c r="F203" s="310"/>
      <c r="G203" s="310"/>
      <c r="H203" s="310"/>
      <c r="I203" s="310"/>
      <c r="J203" s="310"/>
      <c r="K203" s="310"/>
      <c r="L203" s="310"/>
      <c r="M203" s="310"/>
      <c r="N203" s="310"/>
      <c r="O203" s="310"/>
      <c r="P203" s="310"/>
      <c r="Q203" s="310"/>
      <c r="R203" s="310"/>
      <c r="S203" s="310"/>
      <c r="T203" s="310"/>
      <c r="U203" s="310"/>
      <c r="V203" s="310"/>
      <c r="W203" s="310"/>
      <c r="X203" s="310"/>
      <c r="Y203" s="310"/>
      <c r="Z203" s="310"/>
      <c r="AA203" s="310"/>
      <c r="AB203" s="310"/>
      <c r="AC203" s="310"/>
      <c r="AD203" s="310"/>
      <c r="AE203" s="310"/>
      <c r="AF203" s="310"/>
      <c r="AG203" s="310"/>
      <c r="AH203" s="310"/>
      <c r="AI203" s="310"/>
      <c r="AJ203" s="310"/>
      <c r="AK203" s="310"/>
      <c r="AL203" s="310"/>
    </row>
    <row r="204" spans="1:38" ht="14.25">
      <c r="A204" s="310"/>
      <c r="B204" s="310"/>
      <c r="C204" s="310"/>
      <c r="D204" s="310"/>
      <c r="E204" s="310"/>
      <c r="F204" s="310"/>
      <c r="G204" s="310"/>
      <c r="H204" s="310"/>
      <c r="I204" s="310"/>
      <c r="J204" s="310"/>
      <c r="K204" s="310"/>
      <c r="L204" s="310"/>
      <c r="M204" s="310"/>
      <c r="N204" s="310"/>
      <c r="O204" s="310"/>
      <c r="P204" s="310"/>
      <c r="Q204" s="310"/>
      <c r="R204" s="310"/>
      <c r="S204" s="310"/>
      <c r="T204" s="310"/>
      <c r="U204" s="310"/>
      <c r="V204" s="310"/>
      <c r="W204" s="310"/>
      <c r="X204" s="310"/>
      <c r="Y204" s="310"/>
      <c r="Z204" s="310"/>
      <c r="AA204" s="310"/>
      <c r="AB204" s="310"/>
      <c r="AC204" s="310"/>
      <c r="AD204" s="310"/>
      <c r="AE204" s="310"/>
      <c r="AF204" s="310"/>
      <c r="AG204" s="310"/>
      <c r="AH204" s="310"/>
      <c r="AI204" s="310"/>
      <c r="AJ204" s="310"/>
      <c r="AK204" s="310"/>
      <c r="AL204" s="310"/>
    </row>
    <row r="205" spans="1:38" ht="14.25">
      <c r="A205" s="310"/>
      <c r="B205" s="310"/>
      <c r="C205" s="310"/>
      <c r="D205" s="310"/>
      <c r="E205" s="310"/>
      <c r="F205" s="310"/>
      <c r="G205" s="310"/>
      <c r="H205" s="310"/>
      <c r="I205" s="310"/>
      <c r="J205" s="310"/>
      <c r="K205" s="310"/>
      <c r="L205" s="310"/>
      <c r="M205" s="310"/>
      <c r="N205" s="310"/>
      <c r="O205" s="310"/>
      <c r="P205" s="310"/>
      <c r="Q205" s="310"/>
      <c r="R205" s="310"/>
      <c r="S205" s="310"/>
      <c r="T205" s="310"/>
      <c r="U205" s="310"/>
      <c r="V205" s="310"/>
      <c r="W205" s="310"/>
      <c r="X205" s="310"/>
      <c r="Y205" s="310"/>
      <c r="Z205" s="310"/>
      <c r="AA205" s="310"/>
      <c r="AB205" s="310"/>
      <c r="AC205" s="310"/>
      <c r="AD205" s="310"/>
      <c r="AE205" s="310"/>
      <c r="AF205" s="310"/>
      <c r="AG205" s="310"/>
      <c r="AH205" s="310"/>
      <c r="AI205" s="310"/>
      <c r="AJ205" s="310"/>
      <c r="AK205" s="310"/>
      <c r="AL205" s="310"/>
    </row>
    <row r="206" spans="1:38" ht="14.25">
      <c r="A206" s="310"/>
      <c r="B206" s="310"/>
      <c r="C206" s="310"/>
      <c r="D206" s="310"/>
      <c r="E206" s="310"/>
      <c r="F206" s="310"/>
      <c r="G206" s="310"/>
      <c r="H206" s="310"/>
      <c r="I206" s="310"/>
      <c r="J206" s="310"/>
      <c r="K206" s="310"/>
      <c r="L206" s="310"/>
      <c r="M206" s="310"/>
      <c r="N206" s="310"/>
      <c r="O206" s="310"/>
      <c r="P206" s="310"/>
      <c r="Q206" s="310"/>
      <c r="R206" s="310"/>
      <c r="S206" s="310"/>
      <c r="T206" s="310"/>
      <c r="U206" s="310"/>
      <c r="V206" s="310"/>
      <c r="W206" s="310"/>
      <c r="X206" s="310"/>
      <c r="Y206" s="310"/>
      <c r="Z206" s="310"/>
      <c r="AA206" s="310"/>
      <c r="AB206" s="310"/>
      <c r="AC206" s="310"/>
      <c r="AD206" s="310"/>
      <c r="AE206" s="310"/>
      <c r="AF206" s="310"/>
      <c r="AG206" s="310"/>
      <c r="AH206" s="310"/>
      <c r="AI206" s="310"/>
      <c r="AJ206" s="310"/>
      <c r="AK206" s="310"/>
      <c r="AL206" s="310"/>
    </row>
    <row r="207" spans="1:38" ht="14.25">
      <c r="A207" s="310"/>
      <c r="B207" s="310"/>
      <c r="C207" s="310"/>
      <c r="D207" s="310"/>
      <c r="E207" s="310"/>
      <c r="F207" s="310"/>
      <c r="G207" s="310"/>
      <c r="H207" s="310"/>
      <c r="I207" s="310"/>
      <c r="J207" s="310"/>
      <c r="K207" s="310"/>
      <c r="L207" s="310"/>
      <c r="M207" s="310"/>
      <c r="N207" s="310"/>
      <c r="O207" s="310"/>
      <c r="P207" s="310"/>
      <c r="Q207" s="310"/>
      <c r="R207" s="310"/>
      <c r="S207" s="310"/>
      <c r="T207" s="310"/>
      <c r="U207" s="310"/>
      <c r="V207" s="310"/>
      <c r="W207" s="310"/>
      <c r="X207" s="310"/>
      <c r="Y207" s="310"/>
      <c r="Z207" s="310"/>
      <c r="AA207" s="310"/>
      <c r="AB207" s="310"/>
      <c r="AC207" s="310"/>
      <c r="AD207" s="310"/>
      <c r="AE207" s="310"/>
      <c r="AF207" s="310"/>
      <c r="AG207" s="310"/>
      <c r="AH207" s="310"/>
      <c r="AI207" s="310"/>
      <c r="AJ207" s="310"/>
      <c r="AK207" s="310"/>
      <c r="AL207" s="310"/>
    </row>
    <row r="208" spans="1:38" ht="14.25">
      <c r="A208" s="310"/>
      <c r="B208" s="310"/>
      <c r="C208" s="310"/>
      <c r="D208" s="310"/>
      <c r="E208" s="310"/>
      <c r="F208" s="310"/>
      <c r="G208" s="310"/>
      <c r="H208" s="310"/>
      <c r="I208" s="310"/>
      <c r="J208" s="310"/>
      <c r="K208" s="310"/>
      <c r="L208" s="310"/>
      <c r="M208" s="310"/>
      <c r="N208" s="310"/>
      <c r="O208" s="310"/>
      <c r="P208" s="310"/>
      <c r="Q208" s="310"/>
      <c r="R208" s="310"/>
      <c r="S208" s="310"/>
      <c r="T208" s="310"/>
      <c r="U208" s="310"/>
      <c r="V208" s="310"/>
      <c r="W208" s="310"/>
      <c r="X208" s="310"/>
      <c r="Y208" s="310"/>
      <c r="Z208" s="310"/>
      <c r="AA208" s="310"/>
      <c r="AB208" s="310"/>
      <c r="AC208" s="310"/>
      <c r="AD208" s="310"/>
      <c r="AE208" s="310"/>
      <c r="AF208" s="310"/>
      <c r="AG208" s="310"/>
      <c r="AH208" s="310"/>
      <c r="AI208" s="310"/>
      <c r="AJ208" s="310"/>
      <c r="AK208" s="310"/>
      <c r="AL208" s="310"/>
    </row>
    <row r="209" spans="1:38" ht="14.25">
      <c r="A209" s="310"/>
      <c r="B209" s="310"/>
      <c r="C209" s="310"/>
      <c r="D209" s="310"/>
      <c r="E209" s="310"/>
      <c r="F209" s="310"/>
      <c r="G209" s="310"/>
      <c r="H209" s="310"/>
      <c r="I209" s="310"/>
      <c r="J209" s="310"/>
      <c r="K209" s="310"/>
      <c r="L209" s="310"/>
      <c r="M209" s="310"/>
      <c r="N209" s="310"/>
      <c r="O209" s="310"/>
      <c r="P209" s="310"/>
      <c r="Q209" s="310"/>
      <c r="R209" s="310"/>
      <c r="S209" s="310"/>
      <c r="T209" s="310"/>
      <c r="U209" s="310"/>
      <c r="V209" s="310"/>
      <c r="W209" s="310"/>
      <c r="X209" s="310"/>
      <c r="Y209" s="310"/>
      <c r="Z209" s="310"/>
      <c r="AA209" s="310"/>
      <c r="AB209" s="310"/>
      <c r="AC209" s="310"/>
      <c r="AD209" s="310"/>
      <c r="AE209" s="310"/>
      <c r="AF209" s="310"/>
      <c r="AG209" s="310"/>
      <c r="AH209" s="310"/>
      <c r="AI209" s="310"/>
      <c r="AJ209" s="310"/>
      <c r="AK209" s="310"/>
      <c r="AL209" s="310"/>
    </row>
    <row r="210" spans="1:38" ht="14.25">
      <c r="A210" s="310"/>
      <c r="B210" s="310"/>
      <c r="C210" s="310"/>
      <c r="D210" s="310"/>
      <c r="E210" s="310"/>
      <c r="F210" s="310"/>
      <c r="G210" s="310"/>
      <c r="H210" s="310"/>
      <c r="I210" s="310"/>
      <c r="J210" s="310"/>
      <c r="K210" s="310"/>
      <c r="L210" s="310"/>
      <c r="M210" s="310"/>
      <c r="N210" s="310"/>
      <c r="O210" s="310"/>
      <c r="P210" s="310"/>
      <c r="Q210" s="310"/>
      <c r="R210" s="310"/>
      <c r="S210" s="310"/>
      <c r="T210" s="310"/>
      <c r="U210" s="310"/>
      <c r="V210" s="310"/>
      <c r="W210" s="310"/>
      <c r="X210" s="310"/>
      <c r="Y210" s="310"/>
      <c r="Z210" s="310"/>
      <c r="AA210" s="310"/>
      <c r="AB210" s="310"/>
      <c r="AC210" s="310"/>
      <c r="AD210" s="310"/>
      <c r="AE210" s="310"/>
      <c r="AF210" s="310"/>
      <c r="AG210" s="310"/>
      <c r="AH210" s="310"/>
      <c r="AI210" s="310"/>
      <c r="AJ210" s="310"/>
      <c r="AK210" s="310"/>
      <c r="AL210" s="310"/>
    </row>
    <row r="211" spans="1:38" ht="14.25">
      <c r="A211" s="310"/>
      <c r="B211" s="310"/>
      <c r="C211" s="310"/>
      <c r="D211" s="310"/>
      <c r="E211" s="310"/>
      <c r="F211" s="310"/>
      <c r="G211" s="310"/>
      <c r="H211" s="310"/>
      <c r="I211" s="310"/>
      <c r="J211" s="310"/>
      <c r="K211" s="310"/>
      <c r="L211" s="310"/>
      <c r="M211" s="310"/>
      <c r="N211" s="310"/>
      <c r="O211" s="310"/>
      <c r="P211" s="310"/>
      <c r="Q211" s="310"/>
      <c r="R211" s="310"/>
      <c r="S211" s="310"/>
      <c r="T211" s="310"/>
      <c r="U211" s="310"/>
      <c r="V211" s="310"/>
      <c r="W211" s="310"/>
      <c r="X211" s="310"/>
      <c r="Y211" s="310"/>
      <c r="Z211" s="310"/>
      <c r="AA211" s="310"/>
      <c r="AB211" s="310"/>
      <c r="AC211" s="310"/>
      <c r="AD211" s="310"/>
      <c r="AE211" s="310"/>
      <c r="AF211" s="310"/>
      <c r="AG211" s="310"/>
      <c r="AH211" s="310"/>
      <c r="AI211" s="310"/>
      <c r="AJ211" s="310"/>
      <c r="AK211" s="310"/>
      <c r="AL211" s="310"/>
    </row>
    <row r="212" spans="1:38" ht="14.25">
      <c r="A212" s="310"/>
      <c r="B212" s="310"/>
      <c r="C212" s="310"/>
      <c r="D212" s="310"/>
      <c r="E212" s="310"/>
      <c r="F212" s="310"/>
      <c r="G212" s="310"/>
      <c r="H212" s="310"/>
      <c r="I212" s="310"/>
      <c r="J212" s="310"/>
      <c r="K212" s="310"/>
      <c r="L212" s="310"/>
      <c r="M212" s="310"/>
      <c r="N212" s="310"/>
      <c r="O212" s="310"/>
      <c r="P212" s="310"/>
      <c r="Q212" s="310"/>
      <c r="R212" s="310"/>
      <c r="S212" s="310"/>
      <c r="T212" s="310"/>
      <c r="U212" s="310"/>
      <c r="V212" s="310"/>
      <c r="W212" s="310"/>
      <c r="X212" s="310"/>
      <c r="Y212" s="310"/>
      <c r="Z212" s="310"/>
      <c r="AA212" s="310"/>
      <c r="AB212" s="310"/>
      <c r="AC212" s="310"/>
      <c r="AD212" s="310"/>
      <c r="AE212" s="310"/>
      <c r="AF212" s="310"/>
      <c r="AG212" s="310"/>
      <c r="AH212" s="310"/>
      <c r="AI212" s="310"/>
      <c r="AJ212" s="310"/>
      <c r="AK212" s="310"/>
      <c r="AL212" s="310"/>
    </row>
    <row r="213" spans="1:38" ht="14.25">
      <c r="A213" s="310"/>
      <c r="B213" s="310"/>
      <c r="C213" s="310"/>
      <c r="D213" s="310"/>
      <c r="E213" s="310"/>
      <c r="F213" s="310"/>
      <c r="G213" s="310"/>
      <c r="H213" s="310"/>
      <c r="I213" s="310"/>
      <c r="J213" s="310"/>
      <c r="K213" s="310"/>
      <c r="L213" s="310"/>
      <c r="M213" s="310"/>
      <c r="N213" s="310"/>
      <c r="O213" s="310"/>
      <c r="P213" s="310"/>
      <c r="Q213" s="310"/>
      <c r="R213" s="310"/>
      <c r="S213" s="310"/>
      <c r="T213" s="310"/>
      <c r="U213" s="310"/>
      <c r="V213" s="310"/>
      <c r="W213" s="310"/>
      <c r="X213" s="310"/>
      <c r="Y213" s="310"/>
      <c r="Z213" s="310"/>
      <c r="AA213" s="310"/>
      <c r="AB213" s="310"/>
      <c r="AC213" s="310"/>
      <c r="AD213" s="310"/>
      <c r="AE213" s="310"/>
      <c r="AF213" s="310"/>
      <c r="AG213" s="310"/>
      <c r="AH213" s="310"/>
      <c r="AI213" s="310"/>
      <c r="AJ213" s="310"/>
      <c r="AK213" s="310"/>
      <c r="AL213" s="310"/>
    </row>
    <row r="214" spans="1:38" ht="14.25">
      <c r="A214" s="310"/>
      <c r="B214" s="310"/>
      <c r="C214" s="310"/>
      <c r="D214" s="310"/>
      <c r="E214" s="310"/>
      <c r="F214" s="310"/>
      <c r="G214" s="310"/>
      <c r="H214" s="310"/>
      <c r="I214" s="310"/>
      <c r="J214" s="310"/>
      <c r="K214" s="310"/>
      <c r="L214" s="310"/>
      <c r="M214" s="310"/>
      <c r="N214" s="310"/>
      <c r="O214" s="310"/>
      <c r="P214" s="310"/>
      <c r="Q214" s="310"/>
      <c r="R214" s="310"/>
      <c r="S214" s="310"/>
      <c r="T214" s="310"/>
      <c r="U214" s="310"/>
      <c r="V214" s="310"/>
      <c r="W214" s="310"/>
      <c r="X214" s="310"/>
      <c r="Y214" s="310"/>
      <c r="Z214" s="310"/>
      <c r="AA214" s="310"/>
      <c r="AB214" s="310"/>
      <c r="AC214" s="310"/>
      <c r="AD214" s="310"/>
      <c r="AE214" s="310"/>
      <c r="AF214" s="310"/>
      <c r="AG214" s="310"/>
      <c r="AH214" s="310"/>
      <c r="AI214" s="310"/>
      <c r="AJ214" s="310"/>
      <c r="AK214" s="310"/>
      <c r="AL214" s="310"/>
    </row>
    <row r="215" spans="1:38" ht="14.25">
      <c r="A215" s="310"/>
      <c r="B215" s="310"/>
      <c r="C215" s="310"/>
      <c r="D215" s="310"/>
      <c r="E215" s="310"/>
      <c r="F215" s="310"/>
      <c r="G215" s="310"/>
      <c r="H215" s="310"/>
      <c r="I215" s="310"/>
      <c r="J215" s="310"/>
      <c r="K215" s="310"/>
      <c r="L215" s="310"/>
      <c r="M215" s="310"/>
      <c r="N215" s="310"/>
      <c r="O215" s="310"/>
      <c r="P215" s="310"/>
      <c r="Q215" s="310"/>
      <c r="R215" s="310"/>
      <c r="S215" s="310"/>
      <c r="T215" s="310"/>
      <c r="U215" s="310"/>
      <c r="V215" s="310"/>
      <c r="W215" s="310"/>
      <c r="X215" s="310"/>
      <c r="Y215" s="310"/>
      <c r="Z215" s="310"/>
      <c r="AA215" s="310"/>
      <c r="AB215" s="310"/>
      <c r="AC215" s="310"/>
      <c r="AD215" s="310"/>
      <c r="AE215" s="310"/>
      <c r="AF215" s="310"/>
      <c r="AG215" s="310"/>
      <c r="AH215" s="310"/>
      <c r="AI215" s="310"/>
      <c r="AJ215" s="310"/>
      <c r="AK215" s="310"/>
      <c r="AL215" s="310"/>
    </row>
    <row r="216" spans="1:38" ht="14.25">
      <c r="A216" s="310"/>
      <c r="B216" s="310"/>
      <c r="C216" s="310"/>
      <c r="D216" s="310"/>
      <c r="E216" s="310"/>
      <c r="F216" s="310"/>
      <c r="G216" s="310"/>
      <c r="H216" s="310"/>
      <c r="I216" s="310"/>
      <c r="J216" s="310"/>
      <c r="K216" s="310"/>
      <c r="L216" s="310"/>
      <c r="M216" s="310"/>
      <c r="N216" s="310"/>
      <c r="O216" s="310"/>
      <c r="P216" s="310"/>
      <c r="Q216" s="310"/>
      <c r="R216" s="310"/>
      <c r="S216" s="310"/>
      <c r="T216" s="310"/>
      <c r="U216" s="310"/>
      <c r="V216" s="310"/>
      <c r="W216" s="310"/>
      <c r="X216" s="310"/>
      <c r="Y216" s="310"/>
      <c r="Z216" s="310"/>
      <c r="AA216" s="310"/>
      <c r="AB216" s="310"/>
      <c r="AC216" s="310"/>
      <c r="AD216" s="310"/>
      <c r="AE216" s="310"/>
      <c r="AF216" s="310"/>
      <c r="AG216" s="310"/>
      <c r="AH216" s="310"/>
      <c r="AI216" s="310"/>
      <c r="AJ216" s="310"/>
      <c r="AK216" s="310"/>
      <c r="AL216" s="310"/>
    </row>
    <row r="217" spans="1:38" ht="14.25">
      <c r="A217" s="310"/>
      <c r="B217" s="310"/>
      <c r="C217" s="310"/>
      <c r="D217" s="310"/>
      <c r="E217" s="310"/>
      <c r="F217" s="310"/>
      <c r="G217" s="310"/>
      <c r="H217" s="310"/>
      <c r="I217" s="310"/>
      <c r="J217" s="310"/>
      <c r="K217" s="310"/>
      <c r="L217" s="310"/>
      <c r="M217" s="310"/>
      <c r="N217" s="310"/>
      <c r="O217" s="310"/>
      <c r="P217" s="310"/>
      <c r="Q217" s="310"/>
      <c r="R217" s="310"/>
      <c r="S217" s="310"/>
      <c r="T217" s="310"/>
      <c r="U217" s="310"/>
      <c r="V217" s="310"/>
      <c r="W217" s="310"/>
      <c r="X217" s="310"/>
      <c r="Y217" s="310"/>
      <c r="Z217" s="310"/>
      <c r="AA217" s="310"/>
      <c r="AB217" s="310"/>
      <c r="AC217" s="310"/>
      <c r="AD217" s="310"/>
      <c r="AE217" s="310"/>
      <c r="AF217" s="310"/>
      <c r="AG217" s="310"/>
      <c r="AH217" s="310"/>
      <c r="AI217" s="310"/>
      <c r="AJ217" s="310"/>
      <c r="AK217" s="310"/>
      <c r="AL217" s="310"/>
    </row>
    <row r="218" spans="1:38" ht="14.25">
      <c r="A218" s="310"/>
      <c r="B218" s="310"/>
      <c r="C218" s="310"/>
      <c r="D218" s="310"/>
      <c r="E218" s="310"/>
      <c r="F218" s="310"/>
      <c r="G218" s="310"/>
      <c r="H218" s="310"/>
      <c r="I218" s="310"/>
      <c r="J218" s="310"/>
      <c r="K218" s="310"/>
      <c r="L218" s="310"/>
      <c r="M218" s="310"/>
      <c r="N218" s="310"/>
      <c r="O218" s="310"/>
      <c r="P218" s="310"/>
      <c r="Q218" s="310"/>
      <c r="R218" s="310"/>
      <c r="S218" s="310"/>
      <c r="T218" s="310"/>
      <c r="U218" s="310"/>
      <c r="V218" s="310"/>
      <c r="W218" s="310"/>
      <c r="X218" s="310"/>
      <c r="Y218" s="310"/>
      <c r="Z218" s="310"/>
      <c r="AA218" s="310"/>
      <c r="AB218" s="310"/>
      <c r="AC218" s="310"/>
      <c r="AD218" s="310"/>
      <c r="AE218" s="310"/>
      <c r="AF218" s="310"/>
      <c r="AG218" s="310"/>
      <c r="AH218" s="310"/>
      <c r="AI218" s="310"/>
      <c r="AJ218" s="310"/>
      <c r="AK218" s="310"/>
      <c r="AL218" s="310"/>
    </row>
    <row r="219" spans="1:38" ht="14.25">
      <c r="A219" s="310"/>
      <c r="B219" s="310"/>
      <c r="C219" s="310"/>
      <c r="D219" s="310"/>
      <c r="E219" s="310"/>
      <c r="F219" s="310"/>
      <c r="G219" s="310"/>
      <c r="H219" s="310"/>
      <c r="I219" s="310"/>
      <c r="J219" s="310"/>
      <c r="K219" s="310"/>
      <c r="L219" s="310"/>
      <c r="M219" s="310"/>
      <c r="N219" s="310"/>
      <c r="O219" s="310"/>
      <c r="P219" s="310"/>
      <c r="Q219" s="310"/>
      <c r="R219" s="310"/>
      <c r="S219" s="310"/>
      <c r="T219" s="310"/>
      <c r="U219" s="310"/>
      <c r="V219" s="310"/>
      <c r="W219" s="310"/>
      <c r="X219" s="310"/>
      <c r="Y219" s="310"/>
      <c r="Z219" s="310"/>
      <c r="AA219" s="310"/>
      <c r="AB219" s="310"/>
      <c r="AC219" s="310"/>
      <c r="AD219" s="310"/>
      <c r="AE219" s="310"/>
      <c r="AF219" s="310"/>
      <c r="AG219" s="310"/>
      <c r="AH219" s="310"/>
      <c r="AI219" s="310"/>
      <c r="AJ219" s="310"/>
      <c r="AK219" s="310"/>
      <c r="AL219" s="310"/>
    </row>
    <row r="220" spans="1:38" ht="14.25">
      <c r="A220" s="310"/>
      <c r="B220" s="310"/>
      <c r="C220" s="310"/>
      <c r="D220" s="310"/>
      <c r="E220" s="310"/>
      <c r="F220" s="310"/>
      <c r="G220" s="310"/>
      <c r="H220" s="310"/>
      <c r="I220" s="310"/>
      <c r="J220" s="310"/>
      <c r="K220" s="310"/>
      <c r="L220" s="310"/>
      <c r="M220" s="310"/>
      <c r="N220" s="310"/>
      <c r="O220" s="310"/>
      <c r="P220" s="310"/>
      <c r="Q220" s="310"/>
      <c r="R220" s="310"/>
      <c r="S220" s="310"/>
      <c r="T220" s="310"/>
      <c r="U220" s="310"/>
      <c r="V220" s="310"/>
      <c r="W220" s="310"/>
      <c r="X220" s="310"/>
      <c r="Y220" s="310"/>
      <c r="Z220" s="310"/>
      <c r="AA220" s="310"/>
      <c r="AB220" s="310"/>
      <c r="AC220" s="310"/>
      <c r="AD220" s="310"/>
      <c r="AE220" s="310"/>
      <c r="AF220" s="310"/>
      <c r="AG220" s="310"/>
      <c r="AH220" s="310"/>
      <c r="AI220" s="310"/>
      <c r="AJ220" s="310"/>
      <c r="AK220" s="310"/>
      <c r="AL220" s="310"/>
    </row>
    <row r="221" spans="1:38" ht="14.25">
      <c r="A221" s="310"/>
      <c r="B221" s="310"/>
      <c r="C221" s="310"/>
      <c r="D221" s="310"/>
      <c r="E221" s="310"/>
      <c r="F221" s="310"/>
      <c r="G221" s="310"/>
      <c r="H221" s="310"/>
      <c r="I221" s="310"/>
      <c r="J221" s="310"/>
      <c r="K221" s="310"/>
      <c r="L221" s="310"/>
      <c r="M221" s="310"/>
      <c r="N221" s="310"/>
      <c r="O221" s="310"/>
      <c r="P221" s="310"/>
      <c r="Q221" s="310"/>
      <c r="R221" s="310"/>
      <c r="S221" s="310"/>
      <c r="T221" s="310"/>
      <c r="U221" s="310"/>
      <c r="V221" s="310"/>
      <c r="W221" s="310"/>
      <c r="X221" s="310"/>
      <c r="Y221" s="310"/>
      <c r="Z221" s="310"/>
      <c r="AA221" s="310"/>
      <c r="AB221" s="310"/>
      <c r="AC221" s="310"/>
      <c r="AD221" s="310"/>
      <c r="AE221" s="310"/>
      <c r="AF221" s="310"/>
      <c r="AG221" s="310"/>
      <c r="AH221" s="310"/>
      <c r="AI221" s="310"/>
      <c r="AJ221" s="310"/>
      <c r="AK221" s="310"/>
      <c r="AL221" s="310"/>
    </row>
    <row r="222" spans="1:38" ht="14.25">
      <c r="A222" s="310"/>
      <c r="B222" s="310"/>
      <c r="C222" s="310"/>
      <c r="D222" s="310"/>
      <c r="E222" s="310"/>
      <c r="F222" s="310"/>
      <c r="G222" s="310"/>
      <c r="H222" s="310"/>
      <c r="I222" s="310"/>
      <c r="J222" s="310"/>
      <c r="K222" s="310"/>
      <c r="L222" s="310"/>
      <c r="M222" s="310"/>
      <c r="N222" s="310"/>
      <c r="O222" s="310"/>
      <c r="P222" s="310"/>
      <c r="Q222" s="310"/>
      <c r="R222" s="310"/>
      <c r="S222" s="310"/>
      <c r="T222" s="310"/>
      <c r="U222" s="310"/>
      <c r="V222" s="310"/>
      <c r="W222" s="310"/>
      <c r="X222" s="310"/>
      <c r="Y222" s="310"/>
      <c r="Z222" s="310"/>
      <c r="AA222" s="310"/>
      <c r="AB222" s="310"/>
      <c r="AC222" s="310"/>
      <c r="AD222" s="310"/>
      <c r="AE222" s="310"/>
      <c r="AF222" s="310"/>
      <c r="AG222" s="310"/>
      <c r="AH222" s="310"/>
      <c r="AI222" s="310"/>
      <c r="AJ222" s="310"/>
      <c r="AK222" s="310"/>
      <c r="AL222" s="310"/>
    </row>
    <row r="223" spans="1:38" ht="14.25">
      <c r="A223" s="310"/>
      <c r="B223" s="310"/>
      <c r="C223" s="310"/>
      <c r="D223" s="310"/>
      <c r="E223" s="310"/>
      <c r="F223" s="310"/>
      <c r="G223" s="310"/>
      <c r="H223" s="310"/>
      <c r="I223" s="310"/>
      <c r="J223" s="310"/>
      <c r="K223" s="310"/>
      <c r="L223" s="310"/>
      <c r="M223" s="310"/>
      <c r="N223" s="310"/>
      <c r="O223" s="310"/>
      <c r="P223" s="310"/>
      <c r="Q223" s="310"/>
      <c r="R223" s="310"/>
      <c r="S223" s="310"/>
      <c r="T223" s="310"/>
      <c r="U223" s="310"/>
      <c r="V223" s="310"/>
      <c r="W223" s="310"/>
      <c r="X223" s="310"/>
      <c r="Y223" s="310"/>
      <c r="Z223" s="310"/>
      <c r="AA223" s="310"/>
      <c r="AB223" s="310"/>
      <c r="AC223" s="310"/>
      <c r="AD223" s="310"/>
      <c r="AE223" s="310"/>
      <c r="AF223" s="310"/>
      <c r="AG223" s="310"/>
      <c r="AH223" s="310"/>
      <c r="AI223" s="310"/>
      <c r="AJ223" s="310"/>
      <c r="AK223" s="310"/>
      <c r="AL223" s="310"/>
    </row>
    <row r="224" spans="1:38" ht="14.25">
      <c r="A224" s="310"/>
      <c r="B224" s="310"/>
      <c r="C224" s="310"/>
      <c r="D224" s="310"/>
      <c r="E224" s="310"/>
      <c r="F224" s="310"/>
      <c r="G224" s="310"/>
      <c r="H224" s="310"/>
      <c r="I224" s="310"/>
      <c r="J224" s="310"/>
      <c r="K224" s="310"/>
      <c r="L224" s="310"/>
      <c r="M224" s="310"/>
      <c r="N224" s="310"/>
      <c r="O224" s="310"/>
      <c r="P224" s="310"/>
      <c r="Q224" s="310"/>
      <c r="R224" s="310"/>
      <c r="S224" s="310"/>
      <c r="T224" s="310"/>
      <c r="U224" s="310"/>
      <c r="V224" s="310"/>
      <c r="W224" s="310"/>
      <c r="X224" s="310"/>
      <c r="Y224" s="310"/>
      <c r="Z224" s="310"/>
      <c r="AA224" s="310"/>
      <c r="AB224" s="310"/>
      <c r="AC224" s="310"/>
      <c r="AD224" s="310"/>
      <c r="AE224" s="310"/>
      <c r="AF224" s="310"/>
      <c r="AG224" s="310"/>
      <c r="AH224" s="310"/>
      <c r="AI224" s="310"/>
      <c r="AJ224" s="310"/>
      <c r="AK224" s="310"/>
      <c r="AL224" s="310"/>
    </row>
    <row r="225" spans="1:38" ht="14.25">
      <c r="A225" s="310"/>
      <c r="B225" s="310"/>
      <c r="C225" s="310"/>
      <c r="D225" s="310"/>
      <c r="E225" s="310"/>
      <c r="F225" s="310"/>
      <c r="G225" s="310"/>
      <c r="H225" s="310"/>
      <c r="I225" s="310"/>
      <c r="J225" s="310"/>
      <c r="K225" s="310"/>
      <c r="L225" s="310"/>
      <c r="M225" s="310"/>
      <c r="N225" s="310"/>
      <c r="O225" s="310"/>
      <c r="P225" s="310"/>
      <c r="Q225" s="310"/>
      <c r="R225" s="310"/>
      <c r="S225" s="310"/>
      <c r="T225" s="310"/>
      <c r="U225" s="310"/>
      <c r="V225" s="310"/>
      <c r="W225" s="310"/>
      <c r="X225" s="310"/>
      <c r="Y225" s="310"/>
      <c r="Z225" s="310"/>
      <c r="AA225" s="310"/>
      <c r="AB225" s="310"/>
      <c r="AC225" s="310"/>
      <c r="AD225" s="310"/>
      <c r="AE225" s="310"/>
      <c r="AF225" s="310"/>
      <c r="AG225" s="310"/>
      <c r="AH225" s="310"/>
      <c r="AI225" s="310"/>
      <c r="AJ225" s="310"/>
      <c r="AK225" s="310"/>
      <c r="AL225" s="310"/>
    </row>
    <row r="226" spans="1:38" ht="14.25">
      <c r="A226" s="310"/>
      <c r="B226" s="310"/>
      <c r="C226" s="310"/>
      <c r="D226" s="310"/>
      <c r="E226" s="310"/>
      <c r="F226" s="310"/>
      <c r="G226" s="310"/>
      <c r="H226" s="310"/>
      <c r="I226" s="310"/>
      <c r="J226" s="310"/>
      <c r="K226" s="310"/>
      <c r="L226" s="310"/>
      <c r="M226" s="310"/>
      <c r="N226" s="310"/>
      <c r="O226" s="310"/>
      <c r="P226" s="310"/>
      <c r="Q226" s="310"/>
      <c r="R226" s="310"/>
      <c r="S226" s="310"/>
      <c r="T226" s="310"/>
      <c r="U226" s="310"/>
      <c r="V226" s="310"/>
      <c r="W226" s="310"/>
      <c r="X226" s="310"/>
      <c r="Y226" s="310"/>
      <c r="Z226" s="310"/>
      <c r="AA226" s="310"/>
      <c r="AB226" s="310"/>
      <c r="AC226" s="310"/>
      <c r="AD226" s="310"/>
      <c r="AE226" s="310"/>
      <c r="AF226" s="310"/>
      <c r="AG226" s="310"/>
      <c r="AH226" s="310"/>
      <c r="AI226" s="310"/>
      <c r="AJ226" s="310"/>
      <c r="AK226" s="310"/>
      <c r="AL226" s="310"/>
    </row>
    <row r="227" spans="1:38" ht="14.25">
      <c r="A227" s="310"/>
      <c r="B227" s="310"/>
      <c r="C227" s="310"/>
      <c r="D227" s="310"/>
      <c r="E227" s="310"/>
      <c r="F227" s="310"/>
      <c r="G227" s="310"/>
      <c r="H227" s="310"/>
      <c r="I227" s="310"/>
      <c r="J227" s="310"/>
      <c r="K227" s="310"/>
      <c r="L227" s="310"/>
      <c r="M227" s="310"/>
      <c r="N227" s="310"/>
      <c r="O227" s="310"/>
      <c r="P227" s="310"/>
      <c r="Q227" s="310"/>
      <c r="R227" s="310"/>
      <c r="S227" s="310"/>
      <c r="T227" s="310"/>
      <c r="U227" s="310"/>
      <c r="V227" s="310"/>
      <c r="W227" s="310"/>
      <c r="X227" s="310"/>
      <c r="Y227" s="310"/>
      <c r="Z227" s="310"/>
      <c r="AA227" s="310"/>
      <c r="AB227" s="310"/>
      <c r="AC227" s="310"/>
      <c r="AD227" s="310"/>
      <c r="AE227" s="310"/>
      <c r="AF227" s="310"/>
      <c r="AG227" s="310"/>
      <c r="AH227" s="310"/>
      <c r="AI227" s="310"/>
      <c r="AJ227" s="310"/>
      <c r="AK227" s="310"/>
      <c r="AL227" s="310"/>
    </row>
    <row r="228" spans="1:38" ht="14.25">
      <c r="A228" s="310"/>
      <c r="B228" s="310"/>
      <c r="C228" s="310"/>
      <c r="D228" s="310"/>
      <c r="E228" s="310"/>
      <c r="F228" s="310"/>
      <c r="G228" s="310"/>
      <c r="H228" s="310"/>
      <c r="I228" s="310"/>
      <c r="J228" s="310"/>
      <c r="K228" s="310"/>
      <c r="L228" s="310"/>
      <c r="M228" s="310"/>
      <c r="N228" s="310"/>
      <c r="O228" s="310"/>
      <c r="P228" s="310"/>
      <c r="Q228" s="310"/>
      <c r="R228" s="310"/>
      <c r="S228" s="310"/>
      <c r="T228" s="310"/>
      <c r="U228" s="310"/>
      <c r="V228" s="310"/>
      <c r="W228" s="310"/>
      <c r="X228" s="310"/>
      <c r="Y228" s="310"/>
      <c r="Z228" s="310"/>
      <c r="AA228" s="310"/>
      <c r="AB228" s="310"/>
      <c r="AC228" s="310"/>
      <c r="AD228" s="310"/>
      <c r="AE228" s="310"/>
      <c r="AF228" s="310"/>
      <c r="AG228" s="310"/>
      <c r="AH228" s="310"/>
      <c r="AI228" s="310"/>
      <c r="AJ228" s="310"/>
      <c r="AK228" s="310"/>
      <c r="AL228" s="310"/>
    </row>
    <row r="229" spans="1:38" ht="14.25">
      <c r="A229" s="310"/>
      <c r="B229" s="310"/>
      <c r="C229" s="310"/>
      <c r="D229" s="310"/>
      <c r="E229" s="310"/>
      <c r="F229" s="310"/>
      <c r="G229" s="310"/>
      <c r="H229" s="310"/>
      <c r="I229" s="310"/>
      <c r="J229" s="310"/>
      <c r="K229" s="310"/>
      <c r="L229" s="310"/>
      <c r="M229" s="310"/>
      <c r="N229" s="310"/>
      <c r="O229" s="310"/>
      <c r="P229" s="310"/>
      <c r="Q229" s="310"/>
      <c r="R229" s="310"/>
      <c r="S229" s="310"/>
      <c r="T229" s="310"/>
      <c r="U229" s="310"/>
      <c r="V229" s="310"/>
      <c r="W229" s="310"/>
      <c r="X229" s="310"/>
      <c r="Y229" s="310"/>
      <c r="Z229" s="310"/>
      <c r="AA229" s="310"/>
      <c r="AB229" s="310"/>
      <c r="AC229" s="310"/>
      <c r="AD229" s="310"/>
      <c r="AE229" s="310"/>
      <c r="AF229" s="310"/>
      <c r="AG229" s="310"/>
      <c r="AH229" s="310"/>
      <c r="AI229" s="310"/>
      <c r="AJ229" s="310"/>
      <c r="AK229" s="310"/>
      <c r="AL229" s="310"/>
    </row>
    <row r="230" spans="1:38" ht="14.25">
      <c r="A230" s="310"/>
      <c r="B230" s="310"/>
      <c r="C230" s="310"/>
      <c r="D230" s="310"/>
      <c r="E230" s="310"/>
      <c r="F230" s="310"/>
      <c r="G230" s="310"/>
      <c r="H230" s="310"/>
      <c r="I230" s="310"/>
      <c r="J230" s="310"/>
      <c r="K230" s="310"/>
      <c r="L230" s="310"/>
      <c r="M230" s="310"/>
      <c r="N230" s="310"/>
      <c r="O230" s="310"/>
      <c r="P230" s="310"/>
      <c r="Q230" s="310"/>
      <c r="R230" s="310"/>
      <c r="S230" s="310"/>
      <c r="T230" s="310"/>
      <c r="U230" s="310"/>
      <c r="V230" s="310"/>
      <c r="W230" s="310"/>
      <c r="X230" s="310"/>
      <c r="Y230" s="310"/>
      <c r="Z230" s="310"/>
      <c r="AA230" s="310"/>
      <c r="AB230" s="310"/>
      <c r="AC230" s="310"/>
      <c r="AD230" s="310"/>
      <c r="AE230" s="310"/>
      <c r="AF230" s="310"/>
      <c r="AG230" s="310"/>
      <c r="AH230" s="310"/>
      <c r="AI230" s="310"/>
      <c r="AJ230" s="310"/>
      <c r="AK230" s="310"/>
      <c r="AL230" s="310"/>
    </row>
    <row r="231" spans="1:38" ht="14.25">
      <c r="A231" s="310"/>
      <c r="B231" s="310"/>
      <c r="C231" s="310"/>
      <c r="D231" s="310"/>
      <c r="E231" s="310"/>
      <c r="F231" s="310"/>
      <c r="G231" s="310"/>
      <c r="H231" s="310"/>
      <c r="I231" s="310"/>
      <c r="J231" s="310"/>
      <c r="K231" s="310"/>
      <c r="L231" s="310"/>
      <c r="M231" s="310"/>
      <c r="N231" s="310"/>
      <c r="O231" s="310"/>
      <c r="P231" s="310"/>
      <c r="Q231" s="310"/>
      <c r="R231" s="310"/>
      <c r="S231" s="310"/>
      <c r="T231" s="310"/>
      <c r="U231" s="310"/>
      <c r="V231" s="310"/>
      <c r="W231" s="310"/>
      <c r="X231" s="310"/>
      <c r="Y231" s="310"/>
      <c r="Z231" s="310"/>
      <c r="AA231" s="310"/>
      <c r="AB231" s="310"/>
      <c r="AC231" s="310"/>
      <c r="AD231" s="310"/>
      <c r="AE231" s="310"/>
      <c r="AF231" s="310"/>
      <c r="AG231" s="310"/>
      <c r="AH231" s="310"/>
      <c r="AI231" s="310"/>
      <c r="AJ231" s="310"/>
      <c r="AK231" s="310"/>
      <c r="AL231" s="310"/>
    </row>
    <row r="232" spans="1:38" ht="14.25">
      <c r="A232" s="310"/>
      <c r="B232" s="310"/>
      <c r="C232" s="310"/>
      <c r="D232" s="310"/>
      <c r="E232" s="310"/>
      <c r="F232" s="310"/>
      <c r="G232" s="310"/>
      <c r="H232" s="310"/>
      <c r="I232" s="310"/>
      <c r="J232" s="310"/>
      <c r="K232" s="310"/>
      <c r="L232" s="310"/>
      <c r="M232" s="310"/>
      <c r="N232" s="310"/>
      <c r="O232" s="310"/>
      <c r="P232" s="310"/>
      <c r="Q232" s="310"/>
      <c r="R232" s="310"/>
      <c r="S232" s="310"/>
      <c r="T232" s="310"/>
      <c r="U232" s="310"/>
      <c r="V232" s="310"/>
      <c r="W232" s="310"/>
      <c r="X232" s="310"/>
      <c r="Y232" s="310"/>
      <c r="Z232" s="310"/>
      <c r="AA232" s="310"/>
      <c r="AB232" s="310"/>
      <c r="AC232" s="310"/>
      <c r="AD232" s="310"/>
      <c r="AE232" s="310"/>
      <c r="AF232" s="310"/>
      <c r="AG232" s="310"/>
      <c r="AH232" s="310"/>
      <c r="AI232" s="310"/>
      <c r="AJ232" s="310"/>
      <c r="AK232" s="310"/>
      <c r="AL232" s="310"/>
    </row>
    <row r="233" spans="1:38" ht="14.25">
      <c r="A233" s="310"/>
      <c r="B233" s="310"/>
      <c r="C233" s="310"/>
      <c r="D233" s="310"/>
      <c r="E233" s="310"/>
      <c r="F233" s="310"/>
      <c r="G233" s="310"/>
      <c r="H233" s="310"/>
      <c r="I233" s="310"/>
      <c r="J233" s="310"/>
      <c r="K233" s="310"/>
      <c r="L233" s="310"/>
      <c r="M233" s="310"/>
      <c r="N233" s="310"/>
      <c r="O233" s="310"/>
      <c r="P233" s="310"/>
      <c r="Q233" s="310"/>
      <c r="R233" s="310"/>
      <c r="S233" s="310"/>
      <c r="T233" s="310"/>
      <c r="U233" s="310"/>
      <c r="V233" s="310"/>
      <c r="W233" s="310"/>
      <c r="X233" s="310"/>
      <c r="Y233" s="310"/>
      <c r="Z233" s="310"/>
      <c r="AA233" s="310"/>
      <c r="AB233" s="310"/>
      <c r="AC233" s="310"/>
      <c r="AD233" s="310"/>
      <c r="AE233" s="310"/>
      <c r="AF233" s="310"/>
      <c r="AG233" s="310"/>
      <c r="AH233" s="310"/>
      <c r="AI233" s="310"/>
      <c r="AJ233" s="310"/>
      <c r="AK233" s="310"/>
      <c r="AL233" s="310"/>
    </row>
    <row r="234" spans="1:38" ht="14.25">
      <c r="A234" s="310"/>
      <c r="B234" s="310"/>
      <c r="C234" s="310"/>
      <c r="D234" s="310"/>
      <c r="E234" s="310"/>
      <c r="F234" s="310"/>
      <c r="G234" s="310"/>
      <c r="H234" s="310"/>
      <c r="I234" s="310"/>
      <c r="J234" s="310"/>
      <c r="K234" s="310"/>
      <c r="L234" s="310"/>
      <c r="M234" s="310"/>
      <c r="N234" s="310"/>
      <c r="O234" s="310"/>
      <c r="P234" s="310"/>
      <c r="Q234" s="310"/>
      <c r="R234" s="310"/>
      <c r="S234" s="310"/>
      <c r="T234" s="310"/>
      <c r="U234" s="310"/>
      <c r="V234" s="310"/>
      <c r="W234" s="310"/>
      <c r="X234" s="310"/>
      <c r="Y234" s="310"/>
      <c r="Z234" s="310"/>
      <c r="AA234" s="310"/>
      <c r="AB234" s="310"/>
      <c r="AC234" s="310"/>
      <c r="AD234" s="310"/>
      <c r="AE234" s="310"/>
      <c r="AF234" s="310"/>
      <c r="AG234" s="310"/>
      <c r="AH234" s="310"/>
      <c r="AI234" s="310"/>
      <c r="AJ234" s="310"/>
      <c r="AK234" s="310"/>
      <c r="AL234" s="310"/>
    </row>
    <row r="235" spans="1:38" ht="14.25">
      <c r="A235" s="310"/>
      <c r="B235" s="310"/>
      <c r="C235" s="310"/>
      <c r="D235" s="310"/>
      <c r="E235" s="310"/>
      <c r="F235" s="310"/>
      <c r="G235" s="310"/>
      <c r="H235" s="310"/>
      <c r="I235" s="310"/>
      <c r="J235" s="310"/>
      <c r="K235" s="310"/>
      <c r="L235" s="310"/>
      <c r="M235" s="310"/>
      <c r="N235" s="310"/>
      <c r="O235" s="310"/>
      <c r="P235" s="310"/>
      <c r="Q235" s="310"/>
      <c r="R235" s="310"/>
      <c r="S235" s="310"/>
      <c r="T235" s="310"/>
      <c r="U235" s="310"/>
      <c r="V235" s="310"/>
      <c r="W235" s="310"/>
      <c r="X235" s="310"/>
      <c r="Y235" s="310"/>
      <c r="Z235" s="310"/>
      <c r="AA235" s="310"/>
      <c r="AB235" s="310"/>
      <c r="AC235" s="310"/>
      <c r="AD235" s="310"/>
      <c r="AE235" s="310"/>
      <c r="AF235" s="310"/>
      <c r="AG235" s="310"/>
      <c r="AH235" s="310"/>
      <c r="AI235" s="310"/>
      <c r="AJ235" s="310"/>
      <c r="AK235" s="310"/>
      <c r="AL235" s="310"/>
    </row>
    <row r="236" spans="1:38" ht="14.25">
      <c r="A236" s="310"/>
      <c r="B236" s="310"/>
      <c r="C236" s="310"/>
      <c r="D236" s="310"/>
      <c r="E236" s="310"/>
      <c r="F236" s="310"/>
      <c r="G236" s="310"/>
      <c r="H236" s="310"/>
      <c r="I236" s="310"/>
      <c r="J236" s="310"/>
      <c r="K236" s="310"/>
      <c r="L236" s="310"/>
      <c r="M236" s="310"/>
      <c r="N236" s="310"/>
      <c r="O236" s="310"/>
      <c r="P236" s="310"/>
      <c r="Q236" s="310"/>
      <c r="R236" s="310"/>
      <c r="S236" s="310"/>
      <c r="T236" s="310"/>
      <c r="U236" s="310"/>
      <c r="V236" s="310"/>
      <c r="W236" s="310"/>
      <c r="X236" s="310"/>
      <c r="Y236" s="310"/>
      <c r="Z236" s="310"/>
      <c r="AA236" s="310"/>
      <c r="AB236" s="310"/>
      <c r="AC236" s="310"/>
      <c r="AD236" s="310"/>
      <c r="AE236" s="310"/>
      <c r="AF236" s="310"/>
      <c r="AG236" s="310"/>
      <c r="AH236" s="310"/>
      <c r="AI236" s="310"/>
      <c r="AJ236" s="310"/>
      <c r="AK236" s="310"/>
      <c r="AL236" s="310"/>
    </row>
    <row r="237" spans="1:38" ht="14.25">
      <c r="A237" s="310"/>
      <c r="B237" s="310"/>
      <c r="C237" s="310"/>
      <c r="D237" s="310"/>
      <c r="E237" s="310"/>
      <c r="F237" s="310"/>
      <c r="G237" s="310"/>
      <c r="H237" s="310"/>
      <c r="I237" s="310"/>
      <c r="J237" s="310"/>
      <c r="K237" s="310"/>
      <c r="L237" s="310"/>
      <c r="M237" s="310"/>
      <c r="N237" s="310"/>
      <c r="O237" s="310"/>
      <c r="P237" s="310"/>
      <c r="Q237" s="310"/>
      <c r="R237" s="310"/>
      <c r="S237" s="310"/>
      <c r="T237" s="310"/>
      <c r="U237" s="310"/>
      <c r="V237" s="310"/>
      <c r="W237" s="310"/>
      <c r="X237" s="310"/>
      <c r="Y237" s="310"/>
      <c r="Z237" s="310"/>
      <c r="AA237" s="310"/>
      <c r="AB237" s="310"/>
      <c r="AC237" s="310"/>
      <c r="AD237" s="310"/>
      <c r="AE237" s="310"/>
      <c r="AF237" s="310"/>
      <c r="AG237" s="310"/>
      <c r="AH237" s="310"/>
      <c r="AI237" s="310"/>
      <c r="AJ237" s="310"/>
      <c r="AK237" s="310"/>
      <c r="AL237" s="310"/>
    </row>
    <row r="238" spans="1:38" ht="14.25">
      <c r="A238" s="310"/>
      <c r="B238" s="310"/>
      <c r="C238" s="310"/>
      <c r="D238" s="310"/>
      <c r="E238" s="310"/>
      <c r="F238" s="310"/>
      <c r="G238" s="310"/>
      <c r="H238" s="310"/>
      <c r="I238" s="310"/>
      <c r="J238" s="310"/>
      <c r="K238" s="310"/>
      <c r="L238" s="310"/>
      <c r="M238" s="310"/>
      <c r="N238" s="310"/>
      <c r="O238" s="310"/>
      <c r="P238" s="310"/>
      <c r="Q238" s="310"/>
      <c r="R238" s="310"/>
      <c r="S238" s="310"/>
      <c r="T238" s="310"/>
      <c r="U238" s="310"/>
      <c r="V238" s="310"/>
      <c r="W238" s="310"/>
      <c r="X238" s="310"/>
      <c r="Y238" s="310"/>
      <c r="Z238" s="310"/>
      <c r="AA238" s="310"/>
      <c r="AB238" s="310"/>
      <c r="AC238" s="310"/>
      <c r="AD238" s="310"/>
      <c r="AE238" s="310"/>
      <c r="AF238" s="310"/>
      <c r="AG238" s="310"/>
      <c r="AH238" s="310"/>
      <c r="AI238" s="310"/>
      <c r="AJ238" s="310"/>
      <c r="AK238" s="310"/>
      <c r="AL238" s="310"/>
    </row>
    <row r="239" spans="1:38" ht="14.25">
      <c r="A239" s="310"/>
      <c r="B239" s="310"/>
      <c r="C239" s="310"/>
      <c r="D239" s="310"/>
      <c r="E239" s="310"/>
      <c r="F239" s="310"/>
      <c r="G239" s="310"/>
      <c r="H239" s="310"/>
      <c r="I239" s="310"/>
      <c r="J239" s="310"/>
      <c r="K239" s="310"/>
      <c r="L239" s="310"/>
      <c r="M239" s="310"/>
      <c r="N239" s="310"/>
      <c r="O239" s="310"/>
      <c r="P239" s="310"/>
      <c r="Q239" s="310"/>
      <c r="R239" s="310"/>
      <c r="S239" s="310"/>
      <c r="T239" s="310"/>
      <c r="U239" s="310"/>
      <c r="V239" s="310"/>
      <c r="W239" s="310"/>
      <c r="X239" s="310"/>
      <c r="Y239" s="310"/>
      <c r="Z239" s="310"/>
      <c r="AA239" s="310"/>
      <c r="AB239" s="310"/>
      <c r="AC239" s="310"/>
      <c r="AD239" s="310"/>
      <c r="AE239" s="310"/>
      <c r="AF239" s="310"/>
      <c r="AG239" s="310"/>
      <c r="AH239" s="310"/>
      <c r="AI239" s="310"/>
      <c r="AJ239" s="310"/>
      <c r="AK239" s="310"/>
      <c r="AL239" s="310"/>
    </row>
    <row r="240" spans="1:38" ht="14.25">
      <c r="A240" s="310"/>
      <c r="B240" s="310"/>
      <c r="C240" s="310"/>
      <c r="D240" s="310"/>
      <c r="E240" s="310"/>
      <c r="F240" s="310"/>
      <c r="G240" s="310"/>
      <c r="H240" s="310"/>
      <c r="I240" s="310"/>
      <c r="J240" s="310"/>
      <c r="K240" s="310"/>
      <c r="L240" s="310"/>
      <c r="M240" s="310"/>
      <c r="N240" s="310"/>
      <c r="O240" s="310"/>
      <c r="P240" s="310"/>
      <c r="Q240" s="310"/>
      <c r="R240" s="310"/>
      <c r="S240" s="310"/>
      <c r="T240" s="310"/>
      <c r="U240" s="310"/>
      <c r="V240" s="310"/>
      <c r="W240" s="310"/>
      <c r="X240" s="310"/>
      <c r="Y240" s="310"/>
      <c r="Z240" s="310"/>
      <c r="AA240" s="310"/>
      <c r="AB240" s="310"/>
      <c r="AC240" s="310"/>
      <c r="AD240" s="310"/>
      <c r="AE240" s="310"/>
      <c r="AF240" s="310"/>
      <c r="AG240" s="310"/>
      <c r="AH240" s="310"/>
      <c r="AI240" s="310"/>
      <c r="AJ240" s="310"/>
      <c r="AK240" s="310"/>
      <c r="AL240" s="310"/>
    </row>
    <row r="241" spans="1:38" ht="14.25">
      <c r="A241" s="310"/>
      <c r="B241" s="310"/>
      <c r="C241" s="310"/>
      <c r="D241" s="310"/>
      <c r="E241" s="310"/>
      <c r="F241" s="310"/>
      <c r="G241" s="310"/>
      <c r="H241" s="310"/>
      <c r="I241" s="310"/>
      <c r="J241" s="310"/>
      <c r="K241" s="310"/>
      <c r="L241" s="310"/>
      <c r="M241" s="310"/>
      <c r="N241" s="310"/>
      <c r="O241" s="310"/>
      <c r="P241" s="310"/>
      <c r="Q241" s="310"/>
      <c r="R241" s="310"/>
      <c r="S241" s="310"/>
      <c r="T241" s="310"/>
      <c r="U241" s="310"/>
      <c r="V241" s="310"/>
      <c r="W241" s="310"/>
      <c r="X241" s="310"/>
      <c r="Y241" s="310"/>
      <c r="Z241" s="310"/>
      <c r="AA241" s="310"/>
      <c r="AB241" s="310"/>
      <c r="AC241" s="310"/>
      <c r="AD241" s="310"/>
      <c r="AE241" s="310"/>
      <c r="AF241" s="310"/>
      <c r="AG241" s="310"/>
      <c r="AH241" s="310"/>
      <c r="AI241" s="310"/>
      <c r="AJ241" s="310"/>
      <c r="AK241" s="310"/>
      <c r="AL241" s="310"/>
    </row>
    <row r="242" spans="1:38" ht="14.25">
      <c r="A242" s="310"/>
      <c r="B242" s="310"/>
      <c r="C242" s="310"/>
      <c r="D242" s="310"/>
      <c r="E242" s="310"/>
      <c r="F242" s="310"/>
      <c r="G242" s="310"/>
      <c r="H242" s="310"/>
      <c r="I242" s="310"/>
      <c r="J242" s="310"/>
      <c r="K242" s="310"/>
      <c r="L242" s="310"/>
      <c r="M242" s="310"/>
      <c r="N242" s="310"/>
      <c r="O242" s="310"/>
      <c r="P242" s="310"/>
      <c r="Q242" s="310"/>
      <c r="R242" s="310"/>
      <c r="S242" s="310"/>
      <c r="T242" s="310"/>
      <c r="U242" s="310"/>
      <c r="V242" s="310"/>
      <c r="W242" s="310"/>
      <c r="X242" s="310"/>
      <c r="Y242" s="310"/>
      <c r="Z242" s="310"/>
      <c r="AA242" s="310"/>
      <c r="AB242" s="310"/>
      <c r="AC242" s="310"/>
      <c r="AD242" s="310"/>
      <c r="AE242" s="310"/>
      <c r="AF242" s="310"/>
      <c r="AG242" s="310"/>
      <c r="AH242" s="310"/>
      <c r="AI242" s="310"/>
      <c r="AJ242" s="310"/>
      <c r="AK242" s="310"/>
      <c r="AL242" s="310"/>
    </row>
    <row r="243" spans="1:38" ht="14.25">
      <c r="A243" s="310"/>
      <c r="B243" s="310"/>
      <c r="C243" s="310"/>
      <c r="D243" s="310"/>
      <c r="E243" s="310"/>
      <c r="F243" s="310"/>
      <c r="G243" s="310"/>
      <c r="H243" s="310"/>
      <c r="I243" s="310"/>
      <c r="J243" s="310"/>
      <c r="K243" s="310"/>
      <c r="L243" s="310"/>
      <c r="M243" s="310"/>
      <c r="N243" s="310"/>
      <c r="O243" s="310"/>
      <c r="P243" s="310"/>
      <c r="Q243" s="310"/>
      <c r="R243" s="310"/>
      <c r="S243" s="310"/>
      <c r="T243" s="310"/>
      <c r="U243" s="310"/>
      <c r="V243" s="310"/>
      <c r="W243" s="310"/>
      <c r="X243" s="310"/>
      <c r="Y243" s="310"/>
      <c r="Z243" s="310"/>
      <c r="AA243" s="310"/>
      <c r="AB243" s="310"/>
      <c r="AC243" s="310"/>
      <c r="AD243" s="310"/>
      <c r="AE243" s="310"/>
      <c r="AF243" s="310"/>
      <c r="AG243" s="310"/>
      <c r="AH243" s="310"/>
      <c r="AI243" s="310"/>
      <c r="AJ243" s="310"/>
      <c r="AK243" s="310"/>
      <c r="AL243" s="310"/>
    </row>
    <row r="244" spans="1:38" ht="14.25">
      <c r="A244" s="310"/>
      <c r="B244" s="310"/>
      <c r="C244" s="310"/>
      <c r="D244" s="310"/>
      <c r="E244" s="310"/>
      <c r="F244" s="310"/>
      <c r="G244" s="310"/>
      <c r="H244" s="310"/>
      <c r="I244" s="310"/>
      <c r="J244" s="310"/>
      <c r="K244" s="310"/>
      <c r="L244" s="310"/>
      <c r="M244" s="310"/>
      <c r="N244" s="310"/>
      <c r="O244" s="310"/>
      <c r="P244" s="310"/>
      <c r="Q244" s="310"/>
      <c r="R244" s="310"/>
      <c r="S244" s="310"/>
      <c r="T244" s="310"/>
      <c r="U244" s="310"/>
      <c r="V244" s="310"/>
      <c r="W244" s="310"/>
      <c r="X244" s="310"/>
      <c r="Y244" s="310"/>
      <c r="Z244" s="310"/>
      <c r="AA244" s="310"/>
      <c r="AB244" s="310"/>
      <c r="AC244" s="310"/>
      <c r="AD244" s="310"/>
      <c r="AE244" s="310"/>
      <c r="AF244" s="310"/>
      <c r="AG244" s="310"/>
      <c r="AH244" s="310"/>
      <c r="AI244" s="310"/>
      <c r="AJ244" s="310"/>
      <c r="AK244" s="310"/>
      <c r="AL244" s="310"/>
    </row>
    <row r="245" spans="1:38" ht="14.25">
      <c r="A245" s="310"/>
      <c r="B245" s="310"/>
      <c r="C245" s="310"/>
      <c r="D245" s="310"/>
      <c r="E245" s="310"/>
      <c r="F245" s="310"/>
      <c r="G245" s="310"/>
      <c r="H245" s="310"/>
      <c r="I245" s="310"/>
      <c r="J245" s="310"/>
      <c r="K245" s="310"/>
      <c r="L245" s="310"/>
      <c r="M245" s="310"/>
      <c r="N245" s="310"/>
      <c r="O245" s="310"/>
      <c r="P245" s="310"/>
      <c r="Q245" s="310"/>
      <c r="R245" s="310"/>
      <c r="S245" s="310"/>
      <c r="T245" s="310"/>
      <c r="U245" s="310"/>
      <c r="V245" s="310"/>
      <c r="W245" s="310"/>
      <c r="X245" s="310"/>
      <c r="Y245" s="310"/>
      <c r="Z245" s="310"/>
      <c r="AA245" s="310"/>
      <c r="AB245" s="310"/>
      <c r="AC245" s="310"/>
      <c r="AD245" s="310"/>
      <c r="AE245" s="310"/>
      <c r="AF245" s="310"/>
      <c r="AG245" s="310"/>
      <c r="AH245" s="310"/>
      <c r="AI245" s="310"/>
      <c r="AJ245" s="310"/>
      <c r="AK245" s="310"/>
      <c r="AL245" s="310"/>
    </row>
    <row r="246" spans="1:38" ht="14.25">
      <c r="A246" s="310"/>
      <c r="B246" s="310"/>
      <c r="C246" s="310"/>
      <c r="D246" s="310"/>
      <c r="E246" s="310"/>
      <c r="F246" s="310"/>
      <c r="G246" s="310"/>
      <c r="H246" s="310"/>
      <c r="I246" s="310"/>
      <c r="J246" s="310"/>
      <c r="K246" s="310"/>
      <c r="L246" s="310"/>
      <c r="M246" s="310"/>
      <c r="N246" s="310"/>
      <c r="O246" s="310"/>
      <c r="P246" s="310"/>
      <c r="Q246" s="310"/>
      <c r="R246" s="310"/>
      <c r="S246" s="310"/>
      <c r="T246" s="310"/>
      <c r="U246" s="310"/>
      <c r="V246" s="310"/>
      <c r="W246" s="310"/>
      <c r="X246" s="310"/>
      <c r="Y246" s="310"/>
      <c r="Z246" s="310"/>
      <c r="AA246" s="310"/>
      <c r="AB246" s="310"/>
      <c r="AC246" s="310"/>
      <c r="AD246" s="310"/>
      <c r="AE246" s="310"/>
      <c r="AF246" s="310"/>
      <c r="AG246" s="310"/>
      <c r="AH246" s="310"/>
      <c r="AI246" s="310"/>
      <c r="AJ246" s="310"/>
      <c r="AK246" s="310"/>
      <c r="AL246" s="310"/>
    </row>
    <row r="247" spans="1:38" ht="14.25">
      <c r="A247" s="310"/>
      <c r="B247" s="310"/>
      <c r="C247" s="310"/>
      <c r="D247" s="310"/>
      <c r="E247" s="310"/>
      <c r="F247" s="310"/>
      <c r="G247" s="310"/>
      <c r="H247" s="310"/>
      <c r="I247" s="310"/>
      <c r="J247" s="310"/>
      <c r="K247" s="310"/>
      <c r="L247" s="310"/>
      <c r="M247" s="310"/>
      <c r="N247" s="310"/>
      <c r="O247" s="310"/>
      <c r="P247" s="310"/>
      <c r="Q247" s="310"/>
      <c r="R247" s="310"/>
      <c r="S247" s="310"/>
      <c r="T247" s="310"/>
      <c r="U247" s="310"/>
      <c r="V247" s="310"/>
      <c r="W247" s="310"/>
      <c r="X247" s="310"/>
      <c r="Y247" s="310"/>
      <c r="Z247" s="310"/>
      <c r="AA247" s="310"/>
      <c r="AB247" s="310"/>
      <c r="AC247" s="310"/>
      <c r="AD247" s="310"/>
      <c r="AE247" s="310"/>
      <c r="AF247" s="310"/>
      <c r="AG247" s="310"/>
      <c r="AH247" s="310"/>
      <c r="AI247" s="310"/>
      <c r="AJ247" s="310"/>
      <c r="AK247" s="310"/>
      <c r="AL247" s="310"/>
    </row>
    <row r="248" spans="1:38" ht="14.25">
      <c r="A248" s="310"/>
      <c r="B248" s="310"/>
      <c r="C248" s="310"/>
      <c r="D248" s="310"/>
      <c r="E248" s="310"/>
      <c r="F248" s="310"/>
      <c r="G248" s="310"/>
      <c r="H248" s="310"/>
      <c r="I248" s="310"/>
      <c r="J248" s="310"/>
      <c r="K248" s="310"/>
      <c r="L248" s="310"/>
      <c r="M248" s="310"/>
      <c r="N248" s="310"/>
      <c r="O248" s="310"/>
      <c r="P248" s="310"/>
      <c r="Q248" s="310"/>
      <c r="R248" s="310"/>
      <c r="S248" s="310"/>
      <c r="T248" s="310"/>
      <c r="U248" s="310"/>
      <c r="V248" s="310"/>
      <c r="W248" s="310"/>
      <c r="X248" s="310"/>
      <c r="Y248" s="310"/>
      <c r="Z248" s="310"/>
      <c r="AA248" s="310"/>
      <c r="AB248" s="310"/>
      <c r="AC248" s="310"/>
      <c r="AD248" s="310"/>
      <c r="AE248" s="310"/>
      <c r="AF248" s="310"/>
      <c r="AG248" s="310"/>
      <c r="AH248" s="310"/>
      <c r="AI248" s="310"/>
      <c r="AJ248" s="310"/>
      <c r="AK248" s="310"/>
      <c r="AL248" s="310"/>
    </row>
    <row r="249" spans="1:38" ht="14.25">
      <c r="A249" s="310"/>
      <c r="B249" s="310"/>
      <c r="C249" s="310"/>
      <c r="D249" s="310"/>
      <c r="E249" s="310"/>
      <c r="F249" s="310"/>
      <c r="G249" s="310"/>
      <c r="H249" s="310"/>
      <c r="I249" s="310"/>
      <c r="J249" s="310"/>
      <c r="K249" s="310"/>
      <c r="L249" s="310"/>
      <c r="M249" s="310"/>
      <c r="N249" s="310"/>
      <c r="O249" s="310"/>
      <c r="P249" s="310"/>
      <c r="Q249" s="310"/>
      <c r="R249" s="310"/>
      <c r="S249" s="310"/>
      <c r="T249" s="310"/>
      <c r="U249" s="310"/>
      <c r="V249" s="310"/>
      <c r="W249" s="310"/>
      <c r="X249" s="310"/>
      <c r="Y249" s="310"/>
      <c r="Z249" s="310"/>
      <c r="AA249" s="310"/>
      <c r="AB249" s="310"/>
      <c r="AC249" s="310"/>
      <c r="AD249" s="310"/>
      <c r="AE249" s="310"/>
      <c r="AF249" s="310"/>
      <c r="AG249" s="310"/>
      <c r="AH249" s="310"/>
      <c r="AI249" s="310"/>
      <c r="AJ249" s="310"/>
      <c r="AK249" s="310"/>
      <c r="AL249" s="310"/>
    </row>
    <row r="250" spans="1:38" ht="14.25">
      <c r="A250" s="310"/>
      <c r="B250" s="310"/>
      <c r="C250" s="310"/>
      <c r="D250" s="310"/>
      <c r="E250" s="310"/>
      <c r="F250" s="310"/>
      <c r="G250" s="310"/>
      <c r="H250" s="310"/>
      <c r="I250" s="310"/>
      <c r="J250" s="310"/>
      <c r="K250" s="310"/>
      <c r="L250" s="310"/>
      <c r="M250" s="310"/>
      <c r="N250" s="310"/>
      <c r="O250" s="310"/>
      <c r="P250" s="310"/>
      <c r="Q250" s="310"/>
      <c r="R250" s="310"/>
      <c r="S250" s="310"/>
      <c r="T250" s="310"/>
      <c r="U250" s="310"/>
      <c r="V250" s="310"/>
      <c r="W250" s="310"/>
      <c r="X250" s="310"/>
      <c r="Y250" s="310"/>
      <c r="Z250" s="310"/>
      <c r="AA250" s="310"/>
      <c r="AB250" s="310"/>
      <c r="AC250" s="310"/>
      <c r="AD250" s="310"/>
      <c r="AE250" s="310"/>
      <c r="AF250" s="310"/>
      <c r="AG250" s="310"/>
      <c r="AH250" s="310"/>
      <c r="AI250" s="310"/>
      <c r="AJ250" s="310"/>
      <c r="AK250" s="310"/>
      <c r="AL250" s="310"/>
    </row>
    <row r="251" spans="1:38" ht="14.25">
      <c r="A251" s="310"/>
      <c r="B251" s="310"/>
      <c r="C251" s="310"/>
      <c r="D251" s="310"/>
      <c r="E251" s="310"/>
      <c r="F251" s="310"/>
      <c r="G251" s="310"/>
      <c r="H251" s="310"/>
      <c r="I251" s="310"/>
      <c r="J251" s="310"/>
      <c r="K251" s="310"/>
      <c r="L251" s="310"/>
      <c r="M251" s="310"/>
      <c r="N251" s="310"/>
      <c r="O251" s="310"/>
      <c r="P251" s="310"/>
      <c r="Q251" s="310"/>
      <c r="R251" s="310"/>
      <c r="S251" s="310"/>
      <c r="T251" s="310"/>
      <c r="U251" s="310"/>
      <c r="V251" s="310"/>
      <c r="W251" s="310"/>
      <c r="X251" s="310"/>
      <c r="Y251" s="310"/>
      <c r="Z251" s="310"/>
      <c r="AA251" s="310"/>
      <c r="AB251" s="310"/>
      <c r="AC251" s="310"/>
      <c r="AD251" s="310"/>
      <c r="AE251" s="310"/>
      <c r="AF251" s="310"/>
      <c r="AG251" s="310"/>
      <c r="AH251" s="310"/>
      <c r="AI251" s="310"/>
      <c r="AJ251" s="310"/>
      <c r="AK251" s="310"/>
      <c r="AL251" s="310"/>
    </row>
    <row r="252" spans="1:38" ht="14.25">
      <c r="A252" s="310"/>
      <c r="B252" s="310"/>
      <c r="C252" s="310"/>
      <c r="D252" s="310"/>
      <c r="E252" s="310"/>
      <c r="F252" s="310"/>
      <c r="G252" s="310"/>
      <c r="H252" s="310"/>
      <c r="I252" s="310"/>
      <c r="J252" s="310"/>
      <c r="K252" s="310"/>
      <c r="L252" s="310"/>
      <c r="M252" s="310"/>
      <c r="N252" s="310"/>
      <c r="O252" s="310"/>
      <c r="P252" s="310"/>
      <c r="Q252" s="310"/>
      <c r="R252" s="310"/>
      <c r="S252" s="310"/>
      <c r="T252" s="310"/>
      <c r="U252" s="310"/>
      <c r="V252" s="310"/>
      <c r="W252" s="310"/>
      <c r="X252" s="310"/>
      <c r="Y252" s="310"/>
      <c r="Z252" s="310"/>
      <c r="AA252" s="310"/>
      <c r="AB252" s="310"/>
      <c r="AC252" s="310"/>
      <c r="AD252" s="310"/>
      <c r="AE252" s="310"/>
      <c r="AF252" s="310"/>
      <c r="AG252" s="310"/>
      <c r="AH252" s="310"/>
      <c r="AI252" s="310"/>
      <c r="AJ252" s="310"/>
      <c r="AK252" s="310"/>
      <c r="AL252" s="310"/>
    </row>
    <row r="253" spans="1:38" ht="14.25">
      <c r="A253" s="310"/>
      <c r="B253" s="310"/>
      <c r="C253" s="310"/>
      <c r="D253" s="310"/>
      <c r="E253" s="310"/>
      <c r="F253" s="310"/>
      <c r="G253" s="310"/>
      <c r="H253" s="310"/>
      <c r="I253" s="310"/>
      <c r="J253" s="310"/>
      <c r="K253" s="310"/>
      <c r="L253" s="310"/>
      <c r="M253" s="310"/>
      <c r="N253" s="310"/>
      <c r="O253" s="310"/>
      <c r="P253" s="310"/>
      <c r="Q253" s="310"/>
      <c r="R253" s="310"/>
      <c r="S253" s="310"/>
      <c r="T253" s="310"/>
      <c r="U253" s="310"/>
      <c r="V253" s="310"/>
      <c r="W253" s="310"/>
      <c r="X253" s="310"/>
      <c r="Y253" s="310"/>
      <c r="Z253" s="310"/>
      <c r="AA253" s="310"/>
      <c r="AB253" s="310"/>
      <c r="AC253" s="310"/>
      <c r="AD253" s="310"/>
      <c r="AE253" s="310"/>
      <c r="AF253" s="310"/>
      <c r="AG253" s="310"/>
      <c r="AH253" s="310"/>
      <c r="AI253" s="310"/>
      <c r="AJ253" s="310"/>
      <c r="AK253" s="310"/>
      <c r="AL253" s="310"/>
    </row>
    <row r="254" spans="1:38" ht="14.25">
      <c r="A254" s="310"/>
      <c r="B254" s="310"/>
      <c r="C254" s="310"/>
      <c r="D254" s="310"/>
      <c r="E254" s="310"/>
      <c r="F254" s="310"/>
      <c r="G254" s="310"/>
      <c r="H254" s="310"/>
      <c r="I254" s="310"/>
      <c r="J254" s="310"/>
      <c r="K254" s="310"/>
      <c r="L254" s="310"/>
      <c r="M254" s="310"/>
      <c r="N254" s="310"/>
      <c r="O254" s="310"/>
      <c r="P254" s="310"/>
      <c r="Q254" s="310"/>
      <c r="R254" s="310"/>
      <c r="S254" s="310"/>
      <c r="T254" s="310"/>
      <c r="U254" s="310"/>
      <c r="V254" s="310"/>
      <c r="W254" s="310"/>
      <c r="X254" s="310"/>
      <c r="Y254" s="310"/>
      <c r="Z254" s="310"/>
      <c r="AA254" s="310"/>
      <c r="AB254" s="310"/>
      <c r="AC254" s="310"/>
      <c r="AD254" s="310"/>
      <c r="AE254" s="310"/>
      <c r="AF254" s="310"/>
      <c r="AG254" s="310"/>
      <c r="AH254" s="310"/>
      <c r="AI254" s="310"/>
      <c r="AJ254" s="310"/>
      <c r="AK254" s="310"/>
      <c r="AL254" s="310"/>
    </row>
    <row r="255" spans="1:38" ht="14.25">
      <c r="A255" s="310"/>
      <c r="B255" s="310"/>
      <c r="C255" s="310"/>
      <c r="D255" s="310"/>
      <c r="E255" s="310"/>
      <c r="F255" s="310"/>
      <c r="G255" s="310"/>
      <c r="H255" s="310"/>
      <c r="I255" s="310"/>
      <c r="J255" s="310"/>
      <c r="K255" s="310"/>
      <c r="L255" s="310"/>
      <c r="M255" s="310"/>
      <c r="N255" s="310"/>
      <c r="O255" s="310"/>
      <c r="P255" s="310"/>
      <c r="Q255" s="310"/>
      <c r="R255" s="310"/>
      <c r="S255" s="310"/>
      <c r="T255" s="310"/>
      <c r="U255" s="310"/>
      <c r="V255" s="310"/>
      <c r="W255" s="310"/>
      <c r="X255" s="310"/>
      <c r="Y255" s="310"/>
      <c r="Z255" s="310"/>
      <c r="AA255" s="310"/>
      <c r="AB255" s="310"/>
      <c r="AC255" s="310"/>
      <c r="AD255" s="310"/>
      <c r="AE255" s="310"/>
      <c r="AF255" s="310"/>
      <c r="AG255" s="310"/>
      <c r="AH255" s="310"/>
      <c r="AI255" s="310"/>
      <c r="AJ255" s="310"/>
      <c r="AK255" s="310"/>
      <c r="AL255" s="310"/>
    </row>
    <row r="256" spans="1:38" ht="14.25">
      <c r="A256" s="310"/>
      <c r="B256" s="310"/>
      <c r="C256" s="310"/>
      <c r="D256" s="310"/>
      <c r="E256" s="310"/>
      <c r="F256" s="310"/>
      <c r="G256" s="310"/>
      <c r="H256" s="310"/>
      <c r="I256" s="310"/>
      <c r="J256" s="310"/>
      <c r="K256" s="310"/>
      <c r="L256" s="310"/>
      <c r="M256" s="310"/>
      <c r="N256" s="310"/>
      <c r="O256" s="310"/>
      <c r="P256" s="310"/>
      <c r="Q256" s="310"/>
      <c r="R256" s="310"/>
      <c r="S256" s="310"/>
      <c r="T256" s="310"/>
      <c r="U256" s="310"/>
      <c r="V256" s="310"/>
      <c r="W256" s="310"/>
      <c r="X256" s="310"/>
      <c r="Y256" s="310"/>
      <c r="Z256" s="310"/>
      <c r="AA256" s="310"/>
      <c r="AB256" s="310"/>
      <c r="AC256" s="310"/>
      <c r="AD256" s="310"/>
      <c r="AE256" s="310"/>
      <c r="AF256" s="310"/>
      <c r="AG256" s="310"/>
      <c r="AH256" s="310"/>
      <c r="AI256" s="310"/>
      <c r="AJ256" s="310"/>
      <c r="AK256" s="310"/>
      <c r="AL256" s="310"/>
    </row>
    <row r="257" spans="1:38" ht="14.25">
      <c r="A257" s="310"/>
      <c r="B257" s="310"/>
      <c r="C257" s="310"/>
      <c r="D257" s="310"/>
      <c r="E257" s="310"/>
      <c r="F257" s="310"/>
      <c r="G257" s="310"/>
      <c r="H257" s="310"/>
      <c r="I257" s="310"/>
      <c r="J257" s="310"/>
      <c r="K257" s="310"/>
      <c r="L257" s="310"/>
      <c r="M257" s="310"/>
      <c r="N257" s="310"/>
      <c r="O257" s="310"/>
      <c r="P257" s="310"/>
      <c r="Q257" s="310"/>
      <c r="R257" s="310"/>
      <c r="S257" s="310"/>
      <c r="T257" s="310"/>
      <c r="U257" s="310"/>
      <c r="V257" s="310"/>
      <c r="W257" s="310"/>
      <c r="X257" s="310"/>
      <c r="Y257" s="310"/>
      <c r="Z257" s="310"/>
      <c r="AA257" s="310"/>
      <c r="AB257" s="310"/>
      <c r="AC257" s="310"/>
      <c r="AD257" s="310"/>
      <c r="AE257" s="310"/>
      <c r="AF257" s="310"/>
      <c r="AG257" s="310"/>
      <c r="AH257" s="310"/>
      <c r="AI257" s="310"/>
      <c r="AJ257" s="310"/>
      <c r="AK257" s="310"/>
      <c r="AL257" s="310"/>
    </row>
    <row r="258" spans="1:38" ht="14.25">
      <c r="A258" s="310"/>
      <c r="B258" s="310"/>
      <c r="C258" s="310"/>
      <c r="D258" s="310"/>
      <c r="E258" s="310"/>
      <c r="F258" s="310"/>
      <c r="G258" s="310"/>
      <c r="H258" s="310"/>
      <c r="I258" s="310"/>
      <c r="J258" s="310"/>
      <c r="K258" s="310"/>
      <c r="L258" s="310"/>
      <c r="M258" s="310"/>
      <c r="N258" s="310"/>
      <c r="O258" s="310"/>
      <c r="P258" s="310"/>
      <c r="Q258" s="310"/>
      <c r="R258" s="310"/>
      <c r="S258" s="310"/>
      <c r="T258" s="310"/>
      <c r="U258" s="310"/>
      <c r="V258" s="310"/>
      <c r="W258" s="310"/>
      <c r="X258" s="310"/>
      <c r="Y258" s="310"/>
      <c r="Z258" s="310"/>
      <c r="AA258" s="310"/>
      <c r="AB258" s="310"/>
      <c r="AC258" s="310"/>
      <c r="AD258" s="310"/>
      <c r="AE258" s="310"/>
      <c r="AF258" s="310"/>
      <c r="AG258" s="310"/>
      <c r="AH258" s="310"/>
      <c r="AI258" s="310"/>
      <c r="AJ258" s="310"/>
      <c r="AK258" s="310"/>
      <c r="AL258" s="310"/>
    </row>
    <row r="259" spans="1:38" ht="14.25">
      <c r="A259" s="310"/>
      <c r="B259" s="310"/>
      <c r="C259" s="310"/>
      <c r="D259" s="310"/>
      <c r="E259" s="310"/>
      <c r="F259" s="310"/>
      <c r="G259" s="310"/>
      <c r="H259" s="310"/>
      <c r="I259" s="310"/>
      <c r="J259" s="310"/>
      <c r="K259" s="310"/>
      <c r="L259" s="310"/>
      <c r="M259" s="310"/>
      <c r="N259" s="310"/>
      <c r="O259" s="310"/>
      <c r="P259" s="310"/>
      <c r="Q259" s="310"/>
      <c r="R259" s="310"/>
      <c r="S259" s="310"/>
      <c r="T259" s="310"/>
      <c r="U259" s="310"/>
      <c r="V259" s="310"/>
      <c r="W259" s="310"/>
      <c r="X259" s="310"/>
      <c r="Y259" s="310"/>
      <c r="Z259" s="310"/>
      <c r="AA259" s="310"/>
      <c r="AB259" s="310"/>
      <c r="AC259" s="310"/>
      <c r="AD259" s="310"/>
      <c r="AE259" s="310"/>
      <c r="AF259" s="310"/>
      <c r="AG259" s="310"/>
      <c r="AH259" s="310"/>
      <c r="AI259" s="310"/>
      <c r="AJ259" s="310"/>
      <c r="AK259" s="310"/>
      <c r="AL259" s="310"/>
    </row>
    <row r="260" spans="1:38" ht="14.25">
      <c r="A260" s="310"/>
      <c r="B260" s="310"/>
      <c r="C260" s="310"/>
      <c r="D260" s="310"/>
      <c r="E260" s="310"/>
      <c r="F260" s="310"/>
      <c r="G260" s="310"/>
      <c r="H260" s="310"/>
      <c r="I260" s="310"/>
      <c r="J260" s="310"/>
      <c r="K260" s="310"/>
      <c r="L260" s="310"/>
      <c r="M260" s="310"/>
      <c r="N260" s="310"/>
      <c r="O260" s="310"/>
      <c r="P260" s="310"/>
      <c r="Q260" s="310"/>
      <c r="R260" s="310"/>
      <c r="S260" s="310"/>
      <c r="T260" s="310"/>
      <c r="U260" s="310"/>
      <c r="V260" s="310"/>
      <c r="W260" s="310"/>
      <c r="X260" s="310"/>
      <c r="Y260" s="310"/>
      <c r="Z260" s="310"/>
      <c r="AA260" s="310"/>
      <c r="AB260" s="310"/>
      <c r="AC260" s="310"/>
      <c r="AD260" s="310"/>
      <c r="AE260" s="310"/>
      <c r="AF260" s="310"/>
      <c r="AG260" s="310"/>
      <c r="AH260" s="310"/>
      <c r="AI260" s="310"/>
      <c r="AJ260" s="310"/>
      <c r="AK260" s="310"/>
      <c r="AL260" s="310"/>
    </row>
    <row r="261" spans="1:38" ht="14.25">
      <c r="A261" s="310"/>
      <c r="B261" s="310"/>
      <c r="C261" s="310"/>
      <c r="D261" s="310"/>
      <c r="E261" s="310"/>
      <c r="F261" s="310"/>
      <c r="G261" s="310"/>
      <c r="H261" s="310"/>
      <c r="I261" s="310"/>
      <c r="J261" s="310"/>
      <c r="K261" s="310"/>
      <c r="L261" s="310"/>
      <c r="M261" s="310"/>
      <c r="N261" s="310"/>
      <c r="O261" s="310"/>
      <c r="P261" s="310"/>
      <c r="Q261" s="310"/>
      <c r="R261" s="310"/>
      <c r="S261" s="310"/>
      <c r="T261" s="310"/>
      <c r="U261" s="310"/>
      <c r="V261" s="310"/>
      <c r="W261" s="310"/>
      <c r="X261" s="310"/>
      <c r="Y261" s="310"/>
      <c r="Z261" s="310"/>
      <c r="AA261" s="310"/>
      <c r="AB261" s="310"/>
      <c r="AC261" s="310"/>
      <c r="AD261" s="310"/>
      <c r="AE261" s="310"/>
      <c r="AF261" s="310"/>
      <c r="AG261" s="310"/>
      <c r="AH261" s="310"/>
      <c r="AI261" s="310"/>
      <c r="AJ261" s="310"/>
      <c r="AK261" s="310"/>
      <c r="AL261" s="310"/>
    </row>
    <row r="262" spans="1:38" ht="14.25">
      <c r="A262" s="310"/>
      <c r="B262" s="310"/>
      <c r="C262" s="310"/>
      <c r="D262" s="310"/>
      <c r="E262" s="310"/>
      <c r="F262" s="310"/>
      <c r="G262" s="310"/>
      <c r="H262" s="310"/>
      <c r="I262" s="310"/>
      <c r="J262" s="310"/>
      <c r="K262" s="310"/>
      <c r="L262" s="310"/>
      <c r="M262" s="310"/>
      <c r="N262" s="310"/>
      <c r="O262" s="310"/>
      <c r="P262" s="310"/>
      <c r="Q262" s="310"/>
      <c r="R262" s="310"/>
      <c r="S262" s="310"/>
      <c r="T262" s="310"/>
      <c r="U262" s="310"/>
      <c r="V262" s="310"/>
      <c r="W262" s="310"/>
      <c r="X262" s="310"/>
      <c r="Y262" s="310"/>
      <c r="Z262" s="310"/>
      <c r="AA262" s="310"/>
      <c r="AB262" s="310"/>
      <c r="AC262" s="310"/>
      <c r="AD262" s="310"/>
      <c r="AE262" s="310"/>
      <c r="AF262" s="310"/>
      <c r="AG262" s="310"/>
      <c r="AH262" s="310"/>
      <c r="AI262" s="310"/>
      <c r="AJ262" s="310"/>
      <c r="AK262" s="310"/>
      <c r="AL262" s="310"/>
    </row>
    <row r="263" spans="1:38" ht="14.25">
      <c r="A263" s="310"/>
      <c r="B263" s="310"/>
      <c r="C263" s="310"/>
      <c r="D263" s="310"/>
      <c r="E263" s="310"/>
      <c r="F263" s="310"/>
      <c r="G263" s="310"/>
      <c r="H263" s="310"/>
      <c r="I263" s="310"/>
      <c r="J263" s="310"/>
      <c r="K263" s="310"/>
      <c r="L263" s="310"/>
      <c r="M263" s="310"/>
      <c r="N263" s="310"/>
      <c r="O263" s="310"/>
      <c r="P263" s="310"/>
      <c r="Q263" s="310"/>
      <c r="R263" s="310"/>
      <c r="S263" s="310"/>
      <c r="T263" s="310"/>
      <c r="U263" s="310"/>
      <c r="V263" s="310"/>
      <c r="W263" s="310"/>
      <c r="X263" s="310"/>
      <c r="Y263" s="310"/>
      <c r="Z263" s="310"/>
      <c r="AA263" s="310"/>
      <c r="AB263" s="310"/>
      <c r="AC263" s="310"/>
      <c r="AD263" s="310"/>
      <c r="AE263" s="310"/>
      <c r="AF263" s="310"/>
      <c r="AG263" s="310"/>
      <c r="AH263" s="310"/>
      <c r="AI263" s="310"/>
      <c r="AJ263" s="310"/>
      <c r="AK263" s="310"/>
      <c r="AL263" s="310"/>
    </row>
    <row r="264" spans="1:38" ht="14.25">
      <c r="A264" s="310"/>
      <c r="B264" s="310"/>
      <c r="C264" s="310"/>
      <c r="D264" s="310"/>
      <c r="E264" s="310"/>
      <c r="F264" s="310"/>
      <c r="G264" s="310"/>
      <c r="H264" s="310"/>
      <c r="I264" s="310"/>
      <c r="J264" s="310"/>
      <c r="K264" s="310"/>
      <c r="L264" s="310"/>
      <c r="M264" s="310"/>
      <c r="N264" s="310"/>
      <c r="O264" s="310"/>
      <c r="P264" s="310"/>
      <c r="Q264" s="310"/>
      <c r="R264" s="310"/>
      <c r="S264" s="310"/>
      <c r="T264" s="310"/>
      <c r="U264" s="310"/>
      <c r="V264" s="310"/>
      <c r="W264" s="310"/>
      <c r="X264" s="310"/>
      <c r="Y264" s="310"/>
      <c r="Z264" s="310"/>
      <c r="AA264" s="310"/>
      <c r="AB264" s="310"/>
      <c r="AC264" s="310"/>
      <c r="AD264" s="310"/>
      <c r="AE264" s="310"/>
      <c r="AF264" s="310"/>
      <c r="AG264" s="310"/>
      <c r="AH264" s="310"/>
      <c r="AI264" s="310"/>
      <c r="AJ264" s="310"/>
      <c r="AK264" s="310"/>
      <c r="AL264" s="310"/>
    </row>
    <row r="265" spans="1:38" ht="14.25">
      <c r="A265" s="310"/>
      <c r="B265" s="310"/>
      <c r="C265" s="310"/>
      <c r="D265" s="310"/>
      <c r="E265" s="310"/>
      <c r="F265" s="310"/>
      <c r="G265" s="310"/>
      <c r="H265" s="310"/>
      <c r="I265" s="310"/>
      <c r="J265" s="310"/>
      <c r="K265" s="310"/>
      <c r="L265" s="310"/>
      <c r="M265" s="310"/>
      <c r="N265" s="310"/>
      <c r="O265" s="310"/>
      <c r="P265" s="310"/>
      <c r="Q265" s="310"/>
      <c r="R265" s="310"/>
      <c r="S265" s="310"/>
      <c r="T265" s="310"/>
      <c r="U265" s="310"/>
      <c r="V265" s="310"/>
      <c r="W265" s="310"/>
      <c r="X265" s="310"/>
      <c r="Y265" s="310"/>
      <c r="Z265" s="310"/>
      <c r="AA265" s="310"/>
      <c r="AB265" s="310"/>
      <c r="AC265" s="310"/>
      <c r="AD265" s="310"/>
      <c r="AE265" s="310"/>
      <c r="AF265" s="310"/>
      <c r="AG265" s="310"/>
      <c r="AH265" s="310"/>
      <c r="AI265" s="310"/>
      <c r="AJ265" s="310"/>
      <c r="AK265" s="310"/>
      <c r="AL265" s="310"/>
    </row>
    <row r="266" spans="1:38" ht="14.25">
      <c r="A266" s="310"/>
      <c r="B266" s="310"/>
      <c r="C266" s="310"/>
      <c r="D266" s="310"/>
      <c r="E266" s="310"/>
      <c r="F266" s="310"/>
      <c r="G266" s="310"/>
      <c r="H266" s="310"/>
      <c r="I266" s="310"/>
      <c r="J266" s="310"/>
      <c r="K266" s="310"/>
      <c r="L266" s="310"/>
      <c r="M266" s="310"/>
      <c r="N266" s="310"/>
      <c r="O266" s="310"/>
      <c r="P266" s="310"/>
      <c r="Q266" s="310"/>
      <c r="R266" s="310"/>
      <c r="S266" s="310"/>
      <c r="T266" s="310"/>
      <c r="U266" s="310"/>
      <c r="V266" s="310"/>
      <c r="W266" s="310"/>
      <c r="X266" s="310"/>
      <c r="Y266" s="310"/>
      <c r="Z266" s="310"/>
      <c r="AA266" s="310"/>
      <c r="AB266" s="310"/>
      <c r="AC266" s="310"/>
      <c r="AD266" s="310"/>
      <c r="AE266" s="310"/>
      <c r="AF266" s="310"/>
      <c r="AG266" s="310"/>
      <c r="AH266" s="310"/>
      <c r="AI266" s="310"/>
      <c r="AJ266" s="310"/>
      <c r="AK266" s="310"/>
      <c r="AL266" s="310"/>
    </row>
    <row r="267" spans="1:38" ht="14.25">
      <c r="A267" s="310"/>
      <c r="B267" s="310"/>
      <c r="C267" s="310"/>
      <c r="D267" s="310"/>
      <c r="E267" s="310"/>
      <c r="F267" s="310"/>
      <c r="G267" s="310"/>
      <c r="H267" s="310"/>
      <c r="I267" s="310"/>
      <c r="J267" s="310"/>
      <c r="K267" s="310"/>
      <c r="L267" s="310"/>
      <c r="M267" s="310"/>
      <c r="N267" s="310"/>
      <c r="O267" s="310"/>
      <c r="P267" s="310"/>
      <c r="Q267" s="310"/>
      <c r="R267" s="310"/>
      <c r="S267" s="310"/>
      <c r="T267" s="310"/>
      <c r="U267" s="310"/>
      <c r="V267" s="310"/>
      <c r="W267" s="310"/>
      <c r="X267" s="310"/>
      <c r="Y267" s="310"/>
      <c r="Z267" s="310"/>
      <c r="AA267" s="310"/>
      <c r="AB267" s="310"/>
      <c r="AC267" s="310"/>
      <c r="AD267" s="310"/>
      <c r="AE267" s="310"/>
      <c r="AF267" s="310"/>
      <c r="AG267" s="310"/>
      <c r="AH267" s="310"/>
      <c r="AI267" s="310"/>
      <c r="AJ267" s="310"/>
      <c r="AK267" s="310"/>
      <c r="AL267" s="310"/>
    </row>
    <row r="268" spans="1:38" ht="14.25">
      <c r="A268" s="310"/>
      <c r="B268" s="310"/>
      <c r="C268" s="310"/>
      <c r="D268" s="310"/>
      <c r="E268" s="310"/>
      <c r="F268" s="310"/>
      <c r="G268" s="310"/>
      <c r="H268" s="310"/>
      <c r="I268" s="310"/>
      <c r="J268" s="310"/>
      <c r="K268" s="310"/>
      <c r="L268" s="310"/>
      <c r="M268" s="310"/>
      <c r="N268" s="310"/>
      <c r="O268" s="310"/>
      <c r="P268" s="310"/>
      <c r="Q268" s="310"/>
      <c r="R268" s="310"/>
      <c r="S268" s="310"/>
      <c r="T268" s="310"/>
      <c r="U268" s="310"/>
      <c r="V268" s="310"/>
      <c r="W268" s="310"/>
      <c r="X268" s="310"/>
      <c r="Y268" s="310"/>
      <c r="Z268" s="310"/>
      <c r="AA268" s="310"/>
      <c r="AB268" s="310"/>
      <c r="AC268" s="310"/>
      <c r="AD268" s="310"/>
      <c r="AE268" s="310"/>
      <c r="AF268" s="310"/>
      <c r="AG268" s="310"/>
      <c r="AH268" s="310"/>
      <c r="AI268" s="310"/>
      <c r="AJ268" s="310"/>
      <c r="AK268" s="310"/>
      <c r="AL268" s="310"/>
    </row>
    <row r="269" spans="1:38" ht="14.25">
      <c r="A269" s="310"/>
      <c r="B269" s="310"/>
      <c r="C269" s="310"/>
      <c r="D269" s="310"/>
      <c r="E269" s="310"/>
      <c r="F269" s="310"/>
      <c r="G269" s="310"/>
      <c r="H269" s="310"/>
      <c r="I269" s="310"/>
      <c r="J269" s="310"/>
      <c r="K269" s="310"/>
      <c r="L269" s="310"/>
      <c r="M269" s="310"/>
      <c r="N269" s="310"/>
      <c r="O269" s="310"/>
      <c r="P269" s="310"/>
      <c r="Q269" s="310"/>
      <c r="R269" s="310"/>
      <c r="S269" s="310"/>
      <c r="T269" s="310"/>
      <c r="U269" s="310"/>
      <c r="V269" s="310"/>
      <c r="W269" s="310"/>
      <c r="X269" s="310"/>
      <c r="Y269" s="310"/>
      <c r="Z269" s="310"/>
      <c r="AA269" s="310"/>
      <c r="AB269" s="310"/>
      <c r="AC269" s="310"/>
      <c r="AD269" s="310"/>
      <c r="AE269" s="310"/>
      <c r="AF269" s="310"/>
      <c r="AG269" s="310"/>
      <c r="AH269" s="310"/>
      <c r="AI269" s="310"/>
      <c r="AJ269" s="310"/>
      <c r="AK269" s="310"/>
      <c r="AL269" s="310"/>
    </row>
    <row r="270" spans="1:38" ht="14.25">
      <c r="A270" s="310"/>
      <c r="B270" s="310"/>
      <c r="C270" s="310"/>
      <c r="D270" s="310"/>
      <c r="E270" s="310"/>
      <c r="F270" s="310"/>
      <c r="G270" s="310"/>
      <c r="H270" s="310"/>
      <c r="I270" s="310"/>
      <c r="J270" s="310"/>
      <c r="K270" s="310"/>
      <c r="L270" s="310"/>
      <c r="M270" s="310"/>
      <c r="N270" s="310"/>
      <c r="O270" s="310"/>
      <c r="P270" s="310"/>
      <c r="Q270" s="310"/>
      <c r="R270" s="310"/>
      <c r="S270" s="310"/>
      <c r="T270" s="310"/>
      <c r="U270" s="310"/>
      <c r="V270" s="310"/>
      <c r="W270" s="310"/>
      <c r="X270" s="310"/>
      <c r="Y270" s="310"/>
      <c r="Z270" s="310"/>
      <c r="AA270" s="310"/>
      <c r="AB270" s="310"/>
      <c r="AC270" s="310"/>
      <c r="AD270" s="310"/>
      <c r="AE270" s="310"/>
      <c r="AF270" s="310"/>
      <c r="AG270" s="310"/>
      <c r="AH270" s="310"/>
      <c r="AI270" s="310"/>
      <c r="AJ270" s="310"/>
      <c r="AK270" s="310"/>
      <c r="AL270" s="310"/>
    </row>
    <row r="271" spans="1:38" ht="14.25">
      <c r="A271" s="310"/>
      <c r="B271" s="310"/>
      <c r="C271" s="310"/>
      <c r="D271" s="310"/>
      <c r="E271" s="310"/>
      <c r="F271" s="310"/>
      <c r="G271" s="310"/>
      <c r="H271" s="310"/>
      <c r="I271" s="310"/>
      <c r="J271" s="310"/>
      <c r="K271" s="310"/>
      <c r="L271" s="310"/>
      <c r="M271" s="310"/>
      <c r="N271" s="310"/>
      <c r="O271" s="310"/>
      <c r="P271" s="310"/>
      <c r="Q271" s="310"/>
      <c r="R271" s="310"/>
      <c r="S271" s="310"/>
      <c r="T271" s="310"/>
      <c r="U271" s="310"/>
      <c r="V271" s="310"/>
      <c r="W271" s="310"/>
      <c r="X271" s="310"/>
      <c r="Y271" s="310"/>
      <c r="Z271" s="310"/>
      <c r="AA271" s="310"/>
      <c r="AB271" s="310"/>
      <c r="AC271" s="310"/>
      <c r="AD271" s="310"/>
      <c r="AE271" s="310"/>
      <c r="AF271" s="310"/>
      <c r="AG271" s="310"/>
      <c r="AH271" s="310"/>
      <c r="AI271" s="310"/>
      <c r="AJ271" s="310"/>
      <c r="AK271" s="310"/>
      <c r="AL271" s="310"/>
    </row>
    <row r="272" spans="1:38" ht="14.25">
      <c r="A272" s="310"/>
      <c r="B272" s="310"/>
      <c r="C272" s="310"/>
      <c r="D272" s="310"/>
      <c r="E272" s="310"/>
      <c r="F272" s="310"/>
      <c r="G272" s="310"/>
      <c r="H272" s="310"/>
      <c r="I272" s="310"/>
      <c r="J272" s="310"/>
      <c r="K272" s="310"/>
      <c r="L272" s="310"/>
      <c r="M272" s="310"/>
      <c r="N272" s="310"/>
      <c r="O272" s="310"/>
      <c r="P272" s="310"/>
      <c r="Q272" s="310"/>
      <c r="R272" s="310"/>
      <c r="S272" s="310"/>
      <c r="T272" s="310"/>
      <c r="U272" s="310"/>
      <c r="V272" s="310"/>
      <c r="W272" s="310"/>
      <c r="X272" s="310"/>
      <c r="Y272" s="310"/>
      <c r="Z272" s="310"/>
      <c r="AA272" s="310"/>
      <c r="AB272" s="310"/>
      <c r="AC272" s="310"/>
      <c r="AD272" s="310"/>
      <c r="AE272" s="310"/>
      <c r="AF272" s="310"/>
      <c r="AG272" s="310"/>
      <c r="AH272" s="310"/>
      <c r="AI272" s="310"/>
      <c r="AJ272" s="310"/>
      <c r="AK272" s="310"/>
      <c r="AL272" s="310"/>
    </row>
    <row r="273" spans="1:38" ht="14.25">
      <c r="A273" s="310"/>
      <c r="B273" s="310"/>
      <c r="C273" s="310"/>
      <c r="D273" s="310"/>
      <c r="E273" s="310"/>
      <c r="F273" s="310"/>
      <c r="G273" s="310"/>
      <c r="H273" s="310"/>
      <c r="I273" s="310"/>
      <c r="J273" s="310"/>
      <c r="K273" s="310"/>
      <c r="L273" s="310"/>
      <c r="M273" s="310"/>
      <c r="N273" s="310"/>
      <c r="O273" s="310"/>
      <c r="P273" s="310"/>
      <c r="Q273" s="310"/>
      <c r="R273" s="310"/>
      <c r="S273" s="310"/>
      <c r="T273" s="310"/>
      <c r="U273" s="310"/>
      <c r="V273" s="310"/>
      <c r="W273" s="310"/>
      <c r="X273" s="310"/>
      <c r="Y273" s="310"/>
      <c r="Z273" s="310"/>
      <c r="AA273" s="310"/>
      <c r="AB273" s="310"/>
      <c r="AC273" s="310"/>
      <c r="AD273" s="310"/>
      <c r="AE273" s="310"/>
      <c r="AF273" s="310"/>
      <c r="AG273" s="310"/>
      <c r="AH273" s="310"/>
      <c r="AI273" s="310"/>
      <c r="AJ273" s="310"/>
      <c r="AK273" s="310"/>
      <c r="AL273" s="310"/>
    </row>
    <row r="274" spans="1:38" ht="14.25">
      <c r="A274" s="310"/>
      <c r="B274" s="310"/>
      <c r="C274" s="310"/>
      <c r="D274" s="310"/>
      <c r="E274" s="310"/>
      <c r="F274" s="310"/>
      <c r="G274" s="310"/>
      <c r="H274" s="310"/>
      <c r="I274" s="310"/>
      <c r="J274" s="310"/>
      <c r="K274" s="310"/>
      <c r="L274" s="310"/>
      <c r="M274" s="310"/>
      <c r="N274" s="310"/>
      <c r="O274" s="310"/>
      <c r="P274" s="310"/>
      <c r="Q274" s="310"/>
      <c r="R274" s="310"/>
      <c r="S274" s="310"/>
      <c r="T274" s="310"/>
      <c r="U274" s="310"/>
      <c r="V274" s="310"/>
      <c r="W274" s="310"/>
      <c r="X274" s="310"/>
      <c r="Y274" s="310"/>
      <c r="Z274" s="310"/>
      <c r="AA274" s="310"/>
      <c r="AB274" s="310"/>
      <c r="AC274" s="310"/>
      <c r="AD274" s="310"/>
      <c r="AE274" s="310"/>
      <c r="AF274" s="310"/>
      <c r="AG274" s="310"/>
      <c r="AH274" s="310"/>
      <c r="AI274" s="310"/>
      <c r="AJ274" s="310"/>
      <c r="AK274" s="310"/>
      <c r="AL274" s="310"/>
    </row>
    <row r="275" spans="1:38" ht="14.25">
      <c r="A275" s="310"/>
      <c r="B275" s="310"/>
      <c r="C275" s="310"/>
      <c r="D275" s="310"/>
      <c r="E275" s="310"/>
      <c r="F275" s="310"/>
      <c r="G275" s="310"/>
      <c r="H275" s="310"/>
      <c r="I275" s="310"/>
      <c r="J275" s="310"/>
      <c r="K275" s="310"/>
      <c r="L275" s="310"/>
      <c r="M275" s="310"/>
      <c r="N275" s="310"/>
      <c r="O275" s="310"/>
      <c r="P275" s="310"/>
      <c r="Q275" s="310"/>
      <c r="R275" s="310"/>
      <c r="S275" s="310"/>
      <c r="T275" s="310"/>
      <c r="U275" s="310"/>
      <c r="V275" s="310"/>
      <c r="W275" s="310"/>
      <c r="X275" s="310"/>
      <c r="Y275" s="310"/>
      <c r="Z275" s="310"/>
      <c r="AA275" s="310"/>
      <c r="AB275" s="310"/>
      <c r="AC275" s="310"/>
      <c r="AD275" s="310"/>
      <c r="AE275" s="310"/>
      <c r="AF275" s="310"/>
      <c r="AG275" s="310"/>
      <c r="AH275" s="310"/>
      <c r="AI275" s="310"/>
      <c r="AJ275" s="310"/>
      <c r="AK275" s="310"/>
      <c r="AL275" s="310"/>
    </row>
    <row r="276" spans="1:38" ht="14.25">
      <c r="A276" s="310"/>
      <c r="B276" s="310"/>
      <c r="C276" s="310"/>
      <c r="D276" s="310"/>
      <c r="E276" s="310"/>
      <c r="F276" s="310"/>
      <c r="G276" s="310"/>
      <c r="H276" s="310"/>
      <c r="I276" s="310"/>
      <c r="J276" s="310"/>
      <c r="K276" s="310"/>
      <c r="L276" s="310"/>
      <c r="M276" s="310"/>
      <c r="N276" s="310"/>
      <c r="O276" s="310"/>
      <c r="P276" s="310"/>
      <c r="Q276" s="310"/>
      <c r="R276" s="310"/>
      <c r="S276" s="310"/>
      <c r="T276" s="310"/>
      <c r="U276" s="310"/>
      <c r="V276" s="310"/>
      <c r="W276" s="310"/>
      <c r="X276" s="310"/>
      <c r="Y276" s="310"/>
      <c r="Z276" s="310"/>
      <c r="AA276" s="310"/>
      <c r="AB276" s="310"/>
      <c r="AC276" s="310"/>
      <c r="AD276" s="310"/>
      <c r="AE276" s="310"/>
      <c r="AF276" s="310"/>
      <c r="AG276" s="310"/>
      <c r="AH276" s="310"/>
      <c r="AI276" s="310"/>
      <c r="AJ276" s="310"/>
      <c r="AK276" s="310"/>
      <c r="AL276" s="310"/>
    </row>
    <row r="277" spans="1:38" ht="14.25">
      <c r="A277" s="310"/>
      <c r="B277" s="310"/>
      <c r="C277" s="310"/>
      <c r="D277" s="310"/>
      <c r="E277" s="310"/>
      <c r="F277" s="310"/>
      <c r="G277" s="310"/>
      <c r="H277" s="310"/>
      <c r="I277" s="310"/>
      <c r="J277" s="310"/>
      <c r="K277" s="310"/>
      <c r="L277" s="310"/>
      <c r="M277" s="310"/>
      <c r="N277" s="310"/>
      <c r="O277" s="310"/>
      <c r="P277" s="310"/>
      <c r="Q277" s="310"/>
      <c r="R277" s="310"/>
      <c r="S277" s="310"/>
      <c r="T277" s="310"/>
      <c r="U277" s="310"/>
      <c r="V277" s="310"/>
      <c r="W277" s="310"/>
      <c r="X277" s="310"/>
      <c r="Y277" s="310"/>
      <c r="Z277" s="310"/>
      <c r="AA277" s="310"/>
      <c r="AB277" s="310"/>
      <c r="AC277" s="310"/>
      <c r="AD277" s="310"/>
      <c r="AE277" s="310"/>
      <c r="AF277" s="310"/>
      <c r="AG277" s="310"/>
      <c r="AH277" s="310"/>
      <c r="AI277" s="310"/>
      <c r="AJ277" s="310"/>
      <c r="AK277" s="310"/>
      <c r="AL277" s="310"/>
    </row>
    <row r="278" spans="1:38" ht="14.25">
      <c r="A278" s="310"/>
      <c r="B278" s="310"/>
      <c r="C278" s="310"/>
      <c r="D278" s="310"/>
      <c r="E278" s="310"/>
      <c r="F278" s="310"/>
      <c r="G278" s="310"/>
      <c r="H278" s="310"/>
      <c r="I278" s="310"/>
      <c r="J278" s="310"/>
      <c r="K278" s="310"/>
      <c r="L278" s="310"/>
      <c r="M278" s="310"/>
      <c r="N278" s="310"/>
      <c r="O278" s="310"/>
      <c r="P278" s="310"/>
      <c r="Q278" s="310"/>
      <c r="R278" s="310"/>
      <c r="S278" s="310"/>
      <c r="T278" s="310"/>
      <c r="U278" s="310"/>
      <c r="V278" s="310"/>
      <c r="W278" s="310"/>
      <c r="X278" s="310"/>
      <c r="Y278" s="310"/>
      <c r="Z278" s="310"/>
      <c r="AA278" s="310"/>
      <c r="AB278" s="310"/>
      <c r="AC278" s="310"/>
      <c r="AD278" s="310"/>
      <c r="AE278" s="310"/>
      <c r="AF278" s="310"/>
      <c r="AG278" s="310"/>
      <c r="AH278" s="310"/>
      <c r="AI278" s="310"/>
      <c r="AJ278" s="310"/>
      <c r="AK278" s="310"/>
      <c r="AL278" s="310"/>
    </row>
    <row r="279" spans="1:38" ht="14.25">
      <c r="A279" s="310"/>
      <c r="B279" s="310"/>
      <c r="C279" s="310"/>
      <c r="D279" s="310"/>
      <c r="E279" s="310"/>
      <c r="F279" s="310"/>
      <c r="G279" s="310"/>
      <c r="H279" s="310"/>
      <c r="I279" s="310"/>
      <c r="J279" s="310"/>
      <c r="K279" s="310"/>
      <c r="L279" s="310"/>
      <c r="M279" s="310"/>
      <c r="N279" s="310"/>
      <c r="O279" s="310"/>
      <c r="P279" s="310"/>
      <c r="Q279" s="310"/>
      <c r="R279" s="310"/>
      <c r="S279" s="310"/>
      <c r="T279" s="310"/>
      <c r="U279" s="310"/>
      <c r="V279" s="310"/>
      <c r="W279" s="310"/>
      <c r="X279" s="310"/>
      <c r="Y279" s="310"/>
      <c r="Z279" s="310"/>
      <c r="AA279" s="310"/>
      <c r="AB279" s="310"/>
      <c r="AC279" s="310"/>
      <c r="AD279" s="310"/>
      <c r="AE279" s="310"/>
      <c r="AF279" s="310"/>
      <c r="AG279" s="310"/>
      <c r="AH279" s="310"/>
      <c r="AI279" s="310"/>
      <c r="AJ279" s="310"/>
      <c r="AK279" s="310"/>
      <c r="AL279" s="310"/>
    </row>
    <row r="280" spans="1:38" ht="14.25">
      <c r="A280" s="310"/>
      <c r="B280" s="310"/>
      <c r="C280" s="310"/>
      <c r="D280" s="310"/>
      <c r="E280" s="310"/>
      <c r="F280" s="310"/>
      <c r="G280" s="310"/>
      <c r="H280" s="310"/>
      <c r="I280" s="310"/>
      <c r="J280" s="310"/>
      <c r="K280" s="310"/>
      <c r="L280" s="310"/>
      <c r="M280" s="310"/>
      <c r="N280" s="310"/>
      <c r="O280" s="310"/>
      <c r="P280" s="310"/>
      <c r="Q280" s="310"/>
      <c r="R280" s="310"/>
      <c r="S280" s="310"/>
      <c r="T280" s="310"/>
      <c r="U280" s="310"/>
      <c r="V280" s="310"/>
      <c r="W280" s="310"/>
      <c r="X280" s="310"/>
      <c r="Y280" s="310"/>
      <c r="Z280" s="310"/>
      <c r="AA280" s="310"/>
      <c r="AB280" s="310"/>
      <c r="AC280" s="310"/>
      <c r="AD280" s="310"/>
      <c r="AE280" s="310"/>
      <c r="AF280" s="310"/>
      <c r="AG280" s="310"/>
      <c r="AH280" s="310"/>
      <c r="AI280" s="310"/>
      <c r="AJ280" s="310"/>
      <c r="AK280" s="310"/>
      <c r="AL280" s="310"/>
    </row>
    <row r="281" spans="1:38" ht="14.25">
      <c r="A281" s="310"/>
      <c r="B281" s="310"/>
      <c r="C281" s="310"/>
      <c r="D281" s="310"/>
      <c r="E281" s="310"/>
      <c r="F281" s="310"/>
      <c r="G281" s="310"/>
      <c r="H281" s="310"/>
      <c r="I281" s="310"/>
      <c r="J281" s="310"/>
      <c r="K281" s="310"/>
      <c r="L281" s="310"/>
      <c r="M281" s="310"/>
      <c r="N281" s="310"/>
      <c r="O281" s="310"/>
      <c r="P281" s="310"/>
      <c r="Q281" s="310"/>
      <c r="R281" s="310"/>
      <c r="S281" s="310"/>
      <c r="T281" s="310"/>
      <c r="U281" s="310"/>
      <c r="V281" s="310"/>
      <c r="W281" s="310"/>
      <c r="X281" s="310"/>
      <c r="Y281" s="310"/>
      <c r="Z281" s="310"/>
      <c r="AA281" s="310"/>
      <c r="AB281" s="310"/>
      <c r="AC281" s="310"/>
      <c r="AD281" s="310"/>
      <c r="AE281" s="310"/>
      <c r="AF281" s="310"/>
      <c r="AG281" s="310"/>
      <c r="AH281" s="310"/>
      <c r="AI281" s="310"/>
      <c r="AJ281" s="310"/>
      <c r="AK281" s="310"/>
      <c r="AL281" s="310"/>
    </row>
    <row r="282" spans="1:38" ht="14.25">
      <c r="A282" s="310"/>
      <c r="B282" s="310"/>
      <c r="C282" s="310"/>
      <c r="D282" s="310"/>
      <c r="E282" s="310"/>
      <c r="F282" s="310"/>
      <c r="G282" s="310"/>
      <c r="H282" s="310"/>
      <c r="I282" s="310"/>
      <c r="J282" s="310"/>
      <c r="K282" s="310"/>
      <c r="L282" s="310"/>
      <c r="M282" s="310"/>
      <c r="N282" s="310"/>
      <c r="O282" s="310"/>
      <c r="P282" s="310"/>
      <c r="Q282" s="310"/>
      <c r="R282" s="310"/>
      <c r="S282" s="310"/>
      <c r="T282" s="310"/>
      <c r="U282" s="310"/>
      <c r="V282" s="310"/>
      <c r="W282" s="310"/>
      <c r="X282" s="310"/>
      <c r="Y282" s="310"/>
      <c r="Z282" s="310"/>
      <c r="AA282" s="310"/>
      <c r="AB282" s="310"/>
      <c r="AC282" s="310"/>
      <c r="AD282" s="310"/>
      <c r="AE282" s="310"/>
      <c r="AF282" s="310"/>
      <c r="AG282" s="310"/>
      <c r="AH282" s="310"/>
      <c r="AI282" s="310"/>
      <c r="AJ282" s="310"/>
      <c r="AK282" s="310"/>
      <c r="AL282" s="310"/>
    </row>
    <row r="283" spans="1:38" ht="14.25">
      <c r="A283" s="310"/>
      <c r="B283" s="310"/>
      <c r="C283" s="310"/>
      <c r="D283" s="310"/>
      <c r="E283" s="310"/>
      <c r="F283" s="310"/>
      <c r="G283" s="310"/>
      <c r="H283" s="310"/>
      <c r="I283" s="310"/>
      <c r="J283" s="310"/>
      <c r="K283" s="310"/>
      <c r="L283" s="310"/>
      <c r="M283" s="310"/>
      <c r="N283" s="310"/>
      <c r="O283" s="310"/>
      <c r="P283" s="310"/>
      <c r="Q283" s="310"/>
      <c r="R283" s="310"/>
      <c r="S283" s="310"/>
      <c r="T283" s="310"/>
      <c r="U283" s="310"/>
      <c r="V283" s="310"/>
      <c r="W283" s="310"/>
      <c r="X283" s="310"/>
      <c r="Y283" s="310"/>
      <c r="Z283" s="310"/>
      <c r="AA283" s="310"/>
      <c r="AB283" s="310"/>
      <c r="AC283" s="310"/>
      <c r="AD283" s="310"/>
      <c r="AE283" s="310"/>
      <c r="AF283" s="310"/>
      <c r="AG283" s="310"/>
      <c r="AH283" s="310"/>
      <c r="AI283" s="310"/>
      <c r="AJ283" s="310"/>
      <c r="AK283" s="310"/>
      <c r="AL283" s="310"/>
    </row>
    <row r="284" spans="1:38" ht="14.25">
      <c r="A284" s="310"/>
      <c r="B284" s="310"/>
      <c r="C284" s="310"/>
      <c r="D284" s="310"/>
      <c r="E284" s="310"/>
      <c r="F284" s="310"/>
      <c r="G284" s="310"/>
      <c r="H284" s="310"/>
      <c r="I284" s="310"/>
      <c r="J284" s="310"/>
      <c r="K284" s="310"/>
      <c r="L284" s="310"/>
      <c r="M284" s="310"/>
      <c r="N284" s="310"/>
      <c r="O284" s="310"/>
      <c r="P284" s="310"/>
      <c r="Q284" s="310"/>
      <c r="R284" s="310"/>
      <c r="S284" s="310"/>
      <c r="T284" s="310"/>
      <c r="U284" s="310"/>
      <c r="V284" s="310"/>
      <c r="W284" s="310"/>
      <c r="X284" s="310"/>
      <c r="Y284" s="310"/>
      <c r="Z284" s="310"/>
      <c r="AA284" s="310"/>
      <c r="AB284" s="310"/>
      <c r="AC284" s="310"/>
      <c r="AD284" s="310"/>
      <c r="AE284" s="310"/>
      <c r="AF284" s="310"/>
      <c r="AG284" s="310"/>
      <c r="AH284" s="310"/>
      <c r="AI284" s="310"/>
      <c r="AJ284" s="310"/>
      <c r="AK284" s="310"/>
      <c r="AL284" s="310"/>
    </row>
    <row r="285" spans="1:38" ht="14.25">
      <c r="A285" s="310"/>
      <c r="B285" s="310"/>
      <c r="C285" s="310"/>
      <c r="D285" s="310"/>
      <c r="E285" s="310"/>
      <c r="F285" s="310"/>
      <c r="G285" s="310"/>
      <c r="H285" s="310"/>
      <c r="I285" s="310"/>
      <c r="J285" s="310"/>
      <c r="K285" s="310"/>
      <c r="L285" s="310"/>
      <c r="M285" s="310"/>
      <c r="N285" s="310"/>
      <c r="O285" s="310"/>
      <c r="P285" s="310"/>
      <c r="Q285" s="310"/>
      <c r="R285" s="310"/>
      <c r="S285" s="310"/>
      <c r="T285" s="310"/>
      <c r="U285" s="310"/>
      <c r="V285" s="310"/>
      <c r="W285" s="310"/>
      <c r="X285" s="310"/>
      <c r="Y285" s="310"/>
      <c r="Z285" s="310"/>
      <c r="AA285" s="310"/>
      <c r="AB285" s="310"/>
      <c r="AC285" s="310"/>
      <c r="AD285" s="310"/>
      <c r="AE285" s="310"/>
      <c r="AF285" s="310"/>
      <c r="AG285" s="310"/>
      <c r="AH285" s="310"/>
      <c r="AI285" s="310"/>
      <c r="AJ285" s="310"/>
      <c r="AK285" s="310"/>
      <c r="AL285" s="310"/>
    </row>
    <row r="286" spans="1:38" ht="14.25">
      <c r="A286" s="310"/>
      <c r="B286" s="310"/>
      <c r="C286" s="310"/>
      <c r="D286" s="310"/>
      <c r="E286" s="310"/>
      <c r="F286" s="310"/>
      <c r="G286" s="310"/>
      <c r="H286" s="310"/>
      <c r="I286" s="310"/>
      <c r="J286" s="310"/>
      <c r="K286" s="310"/>
      <c r="L286" s="310"/>
      <c r="M286" s="310"/>
      <c r="N286" s="310"/>
      <c r="O286" s="310"/>
      <c r="P286" s="310"/>
      <c r="Q286" s="310"/>
      <c r="R286" s="310"/>
      <c r="S286" s="310"/>
      <c r="T286" s="310"/>
      <c r="U286" s="310"/>
      <c r="V286" s="310"/>
      <c r="W286" s="310"/>
      <c r="X286" s="310"/>
      <c r="Y286" s="310"/>
      <c r="Z286" s="310"/>
      <c r="AA286" s="310"/>
      <c r="AB286" s="310"/>
      <c r="AC286" s="310"/>
      <c r="AD286" s="310"/>
      <c r="AE286" s="310"/>
      <c r="AF286" s="310"/>
      <c r="AG286" s="310"/>
      <c r="AH286" s="310"/>
      <c r="AI286" s="310"/>
      <c r="AJ286" s="310"/>
      <c r="AK286" s="310"/>
      <c r="AL286" s="310"/>
    </row>
    <row r="287" spans="1:38" ht="14.25">
      <c r="A287" s="310"/>
      <c r="B287" s="310"/>
      <c r="C287" s="310"/>
      <c r="D287" s="310"/>
      <c r="E287" s="310"/>
      <c r="F287" s="310"/>
      <c r="G287" s="310"/>
      <c r="H287" s="310"/>
      <c r="I287" s="310"/>
      <c r="J287" s="310"/>
      <c r="K287" s="310"/>
      <c r="L287" s="310"/>
      <c r="M287" s="310"/>
      <c r="N287" s="310"/>
      <c r="O287" s="310"/>
      <c r="P287" s="310"/>
      <c r="Q287" s="310"/>
      <c r="R287" s="310"/>
      <c r="S287" s="310"/>
      <c r="T287" s="310"/>
      <c r="U287" s="310"/>
      <c r="V287" s="310"/>
      <c r="W287" s="310"/>
      <c r="X287" s="310"/>
      <c r="Y287" s="310"/>
      <c r="Z287" s="310"/>
      <c r="AA287" s="310"/>
      <c r="AB287" s="310"/>
      <c r="AC287" s="310"/>
      <c r="AD287" s="310"/>
      <c r="AE287" s="310"/>
      <c r="AF287" s="310"/>
      <c r="AG287" s="310"/>
      <c r="AH287" s="310"/>
      <c r="AI287" s="310"/>
      <c r="AJ287" s="310"/>
      <c r="AK287" s="310"/>
      <c r="AL287" s="310"/>
    </row>
    <row r="288" spans="1:38" ht="14.25">
      <c r="A288" s="310"/>
      <c r="B288" s="310"/>
      <c r="C288" s="310"/>
      <c r="D288" s="310"/>
      <c r="E288" s="310"/>
      <c r="F288" s="310"/>
      <c r="G288" s="310"/>
      <c r="H288" s="310"/>
      <c r="I288" s="310"/>
      <c r="J288" s="310"/>
      <c r="K288" s="310"/>
      <c r="L288" s="310"/>
      <c r="M288" s="310"/>
      <c r="N288" s="310"/>
      <c r="O288" s="310"/>
      <c r="P288" s="310"/>
      <c r="Q288" s="310"/>
      <c r="R288" s="310"/>
      <c r="S288" s="310"/>
      <c r="T288" s="310"/>
      <c r="U288" s="310"/>
      <c r="V288" s="310"/>
      <c r="W288" s="310"/>
      <c r="X288" s="310"/>
      <c r="Y288" s="310"/>
      <c r="Z288" s="310"/>
      <c r="AA288" s="310"/>
      <c r="AB288" s="310"/>
      <c r="AC288" s="310"/>
      <c r="AD288" s="310"/>
      <c r="AE288" s="310"/>
      <c r="AF288" s="310"/>
      <c r="AG288" s="310"/>
      <c r="AH288" s="310"/>
      <c r="AI288" s="310"/>
      <c r="AJ288" s="310"/>
      <c r="AK288" s="310"/>
      <c r="AL288" s="310"/>
    </row>
    <row r="289" spans="1:38" ht="14.25">
      <c r="A289" s="310"/>
      <c r="B289" s="310"/>
      <c r="C289" s="310"/>
      <c r="D289" s="310"/>
      <c r="E289" s="310"/>
      <c r="F289" s="310"/>
      <c r="G289" s="310"/>
      <c r="H289" s="310"/>
      <c r="I289" s="310"/>
      <c r="J289" s="310"/>
      <c r="K289" s="310"/>
      <c r="L289" s="310"/>
      <c r="M289" s="310"/>
      <c r="N289" s="310"/>
      <c r="O289" s="310"/>
      <c r="P289" s="310"/>
      <c r="Q289" s="310"/>
      <c r="R289" s="310"/>
      <c r="S289" s="310"/>
      <c r="T289" s="310"/>
      <c r="U289" s="310"/>
      <c r="V289" s="310"/>
      <c r="W289" s="310"/>
      <c r="X289" s="310"/>
      <c r="Y289" s="310"/>
      <c r="Z289" s="310"/>
      <c r="AA289" s="310"/>
      <c r="AB289" s="310"/>
      <c r="AC289" s="310"/>
      <c r="AD289" s="310"/>
      <c r="AE289" s="310"/>
      <c r="AF289" s="310"/>
      <c r="AG289" s="310"/>
      <c r="AH289" s="310"/>
      <c r="AI289" s="310"/>
      <c r="AJ289" s="310"/>
      <c r="AK289" s="310"/>
      <c r="AL289" s="310"/>
    </row>
    <row r="290" spans="1:38" ht="14.25">
      <c r="A290" s="310"/>
      <c r="B290" s="310"/>
      <c r="C290" s="310"/>
      <c r="D290" s="310"/>
      <c r="E290" s="310"/>
      <c r="F290" s="310"/>
      <c r="G290" s="310"/>
      <c r="H290" s="310"/>
      <c r="I290" s="310"/>
      <c r="J290" s="310"/>
      <c r="K290" s="310"/>
      <c r="L290" s="310"/>
      <c r="M290" s="310"/>
      <c r="N290" s="310"/>
      <c r="O290" s="310"/>
      <c r="P290" s="310"/>
      <c r="Q290" s="310"/>
      <c r="R290" s="310"/>
      <c r="S290" s="310"/>
      <c r="T290" s="310"/>
      <c r="U290" s="310"/>
      <c r="V290" s="310"/>
      <c r="W290" s="310"/>
      <c r="X290" s="310"/>
      <c r="Y290" s="310"/>
      <c r="Z290" s="310"/>
      <c r="AA290" s="310"/>
      <c r="AB290" s="310"/>
      <c r="AC290" s="310"/>
      <c r="AD290" s="310"/>
      <c r="AE290" s="310"/>
      <c r="AF290" s="310"/>
      <c r="AG290" s="310"/>
      <c r="AH290" s="310"/>
      <c r="AI290" s="310"/>
      <c r="AJ290" s="310"/>
      <c r="AK290" s="310"/>
      <c r="AL290" s="310"/>
    </row>
    <row r="291" spans="1:38" ht="14.25">
      <c r="A291" s="310"/>
      <c r="B291" s="310"/>
      <c r="C291" s="310"/>
      <c r="D291" s="310"/>
      <c r="E291" s="310"/>
      <c r="F291" s="310"/>
      <c r="G291" s="310"/>
      <c r="H291" s="310"/>
      <c r="I291" s="310"/>
      <c r="J291" s="310"/>
      <c r="K291" s="310"/>
      <c r="L291" s="310"/>
      <c r="M291" s="310"/>
      <c r="N291" s="310"/>
      <c r="O291" s="310"/>
      <c r="P291" s="310"/>
      <c r="Q291" s="310"/>
      <c r="R291" s="310"/>
      <c r="S291" s="310"/>
      <c r="T291" s="310"/>
      <c r="U291" s="310"/>
      <c r="V291" s="310"/>
      <c r="W291" s="310"/>
      <c r="X291" s="310"/>
      <c r="Y291" s="310"/>
      <c r="Z291" s="310"/>
      <c r="AA291" s="310"/>
      <c r="AB291" s="310"/>
      <c r="AC291" s="310"/>
      <c r="AD291" s="310"/>
      <c r="AE291" s="310"/>
      <c r="AF291" s="310"/>
      <c r="AG291" s="310"/>
      <c r="AH291" s="310"/>
      <c r="AI291" s="310"/>
      <c r="AJ291" s="310"/>
      <c r="AK291" s="310"/>
      <c r="AL291" s="310"/>
    </row>
    <row r="292" spans="1:38" ht="14.25">
      <c r="A292" s="310"/>
      <c r="B292" s="310"/>
      <c r="C292" s="310"/>
      <c r="D292" s="310"/>
      <c r="E292" s="310"/>
      <c r="F292" s="310"/>
      <c r="G292" s="310"/>
      <c r="H292" s="310"/>
      <c r="I292" s="310"/>
      <c r="J292" s="310"/>
      <c r="K292" s="310"/>
      <c r="L292" s="310"/>
      <c r="M292" s="310"/>
      <c r="N292" s="310"/>
      <c r="O292" s="310"/>
      <c r="P292" s="310"/>
      <c r="Q292" s="310"/>
      <c r="R292" s="310"/>
      <c r="S292" s="310"/>
      <c r="T292" s="310"/>
      <c r="U292" s="310"/>
      <c r="V292" s="310"/>
      <c r="W292" s="310"/>
      <c r="X292" s="310"/>
      <c r="Y292" s="310"/>
      <c r="Z292" s="310"/>
      <c r="AA292" s="310"/>
      <c r="AB292" s="310"/>
      <c r="AC292" s="310"/>
      <c r="AD292" s="310"/>
      <c r="AE292" s="310"/>
      <c r="AF292" s="310"/>
      <c r="AG292" s="310"/>
      <c r="AH292" s="310"/>
      <c r="AI292" s="310"/>
      <c r="AJ292" s="310"/>
      <c r="AK292" s="310"/>
      <c r="AL292" s="310"/>
    </row>
    <row r="293" spans="1:38" ht="14.25">
      <c r="A293" s="310"/>
      <c r="B293" s="310"/>
      <c r="C293" s="310"/>
      <c r="D293" s="310"/>
      <c r="E293" s="310"/>
      <c r="F293" s="310"/>
      <c r="G293" s="310"/>
      <c r="H293" s="310"/>
      <c r="I293" s="310"/>
      <c r="J293" s="310"/>
      <c r="K293" s="310"/>
      <c r="L293" s="310"/>
      <c r="M293" s="310"/>
      <c r="N293" s="310"/>
      <c r="O293" s="310"/>
      <c r="P293" s="310"/>
      <c r="Q293" s="310"/>
      <c r="R293" s="310"/>
      <c r="S293" s="310"/>
      <c r="T293" s="310"/>
      <c r="U293" s="310"/>
      <c r="V293" s="310"/>
      <c r="W293" s="310"/>
      <c r="X293" s="310"/>
      <c r="Y293" s="310"/>
      <c r="Z293" s="310"/>
      <c r="AA293" s="310"/>
      <c r="AB293" s="310"/>
      <c r="AC293" s="310"/>
      <c r="AD293" s="310"/>
      <c r="AE293" s="310"/>
      <c r="AF293" s="310"/>
      <c r="AG293" s="310"/>
      <c r="AH293" s="310"/>
      <c r="AI293" s="310"/>
      <c r="AJ293" s="310"/>
      <c r="AK293" s="310"/>
      <c r="AL293" s="310"/>
    </row>
    <row r="294" spans="1:38" ht="14.25">
      <c r="A294" s="310"/>
      <c r="B294" s="310"/>
      <c r="C294" s="310"/>
      <c r="D294" s="310"/>
      <c r="E294" s="310"/>
      <c r="F294" s="310"/>
      <c r="G294" s="310"/>
      <c r="H294" s="310"/>
      <c r="I294" s="310"/>
      <c r="J294" s="310"/>
      <c r="K294" s="310"/>
      <c r="L294" s="310"/>
      <c r="M294" s="310"/>
      <c r="N294" s="310"/>
      <c r="O294" s="310"/>
      <c r="P294" s="310"/>
      <c r="Q294" s="310"/>
      <c r="R294" s="310"/>
      <c r="S294" s="310"/>
      <c r="T294" s="310"/>
      <c r="U294" s="310"/>
      <c r="V294" s="310"/>
      <c r="W294" s="310"/>
      <c r="X294" s="310"/>
      <c r="Y294" s="310"/>
      <c r="Z294" s="310"/>
      <c r="AA294" s="310"/>
      <c r="AB294" s="310"/>
      <c r="AC294" s="310"/>
      <c r="AD294" s="310"/>
      <c r="AE294" s="310"/>
      <c r="AF294" s="310"/>
      <c r="AG294" s="310"/>
      <c r="AH294" s="310"/>
      <c r="AI294" s="310"/>
      <c r="AJ294" s="310"/>
      <c r="AK294" s="310"/>
      <c r="AL294" s="310"/>
    </row>
    <row r="295" spans="1:38" ht="14.25">
      <c r="A295" s="310"/>
      <c r="B295" s="310"/>
      <c r="C295" s="310"/>
      <c r="D295" s="310"/>
      <c r="E295" s="310"/>
      <c r="F295" s="310"/>
      <c r="G295" s="310"/>
      <c r="H295" s="310"/>
      <c r="I295" s="310"/>
      <c r="J295" s="310"/>
      <c r="K295" s="310"/>
      <c r="L295" s="310"/>
      <c r="M295" s="310"/>
      <c r="N295" s="310"/>
      <c r="O295" s="310"/>
      <c r="P295" s="310"/>
      <c r="Q295" s="310"/>
      <c r="R295" s="310"/>
      <c r="S295" s="310"/>
      <c r="T295" s="310"/>
      <c r="U295" s="310"/>
      <c r="V295" s="310"/>
      <c r="W295" s="310"/>
      <c r="X295" s="310"/>
      <c r="Y295" s="310"/>
      <c r="Z295" s="310"/>
      <c r="AA295" s="310"/>
      <c r="AB295" s="310"/>
      <c r="AC295" s="310"/>
      <c r="AD295" s="310"/>
      <c r="AE295" s="310"/>
      <c r="AF295" s="310"/>
      <c r="AG295" s="310"/>
      <c r="AH295" s="310"/>
      <c r="AI295" s="310"/>
      <c r="AJ295" s="310"/>
      <c r="AK295" s="310"/>
      <c r="AL295" s="310"/>
    </row>
  </sheetData>
  <mergeCells count="21">
    <mergeCell ref="G6:G7"/>
    <mergeCell ref="H6:H7"/>
    <mergeCell ref="I6:I7"/>
    <mergeCell ref="J6:J7"/>
    <mergeCell ref="K6:K7"/>
    <mergeCell ref="A1:L1"/>
    <mergeCell ref="A2:L2"/>
    <mergeCell ref="A3:L3"/>
    <mergeCell ref="A4:A7"/>
    <mergeCell ref="B4:B7"/>
    <mergeCell ref="C4:G4"/>
    <mergeCell ref="H4:L4"/>
    <mergeCell ref="C5:D5"/>
    <mergeCell ref="E5:G5"/>
    <mergeCell ref="H5:I5"/>
    <mergeCell ref="L6:L7"/>
    <mergeCell ref="J5:L5"/>
    <mergeCell ref="C6:C7"/>
    <mergeCell ref="D6:D7"/>
    <mergeCell ref="E6:E7"/>
    <mergeCell ref="F6:F7"/>
  </mergeCells>
  <printOptions horizontalCentered="1" verticalCentered="1"/>
  <pageMargins left="0.71" right="0.38" top="0.51" bottom="0.46" header="0.4" footer="0.22"/>
  <pageSetup paperSize="9" orientation="landscape" horizontalDpi="180" verticalDpi="18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5"/>
  <sheetViews>
    <sheetView zoomScale="85" zoomScaleNormal="85" workbookViewId="0">
      <selection activeCell="F3" sqref="F3:F5"/>
    </sheetView>
  </sheetViews>
  <sheetFormatPr defaultRowHeight="15"/>
  <cols>
    <col min="1" max="1" width="9.42578125" style="343" customWidth="1"/>
    <col min="2" max="2" width="9.140625" style="292" customWidth="1"/>
    <col min="3" max="3" width="117" style="292" bestFit="1" customWidth="1"/>
    <col min="4" max="4" width="9.140625" style="297" customWidth="1"/>
    <col min="5" max="5" width="9" style="297" customWidth="1"/>
    <col min="6" max="7" width="9" style="297"/>
    <col min="8" max="10" width="9" style="303"/>
    <col min="11" max="11" width="9" style="297"/>
    <col min="12" max="12" width="14.140625" style="572" hidden="1" customWidth="1"/>
    <col min="13" max="13" width="12.85546875" style="572" hidden="1" customWidth="1"/>
    <col min="14" max="249" width="9" style="297"/>
    <col min="250" max="250" width="9.42578125" style="297" customWidth="1"/>
    <col min="251" max="251" width="9.140625" style="297" customWidth="1"/>
    <col min="252" max="252" width="69.7109375" style="297" bestFit="1" customWidth="1"/>
    <col min="253" max="253" width="12.7109375" style="297" customWidth="1"/>
    <col min="254" max="254" width="10.42578125" style="297" customWidth="1"/>
    <col min="255" max="255" width="10" style="297" customWidth="1"/>
    <col min="256" max="256" width="9.85546875" style="297" customWidth="1"/>
    <col min="257" max="257" width="11" style="297" bestFit="1" customWidth="1"/>
    <col min="258" max="259" width="12" style="297" customWidth="1"/>
    <col min="260" max="260" width="10.140625" style="297" customWidth="1"/>
    <col min="261" max="261" width="10.42578125" style="297" customWidth="1"/>
    <col min="262" max="262" width="9.140625" style="297" customWidth="1"/>
    <col min="263" max="263" width="0" style="297" hidden="1" customWidth="1"/>
    <col min="264" max="505" width="9" style="297"/>
    <col min="506" max="506" width="9.42578125" style="297" customWidth="1"/>
    <col min="507" max="507" width="9.140625" style="297" customWidth="1"/>
    <col min="508" max="508" width="69.7109375" style="297" bestFit="1" customWidth="1"/>
    <col min="509" max="509" width="12.7109375" style="297" customWidth="1"/>
    <col min="510" max="510" width="10.42578125" style="297" customWidth="1"/>
    <col min="511" max="511" width="10" style="297" customWidth="1"/>
    <col min="512" max="512" width="9.85546875" style="297" customWidth="1"/>
    <col min="513" max="513" width="11" style="297" bestFit="1" customWidth="1"/>
    <col min="514" max="515" width="12" style="297" customWidth="1"/>
    <col min="516" max="516" width="10.140625" style="297" customWidth="1"/>
    <col min="517" max="517" width="10.42578125" style="297" customWidth="1"/>
    <col min="518" max="518" width="9.140625" style="297" customWidth="1"/>
    <col min="519" max="519" width="0" style="297" hidden="1" customWidth="1"/>
    <col min="520" max="761" width="9" style="297"/>
    <col min="762" max="762" width="9.42578125" style="297" customWidth="1"/>
    <col min="763" max="763" width="9.140625" style="297" customWidth="1"/>
    <col min="764" max="764" width="69.7109375" style="297" bestFit="1" customWidth="1"/>
    <col min="765" max="765" width="12.7109375" style="297" customWidth="1"/>
    <col min="766" max="766" width="10.42578125" style="297" customWidth="1"/>
    <col min="767" max="767" width="10" style="297" customWidth="1"/>
    <col min="768" max="768" width="9.85546875" style="297" customWidth="1"/>
    <col min="769" max="769" width="11" style="297" bestFit="1" customWidth="1"/>
    <col min="770" max="771" width="12" style="297" customWidth="1"/>
    <col min="772" max="772" width="10.140625" style="297" customWidth="1"/>
    <col min="773" max="773" width="10.42578125" style="297" customWidth="1"/>
    <col min="774" max="774" width="9.140625" style="297" customWidth="1"/>
    <col min="775" max="775" width="0" style="297" hidden="1" customWidth="1"/>
    <col min="776" max="1017" width="9" style="297"/>
    <col min="1018" max="1018" width="9.42578125" style="297" customWidth="1"/>
    <col min="1019" max="1019" width="9.140625" style="297" customWidth="1"/>
    <col min="1020" max="1020" width="69.7109375" style="297" bestFit="1" customWidth="1"/>
    <col min="1021" max="1021" width="12.7109375" style="297" customWidth="1"/>
    <col min="1022" max="1022" width="10.42578125" style="297" customWidth="1"/>
    <col min="1023" max="1023" width="10" style="297" customWidth="1"/>
    <col min="1024" max="1024" width="9.85546875" style="297" customWidth="1"/>
    <col min="1025" max="1025" width="11" style="297" bestFit="1" customWidth="1"/>
    <col min="1026" max="1027" width="12" style="297" customWidth="1"/>
    <col min="1028" max="1028" width="10.140625" style="297" customWidth="1"/>
    <col min="1029" max="1029" width="10.42578125" style="297" customWidth="1"/>
    <col min="1030" max="1030" width="9.140625" style="297" customWidth="1"/>
    <col min="1031" max="1031" width="0" style="297" hidden="1" customWidth="1"/>
    <col min="1032" max="1273" width="9" style="297"/>
    <col min="1274" max="1274" width="9.42578125" style="297" customWidth="1"/>
    <col min="1275" max="1275" width="9.140625" style="297" customWidth="1"/>
    <col min="1276" max="1276" width="69.7109375" style="297" bestFit="1" customWidth="1"/>
    <col min="1277" max="1277" width="12.7109375" style="297" customWidth="1"/>
    <col min="1278" max="1278" width="10.42578125" style="297" customWidth="1"/>
    <col min="1279" max="1279" width="10" style="297" customWidth="1"/>
    <col min="1280" max="1280" width="9.85546875" style="297" customWidth="1"/>
    <col min="1281" max="1281" width="11" style="297" bestFit="1" customWidth="1"/>
    <col min="1282" max="1283" width="12" style="297" customWidth="1"/>
    <col min="1284" max="1284" width="10.140625" style="297" customWidth="1"/>
    <col min="1285" max="1285" width="10.42578125" style="297" customWidth="1"/>
    <col min="1286" max="1286" width="9.140625" style="297" customWidth="1"/>
    <col min="1287" max="1287" width="0" style="297" hidden="1" customWidth="1"/>
    <col min="1288" max="1529" width="9" style="297"/>
    <col min="1530" max="1530" width="9.42578125" style="297" customWidth="1"/>
    <col min="1531" max="1531" width="9.140625" style="297" customWidth="1"/>
    <col min="1532" max="1532" width="69.7109375" style="297" bestFit="1" customWidth="1"/>
    <col min="1533" max="1533" width="12.7109375" style="297" customWidth="1"/>
    <col min="1534" max="1534" width="10.42578125" style="297" customWidth="1"/>
    <col min="1535" max="1535" width="10" style="297" customWidth="1"/>
    <col min="1536" max="1536" width="9.85546875" style="297" customWidth="1"/>
    <col min="1537" max="1537" width="11" style="297" bestFit="1" customWidth="1"/>
    <col min="1538" max="1539" width="12" style="297" customWidth="1"/>
    <col min="1540" max="1540" width="10.140625" style="297" customWidth="1"/>
    <col min="1541" max="1541" width="10.42578125" style="297" customWidth="1"/>
    <col min="1542" max="1542" width="9.140625" style="297" customWidth="1"/>
    <col min="1543" max="1543" width="0" style="297" hidden="1" customWidth="1"/>
    <col min="1544" max="1785" width="9" style="297"/>
    <col min="1786" max="1786" width="9.42578125" style="297" customWidth="1"/>
    <col min="1787" max="1787" width="9.140625" style="297" customWidth="1"/>
    <col min="1788" max="1788" width="69.7109375" style="297" bestFit="1" customWidth="1"/>
    <col min="1789" max="1789" width="12.7109375" style="297" customWidth="1"/>
    <col min="1790" max="1790" width="10.42578125" style="297" customWidth="1"/>
    <col min="1791" max="1791" width="10" style="297" customWidth="1"/>
    <col min="1792" max="1792" width="9.85546875" style="297" customWidth="1"/>
    <col min="1793" max="1793" width="11" style="297" bestFit="1" customWidth="1"/>
    <col min="1794" max="1795" width="12" style="297" customWidth="1"/>
    <col min="1796" max="1796" width="10.140625" style="297" customWidth="1"/>
    <col min="1797" max="1797" width="10.42578125" style="297" customWidth="1"/>
    <col min="1798" max="1798" width="9.140625" style="297" customWidth="1"/>
    <col min="1799" max="1799" width="0" style="297" hidden="1" customWidth="1"/>
    <col min="1800" max="2041" width="9" style="297"/>
    <col min="2042" max="2042" width="9.42578125" style="297" customWidth="1"/>
    <col min="2043" max="2043" width="9.140625" style="297" customWidth="1"/>
    <col min="2044" max="2044" width="69.7109375" style="297" bestFit="1" customWidth="1"/>
    <col min="2045" max="2045" width="12.7109375" style="297" customWidth="1"/>
    <col min="2046" max="2046" width="10.42578125" style="297" customWidth="1"/>
    <col min="2047" max="2047" width="10" style="297" customWidth="1"/>
    <col min="2048" max="2048" width="9.85546875" style="297" customWidth="1"/>
    <col min="2049" max="2049" width="11" style="297" bestFit="1" customWidth="1"/>
    <col min="2050" max="2051" width="12" style="297" customWidth="1"/>
    <col min="2052" max="2052" width="10.140625" style="297" customWidth="1"/>
    <col min="2053" max="2053" width="10.42578125" style="297" customWidth="1"/>
    <col min="2054" max="2054" width="9.140625" style="297" customWidth="1"/>
    <col min="2055" max="2055" width="0" style="297" hidden="1" customWidth="1"/>
    <col min="2056" max="2297" width="9" style="297"/>
    <col min="2298" max="2298" width="9.42578125" style="297" customWidth="1"/>
    <col min="2299" max="2299" width="9.140625" style="297" customWidth="1"/>
    <col min="2300" max="2300" width="69.7109375" style="297" bestFit="1" customWidth="1"/>
    <col min="2301" max="2301" width="12.7109375" style="297" customWidth="1"/>
    <col min="2302" max="2302" width="10.42578125" style="297" customWidth="1"/>
    <col min="2303" max="2303" width="10" style="297" customWidth="1"/>
    <col min="2304" max="2304" width="9.85546875" style="297" customWidth="1"/>
    <col min="2305" max="2305" width="11" style="297" bestFit="1" customWidth="1"/>
    <col min="2306" max="2307" width="12" style="297" customWidth="1"/>
    <col min="2308" max="2308" width="10.140625" style="297" customWidth="1"/>
    <col min="2309" max="2309" width="10.42578125" style="297" customWidth="1"/>
    <col min="2310" max="2310" width="9.140625" style="297" customWidth="1"/>
    <col min="2311" max="2311" width="0" style="297" hidden="1" customWidth="1"/>
    <col min="2312" max="2553" width="9" style="297"/>
    <col min="2554" max="2554" width="9.42578125" style="297" customWidth="1"/>
    <col min="2555" max="2555" width="9.140625" style="297" customWidth="1"/>
    <col min="2556" max="2556" width="69.7109375" style="297" bestFit="1" customWidth="1"/>
    <col min="2557" max="2557" width="12.7109375" style="297" customWidth="1"/>
    <col min="2558" max="2558" width="10.42578125" style="297" customWidth="1"/>
    <col min="2559" max="2559" width="10" style="297" customWidth="1"/>
    <col min="2560" max="2560" width="9.85546875" style="297" customWidth="1"/>
    <col min="2561" max="2561" width="11" style="297" bestFit="1" customWidth="1"/>
    <col min="2562" max="2563" width="12" style="297" customWidth="1"/>
    <col min="2564" max="2564" width="10.140625" style="297" customWidth="1"/>
    <col min="2565" max="2565" width="10.42578125" style="297" customWidth="1"/>
    <col min="2566" max="2566" width="9.140625" style="297" customWidth="1"/>
    <col min="2567" max="2567" width="0" style="297" hidden="1" customWidth="1"/>
    <col min="2568" max="2809" width="9" style="297"/>
    <col min="2810" max="2810" width="9.42578125" style="297" customWidth="1"/>
    <col min="2811" max="2811" width="9.140625" style="297" customWidth="1"/>
    <col min="2812" max="2812" width="69.7109375" style="297" bestFit="1" customWidth="1"/>
    <col min="2813" max="2813" width="12.7109375" style="297" customWidth="1"/>
    <col min="2814" max="2814" width="10.42578125" style="297" customWidth="1"/>
    <col min="2815" max="2815" width="10" style="297" customWidth="1"/>
    <col min="2816" max="2816" width="9.85546875" style="297" customWidth="1"/>
    <col min="2817" max="2817" width="11" style="297" bestFit="1" customWidth="1"/>
    <col min="2818" max="2819" width="12" style="297" customWidth="1"/>
    <col min="2820" max="2820" width="10.140625" style="297" customWidth="1"/>
    <col min="2821" max="2821" width="10.42578125" style="297" customWidth="1"/>
    <col min="2822" max="2822" width="9.140625" style="297" customWidth="1"/>
    <col min="2823" max="2823" width="0" style="297" hidden="1" customWidth="1"/>
    <col min="2824" max="3065" width="9" style="297"/>
    <col min="3066" max="3066" width="9.42578125" style="297" customWidth="1"/>
    <col min="3067" max="3067" width="9.140625" style="297" customWidth="1"/>
    <col min="3068" max="3068" width="69.7109375" style="297" bestFit="1" customWidth="1"/>
    <col min="3069" max="3069" width="12.7109375" style="297" customWidth="1"/>
    <col min="3070" max="3070" width="10.42578125" style="297" customWidth="1"/>
    <col min="3071" max="3071" width="10" style="297" customWidth="1"/>
    <col min="3072" max="3072" width="9.85546875" style="297" customWidth="1"/>
    <col min="3073" max="3073" width="11" style="297" bestFit="1" customWidth="1"/>
    <col min="3074" max="3075" width="12" style="297" customWidth="1"/>
    <col min="3076" max="3076" width="10.140625" style="297" customWidth="1"/>
    <col min="3077" max="3077" width="10.42578125" style="297" customWidth="1"/>
    <col min="3078" max="3078" width="9.140625" style="297" customWidth="1"/>
    <col min="3079" max="3079" width="0" style="297" hidden="1" customWidth="1"/>
    <col min="3080" max="3321" width="9" style="297"/>
    <col min="3322" max="3322" width="9.42578125" style="297" customWidth="1"/>
    <col min="3323" max="3323" width="9.140625" style="297" customWidth="1"/>
    <col min="3324" max="3324" width="69.7109375" style="297" bestFit="1" customWidth="1"/>
    <col min="3325" max="3325" width="12.7109375" style="297" customWidth="1"/>
    <col min="3326" max="3326" width="10.42578125" style="297" customWidth="1"/>
    <col min="3327" max="3327" width="10" style="297" customWidth="1"/>
    <col min="3328" max="3328" width="9.85546875" style="297" customWidth="1"/>
    <col min="3329" max="3329" width="11" style="297" bestFit="1" customWidth="1"/>
    <col min="3330" max="3331" width="12" style="297" customWidth="1"/>
    <col min="3332" max="3332" width="10.140625" style="297" customWidth="1"/>
    <col min="3333" max="3333" width="10.42578125" style="297" customWidth="1"/>
    <col min="3334" max="3334" width="9.140625" style="297" customWidth="1"/>
    <col min="3335" max="3335" width="0" style="297" hidden="1" customWidth="1"/>
    <col min="3336" max="3577" width="9" style="297"/>
    <col min="3578" max="3578" width="9.42578125" style="297" customWidth="1"/>
    <col min="3579" max="3579" width="9.140625" style="297" customWidth="1"/>
    <col min="3580" max="3580" width="69.7109375" style="297" bestFit="1" customWidth="1"/>
    <col min="3581" max="3581" width="12.7109375" style="297" customWidth="1"/>
    <col min="3582" max="3582" width="10.42578125" style="297" customWidth="1"/>
    <col min="3583" max="3583" width="10" style="297" customWidth="1"/>
    <col min="3584" max="3584" width="9.85546875" style="297" customWidth="1"/>
    <col min="3585" max="3585" width="11" style="297" bestFit="1" customWidth="1"/>
    <col min="3586" max="3587" width="12" style="297" customWidth="1"/>
    <col min="3588" max="3588" width="10.140625" style="297" customWidth="1"/>
    <col min="3589" max="3589" width="10.42578125" style="297" customWidth="1"/>
    <col min="3590" max="3590" width="9.140625" style="297" customWidth="1"/>
    <col min="3591" max="3591" width="0" style="297" hidden="1" customWidth="1"/>
    <col min="3592" max="3833" width="9" style="297"/>
    <col min="3834" max="3834" width="9.42578125" style="297" customWidth="1"/>
    <col min="3835" max="3835" width="9.140625" style="297" customWidth="1"/>
    <col min="3836" max="3836" width="69.7109375" style="297" bestFit="1" customWidth="1"/>
    <col min="3837" max="3837" width="12.7109375" style="297" customWidth="1"/>
    <col min="3838" max="3838" width="10.42578125" style="297" customWidth="1"/>
    <col min="3839" max="3839" width="10" style="297" customWidth="1"/>
    <col min="3840" max="3840" width="9.85546875" style="297" customWidth="1"/>
    <col min="3841" max="3841" width="11" style="297" bestFit="1" customWidth="1"/>
    <col min="3842" max="3843" width="12" style="297" customWidth="1"/>
    <col min="3844" max="3844" width="10.140625" style="297" customWidth="1"/>
    <col min="3845" max="3845" width="10.42578125" style="297" customWidth="1"/>
    <col min="3846" max="3846" width="9.140625" style="297" customWidth="1"/>
    <col min="3847" max="3847" width="0" style="297" hidden="1" customWidth="1"/>
    <col min="3848" max="4089" width="9" style="297"/>
    <col min="4090" max="4090" width="9.42578125" style="297" customWidth="1"/>
    <col min="4091" max="4091" width="9.140625" style="297" customWidth="1"/>
    <col min="4092" max="4092" width="69.7109375" style="297" bestFit="1" customWidth="1"/>
    <col min="4093" max="4093" width="12.7109375" style="297" customWidth="1"/>
    <col min="4094" max="4094" width="10.42578125" style="297" customWidth="1"/>
    <col min="4095" max="4095" width="10" style="297" customWidth="1"/>
    <col min="4096" max="4096" width="9.85546875" style="297" customWidth="1"/>
    <col min="4097" max="4097" width="11" style="297" bestFit="1" customWidth="1"/>
    <col min="4098" max="4099" width="12" style="297" customWidth="1"/>
    <col min="4100" max="4100" width="10.140625" style="297" customWidth="1"/>
    <col min="4101" max="4101" width="10.42578125" style="297" customWidth="1"/>
    <col min="4102" max="4102" width="9.140625" style="297" customWidth="1"/>
    <col min="4103" max="4103" width="0" style="297" hidden="1" customWidth="1"/>
    <col min="4104" max="4345" width="9" style="297"/>
    <col min="4346" max="4346" width="9.42578125" style="297" customWidth="1"/>
    <col min="4347" max="4347" width="9.140625" style="297" customWidth="1"/>
    <col min="4348" max="4348" width="69.7109375" style="297" bestFit="1" customWidth="1"/>
    <col min="4349" max="4349" width="12.7109375" style="297" customWidth="1"/>
    <col min="4350" max="4350" width="10.42578125" style="297" customWidth="1"/>
    <col min="4351" max="4351" width="10" style="297" customWidth="1"/>
    <col min="4352" max="4352" width="9.85546875" style="297" customWidth="1"/>
    <col min="4353" max="4353" width="11" style="297" bestFit="1" customWidth="1"/>
    <col min="4354" max="4355" width="12" style="297" customWidth="1"/>
    <col min="4356" max="4356" width="10.140625" style="297" customWidth="1"/>
    <col min="4357" max="4357" width="10.42578125" style="297" customWidth="1"/>
    <col min="4358" max="4358" width="9.140625" style="297" customWidth="1"/>
    <col min="4359" max="4359" width="0" style="297" hidden="1" customWidth="1"/>
    <col min="4360" max="4601" width="9" style="297"/>
    <col min="4602" max="4602" width="9.42578125" style="297" customWidth="1"/>
    <col min="4603" max="4603" width="9.140625" style="297" customWidth="1"/>
    <col min="4604" max="4604" width="69.7109375" style="297" bestFit="1" customWidth="1"/>
    <col min="4605" max="4605" width="12.7109375" style="297" customWidth="1"/>
    <col min="4606" max="4606" width="10.42578125" style="297" customWidth="1"/>
    <col min="4607" max="4607" width="10" style="297" customWidth="1"/>
    <col min="4608" max="4608" width="9.85546875" style="297" customWidth="1"/>
    <col min="4609" max="4609" width="11" style="297" bestFit="1" customWidth="1"/>
    <col min="4610" max="4611" width="12" style="297" customWidth="1"/>
    <col min="4612" max="4612" width="10.140625" style="297" customWidth="1"/>
    <col min="4613" max="4613" width="10.42578125" style="297" customWidth="1"/>
    <col min="4614" max="4614" width="9.140625" style="297" customWidth="1"/>
    <col min="4615" max="4615" width="0" style="297" hidden="1" customWidth="1"/>
    <col min="4616" max="4857" width="9" style="297"/>
    <col min="4858" max="4858" width="9.42578125" style="297" customWidth="1"/>
    <col min="4859" max="4859" width="9.140625" style="297" customWidth="1"/>
    <col min="4860" max="4860" width="69.7109375" style="297" bestFit="1" customWidth="1"/>
    <col min="4861" max="4861" width="12.7109375" style="297" customWidth="1"/>
    <col min="4862" max="4862" width="10.42578125" style="297" customWidth="1"/>
    <col min="4863" max="4863" width="10" style="297" customWidth="1"/>
    <col min="4864" max="4864" width="9.85546875" style="297" customWidth="1"/>
    <col min="4865" max="4865" width="11" style="297" bestFit="1" customWidth="1"/>
    <col min="4866" max="4867" width="12" style="297" customWidth="1"/>
    <col min="4868" max="4868" width="10.140625" style="297" customWidth="1"/>
    <col min="4869" max="4869" width="10.42578125" style="297" customWidth="1"/>
    <col min="4870" max="4870" width="9.140625" style="297" customWidth="1"/>
    <col min="4871" max="4871" width="0" style="297" hidden="1" customWidth="1"/>
    <col min="4872" max="5113" width="9" style="297"/>
    <col min="5114" max="5114" width="9.42578125" style="297" customWidth="1"/>
    <col min="5115" max="5115" width="9.140625" style="297" customWidth="1"/>
    <col min="5116" max="5116" width="69.7109375" style="297" bestFit="1" customWidth="1"/>
    <col min="5117" max="5117" width="12.7109375" style="297" customWidth="1"/>
    <col min="5118" max="5118" width="10.42578125" style="297" customWidth="1"/>
    <col min="5119" max="5119" width="10" style="297" customWidth="1"/>
    <col min="5120" max="5120" width="9.85546875" style="297" customWidth="1"/>
    <col min="5121" max="5121" width="11" style="297" bestFit="1" customWidth="1"/>
    <col min="5122" max="5123" width="12" style="297" customWidth="1"/>
    <col min="5124" max="5124" width="10.140625" style="297" customWidth="1"/>
    <col min="5125" max="5125" width="10.42578125" style="297" customWidth="1"/>
    <col min="5126" max="5126" width="9.140625" style="297" customWidth="1"/>
    <col min="5127" max="5127" width="0" style="297" hidden="1" customWidth="1"/>
    <col min="5128" max="5369" width="9" style="297"/>
    <col min="5370" max="5370" width="9.42578125" style="297" customWidth="1"/>
    <col min="5371" max="5371" width="9.140625" style="297" customWidth="1"/>
    <col min="5372" max="5372" width="69.7109375" style="297" bestFit="1" customWidth="1"/>
    <col min="5373" max="5373" width="12.7109375" style="297" customWidth="1"/>
    <col min="5374" max="5374" width="10.42578125" style="297" customWidth="1"/>
    <col min="5375" max="5375" width="10" style="297" customWidth="1"/>
    <col min="5376" max="5376" width="9.85546875" style="297" customWidth="1"/>
    <col min="5377" max="5377" width="11" style="297" bestFit="1" customWidth="1"/>
    <col min="5378" max="5379" width="12" style="297" customWidth="1"/>
    <col min="5380" max="5380" width="10.140625" style="297" customWidth="1"/>
    <col min="5381" max="5381" width="10.42578125" style="297" customWidth="1"/>
    <col min="5382" max="5382" width="9.140625" style="297" customWidth="1"/>
    <col min="5383" max="5383" width="0" style="297" hidden="1" customWidth="1"/>
    <col min="5384" max="5625" width="9" style="297"/>
    <col min="5626" max="5626" width="9.42578125" style="297" customWidth="1"/>
    <col min="5627" max="5627" width="9.140625" style="297" customWidth="1"/>
    <col min="5628" max="5628" width="69.7109375" style="297" bestFit="1" customWidth="1"/>
    <col min="5629" max="5629" width="12.7109375" style="297" customWidth="1"/>
    <col min="5630" max="5630" width="10.42578125" style="297" customWidth="1"/>
    <col min="5631" max="5631" width="10" style="297" customWidth="1"/>
    <col min="5632" max="5632" width="9.85546875" style="297" customWidth="1"/>
    <col min="5633" max="5633" width="11" style="297" bestFit="1" customWidth="1"/>
    <col min="5634" max="5635" width="12" style="297" customWidth="1"/>
    <col min="5636" max="5636" width="10.140625" style="297" customWidth="1"/>
    <col min="5637" max="5637" width="10.42578125" style="297" customWidth="1"/>
    <col min="5638" max="5638" width="9.140625" style="297" customWidth="1"/>
    <col min="5639" max="5639" width="0" style="297" hidden="1" customWidth="1"/>
    <col min="5640" max="5881" width="9" style="297"/>
    <col min="5882" max="5882" width="9.42578125" style="297" customWidth="1"/>
    <col min="5883" max="5883" width="9.140625" style="297" customWidth="1"/>
    <col min="5884" max="5884" width="69.7109375" style="297" bestFit="1" customWidth="1"/>
    <col min="5885" max="5885" width="12.7109375" style="297" customWidth="1"/>
    <col min="5886" max="5886" width="10.42578125" style="297" customWidth="1"/>
    <col min="5887" max="5887" width="10" style="297" customWidth="1"/>
    <col min="5888" max="5888" width="9.85546875" style="297" customWidth="1"/>
    <col min="5889" max="5889" width="11" style="297" bestFit="1" customWidth="1"/>
    <col min="5890" max="5891" width="12" style="297" customWidth="1"/>
    <col min="5892" max="5892" width="10.140625" style="297" customWidth="1"/>
    <col min="5893" max="5893" width="10.42578125" style="297" customWidth="1"/>
    <col min="5894" max="5894" width="9.140625" style="297" customWidth="1"/>
    <col min="5895" max="5895" width="0" style="297" hidden="1" customWidth="1"/>
    <col min="5896" max="6137" width="9" style="297"/>
    <col min="6138" max="6138" width="9.42578125" style="297" customWidth="1"/>
    <col min="6139" max="6139" width="9.140625" style="297" customWidth="1"/>
    <col min="6140" max="6140" width="69.7109375" style="297" bestFit="1" customWidth="1"/>
    <col min="6141" max="6141" width="12.7109375" style="297" customWidth="1"/>
    <col min="6142" max="6142" width="10.42578125" style="297" customWidth="1"/>
    <col min="6143" max="6143" width="10" style="297" customWidth="1"/>
    <col min="6144" max="6144" width="9.85546875" style="297" customWidth="1"/>
    <col min="6145" max="6145" width="11" style="297" bestFit="1" customWidth="1"/>
    <col min="6146" max="6147" width="12" style="297" customWidth="1"/>
    <col min="6148" max="6148" width="10.140625" style="297" customWidth="1"/>
    <col min="6149" max="6149" width="10.42578125" style="297" customWidth="1"/>
    <col min="6150" max="6150" width="9.140625" style="297" customWidth="1"/>
    <col min="6151" max="6151" width="0" style="297" hidden="1" customWidth="1"/>
    <col min="6152" max="6393" width="9" style="297"/>
    <col min="6394" max="6394" width="9.42578125" style="297" customWidth="1"/>
    <col min="6395" max="6395" width="9.140625" style="297" customWidth="1"/>
    <col min="6396" max="6396" width="69.7109375" style="297" bestFit="1" customWidth="1"/>
    <col min="6397" max="6397" width="12.7109375" style="297" customWidth="1"/>
    <col min="6398" max="6398" width="10.42578125" style="297" customWidth="1"/>
    <col min="6399" max="6399" width="10" style="297" customWidth="1"/>
    <col min="6400" max="6400" width="9.85546875" style="297" customWidth="1"/>
    <col min="6401" max="6401" width="11" style="297" bestFit="1" customWidth="1"/>
    <col min="6402" max="6403" width="12" style="297" customWidth="1"/>
    <col min="6404" max="6404" width="10.140625" style="297" customWidth="1"/>
    <col min="6405" max="6405" width="10.42578125" style="297" customWidth="1"/>
    <col min="6406" max="6406" width="9.140625" style="297" customWidth="1"/>
    <col min="6407" max="6407" width="0" style="297" hidden="1" customWidth="1"/>
    <col min="6408" max="6649" width="9" style="297"/>
    <col min="6650" max="6650" width="9.42578125" style="297" customWidth="1"/>
    <col min="6651" max="6651" width="9.140625" style="297" customWidth="1"/>
    <col min="6652" max="6652" width="69.7109375" style="297" bestFit="1" customWidth="1"/>
    <col min="6653" max="6653" width="12.7109375" style="297" customWidth="1"/>
    <col min="6654" max="6654" width="10.42578125" style="297" customWidth="1"/>
    <col min="6655" max="6655" width="10" style="297" customWidth="1"/>
    <col min="6656" max="6656" width="9.85546875" style="297" customWidth="1"/>
    <col min="6657" max="6657" width="11" style="297" bestFit="1" customWidth="1"/>
    <col min="6658" max="6659" width="12" style="297" customWidth="1"/>
    <col min="6660" max="6660" width="10.140625" style="297" customWidth="1"/>
    <col min="6661" max="6661" width="10.42578125" style="297" customWidth="1"/>
    <col min="6662" max="6662" width="9.140625" style="297" customWidth="1"/>
    <col min="6663" max="6663" width="0" style="297" hidden="1" customWidth="1"/>
    <col min="6664" max="6905" width="9" style="297"/>
    <col min="6906" max="6906" width="9.42578125" style="297" customWidth="1"/>
    <col min="6907" max="6907" width="9.140625" style="297" customWidth="1"/>
    <col min="6908" max="6908" width="69.7109375" style="297" bestFit="1" customWidth="1"/>
    <col min="6909" max="6909" width="12.7109375" style="297" customWidth="1"/>
    <col min="6910" max="6910" width="10.42578125" style="297" customWidth="1"/>
    <col min="6911" max="6911" width="10" style="297" customWidth="1"/>
    <col min="6912" max="6912" width="9.85546875" style="297" customWidth="1"/>
    <col min="6913" max="6913" width="11" style="297" bestFit="1" customWidth="1"/>
    <col min="6914" max="6915" width="12" style="297" customWidth="1"/>
    <col min="6916" max="6916" width="10.140625" style="297" customWidth="1"/>
    <col min="6917" max="6917" width="10.42578125" style="297" customWidth="1"/>
    <col min="6918" max="6918" width="9.140625" style="297" customWidth="1"/>
    <col min="6919" max="6919" width="0" style="297" hidden="1" customWidth="1"/>
    <col min="6920" max="7161" width="9" style="297"/>
    <col min="7162" max="7162" width="9.42578125" style="297" customWidth="1"/>
    <col min="7163" max="7163" width="9.140625" style="297" customWidth="1"/>
    <col min="7164" max="7164" width="69.7109375" style="297" bestFit="1" customWidth="1"/>
    <col min="7165" max="7165" width="12.7109375" style="297" customWidth="1"/>
    <col min="7166" max="7166" width="10.42578125" style="297" customWidth="1"/>
    <col min="7167" max="7167" width="10" style="297" customWidth="1"/>
    <col min="7168" max="7168" width="9.85546875" style="297" customWidth="1"/>
    <col min="7169" max="7169" width="11" style="297" bestFit="1" customWidth="1"/>
    <col min="7170" max="7171" width="12" style="297" customWidth="1"/>
    <col min="7172" max="7172" width="10.140625" style="297" customWidth="1"/>
    <col min="7173" max="7173" width="10.42578125" style="297" customWidth="1"/>
    <col min="7174" max="7174" width="9.140625" style="297" customWidth="1"/>
    <col min="7175" max="7175" width="0" style="297" hidden="1" customWidth="1"/>
    <col min="7176" max="7417" width="9" style="297"/>
    <col min="7418" max="7418" width="9.42578125" style="297" customWidth="1"/>
    <col min="7419" max="7419" width="9.140625" style="297" customWidth="1"/>
    <col min="7420" max="7420" width="69.7109375" style="297" bestFit="1" customWidth="1"/>
    <col min="7421" max="7421" width="12.7109375" style="297" customWidth="1"/>
    <col min="7422" max="7422" width="10.42578125" style="297" customWidth="1"/>
    <col min="7423" max="7423" width="10" style="297" customWidth="1"/>
    <col min="7424" max="7424" width="9.85546875" style="297" customWidth="1"/>
    <col min="7425" max="7425" width="11" style="297" bestFit="1" customWidth="1"/>
    <col min="7426" max="7427" width="12" style="297" customWidth="1"/>
    <col min="7428" max="7428" width="10.140625" style="297" customWidth="1"/>
    <col min="7429" max="7429" width="10.42578125" style="297" customWidth="1"/>
    <col min="7430" max="7430" width="9.140625" style="297" customWidth="1"/>
    <col min="7431" max="7431" width="0" style="297" hidden="1" customWidth="1"/>
    <col min="7432" max="7673" width="9" style="297"/>
    <col min="7674" max="7674" width="9.42578125" style="297" customWidth="1"/>
    <col min="7675" max="7675" width="9.140625" style="297" customWidth="1"/>
    <col min="7676" max="7676" width="69.7109375" style="297" bestFit="1" customWidth="1"/>
    <col min="7677" max="7677" width="12.7109375" style="297" customWidth="1"/>
    <col min="7678" max="7678" width="10.42578125" style="297" customWidth="1"/>
    <col min="7679" max="7679" width="10" style="297" customWidth="1"/>
    <col min="7680" max="7680" width="9.85546875" style="297" customWidth="1"/>
    <col min="7681" max="7681" width="11" style="297" bestFit="1" customWidth="1"/>
    <col min="7682" max="7683" width="12" style="297" customWidth="1"/>
    <col min="7684" max="7684" width="10.140625" style="297" customWidth="1"/>
    <col min="7685" max="7685" width="10.42578125" style="297" customWidth="1"/>
    <col min="7686" max="7686" width="9.140625" style="297" customWidth="1"/>
    <col min="7687" max="7687" width="0" style="297" hidden="1" customWidth="1"/>
    <col min="7688" max="7929" width="9" style="297"/>
    <col min="7930" max="7930" width="9.42578125" style="297" customWidth="1"/>
    <col min="7931" max="7931" width="9.140625" style="297" customWidth="1"/>
    <col min="7932" max="7932" width="69.7109375" style="297" bestFit="1" customWidth="1"/>
    <col min="7933" max="7933" width="12.7109375" style="297" customWidth="1"/>
    <col min="7934" max="7934" width="10.42578125" style="297" customWidth="1"/>
    <col min="7935" max="7935" width="10" style="297" customWidth="1"/>
    <col min="7936" max="7936" width="9.85546875" style="297" customWidth="1"/>
    <col min="7937" max="7937" width="11" style="297" bestFit="1" customWidth="1"/>
    <col min="7938" max="7939" width="12" style="297" customWidth="1"/>
    <col min="7940" max="7940" width="10.140625" style="297" customWidth="1"/>
    <col min="7941" max="7941" width="10.42578125" style="297" customWidth="1"/>
    <col min="7942" max="7942" width="9.140625" style="297" customWidth="1"/>
    <col min="7943" max="7943" width="0" style="297" hidden="1" customWidth="1"/>
    <col min="7944" max="8185" width="9" style="297"/>
    <col min="8186" max="8186" width="9.42578125" style="297" customWidth="1"/>
    <col min="8187" max="8187" width="9.140625" style="297" customWidth="1"/>
    <col min="8188" max="8188" width="69.7109375" style="297" bestFit="1" customWidth="1"/>
    <col min="8189" max="8189" width="12.7109375" style="297" customWidth="1"/>
    <col min="8190" max="8190" width="10.42578125" style="297" customWidth="1"/>
    <col min="8191" max="8191" width="10" style="297" customWidth="1"/>
    <col min="8192" max="8192" width="9.85546875" style="297" customWidth="1"/>
    <col min="8193" max="8193" width="11" style="297" bestFit="1" customWidth="1"/>
    <col min="8194" max="8195" width="12" style="297" customWidth="1"/>
    <col min="8196" max="8196" width="10.140625" style="297" customWidth="1"/>
    <col min="8197" max="8197" width="10.42578125" style="297" customWidth="1"/>
    <col min="8198" max="8198" width="9.140625" style="297" customWidth="1"/>
    <col min="8199" max="8199" width="0" style="297" hidden="1" customWidth="1"/>
    <col min="8200" max="8441" width="9" style="297"/>
    <col min="8442" max="8442" width="9.42578125" style="297" customWidth="1"/>
    <col min="8443" max="8443" width="9.140625" style="297" customWidth="1"/>
    <col min="8444" max="8444" width="69.7109375" style="297" bestFit="1" customWidth="1"/>
    <col min="8445" max="8445" width="12.7109375" style="297" customWidth="1"/>
    <col min="8446" max="8446" width="10.42578125" style="297" customWidth="1"/>
    <col min="8447" max="8447" width="10" style="297" customWidth="1"/>
    <col min="8448" max="8448" width="9.85546875" style="297" customWidth="1"/>
    <col min="8449" max="8449" width="11" style="297" bestFit="1" customWidth="1"/>
    <col min="8450" max="8451" width="12" style="297" customWidth="1"/>
    <col min="8452" max="8452" width="10.140625" style="297" customWidth="1"/>
    <col min="8453" max="8453" width="10.42578125" style="297" customWidth="1"/>
    <col min="8454" max="8454" width="9.140625" style="297" customWidth="1"/>
    <col min="8455" max="8455" width="0" style="297" hidden="1" customWidth="1"/>
    <col min="8456" max="8697" width="9" style="297"/>
    <col min="8698" max="8698" width="9.42578125" style="297" customWidth="1"/>
    <col min="8699" max="8699" width="9.140625" style="297" customWidth="1"/>
    <col min="8700" max="8700" width="69.7109375" style="297" bestFit="1" customWidth="1"/>
    <col min="8701" max="8701" width="12.7109375" style="297" customWidth="1"/>
    <col min="8702" max="8702" width="10.42578125" style="297" customWidth="1"/>
    <col min="8703" max="8703" width="10" style="297" customWidth="1"/>
    <col min="8704" max="8704" width="9.85546875" style="297" customWidth="1"/>
    <col min="8705" max="8705" width="11" style="297" bestFit="1" customWidth="1"/>
    <col min="8706" max="8707" width="12" style="297" customWidth="1"/>
    <col min="8708" max="8708" width="10.140625" style="297" customWidth="1"/>
    <col min="8709" max="8709" width="10.42578125" style="297" customWidth="1"/>
    <col min="8710" max="8710" width="9.140625" style="297" customWidth="1"/>
    <col min="8711" max="8711" width="0" style="297" hidden="1" customWidth="1"/>
    <col min="8712" max="8953" width="9" style="297"/>
    <col min="8954" max="8954" width="9.42578125" style="297" customWidth="1"/>
    <col min="8955" max="8955" width="9.140625" style="297" customWidth="1"/>
    <col min="8956" max="8956" width="69.7109375" style="297" bestFit="1" customWidth="1"/>
    <col min="8957" max="8957" width="12.7109375" style="297" customWidth="1"/>
    <col min="8958" max="8958" width="10.42578125" style="297" customWidth="1"/>
    <col min="8959" max="8959" width="10" style="297" customWidth="1"/>
    <col min="8960" max="8960" width="9.85546875" style="297" customWidth="1"/>
    <col min="8961" max="8961" width="11" style="297" bestFit="1" customWidth="1"/>
    <col min="8962" max="8963" width="12" style="297" customWidth="1"/>
    <col min="8964" max="8964" width="10.140625" style="297" customWidth="1"/>
    <col min="8965" max="8965" width="10.42578125" style="297" customWidth="1"/>
    <col min="8966" max="8966" width="9.140625" style="297" customWidth="1"/>
    <col min="8967" max="8967" width="0" style="297" hidden="1" customWidth="1"/>
    <col min="8968" max="9209" width="9" style="297"/>
    <col min="9210" max="9210" width="9.42578125" style="297" customWidth="1"/>
    <col min="9211" max="9211" width="9.140625" style="297" customWidth="1"/>
    <col min="9212" max="9212" width="69.7109375" style="297" bestFit="1" customWidth="1"/>
    <col min="9213" max="9213" width="12.7109375" style="297" customWidth="1"/>
    <col min="9214" max="9214" width="10.42578125" style="297" customWidth="1"/>
    <col min="9215" max="9215" width="10" style="297" customWidth="1"/>
    <col min="9216" max="9216" width="9.85546875" style="297" customWidth="1"/>
    <col min="9217" max="9217" width="11" style="297" bestFit="1" customWidth="1"/>
    <col min="9218" max="9219" width="12" style="297" customWidth="1"/>
    <col min="9220" max="9220" width="10.140625" style="297" customWidth="1"/>
    <col min="9221" max="9221" width="10.42578125" style="297" customWidth="1"/>
    <col min="9222" max="9222" width="9.140625" style="297" customWidth="1"/>
    <col min="9223" max="9223" width="0" style="297" hidden="1" customWidth="1"/>
    <col min="9224" max="9465" width="9" style="297"/>
    <col min="9466" max="9466" width="9.42578125" style="297" customWidth="1"/>
    <col min="9467" max="9467" width="9.140625" style="297" customWidth="1"/>
    <col min="9468" max="9468" width="69.7109375" style="297" bestFit="1" customWidth="1"/>
    <col min="9469" max="9469" width="12.7109375" style="297" customWidth="1"/>
    <col min="9470" max="9470" width="10.42578125" style="297" customWidth="1"/>
    <col min="9471" max="9471" width="10" style="297" customWidth="1"/>
    <col min="9472" max="9472" width="9.85546875" style="297" customWidth="1"/>
    <col min="9473" max="9473" width="11" style="297" bestFit="1" customWidth="1"/>
    <col min="9474" max="9475" width="12" style="297" customWidth="1"/>
    <col min="9476" max="9476" width="10.140625" style="297" customWidth="1"/>
    <col min="9477" max="9477" width="10.42578125" style="297" customWidth="1"/>
    <col min="9478" max="9478" width="9.140625" style="297" customWidth="1"/>
    <col min="9479" max="9479" width="0" style="297" hidden="1" customWidth="1"/>
    <col min="9480" max="9721" width="9" style="297"/>
    <col min="9722" max="9722" width="9.42578125" style="297" customWidth="1"/>
    <col min="9723" max="9723" width="9.140625" style="297" customWidth="1"/>
    <col min="9724" max="9724" width="69.7109375" style="297" bestFit="1" customWidth="1"/>
    <col min="9725" max="9725" width="12.7109375" style="297" customWidth="1"/>
    <col min="9726" max="9726" width="10.42578125" style="297" customWidth="1"/>
    <col min="9727" max="9727" width="10" style="297" customWidth="1"/>
    <col min="9728" max="9728" width="9.85546875" style="297" customWidth="1"/>
    <col min="9729" max="9729" width="11" style="297" bestFit="1" customWidth="1"/>
    <col min="9730" max="9731" width="12" style="297" customWidth="1"/>
    <col min="9732" max="9732" width="10.140625" style="297" customWidth="1"/>
    <col min="9733" max="9733" width="10.42578125" style="297" customWidth="1"/>
    <col min="9734" max="9734" width="9.140625" style="297" customWidth="1"/>
    <col min="9735" max="9735" width="0" style="297" hidden="1" customWidth="1"/>
    <col min="9736" max="9977" width="9" style="297"/>
    <col min="9978" max="9978" width="9.42578125" style="297" customWidth="1"/>
    <col min="9979" max="9979" width="9.140625" style="297" customWidth="1"/>
    <col min="9980" max="9980" width="69.7109375" style="297" bestFit="1" customWidth="1"/>
    <col min="9981" max="9981" width="12.7109375" style="297" customWidth="1"/>
    <col min="9982" max="9982" width="10.42578125" style="297" customWidth="1"/>
    <col min="9983" max="9983" width="10" style="297" customWidth="1"/>
    <col min="9984" max="9984" width="9.85546875" style="297" customWidth="1"/>
    <col min="9985" max="9985" width="11" style="297" bestFit="1" customWidth="1"/>
    <col min="9986" max="9987" width="12" style="297" customWidth="1"/>
    <col min="9988" max="9988" width="10.140625" style="297" customWidth="1"/>
    <col min="9989" max="9989" width="10.42578125" style="297" customWidth="1"/>
    <col min="9990" max="9990" width="9.140625" style="297" customWidth="1"/>
    <col min="9991" max="9991" width="0" style="297" hidden="1" customWidth="1"/>
    <col min="9992" max="10233" width="9" style="297"/>
    <col min="10234" max="10234" width="9.42578125" style="297" customWidth="1"/>
    <col min="10235" max="10235" width="9.140625" style="297" customWidth="1"/>
    <col min="10236" max="10236" width="69.7109375" style="297" bestFit="1" customWidth="1"/>
    <col min="10237" max="10237" width="12.7109375" style="297" customWidth="1"/>
    <col min="10238" max="10238" width="10.42578125" style="297" customWidth="1"/>
    <col min="10239" max="10239" width="10" style="297" customWidth="1"/>
    <col min="10240" max="10240" width="9.85546875" style="297" customWidth="1"/>
    <col min="10241" max="10241" width="11" style="297" bestFit="1" customWidth="1"/>
    <col min="10242" max="10243" width="12" style="297" customWidth="1"/>
    <col min="10244" max="10244" width="10.140625" style="297" customWidth="1"/>
    <col min="10245" max="10245" width="10.42578125" style="297" customWidth="1"/>
    <col min="10246" max="10246" width="9.140625" style="297" customWidth="1"/>
    <col min="10247" max="10247" width="0" style="297" hidden="1" customWidth="1"/>
    <col min="10248" max="10489" width="9" style="297"/>
    <col min="10490" max="10490" width="9.42578125" style="297" customWidth="1"/>
    <col min="10491" max="10491" width="9.140625" style="297" customWidth="1"/>
    <col min="10492" max="10492" width="69.7109375" style="297" bestFit="1" customWidth="1"/>
    <col min="10493" max="10493" width="12.7109375" style="297" customWidth="1"/>
    <col min="10494" max="10494" width="10.42578125" style="297" customWidth="1"/>
    <col min="10495" max="10495" width="10" style="297" customWidth="1"/>
    <col min="10496" max="10496" width="9.85546875" style="297" customWidth="1"/>
    <col min="10497" max="10497" width="11" style="297" bestFit="1" customWidth="1"/>
    <col min="10498" max="10499" width="12" style="297" customWidth="1"/>
    <col min="10500" max="10500" width="10.140625" style="297" customWidth="1"/>
    <col min="10501" max="10501" width="10.42578125" style="297" customWidth="1"/>
    <col min="10502" max="10502" width="9.140625" style="297" customWidth="1"/>
    <col min="10503" max="10503" width="0" style="297" hidden="1" customWidth="1"/>
    <col min="10504" max="10745" width="9" style="297"/>
    <col min="10746" max="10746" width="9.42578125" style="297" customWidth="1"/>
    <col min="10747" max="10747" width="9.140625" style="297" customWidth="1"/>
    <col min="10748" max="10748" width="69.7109375" style="297" bestFit="1" customWidth="1"/>
    <col min="10749" max="10749" width="12.7109375" style="297" customWidth="1"/>
    <col min="10750" max="10750" width="10.42578125" style="297" customWidth="1"/>
    <col min="10751" max="10751" width="10" style="297" customWidth="1"/>
    <col min="10752" max="10752" width="9.85546875" style="297" customWidth="1"/>
    <col min="10753" max="10753" width="11" style="297" bestFit="1" customWidth="1"/>
    <col min="10754" max="10755" width="12" style="297" customWidth="1"/>
    <col min="10756" max="10756" width="10.140625" style="297" customWidth="1"/>
    <col min="10757" max="10757" width="10.42578125" style="297" customWidth="1"/>
    <col min="10758" max="10758" width="9.140625" style="297" customWidth="1"/>
    <col min="10759" max="10759" width="0" style="297" hidden="1" customWidth="1"/>
    <col min="10760" max="11001" width="9" style="297"/>
    <col min="11002" max="11002" width="9.42578125" style="297" customWidth="1"/>
    <col min="11003" max="11003" width="9.140625" style="297" customWidth="1"/>
    <col min="11004" max="11004" width="69.7109375" style="297" bestFit="1" customWidth="1"/>
    <col min="11005" max="11005" width="12.7109375" style="297" customWidth="1"/>
    <col min="11006" max="11006" width="10.42578125" style="297" customWidth="1"/>
    <col min="11007" max="11007" width="10" style="297" customWidth="1"/>
    <col min="11008" max="11008" width="9.85546875" style="297" customWidth="1"/>
    <col min="11009" max="11009" width="11" style="297" bestFit="1" customWidth="1"/>
    <col min="11010" max="11011" width="12" style="297" customWidth="1"/>
    <col min="11012" max="11012" width="10.140625" style="297" customWidth="1"/>
    <col min="11013" max="11013" width="10.42578125" style="297" customWidth="1"/>
    <col min="11014" max="11014" width="9.140625" style="297" customWidth="1"/>
    <col min="11015" max="11015" width="0" style="297" hidden="1" customWidth="1"/>
    <col min="11016" max="11257" width="9" style="297"/>
    <col min="11258" max="11258" width="9.42578125" style="297" customWidth="1"/>
    <col min="11259" max="11259" width="9.140625" style="297" customWidth="1"/>
    <col min="11260" max="11260" width="69.7109375" style="297" bestFit="1" customWidth="1"/>
    <col min="11261" max="11261" width="12.7109375" style="297" customWidth="1"/>
    <col min="11262" max="11262" width="10.42578125" style="297" customWidth="1"/>
    <col min="11263" max="11263" width="10" style="297" customWidth="1"/>
    <col min="11264" max="11264" width="9.85546875" style="297" customWidth="1"/>
    <col min="11265" max="11265" width="11" style="297" bestFit="1" customWidth="1"/>
    <col min="11266" max="11267" width="12" style="297" customWidth="1"/>
    <col min="11268" max="11268" width="10.140625" style="297" customWidth="1"/>
    <col min="11269" max="11269" width="10.42578125" style="297" customWidth="1"/>
    <col min="11270" max="11270" width="9.140625" style="297" customWidth="1"/>
    <col min="11271" max="11271" width="0" style="297" hidden="1" customWidth="1"/>
    <col min="11272" max="11513" width="9" style="297"/>
    <col min="11514" max="11514" width="9.42578125" style="297" customWidth="1"/>
    <col min="11515" max="11515" width="9.140625" style="297" customWidth="1"/>
    <col min="11516" max="11516" width="69.7109375" style="297" bestFit="1" customWidth="1"/>
    <col min="11517" max="11517" width="12.7109375" style="297" customWidth="1"/>
    <col min="11518" max="11518" width="10.42578125" style="297" customWidth="1"/>
    <col min="11519" max="11519" width="10" style="297" customWidth="1"/>
    <col min="11520" max="11520" width="9.85546875" style="297" customWidth="1"/>
    <col min="11521" max="11521" width="11" style="297" bestFit="1" customWidth="1"/>
    <col min="11522" max="11523" width="12" style="297" customWidth="1"/>
    <col min="11524" max="11524" width="10.140625" style="297" customWidth="1"/>
    <col min="11525" max="11525" width="10.42578125" style="297" customWidth="1"/>
    <col min="11526" max="11526" width="9.140625" style="297" customWidth="1"/>
    <col min="11527" max="11527" width="0" style="297" hidden="1" customWidth="1"/>
    <col min="11528" max="11769" width="9" style="297"/>
    <col min="11770" max="11770" width="9.42578125" style="297" customWidth="1"/>
    <col min="11771" max="11771" width="9.140625" style="297" customWidth="1"/>
    <col min="11772" max="11772" width="69.7109375" style="297" bestFit="1" customWidth="1"/>
    <col min="11773" max="11773" width="12.7109375" style="297" customWidth="1"/>
    <col min="11774" max="11774" width="10.42578125" style="297" customWidth="1"/>
    <col min="11775" max="11775" width="10" style="297" customWidth="1"/>
    <col min="11776" max="11776" width="9.85546875" style="297" customWidth="1"/>
    <col min="11777" max="11777" width="11" style="297" bestFit="1" customWidth="1"/>
    <col min="11778" max="11779" width="12" style="297" customWidth="1"/>
    <col min="11780" max="11780" width="10.140625" style="297" customWidth="1"/>
    <col min="11781" max="11781" width="10.42578125" style="297" customWidth="1"/>
    <col min="11782" max="11782" width="9.140625" style="297" customWidth="1"/>
    <col min="11783" max="11783" width="0" style="297" hidden="1" customWidth="1"/>
    <col min="11784" max="12025" width="9" style="297"/>
    <col min="12026" max="12026" width="9.42578125" style="297" customWidth="1"/>
    <col min="12027" max="12027" width="9.140625" style="297" customWidth="1"/>
    <col min="12028" max="12028" width="69.7109375" style="297" bestFit="1" customWidth="1"/>
    <col min="12029" max="12029" width="12.7109375" style="297" customWidth="1"/>
    <col min="12030" max="12030" width="10.42578125" style="297" customWidth="1"/>
    <col min="12031" max="12031" width="10" style="297" customWidth="1"/>
    <col min="12032" max="12032" width="9.85546875" style="297" customWidth="1"/>
    <col min="12033" max="12033" width="11" style="297" bestFit="1" customWidth="1"/>
    <col min="12034" max="12035" width="12" style="297" customWidth="1"/>
    <col min="12036" max="12036" width="10.140625" style="297" customWidth="1"/>
    <col min="12037" max="12037" width="10.42578125" style="297" customWidth="1"/>
    <col min="12038" max="12038" width="9.140625" style="297" customWidth="1"/>
    <col min="12039" max="12039" width="0" style="297" hidden="1" customWidth="1"/>
    <col min="12040" max="12281" width="9" style="297"/>
    <col min="12282" max="12282" width="9.42578125" style="297" customWidth="1"/>
    <col min="12283" max="12283" width="9.140625" style="297" customWidth="1"/>
    <col min="12284" max="12284" width="69.7109375" style="297" bestFit="1" customWidth="1"/>
    <col min="12285" max="12285" width="12.7109375" style="297" customWidth="1"/>
    <col min="12286" max="12286" width="10.42578125" style="297" customWidth="1"/>
    <col min="12287" max="12287" width="10" style="297" customWidth="1"/>
    <col min="12288" max="12288" width="9.85546875" style="297" customWidth="1"/>
    <col min="12289" max="12289" width="11" style="297" bestFit="1" customWidth="1"/>
    <col min="12290" max="12291" width="12" style="297" customWidth="1"/>
    <col min="12292" max="12292" width="10.140625" style="297" customWidth="1"/>
    <col min="12293" max="12293" width="10.42578125" style="297" customWidth="1"/>
    <col min="12294" max="12294" width="9.140625" style="297" customWidth="1"/>
    <col min="12295" max="12295" width="0" style="297" hidden="1" customWidth="1"/>
    <col min="12296" max="12537" width="9" style="297"/>
    <col min="12538" max="12538" width="9.42578125" style="297" customWidth="1"/>
    <col min="12539" max="12539" width="9.140625" style="297" customWidth="1"/>
    <col min="12540" max="12540" width="69.7109375" style="297" bestFit="1" customWidth="1"/>
    <col min="12541" max="12541" width="12.7109375" style="297" customWidth="1"/>
    <col min="12542" max="12542" width="10.42578125" style="297" customWidth="1"/>
    <col min="12543" max="12543" width="10" style="297" customWidth="1"/>
    <col min="12544" max="12544" width="9.85546875" style="297" customWidth="1"/>
    <col min="12545" max="12545" width="11" style="297" bestFit="1" customWidth="1"/>
    <col min="12546" max="12547" width="12" style="297" customWidth="1"/>
    <col min="12548" max="12548" width="10.140625" style="297" customWidth="1"/>
    <col min="12549" max="12549" width="10.42578125" style="297" customWidth="1"/>
    <col min="12550" max="12550" width="9.140625" style="297" customWidth="1"/>
    <col min="12551" max="12551" width="0" style="297" hidden="1" customWidth="1"/>
    <col min="12552" max="12793" width="9" style="297"/>
    <col min="12794" max="12794" width="9.42578125" style="297" customWidth="1"/>
    <col min="12795" max="12795" width="9.140625" style="297" customWidth="1"/>
    <col min="12796" max="12796" width="69.7109375" style="297" bestFit="1" customWidth="1"/>
    <col min="12797" max="12797" width="12.7109375" style="297" customWidth="1"/>
    <col min="12798" max="12798" width="10.42578125" style="297" customWidth="1"/>
    <col min="12799" max="12799" width="10" style="297" customWidth="1"/>
    <col min="12800" max="12800" width="9.85546875" style="297" customWidth="1"/>
    <col min="12801" max="12801" width="11" style="297" bestFit="1" customWidth="1"/>
    <col min="12802" max="12803" width="12" style="297" customWidth="1"/>
    <col min="12804" max="12804" width="10.140625" style="297" customWidth="1"/>
    <col min="12805" max="12805" width="10.42578125" style="297" customWidth="1"/>
    <col min="12806" max="12806" width="9.140625" style="297" customWidth="1"/>
    <col min="12807" max="12807" width="0" style="297" hidden="1" customWidth="1"/>
    <col min="12808" max="13049" width="9" style="297"/>
    <col min="13050" max="13050" width="9.42578125" style="297" customWidth="1"/>
    <col min="13051" max="13051" width="9.140625" style="297" customWidth="1"/>
    <col min="13052" max="13052" width="69.7109375" style="297" bestFit="1" customWidth="1"/>
    <col min="13053" max="13053" width="12.7109375" style="297" customWidth="1"/>
    <col min="13054" max="13054" width="10.42578125" style="297" customWidth="1"/>
    <col min="13055" max="13055" width="10" style="297" customWidth="1"/>
    <col min="13056" max="13056" width="9.85546875" style="297" customWidth="1"/>
    <col min="13057" max="13057" width="11" style="297" bestFit="1" customWidth="1"/>
    <col min="13058" max="13059" width="12" style="297" customWidth="1"/>
    <col min="13060" max="13060" width="10.140625" style="297" customWidth="1"/>
    <col min="13061" max="13061" width="10.42578125" style="297" customWidth="1"/>
    <col min="13062" max="13062" width="9.140625" style="297" customWidth="1"/>
    <col min="13063" max="13063" width="0" style="297" hidden="1" customWidth="1"/>
    <col min="13064" max="13305" width="9" style="297"/>
    <col min="13306" max="13306" width="9.42578125" style="297" customWidth="1"/>
    <col min="13307" max="13307" width="9.140625" style="297" customWidth="1"/>
    <col min="13308" max="13308" width="69.7109375" style="297" bestFit="1" customWidth="1"/>
    <col min="13309" max="13309" width="12.7109375" style="297" customWidth="1"/>
    <col min="13310" max="13310" width="10.42578125" style="297" customWidth="1"/>
    <col min="13311" max="13311" width="10" style="297" customWidth="1"/>
    <col min="13312" max="13312" width="9.85546875" style="297" customWidth="1"/>
    <col min="13313" max="13313" width="11" style="297" bestFit="1" customWidth="1"/>
    <col min="13314" max="13315" width="12" style="297" customWidth="1"/>
    <col min="13316" max="13316" width="10.140625" style="297" customWidth="1"/>
    <col min="13317" max="13317" width="10.42578125" style="297" customWidth="1"/>
    <col min="13318" max="13318" width="9.140625" style="297" customWidth="1"/>
    <col min="13319" max="13319" width="0" style="297" hidden="1" customWidth="1"/>
    <col min="13320" max="13561" width="9" style="297"/>
    <col min="13562" max="13562" width="9.42578125" style="297" customWidth="1"/>
    <col min="13563" max="13563" width="9.140625" style="297" customWidth="1"/>
    <col min="13564" max="13564" width="69.7109375" style="297" bestFit="1" customWidth="1"/>
    <col min="13565" max="13565" width="12.7109375" style="297" customWidth="1"/>
    <col min="13566" max="13566" width="10.42578125" style="297" customWidth="1"/>
    <col min="13567" max="13567" width="10" style="297" customWidth="1"/>
    <col min="13568" max="13568" width="9.85546875" style="297" customWidth="1"/>
    <col min="13569" max="13569" width="11" style="297" bestFit="1" customWidth="1"/>
    <col min="13570" max="13571" width="12" style="297" customWidth="1"/>
    <col min="13572" max="13572" width="10.140625" style="297" customWidth="1"/>
    <col min="13573" max="13573" width="10.42578125" style="297" customWidth="1"/>
    <col min="13574" max="13574" width="9.140625" style="297" customWidth="1"/>
    <col min="13575" max="13575" width="0" style="297" hidden="1" customWidth="1"/>
    <col min="13576" max="13817" width="9" style="297"/>
    <col min="13818" max="13818" width="9.42578125" style="297" customWidth="1"/>
    <col min="13819" max="13819" width="9.140625" style="297" customWidth="1"/>
    <col min="13820" max="13820" width="69.7109375" style="297" bestFit="1" customWidth="1"/>
    <col min="13821" max="13821" width="12.7109375" style="297" customWidth="1"/>
    <col min="13822" max="13822" width="10.42578125" style="297" customWidth="1"/>
    <col min="13823" max="13823" width="10" style="297" customWidth="1"/>
    <col min="13824" max="13824" width="9.85546875" style="297" customWidth="1"/>
    <col min="13825" max="13825" width="11" style="297" bestFit="1" customWidth="1"/>
    <col min="13826" max="13827" width="12" style="297" customWidth="1"/>
    <col min="13828" max="13828" width="10.140625" style="297" customWidth="1"/>
    <col min="13829" max="13829" width="10.42578125" style="297" customWidth="1"/>
    <col min="13830" max="13830" width="9.140625" style="297" customWidth="1"/>
    <col min="13831" max="13831" width="0" style="297" hidden="1" customWidth="1"/>
    <col min="13832" max="14073" width="9" style="297"/>
    <col min="14074" max="14074" width="9.42578125" style="297" customWidth="1"/>
    <col min="14075" max="14075" width="9.140625" style="297" customWidth="1"/>
    <col min="14076" max="14076" width="69.7109375" style="297" bestFit="1" customWidth="1"/>
    <col min="14077" max="14077" width="12.7109375" style="297" customWidth="1"/>
    <col min="14078" max="14078" width="10.42578125" style="297" customWidth="1"/>
    <col min="14079" max="14079" width="10" style="297" customWidth="1"/>
    <col min="14080" max="14080" width="9.85546875" style="297" customWidth="1"/>
    <col min="14081" max="14081" width="11" style="297" bestFit="1" customWidth="1"/>
    <col min="14082" max="14083" width="12" style="297" customWidth="1"/>
    <col min="14084" max="14084" width="10.140625" style="297" customWidth="1"/>
    <col min="14085" max="14085" width="10.42578125" style="297" customWidth="1"/>
    <col min="14086" max="14086" width="9.140625" style="297" customWidth="1"/>
    <col min="14087" max="14087" width="0" style="297" hidden="1" customWidth="1"/>
    <col min="14088" max="14329" width="9" style="297"/>
    <col min="14330" max="14330" width="9.42578125" style="297" customWidth="1"/>
    <col min="14331" max="14331" width="9.140625" style="297" customWidth="1"/>
    <col min="14332" max="14332" width="69.7109375" style="297" bestFit="1" customWidth="1"/>
    <col min="14333" max="14333" width="12.7109375" style="297" customWidth="1"/>
    <col min="14334" max="14334" width="10.42578125" style="297" customWidth="1"/>
    <col min="14335" max="14335" width="10" style="297" customWidth="1"/>
    <col min="14336" max="14336" width="9.85546875" style="297" customWidth="1"/>
    <col min="14337" max="14337" width="11" style="297" bestFit="1" customWidth="1"/>
    <col min="14338" max="14339" width="12" style="297" customWidth="1"/>
    <col min="14340" max="14340" width="10.140625" style="297" customWidth="1"/>
    <col min="14341" max="14341" width="10.42578125" style="297" customWidth="1"/>
    <col min="14342" max="14342" width="9.140625" style="297" customWidth="1"/>
    <col min="14343" max="14343" width="0" style="297" hidden="1" customWidth="1"/>
    <col min="14344" max="14585" width="9" style="297"/>
    <col min="14586" max="14586" width="9.42578125" style="297" customWidth="1"/>
    <col min="14587" max="14587" width="9.140625" style="297" customWidth="1"/>
    <col min="14588" max="14588" width="69.7109375" style="297" bestFit="1" customWidth="1"/>
    <col min="14589" max="14589" width="12.7109375" style="297" customWidth="1"/>
    <col min="14590" max="14590" width="10.42578125" style="297" customWidth="1"/>
    <col min="14591" max="14591" width="10" style="297" customWidth="1"/>
    <col min="14592" max="14592" width="9.85546875" style="297" customWidth="1"/>
    <col min="14593" max="14593" width="11" style="297" bestFit="1" customWidth="1"/>
    <col min="14594" max="14595" width="12" style="297" customWidth="1"/>
    <col min="14596" max="14596" width="10.140625" style="297" customWidth="1"/>
    <col min="14597" max="14597" width="10.42578125" style="297" customWidth="1"/>
    <col min="14598" max="14598" width="9.140625" style="297" customWidth="1"/>
    <col min="14599" max="14599" width="0" style="297" hidden="1" customWidth="1"/>
    <col min="14600" max="14841" width="9" style="297"/>
    <col min="14842" max="14842" width="9.42578125" style="297" customWidth="1"/>
    <col min="14843" max="14843" width="9.140625" style="297" customWidth="1"/>
    <col min="14844" max="14844" width="69.7109375" style="297" bestFit="1" customWidth="1"/>
    <col min="14845" max="14845" width="12.7109375" style="297" customWidth="1"/>
    <col min="14846" max="14846" width="10.42578125" style="297" customWidth="1"/>
    <col min="14847" max="14847" width="10" style="297" customWidth="1"/>
    <col min="14848" max="14848" width="9.85546875" style="297" customWidth="1"/>
    <col min="14849" max="14849" width="11" style="297" bestFit="1" customWidth="1"/>
    <col min="14850" max="14851" width="12" style="297" customWidth="1"/>
    <col min="14852" max="14852" width="10.140625" style="297" customWidth="1"/>
    <col min="14853" max="14853" width="10.42578125" style="297" customWidth="1"/>
    <col min="14854" max="14854" width="9.140625" style="297" customWidth="1"/>
    <col min="14855" max="14855" width="0" style="297" hidden="1" customWidth="1"/>
    <col min="14856" max="15097" width="9" style="297"/>
    <col min="15098" max="15098" width="9.42578125" style="297" customWidth="1"/>
    <col min="15099" max="15099" width="9.140625" style="297" customWidth="1"/>
    <col min="15100" max="15100" width="69.7109375" style="297" bestFit="1" customWidth="1"/>
    <col min="15101" max="15101" width="12.7109375" style="297" customWidth="1"/>
    <col min="15102" max="15102" width="10.42578125" style="297" customWidth="1"/>
    <col min="15103" max="15103" width="10" style="297" customWidth="1"/>
    <col min="15104" max="15104" width="9.85546875" style="297" customWidth="1"/>
    <col min="15105" max="15105" width="11" style="297" bestFit="1" customWidth="1"/>
    <col min="15106" max="15107" width="12" style="297" customWidth="1"/>
    <col min="15108" max="15108" width="10.140625" style="297" customWidth="1"/>
    <col min="15109" max="15109" width="10.42578125" style="297" customWidth="1"/>
    <col min="15110" max="15110" width="9.140625" style="297" customWidth="1"/>
    <col min="15111" max="15111" width="0" style="297" hidden="1" customWidth="1"/>
    <col min="15112" max="15353" width="9" style="297"/>
    <col min="15354" max="15354" width="9.42578125" style="297" customWidth="1"/>
    <col min="15355" max="15355" width="9.140625" style="297" customWidth="1"/>
    <col min="15356" max="15356" width="69.7109375" style="297" bestFit="1" customWidth="1"/>
    <col min="15357" max="15357" width="12.7109375" style="297" customWidth="1"/>
    <col min="15358" max="15358" width="10.42578125" style="297" customWidth="1"/>
    <col min="15359" max="15359" width="10" style="297" customWidth="1"/>
    <col min="15360" max="15360" width="9.85546875" style="297" customWidth="1"/>
    <col min="15361" max="15361" width="11" style="297" bestFit="1" customWidth="1"/>
    <col min="15362" max="15363" width="12" style="297" customWidth="1"/>
    <col min="15364" max="15364" width="10.140625" style="297" customWidth="1"/>
    <col min="15365" max="15365" width="10.42578125" style="297" customWidth="1"/>
    <col min="15366" max="15366" width="9.140625" style="297" customWidth="1"/>
    <col min="15367" max="15367" width="0" style="297" hidden="1" customWidth="1"/>
    <col min="15368" max="15609" width="9" style="297"/>
    <col min="15610" max="15610" width="9.42578125" style="297" customWidth="1"/>
    <col min="15611" max="15611" width="9.140625" style="297" customWidth="1"/>
    <col min="15612" max="15612" width="69.7109375" style="297" bestFit="1" customWidth="1"/>
    <col min="15613" max="15613" width="12.7109375" style="297" customWidth="1"/>
    <col min="15614" max="15614" width="10.42578125" style="297" customWidth="1"/>
    <col min="15615" max="15615" width="10" style="297" customWidth="1"/>
    <col min="15616" max="15616" width="9.85546875" style="297" customWidth="1"/>
    <col min="15617" max="15617" width="11" style="297" bestFit="1" customWidth="1"/>
    <col min="15618" max="15619" width="12" style="297" customWidth="1"/>
    <col min="15620" max="15620" width="10.140625" style="297" customWidth="1"/>
    <col min="15621" max="15621" width="10.42578125" style="297" customWidth="1"/>
    <col min="15622" max="15622" width="9.140625" style="297" customWidth="1"/>
    <col min="15623" max="15623" width="0" style="297" hidden="1" customWidth="1"/>
    <col min="15624" max="15865" width="9" style="297"/>
    <col min="15866" max="15866" width="9.42578125" style="297" customWidth="1"/>
    <col min="15867" max="15867" width="9.140625" style="297" customWidth="1"/>
    <col min="15868" max="15868" width="69.7109375" style="297" bestFit="1" customWidth="1"/>
    <col min="15869" max="15869" width="12.7109375" style="297" customWidth="1"/>
    <col min="15870" max="15870" width="10.42578125" style="297" customWidth="1"/>
    <col min="15871" max="15871" width="10" style="297" customWidth="1"/>
    <col min="15872" max="15872" width="9.85546875" style="297" customWidth="1"/>
    <col min="15873" max="15873" width="11" style="297" bestFit="1" customWidth="1"/>
    <col min="15874" max="15875" width="12" style="297" customWidth="1"/>
    <col min="15876" max="15876" width="10.140625" style="297" customWidth="1"/>
    <col min="15877" max="15877" width="10.42578125" style="297" customWidth="1"/>
    <col min="15878" max="15878" width="9.140625" style="297" customWidth="1"/>
    <col min="15879" max="15879" width="0" style="297" hidden="1" customWidth="1"/>
    <col min="15880" max="16121" width="9" style="297"/>
    <col min="16122" max="16122" width="9.42578125" style="297" customWidth="1"/>
    <col min="16123" max="16123" width="9.140625" style="297" customWidth="1"/>
    <col min="16124" max="16124" width="69.7109375" style="297" bestFit="1" customWidth="1"/>
    <col min="16125" max="16125" width="12.7109375" style="297" customWidth="1"/>
    <col min="16126" max="16126" width="10.42578125" style="297" customWidth="1"/>
    <col min="16127" max="16127" width="10" style="297" customWidth="1"/>
    <col min="16128" max="16128" width="9.85546875" style="297" customWidth="1"/>
    <col min="16129" max="16129" width="11" style="297" bestFit="1" customWidth="1"/>
    <col min="16130" max="16131" width="12" style="297" customWidth="1"/>
    <col min="16132" max="16132" width="10.140625" style="297" customWidth="1"/>
    <col min="16133" max="16133" width="10.42578125" style="297" customWidth="1"/>
    <col min="16134" max="16134" width="9.140625" style="297" customWidth="1"/>
    <col min="16135" max="16135" width="0" style="297" hidden="1" customWidth="1"/>
    <col min="16136" max="16384" width="9" style="297"/>
  </cols>
  <sheetData>
    <row r="1" spans="1:13" ht="15.75">
      <c r="A1" s="291" t="s">
        <v>804</v>
      </c>
    </row>
    <row r="2" spans="1:13" ht="15.75">
      <c r="A2" s="341" t="s">
        <v>1008</v>
      </c>
      <c r="F2" s="333" t="s">
        <v>2259</v>
      </c>
      <c r="H2" s="330"/>
    </row>
    <row r="3" spans="1:13" ht="15" customHeight="1">
      <c r="A3" s="712" t="s">
        <v>396</v>
      </c>
      <c r="B3" s="711" t="s">
        <v>1714</v>
      </c>
      <c r="C3" s="711"/>
      <c r="D3" s="710" t="s">
        <v>2220</v>
      </c>
      <c r="E3" s="710" t="s">
        <v>2221</v>
      </c>
      <c r="F3" s="710" t="s">
        <v>1715</v>
      </c>
      <c r="G3" s="710" t="s">
        <v>2025</v>
      </c>
      <c r="H3" s="710"/>
      <c r="I3" s="710"/>
      <c r="J3" s="710" t="s">
        <v>2027</v>
      </c>
    </row>
    <row r="4" spans="1:13" ht="15.75" customHeight="1">
      <c r="A4" s="712"/>
      <c r="B4" s="711"/>
      <c r="C4" s="711"/>
      <c r="D4" s="710"/>
      <c r="E4" s="710"/>
      <c r="F4" s="710"/>
      <c r="G4" s="710"/>
      <c r="H4" s="710"/>
      <c r="I4" s="710"/>
      <c r="J4" s="710"/>
    </row>
    <row r="5" spans="1:13" ht="80.25" customHeight="1">
      <c r="A5" s="712"/>
      <c r="B5" s="711"/>
      <c r="C5" s="711"/>
      <c r="D5" s="710"/>
      <c r="E5" s="710"/>
      <c r="F5" s="710"/>
      <c r="G5" s="304" t="s">
        <v>2026</v>
      </c>
      <c r="H5" s="304" t="s">
        <v>1716</v>
      </c>
      <c r="I5" s="304" t="s">
        <v>395</v>
      </c>
      <c r="J5" s="710"/>
      <c r="L5" s="573" t="s">
        <v>2218</v>
      </c>
      <c r="M5" s="573" t="s">
        <v>2217</v>
      </c>
    </row>
    <row r="6" spans="1:13" ht="18">
      <c r="A6" s="342"/>
      <c r="B6" s="709">
        <v>1</v>
      </c>
      <c r="C6" s="709"/>
      <c r="D6" s="325">
        <v>2</v>
      </c>
      <c r="E6" s="355">
        <v>3</v>
      </c>
      <c r="F6" s="355" t="s">
        <v>2028</v>
      </c>
      <c r="G6" s="355">
        <v>5</v>
      </c>
      <c r="H6" s="355">
        <v>6</v>
      </c>
      <c r="I6" s="355" t="s">
        <v>2029</v>
      </c>
      <c r="J6" s="480" t="s">
        <v>2201</v>
      </c>
    </row>
    <row r="7" spans="1:13" s="300" customFormat="1" ht="16.5">
      <c r="A7" s="708" t="s">
        <v>392</v>
      </c>
      <c r="B7" s="301" t="s">
        <v>504</v>
      </c>
      <c r="C7" s="301" t="s">
        <v>1983</v>
      </c>
      <c r="D7" s="353">
        <f>D44+D80+D116+D152+D188+D224+D260+D296+D332+D404+D440+D368</f>
        <v>50</v>
      </c>
      <c r="E7" s="353">
        <f>E44+E80+E116+E152+E188+E224+E260+E296+E332+E404+E440+E368</f>
        <v>120860</v>
      </c>
      <c r="F7" s="356">
        <f>D7+E7</f>
        <v>120910</v>
      </c>
      <c r="G7" s="354">
        <f t="shared" ref="G7:H7" si="0">G44+G80+G116+G152+G188+G224+G260+G296+G332+G404+G440+G368</f>
        <v>113428</v>
      </c>
      <c r="H7" s="354">
        <f t="shared" si="0"/>
        <v>7416</v>
      </c>
      <c r="I7" s="356">
        <f>G7+H7</f>
        <v>120844</v>
      </c>
      <c r="J7" s="356">
        <f>F7-I7</f>
        <v>66</v>
      </c>
      <c r="L7" s="662">
        <v>50</v>
      </c>
      <c r="M7" s="676">
        <f>D7-L7</f>
        <v>0</v>
      </c>
    </row>
    <row r="8" spans="1:13" s="300" customFormat="1" ht="16.5">
      <c r="A8" s="708"/>
      <c r="B8" s="301" t="s">
        <v>505</v>
      </c>
      <c r="C8" s="301" t="s">
        <v>1943</v>
      </c>
      <c r="D8" s="353">
        <f t="shared" ref="D8:E8" si="1">D45+D81+D117+D153+D189+D225+D261+D297+D333+D405+D441+D369</f>
        <v>52</v>
      </c>
      <c r="E8" s="353">
        <f t="shared" si="1"/>
        <v>82380</v>
      </c>
      <c r="F8" s="356">
        <f t="shared" ref="F8:F42" si="2">D8+E8</f>
        <v>82432</v>
      </c>
      <c r="G8" s="354">
        <f t="shared" ref="G8:H8" si="3">G45+G81+G117+G153+G189+G225+G261+G297+G333+G405+G441+G369</f>
        <v>75779</v>
      </c>
      <c r="H8" s="354">
        <f t="shared" si="3"/>
        <v>6584</v>
      </c>
      <c r="I8" s="356">
        <f t="shared" ref="I8:I42" si="4">G8+H8</f>
        <v>82363</v>
      </c>
      <c r="J8" s="356">
        <f t="shared" ref="J8:J42" si="5">F8-I8</f>
        <v>69</v>
      </c>
      <c r="L8" s="662">
        <v>52</v>
      </c>
      <c r="M8" s="676">
        <f t="shared" ref="M8:M42" si="6">D8-L8</f>
        <v>0</v>
      </c>
    </row>
    <row r="9" spans="1:13" s="300" customFormat="1" ht="16.5">
      <c r="A9" s="708"/>
      <c r="B9" s="301" t="s">
        <v>506</v>
      </c>
      <c r="C9" s="301" t="s">
        <v>1984</v>
      </c>
      <c r="D9" s="353">
        <f t="shared" ref="D9:E9" si="7">D46+D82+D118+D154+D190+D226+D262+D298+D334+D406+D442+D370</f>
        <v>19</v>
      </c>
      <c r="E9" s="353">
        <f t="shared" si="7"/>
        <v>20239</v>
      </c>
      <c r="F9" s="356">
        <f t="shared" si="2"/>
        <v>20258</v>
      </c>
      <c r="G9" s="354">
        <f t="shared" ref="G9:H9" si="8">G46+G82+G118+G154+G190+G226+G262+G298+G334+G406+G442+G370</f>
        <v>18296</v>
      </c>
      <c r="H9" s="354">
        <f t="shared" si="8"/>
        <v>1928</v>
      </c>
      <c r="I9" s="356">
        <f t="shared" si="4"/>
        <v>20224</v>
      </c>
      <c r="J9" s="356">
        <f t="shared" si="5"/>
        <v>34</v>
      </c>
      <c r="L9" s="662">
        <v>19</v>
      </c>
      <c r="M9" s="676">
        <f t="shared" si="6"/>
        <v>0</v>
      </c>
    </row>
    <row r="10" spans="1:13" s="303" customFormat="1" ht="16.5">
      <c r="A10" s="708"/>
      <c r="B10" s="301" t="s">
        <v>1981</v>
      </c>
      <c r="C10" s="301" t="s">
        <v>1985</v>
      </c>
      <c r="D10" s="353">
        <f t="shared" ref="D10:E10" si="9">D47+D83+D119+D155+D191+D227+D263+D299+D335+D407+D443+D371</f>
        <v>11</v>
      </c>
      <c r="E10" s="353">
        <f t="shared" si="9"/>
        <v>19808</v>
      </c>
      <c r="F10" s="356">
        <f t="shared" si="2"/>
        <v>19819</v>
      </c>
      <c r="G10" s="354">
        <f t="shared" ref="G10:H10" si="10">G47+G83+G119+G155+G191+G227+G263+G299+G335+G407+G443+G371</f>
        <v>18423</v>
      </c>
      <c r="H10" s="354">
        <f t="shared" si="10"/>
        <v>1386</v>
      </c>
      <c r="I10" s="356">
        <f t="shared" si="4"/>
        <v>19809</v>
      </c>
      <c r="J10" s="356">
        <f t="shared" si="5"/>
        <v>10</v>
      </c>
      <c r="L10" s="662">
        <v>11</v>
      </c>
      <c r="M10" s="676">
        <f t="shared" si="6"/>
        <v>0</v>
      </c>
    </row>
    <row r="11" spans="1:13" s="303" customFormat="1" ht="16.5">
      <c r="A11" s="708"/>
      <c r="B11" s="301" t="s">
        <v>1982</v>
      </c>
      <c r="C11" s="301" t="s">
        <v>1986</v>
      </c>
      <c r="D11" s="353">
        <f t="shared" ref="D11:E11" si="11">D48+D84+D120+D156+D192+D228+D264+D300+D336+D408+D444+D372</f>
        <v>3</v>
      </c>
      <c r="E11" s="353">
        <f t="shared" si="11"/>
        <v>7873</v>
      </c>
      <c r="F11" s="356">
        <f t="shared" si="2"/>
        <v>7876</v>
      </c>
      <c r="G11" s="354">
        <f t="shared" ref="G11:H11" si="12">G48+G84+G120+G156+G192+G228+G264+G300+G336+G408+G444+G372</f>
        <v>6265</v>
      </c>
      <c r="H11" s="354">
        <f t="shared" si="12"/>
        <v>1607</v>
      </c>
      <c r="I11" s="356">
        <f t="shared" si="4"/>
        <v>7872</v>
      </c>
      <c r="J11" s="356">
        <f t="shared" si="5"/>
        <v>4</v>
      </c>
      <c r="L11" s="662">
        <v>3</v>
      </c>
      <c r="M11" s="676">
        <f t="shared" si="6"/>
        <v>0</v>
      </c>
    </row>
    <row r="12" spans="1:13" s="300" customFormat="1" ht="16.5">
      <c r="A12" s="708"/>
      <c r="B12" s="301" t="s">
        <v>507</v>
      </c>
      <c r="C12" s="301" t="s">
        <v>1993</v>
      </c>
      <c r="D12" s="353">
        <f t="shared" ref="D12:E12" si="13">D49+D85+D121+D157+D193+D229+D265+D301+D337+D409+D445+D373</f>
        <v>5</v>
      </c>
      <c r="E12" s="353">
        <f t="shared" si="13"/>
        <v>5928</v>
      </c>
      <c r="F12" s="356">
        <f t="shared" si="2"/>
        <v>5933</v>
      </c>
      <c r="G12" s="354">
        <f t="shared" ref="G12:H12" si="14">G49+G85+G121+G157+G193+G229+G265+G301+G337+G409+G445+G373</f>
        <v>5333</v>
      </c>
      <c r="H12" s="354">
        <f t="shared" si="14"/>
        <v>595</v>
      </c>
      <c r="I12" s="356">
        <f t="shared" si="4"/>
        <v>5928</v>
      </c>
      <c r="J12" s="356">
        <f t="shared" si="5"/>
        <v>5</v>
      </c>
      <c r="L12" s="662">
        <v>5</v>
      </c>
      <c r="M12" s="676">
        <f t="shared" si="6"/>
        <v>0</v>
      </c>
    </row>
    <row r="13" spans="1:13" s="300" customFormat="1" ht="16.5">
      <c r="A13" s="708"/>
      <c r="B13" s="301" t="s">
        <v>508</v>
      </c>
      <c r="C13" s="301" t="s">
        <v>1944</v>
      </c>
      <c r="D13" s="353">
        <f t="shared" ref="D13:E13" si="15">D50+D86+D122+D158+D194+D230+D266+D302+D338+D410+D446+D374</f>
        <v>0</v>
      </c>
      <c r="E13" s="353">
        <f t="shared" si="15"/>
        <v>3874</v>
      </c>
      <c r="F13" s="356">
        <f t="shared" si="2"/>
        <v>3874</v>
      </c>
      <c r="G13" s="354">
        <f t="shared" ref="G13:H13" si="16">G50+G86+G122+G158+G194+G230+G266+G302+G338+G410+G446+G374</f>
        <v>3708</v>
      </c>
      <c r="H13" s="354">
        <f t="shared" si="16"/>
        <v>166</v>
      </c>
      <c r="I13" s="356">
        <f t="shared" si="4"/>
        <v>3874</v>
      </c>
      <c r="J13" s="356">
        <f t="shared" si="5"/>
        <v>0</v>
      </c>
      <c r="L13" s="662">
        <v>0</v>
      </c>
      <c r="M13" s="676">
        <f t="shared" si="6"/>
        <v>0</v>
      </c>
    </row>
    <row r="14" spans="1:13" s="303" customFormat="1" ht="16.5">
      <c r="A14" s="708"/>
      <c r="B14" s="301" t="s">
        <v>1987</v>
      </c>
      <c r="C14" s="301" t="s">
        <v>1992</v>
      </c>
      <c r="D14" s="353">
        <f t="shared" ref="D14:E14" si="17">D51+D87+D123+D159+D195+D231+D267+D303+D339+D411+D447+D375</f>
        <v>0</v>
      </c>
      <c r="E14" s="353">
        <f t="shared" si="17"/>
        <v>1111</v>
      </c>
      <c r="F14" s="356">
        <f t="shared" si="2"/>
        <v>1111</v>
      </c>
      <c r="G14" s="354">
        <f t="shared" ref="G14:H14" si="18">G51+G87+G123+G159+G195+G231+G267+G303+G339+G411+G447+G375</f>
        <v>872</v>
      </c>
      <c r="H14" s="354">
        <f t="shared" si="18"/>
        <v>239</v>
      </c>
      <c r="I14" s="356">
        <f t="shared" si="4"/>
        <v>1111</v>
      </c>
      <c r="J14" s="356">
        <f t="shared" si="5"/>
        <v>0</v>
      </c>
      <c r="L14" s="662">
        <v>0</v>
      </c>
      <c r="M14" s="676">
        <f t="shared" si="6"/>
        <v>0</v>
      </c>
    </row>
    <row r="15" spans="1:13" s="303" customFormat="1" ht="16.5">
      <c r="A15" s="708"/>
      <c r="B15" s="301" t="s">
        <v>1988</v>
      </c>
      <c r="C15" s="301" t="s">
        <v>1991</v>
      </c>
      <c r="D15" s="353">
        <f t="shared" ref="D15:E15" si="19">D52+D88+D124+D160+D196+D232+D268+D304+D340+D412+D448+D376</f>
        <v>2</v>
      </c>
      <c r="E15" s="353">
        <f t="shared" si="19"/>
        <v>3667</v>
      </c>
      <c r="F15" s="356">
        <f t="shared" si="2"/>
        <v>3669</v>
      </c>
      <c r="G15" s="354">
        <f t="shared" ref="G15:H15" si="20">G52+G88+G124+G160+G196+G232+G268+G304+G340+G412+G448+G376</f>
        <v>3520</v>
      </c>
      <c r="H15" s="354">
        <f t="shared" si="20"/>
        <v>149.00000000000006</v>
      </c>
      <c r="I15" s="356">
        <f t="shared" si="4"/>
        <v>3669</v>
      </c>
      <c r="J15" s="356">
        <f t="shared" si="5"/>
        <v>0</v>
      </c>
      <c r="L15" s="662">
        <v>2</v>
      </c>
      <c r="M15" s="676">
        <f t="shared" si="6"/>
        <v>0</v>
      </c>
    </row>
    <row r="16" spans="1:13" s="303" customFormat="1" ht="16.5">
      <c r="A16" s="708"/>
      <c r="B16" s="301" t="s">
        <v>1989</v>
      </c>
      <c r="C16" s="301" t="s">
        <v>1990</v>
      </c>
      <c r="D16" s="353">
        <f t="shared" ref="D16:E16" si="21">D53+D89+D125+D161+D197+D233+D269+D305+D341+D413+D449+D377</f>
        <v>0</v>
      </c>
      <c r="E16" s="353">
        <f t="shared" si="21"/>
        <v>7814</v>
      </c>
      <c r="F16" s="356">
        <f t="shared" si="2"/>
        <v>7814</v>
      </c>
      <c r="G16" s="354">
        <f t="shared" ref="G16:H16" si="22">G53+G89+G125+G161+G197+G233+G269+G305+G341+G413+G449+G377</f>
        <v>7050</v>
      </c>
      <c r="H16" s="354">
        <f t="shared" si="22"/>
        <v>764</v>
      </c>
      <c r="I16" s="356">
        <f t="shared" si="4"/>
        <v>7814</v>
      </c>
      <c r="J16" s="356">
        <f t="shared" si="5"/>
        <v>0</v>
      </c>
      <c r="L16" s="662">
        <v>0</v>
      </c>
      <c r="M16" s="676">
        <f t="shared" si="6"/>
        <v>0</v>
      </c>
    </row>
    <row r="17" spans="1:13" s="300" customFormat="1" ht="16.5">
      <c r="A17" s="708"/>
      <c r="B17" s="301" t="s">
        <v>509</v>
      </c>
      <c r="C17" s="301" t="s">
        <v>1998</v>
      </c>
      <c r="D17" s="353">
        <f t="shared" ref="D17:E17" si="23">D54+D90+D126+D162+D198+D234+D270+D306+D342+D414+D450+D378</f>
        <v>21</v>
      </c>
      <c r="E17" s="353">
        <f t="shared" si="23"/>
        <v>19019</v>
      </c>
      <c r="F17" s="356">
        <f t="shared" si="2"/>
        <v>19040</v>
      </c>
      <c r="G17" s="354">
        <f t="shared" ref="G17:H17" si="24">G54+G90+G126+G162+G198+G234+G270+G306+G342+G414+G450+G378</f>
        <v>17726</v>
      </c>
      <c r="H17" s="354">
        <f t="shared" si="24"/>
        <v>1290</v>
      </c>
      <c r="I17" s="356">
        <f t="shared" si="4"/>
        <v>19016</v>
      </c>
      <c r="J17" s="356">
        <f t="shared" si="5"/>
        <v>24</v>
      </c>
      <c r="L17" s="662">
        <v>21</v>
      </c>
      <c r="M17" s="676">
        <f t="shared" si="6"/>
        <v>0</v>
      </c>
    </row>
    <row r="18" spans="1:13" s="300" customFormat="1" ht="16.5">
      <c r="A18" s="708"/>
      <c r="B18" s="301" t="s">
        <v>510</v>
      </c>
      <c r="C18" s="301" t="s">
        <v>1999</v>
      </c>
      <c r="D18" s="353">
        <f t="shared" ref="D18:E18" si="25">D55+D91+D127+D163+D199+D235+D271+D307+D343+D415+D451+D379</f>
        <v>7</v>
      </c>
      <c r="E18" s="353">
        <f t="shared" si="25"/>
        <v>7219</v>
      </c>
      <c r="F18" s="356">
        <f t="shared" si="2"/>
        <v>7226</v>
      </c>
      <c r="G18" s="354">
        <f t="shared" ref="G18:H18" si="26">G55+G91+G127+G163+G199+G235+G271+G307+G343+G415+G451+G379</f>
        <v>6809</v>
      </c>
      <c r="H18" s="354">
        <f t="shared" si="26"/>
        <v>410</v>
      </c>
      <c r="I18" s="356">
        <f t="shared" si="4"/>
        <v>7219</v>
      </c>
      <c r="J18" s="356">
        <f t="shared" si="5"/>
        <v>7</v>
      </c>
      <c r="L18" s="662">
        <v>7</v>
      </c>
      <c r="M18" s="676">
        <f t="shared" si="6"/>
        <v>0</v>
      </c>
    </row>
    <row r="19" spans="1:13" s="303" customFormat="1" ht="16.5">
      <c r="A19" s="708"/>
      <c r="B19" s="301" t="s">
        <v>1994</v>
      </c>
      <c r="C19" s="301" t="s">
        <v>2000</v>
      </c>
      <c r="D19" s="353">
        <f t="shared" ref="D19:E19" si="27">D56+D92+D128+D164+D200+D236+D272+D308+D344+D416+D452+D380</f>
        <v>7</v>
      </c>
      <c r="E19" s="353">
        <f t="shared" si="27"/>
        <v>8133</v>
      </c>
      <c r="F19" s="356">
        <f t="shared" si="2"/>
        <v>8140</v>
      </c>
      <c r="G19" s="354">
        <f t="shared" ref="G19:H19" si="28">G56+G92+G128+G164+G200+G236+G272+G308+G344+G416+G452+G380</f>
        <v>7889</v>
      </c>
      <c r="H19" s="354">
        <f t="shared" si="28"/>
        <v>242</v>
      </c>
      <c r="I19" s="356">
        <f t="shared" si="4"/>
        <v>8131</v>
      </c>
      <c r="J19" s="356">
        <f t="shared" si="5"/>
        <v>9</v>
      </c>
      <c r="L19" s="662">
        <v>7</v>
      </c>
      <c r="M19" s="676">
        <f t="shared" si="6"/>
        <v>0</v>
      </c>
    </row>
    <row r="20" spans="1:13" s="303" customFormat="1" ht="16.5">
      <c r="A20" s="708"/>
      <c r="B20" s="301" t="s">
        <v>1995</v>
      </c>
      <c r="C20" s="301" t="s">
        <v>2001</v>
      </c>
      <c r="D20" s="353">
        <f t="shared" ref="D20:E20" si="29">D57+D93+D129+D165+D201+D237+D273+D309+D345+D417+D453+D381</f>
        <v>0</v>
      </c>
      <c r="E20" s="353">
        <f t="shared" si="29"/>
        <v>624</v>
      </c>
      <c r="F20" s="356">
        <f t="shared" si="2"/>
        <v>624</v>
      </c>
      <c r="G20" s="354">
        <f t="shared" ref="G20:H20" si="30">G57+G93+G129+G165+G201+G237+G273+G309+G345+G417+G453+G381</f>
        <v>621</v>
      </c>
      <c r="H20" s="354">
        <f t="shared" si="30"/>
        <v>3</v>
      </c>
      <c r="I20" s="356">
        <f t="shared" si="4"/>
        <v>624</v>
      </c>
      <c r="J20" s="356">
        <f t="shared" si="5"/>
        <v>0</v>
      </c>
      <c r="L20" s="662">
        <v>0</v>
      </c>
      <c r="M20" s="676">
        <f t="shared" si="6"/>
        <v>0</v>
      </c>
    </row>
    <row r="21" spans="1:13" s="303" customFormat="1" ht="16.5">
      <c r="A21" s="708"/>
      <c r="B21" s="301" t="s">
        <v>1996</v>
      </c>
      <c r="C21" s="301" t="s">
        <v>2002</v>
      </c>
      <c r="D21" s="353">
        <f t="shared" ref="D21:E21" si="31">D58+D94+D130+D166+D202+D238+D274+D310+D346+D418+D454+D382</f>
        <v>7</v>
      </c>
      <c r="E21" s="353">
        <f t="shared" si="31"/>
        <v>8625</v>
      </c>
      <c r="F21" s="356">
        <f t="shared" si="2"/>
        <v>8632</v>
      </c>
      <c r="G21" s="354">
        <f t="shared" ref="G21:H21" si="32">G58+G94+G130+G166+G202+G238+G274+G310+G346+G418+G454+G382</f>
        <v>8235</v>
      </c>
      <c r="H21" s="354">
        <f t="shared" si="32"/>
        <v>390</v>
      </c>
      <c r="I21" s="356">
        <f t="shared" si="4"/>
        <v>8625</v>
      </c>
      <c r="J21" s="356">
        <f t="shared" si="5"/>
        <v>7</v>
      </c>
      <c r="L21" s="662">
        <v>7</v>
      </c>
      <c r="M21" s="676">
        <f t="shared" si="6"/>
        <v>0</v>
      </c>
    </row>
    <row r="22" spans="1:13" s="303" customFormat="1" ht="16.5">
      <c r="A22" s="708"/>
      <c r="B22" s="301" t="s">
        <v>1997</v>
      </c>
      <c r="C22" s="301" t="s">
        <v>2003</v>
      </c>
      <c r="D22" s="353">
        <f t="shared" ref="D22:E22" si="33">D59+D95+D131+D167+D203+D239+D275+D311+D347+D419+D455+D383</f>
        <v>7</v>
      </c>
      <c r="E22" s="353">
        <f t="shared" si="33"/>
        <v>7714</v>
      </c>
      <c r="F22" s="356">
        <f t="shared" si="2"/>
        <v>7721</v>
      </c>
      <c r="G22" s="354">
        <f t="shared" ref="G22:H22" si="34">G59+G95+G131+G167+G203+G239+G275+G311+G347+G419+G455+G383</f>
        <v>7531</v>
      </c>
      <c r="H22" s="354">
        <f t="shared" si="34"/>
        <v>183.00000000000006</v>
      </c>
      <c r="I22" s="356">
        <f t="shared" si="4"/>
        <v>7714</v>
      </c>
      <c r="J22" s="356">
        <f t="shared" si="5"/>
        <v>7</v>
      </c>
      <c r="L22" s="662">
        <v>7</v>
      </c>
      <c r="M22" s="676">
        <f t="shared" si="6"/>
        <v>0</v>
      </c>
    </row>
    <row r="23" spans="1:13" s="300" customFormat="1" ht="16.5">
      <c r="A23" s="708"/>
      <c r="B23" s="301" t="s">
        <v>511</v>
      </c>
      <c r="C23" s="301" t="s">
        <v>1945</v>
      </c>
      <c r="D23" s="353">
        <f t="shared" ref="D23:E23" si="35">D60+D96+D132+D168+D204+D240+D276+D312+D348+D420+D456+D384</f>
        <v>5</v>
      </c>
      <c r="E23" s="353">
        <f t="shared" si="35"/>
        <v>14202</v>
      </c>
      <c r="F23" s="356">
        <f t="shared" si="2"/>
        <v>14207</v>
      </c>
      <c r="G23" s="354">
        <f t="shared" ref="G23:H23" si="36">G60+G96+G132+G168+G204+G240+G276+G312+G348+G420+G456+G384</f>
        <v>12799</v>
      </c>
      <c r="H23" s="354">
        <f t="shared" si="36"/>
        <v>1402</v>
      </c>
      <c r="I23" s="356">
        <f t="shared" si="4"/>
        <v>14201</v>
      </c>
      <c r="J23" s="356">
        <f t="shared" si="5"/>
        <v>6</v>
      </c>
      <c r="L23" s="662">
        <v>5</v>
      </c>
      <c r="M23" s="676">
        <f t="shared" si="6"/>
        <v>0</v>
      </c>
    </row>
    <row r="24" spans="1:13" s="300" customFormat="1" ht="16.5">
      <c r="A24" s="708"/>
      <c r="B24" s="301" t="s">
        <v>512</v>
      </c>
      <c r="C24" s="301" t="s">
        <v>1946</v>
      </c>
      <c r="D24" s="353">
        <f t="shared" ref="D24:E24" si="37">D61+D97+D133+D169+D205+D241+D277+D313+D349+D421+D457+D385</f>
        <v>1</v>
      </c>
      <c r="E24" s="353">
        <f t="shared" si="37"/>
        <v>2456</v>
      </c>
      <c r="F24" s="356">
        <f t="shared" si="2"/>
        <v>2457</v>
      </c>
      <c r="G24" s="354">
        <f t="shared" ref="G24:H24" si="38">G61+G97+G133+G169+G205+G241+G277+G313+G349+G421+G457+G385</f>
        <v>2418</v>
      </c>
      <c r="H24" s="354">
        <f t="shared" si="38"/>
        <v>38</v>
      </c>
      <c r="I24" s="356">
        <f t="shared" si="4"/>
        <v>2456</v>
      </c>
      <c r="J24" s="356">
        <f t="shared" si="5"/>
        <v>1</v>
      </c>
      <c r="L24" s="662">
        <v>1</v>
      </c>
      <c r="M24" s="676">
        <f t="shared" si="6"/>
        <v>0</v>
      </c>
    </row>
    <row r="25" spans="1:13" s="300" customFormat="1" ht="16.5">
      <c r="A25" s="708"/>
      <c r="B25" s="301" t="s">
        <v>513</v>
      </c>
      <c r="C25" s="301" t="s">
        <v>1947</v>
      </c>
      <c r="D25" s="353">
        <f t="shared" ref="D25:E25" si="39">D62+D98+D134+D170+D206+D242+D278+D314+D350+D422+D458+D386</f>
        <v>7</v>
      </c>
      <c r="E25" s="353">
        <f t="shared" si="39"/>
        <v>8481</v>
      </c>
      <c r="F25" s="356">
        <f t="shared" si="2"/>
        <v>8488</v>
      </c>
      <c r="G25" s="354">
        <f t="shared" ref="G25:H25" si="40">G62+G98+G134+G170+G206+G242+G278+G314+G350+G422+G458+G386</f>
        <v>8091</v>
      </c>
      <c r="H25" s="354">
        <f t="shared" si="40"/>
        <v>389.00000000000011</v>
      </c>
      <c r="I25" s="356">
        <f t="shared" si="4"/>
        <v>8480</v>
      </c>
      <c r="J25" s="356">
        <f t="shared" si="5"/>
        <v>8</v>
      </c>
      <c r="L25" s="662">
        <v>7</v>
      </c>
      <c r="M25" s="676">
        <f t="shared" si="6"/>
        <v>0</v>
      </c>
    </row>
    <row r="26" spans="1:13" s="300" customFormat="1" ht="16.5">
      <c r="A26" s="708"/>
      <c r="B26" s="301" t="s">
        <v>514</v>
      </c>
      <c r="C26" s="301" t="s">
        <v>2004</v>
      </c>
      <c r="D26" s="353">
        <f t="shared" ref="D26:E26" si="41">D63+D99+D135+D171+D207+D243+D279+D315+D351+D423+D459+D387</f>
        <v>5</v>
      </c>
      <c r="E26" s="353">
        <f t="shared" si="41"/>
        <v>5836</v>
      </c>
      <c r="F26" s="356">
        <f t="shared" si="2"/>
        <v>5841</v>
      </c>
      <c r="G26" s="354">
        <f t="shared" ref="G26:H26" si="42">G63+G99+G135+G171+G207+G243+G279+G315+G351+G423+G459+G387</f>
        <v>5640</v>
      </c>
      <c r="H26" s="354">
        <f t="shared" si="42"/>
        <v>195.00000000000006</v>
      </c>
      <c r="I26" s="356">
        <f t="shared" si="4"/>
        <v>5835</v>
      </c>
      <c r="J26" s="356">
        <f t="shared" si="5"/>
        <v>6</v>
      </c>
      <c r="L26" s="662">
        <v>5</v>
      </c>
      <c r="M26" s="676">
        <f t="shared" si="6"/>
        <v>0</v>
      </c>
    </row>
    <row r="27" spans="1:13" s="303" customFormat="1" ht="16.5">
      <c r="A27" s="708"/>
      <c r="B27" s="301" t="s">
        <v>2005</v>
      </c>
      <c r="C27" s="301" t="s">
        <v>2008</v>
      </c>
      <c r="D27" s="353">
        <f t="shared" ref="D27:E27" si="43">D64+D100+D136+D172+D208+D244+D280+D316+D352+D424+D460+D388</f>
        <v>2</v>
      </c>
      <c r="E27" s="353">
        <f t="shared" si="43"/>
        <v>1222</v>
      </c>
      <c r="F27" s="356">
        <f t="shared" si="2"/>
        <v>1224</v>
      </c>
      <c r="G27" s="354">
        <f t="shared" ref="G27:H27" si="44">G64+G100+G136+G172+G208+G244+G280+G316+G352+G424+G460+G388</f>
        <v>1201</v>
      </c>
      <c r="H27" s="354">
        <f t="shared" si="44"/>
        <v>21</v>
      </c>
      <c r="I27" s="356">
        <f t="shared" si="4"/>
        <v>1222</v>
      </c>
      <c r="J27" s="356">
        <f t="shared" si="5"/>
        <v>2</v>
      </c>
      <c r="L27" s="662">
        <v>2</v>
      </c>
      <c r="M27" s="676">
        <f t="shared" si="6"/>
        <v>0</v>
      </c>
    </row>
    <row r="28" spans="1:13" s="303" customFormat="1" ht="16.5">
      <c r="A28" s="708"/>
      <c r="B28" s="301" t="s">
        <v>2006</v>
      </c>
      <c r="C28" s="301" t="s">
        <v>2007</v>
      </c>
      <c r="D28" s="353">
        <f t="shared" ref="D28:E28" si="45">D65+D101+D137+D173+D209+D245+D281+D317+D353+D425+D461+D389</f>
        <v>0</v>
      </c>
      <c r="E28" s="353">
        <f t="shared" si="45"/>
        <v>1101</v>
      </c>
      <c r="F28" s="356">
        <f t="shared" si="2"/>
        <v>1101</v>
      </c>
      <c r="G28" s="354">
        <f t="shared" ref="G28:H28" si="46">G65+G101+G137+G173+G209+G245+G281+G317+G353+G425+G461+G389</f>
        <v>1071</v>
      </c>
      <c r="H28" s="354">
        <f t="shared" si="46"/>
        <v>30</v>
      </c>
      <c r="I28" s="356">
        <f t="shared" si="4"/>
        <v>1101</v>
      </c>
      <c r="J28" s="356">
        <f t="shared" si="5"/>
        <v>0</v>
      </c>
      <c r="L28" s="662">
        <v>0</v>
      </c>
      <c r="M28" s="676">
        <f t="shared" si="6"/>
        <v>0</v>
      </c>
    </row>
    <row r="29" spans="1:13" s="300" customFormat="1" ht="16.5">
      <c r="A29" s="708"/>
      <c r="B29" s="301" t="s">
        <v>515</v>
      </c>
      <c r="C29" s="301" t="s">
        <v>2009</v>
      </c>
      <c r="D29" s="353">
        <f t="shared" ref="D29:E29" si="47">D66+D102+D138+D174+D210+D246+D282+D318+D354+D426+D462+D390</f>
        <v>1</v>
      </c>
      <c r="E29" s="353">
        <f t="shared" si="47"/>
        <v>1771</v>
      </c>
      <c r="F29" s="356">
        <f t="shared" si="2"/>
        <v>1772</v>
      </c>
      <c r="G29" s="354">
        <f t="shared" ref="G29:H29" si="48">G66+G102+G138+G174+G210+G246+G282+G318+G354+G426+G462+G390</f>
        <v>1708</v>
      </c>
      <c r="H29" s="354">
        <f t="shared" si="48"/>
        <v>63</v>
      </c>
      <c r="I29" s="356">
        <f t="shared" si="4"/>
        <v>1771</v>
      </c>
      <c r="J29" s="356">
        <f t="shared" si="5"/>
        <v>1</v>
      </c>
      <c r="L29" s="662">
        <v>1</v>
      </c>
      <c r="M29" s="676">
        <f t="shared" si="6"/>
        <v>0</v>
      </c>
    </row>
    <row r="30" spans="1:13" s="300" customFormat="1" ht="16.5">
      <c r="A30" s="708"/>
      <c r="B30" s="301" t="s">
        <v>516</v>
      </c>
      <c r="C30" s="301" t="s">
        <v>2010</v>
      </c>
      <c r="D30" s="353">
        <f t="shared" ref="D30:E30" si="49">D67+D103+D139+D175+D211+D247+D283+D319+D355+D427+D463+D391</f>
        <v>1</v>
      </c>
      <c r="E30" s="353">
        <f t="shared" si="49"/>
        <v>1370</v>
      </c>
      <c r="F30" s="356">
        <f t="shared" si="2"/>
        <v>1371</v>
      </c>
      <c r="G30" s="354">
        <f t="shared" ref="G30:H30" si="50">G67+G103+G139+G175+G211+G247+G283+G319+G355+G427+G463+G391</f>
        <v>1339</v>
      </c>
      <c r="H30" s="354">
        <f t="shared" si="50"/>
        <v>32</v>
      </c>
      <c r="I30" s="356">
        <f t="shared" si="4"/>
        <v>1371</v>
      </c>
      <c r="J30" s="356">
        <f t="shared" si="5"/>
        <v>0</v>
      </c>
      <c r="L30" s="662">
        <v>1</v>
      </c>
      <c r="M30" s="676">
        <f t="shared" si="6"/>
        <v>0</v>
      </c>
    </row>
    <row r="31" spans="1:13" s="300" customFormat="1" ht="16.5">
      <c r="A31" s="708"/>
      <c r="B31" s="301" t="s">
        <v>517</v>
      </c>
      <c r="C31" s="301" t="s">
        <v>2011</v>
      </c>
      <c r="D31" s="353">
        <f t="shared" ref="D31:E31" si="51">D68+D104+D140+D176+D212+D248+D284+D320+D356+D428+D464+D392</f>
        <v>1</v>
      </c>
      <c r="E31" s="353">
        <f t="shared" si="51"/>
        <v>1082</v>
      </c>
      <c r="F31" s="356">
        <f t="shared" si="2"/>
        <v>1083</v>
      </c>
      <c r="G31" s="354">
        <f t="shared" ref="G31:H31" si="52">G68+G104+G140+G176+G212+G248+G284+G320+G356+G428+G464+G392</f>
        <v>1061</v>
      </c>
      <c r="H31" s="354">
        <f t="shared" si="52"/>
        <v>22</v>
      </c>
      <c r="I31" s="356">
        <f t="shared" si="4"/>
        <v>1083</v>
      </c>
      <c r="J31" s="356">
        <f t="shared" si="5"/>
        <v>0</v>
      </c>
      <c r="L31" s="662">
        <v>1</v>
      </c>
      <c r="M31" s="676">
        <f t="shared" si="6"/>
        <v>0</v>
      </c>
    </row>
    <row r="32" spans="1:13" s="300" customFormat="1" ht="16.5">
      <c r="A32" s="708"/>
      <c r="B32" s="301" t="s">
        <v>518</v>
      </c>
      <c r="C32" s="301" t="s">
        <v>2012</v>
      </c>
      <c r="D32" s="353">
        <f t="shared" ref="D32:E32" si="53">D69+D105+D141+D177+D213+D249+D285+D321+D357+D429+D465+D393</f>
        <v>0</v>
      </c>
      <c r="E32" s="353">
        <f t="shared" si="53"/>
        <v>1226</v>
      </c>
      <c r="F32" s="356">
        <f t="shared" si="2"/>
        <v>1226</v>
      </c>
      <c r="G32" s="354">
        <f t="shared" ref="G32:H32" si="54">G69+G105+G141+G177+G213+G249+G285+G321+G357+G429+G465+G393</f>
        <v>1203</v>
      </c>
      <c r="H32" s="354">
        <f t="shared" si="54"/>
        <v>23</v>
      </c>
      <c r="I32" s="356">
        <f t="shared" si="4"/>
        <v>1226</v>
      </c>
      <c r="J32" s="356">
        <f t="shared" si="5"/>
        <v>0</v>
      </c>
      <c r="L32" s="662">
        <v>0</v>
      </c>
      <c r="M32" s="676">
        <f t="shared" si="6"/>
        <v>0</v>
      </c>
    </row>
    <row r="33" spans="1:13" s="303" customFormat="1" ht="16.5">
      <c r="A33" s="708"/>
      <c r="B33" s="301" t="s">
        <v>2017</v>
      </c>
      <c r="C33" s="301" t="s">
        <v>2013</v>
      </c>
      <c r="D33" s="353">
        <f t="shared" ref="D33:E33" si="55">D70+D106+D142+D178+D214+D250+D286+D322+D358+D430+D466+D394</f>
        <v>0</v>
      </c>
      <c r="E33" s="353">
        <f t="shared" si="55"/>
        <v>195</v>
      </c>
      <c r="F33" s="356">
        <f t="shared" si="2"/>
        <v>195</v>
      </c>
      <c r="G33" s="354">
        <f t="shared" ref="G33:H33" si="56">G70+G106+G142+G178+G214+G250+G286+G322+G358+G430+G466+G394</f>
        <v>189</v>
      </c>
      <c r="H33" s="354">
        <f t="shared" si="56"/>
        <v>6</v>
      </c>
      <c r="I33" s="356">
        <f t="shared" si="4"/>
        <v>195</v>
      </c>
      <c r="J33" s="356">
        <f t="shared" si="5"/>
        <v>0</v>
      </c>
      <c r="L33" s="662">
        <v>0</v>
      </c>
      <c r="M33" s="676">
        <f t="shared" si="6"/>
        <v>0</v>
      </c>
    </row>
    <row r="34" spans="1:13" s="303" customFormat="1" ht="16.5">
      <c r="A34" s="708"/>
      <c r="B34" s="301" t="s">
        <v>2018</v>
      </c>
      <c r="C34" s="301" t="s">
        <v>1948</v>
      </c>
      <c r="D34" s="353">
        <f t="shared" ref="D34:E34" si="57">D71+D107+D143+D179+D215+D251+D287+D323+D359+D431+D467+D395</f>
        <v>6</v>
      </c>
      <c r="E34" s="353">
        <f t="shared" si="57"/>
        <v>6677</v>
      </c>
      <c r="F34" s="356">
        <f t="shared" si="2"/>
        <v>6683</v>
      </c>
      <c r="G34" s="354">
        <f t="shared" ref="G34:H34" si="58">G71+G107+G143+G179+G215+G251+G287+G323+G359+G431+G467+G395</f>
        <v>5798</v>
      </c>
      <c r="H34" s="354">
        <f t="shared" si="58"/>
        <v>879</v>
      </c>
      <c r="I34" s="356">
        <f t="shared" si="4"/>
        <v>6677</v>
      </c>
      <c r="J34" s="356">
        <f t="shared" si="5"/>
        <v>6</v>
      </c>
      <c r="L34" s="662">
        <v>6</v>
      </c>
      <c r="M34" s="676">
        <f t="shared" si="6"/>
        <v>0</v>
      </c>
    </row>
    <row r="35" spans="1:13" s="303" customFormat="1" ht="16.5">
      <c r="A35" s="708"/>
      <c r="B35" s="301" t="s">
        <v>2019</v>
      </c>
      <c r="C35" s="301" t="s">
        <v>2014</v>
      </c>
      <c r="D35" s="353">
        <f t="shared" ref="D35:E35" si="59">D72+D108+D144+D180+D216+D252+D288+D324+D360+D432+D468+D396</f>
        <v>4</v>
      </c>
      <c r="E35" s="353">
        <f t="shared" si="59"/>
        <v>8707</v>
      </c>
      <c r="F35" s="356">
        <f t="shared" si="2"/>
        <v>8711</v>
      </c>
      <c r="G35" s="354">
        <f t="shared" ref="G35:H35" si="60">G72+G108+G144+G180+G216+G252+G288+G324+G360+G432+G468+G396</f>
        <v>8061</v>
      </c>
      <c r="H35" s="354">
        <f t="shared" si="60"/>
        <v>645</v>
      </c>
      <c r="I35" s="356">
        <f t="shared" si="4"/>
        <v>8706</v>
      </c>
      <c r="J35" s="356">
        <f t="shared" si="5"/>
        <v>5</v>
      </c>
      <c r="L35" s="662">
        <v>4</v>
      </c>
      <c r="M35" s="676">
        <f t="shared" si="6"/>
        <v>0</v>
      </c>
    </row>
    <row r="36" spans="1:13" s="303" customFormat="1" ht="16.5">
      <c r="A36" s="708"/>
      <c r="B36" s="301" t="s">
        <v>2020</v>
      </c>
      <c r="C36" s="301" t="s">
        <v>2015</v>
      </c>
      <c r="D36" s="353">
        <f t="shared" ref="D36:E36" si="61">D73+D109+D145+D181+D217+D253+D289+D325+D361+D433+D469+D397</f>
        <v>1</v>
      </c>
      <c r="E36" s="353">
        <f t="shared" si="61"/>
        <v>357</v>
      </c>
      <c r="F36" s="356">
        <f t="shared" si="2"/>
        <v>358</v>
      </c>
      <c r="G36" s="354">
        <f t="shared" ref="G36:H36" si="62">G73+G109+G145+G181+G217+G253+G289+G325+G361+G433+G469+G397</f>
        <v>327</v>
      </c>
      <c r="H36" s="354">
        <f t="shared" si="62"/>
        <v>30</v>
      </c>
      <c r="I36" s="356">
        <f t="shared" si="4"/>
        <v>357</v>
      </c>
      <c r="J36" s="356">
        <f t="shared" si="5"/>
        <v>1</v>
      </c>
      <c r="L36" s="662">
        <v>1</v>
      </c>
      <c r="M36" s="676">
        <f t="shared" si="6"/>
        <v>0</v>
      </c>
    </row>
    <row r="37" spans="1:13" s="303" customFormat="1" ht="16.5">
      <c r="A37" s="708"/>
      <c r="B37" s="301" t="s">
        <v>2021</v>
      </c>
      <c r="C37" s="301" t="s">
        <v>2016</v>
      </c>
      <c r="D37" s="353">
        <f t="shared" ref="D37:E37" si="63">D74+D110+D146+D182+D218+D254+D290+D326+D362+D434+D470+D398</f>
        <v>4</v>
      </c>
      <c r="E37" s="353">
        <f t="shared" si="63"/>
        <v>1088</v>
      </c>
      <c r="F37" s="356">
        <f t="shared" si="2"/>
        <v>1092</v>
      </c>
      <c r="G37" s="354">
        <f t="shared" ref="G37:H37" si="64">G74+G110+G146+G182+G218+G254+G290+G326+G362+G434+G470+G398</f>
        <v>1024</v>
      </c>
      <c r="H37" s="354">
        <f t="shared" si="64"/>
        <v>62</v>
      </c>
      <c r="I37" s="356">
        <f t="shared" si="4"/>
        <v>1086</v>
      </c>
      <c r="J37" s="356">
        <f t="shared" si="5"/>
        <v>6</v>
      </c>
      <c r="L37" s="662">
        <v>4</v>
      </c>
      <c r="M37" s="676">
        <f t="shared" si="6"/>
        <v>0</v>
      </c>
    </row>
    <row r="38" spans="1:13" s="300" customFormat="1" ht="16.5">
      <c r="A38" s="708"/>
      <c r="B38" s="301" t="s">
        <v>519</v>
      </c>
      <c r="C38" s="301" t="s">
        <v>2022</v>
      </c>
      <c r="D38" s="353">
        <f t="shared" ref="D38:E38" si="65">D75+D111+D147+D183+D219+D255+D291+D327+D363+D435+D471+D399</f>
        <v>1</v>
      </c>
      <c r="E38" s="353">
        <f t="shared" si="65"/>
        <v>4001</v>
      </c>
      <c r="F38" s="356">
        <f t="shared" si="2"/>
        <v>4002</v>
      </c>
      <c r="G38" s="354">
        <f t="shared" ref="G38:H38" si="66">G75+G111+G147+G183+G219+G255+G291+G327+G363+G435+G471+G399</f>
        <v>3623</v>
      </c>
      <c r="H38" s="354">
        <f t="shared" si="66"/>
        <v>378</v>
      </c>
      <c r="I38" s="356">
        <f t="shared" si="4"/>
        <v>4001</v>
      </c>
      <c r="J38" s="356">
        <f t="shared" si="5"/>
        <v>1</v>
      </c>
      <c r="L38" s="662">
        <v>1</v>
      </c>
      <c r="M38" s="676">
        <f t="shared" si="6"/>
        <v>0</v>
      </c>
    </row>
    <row r="39" spans="1:13" s="303" customFormat="1" ht="16.5">
      <c r="A39" s="708"/>
      <c r="B39" s="301" t="s">
        <v>520</v>
      </c>
      <c r="C39" s="301" t="s">
        <v>1949</v>
      </c>
      <c r="D39" s="353">
        <f t="shared" ref="D39:E39" si="67">D76+D112+D148+D184+D220+D256+D292+D328+D364+D436+D472+D400</f>
        <v>4</v>
      </c>
      <c r="E39" s="353">
        <f t="shared" si="67"/>
        <v>2263</v>
      </c>
      <c r="F39" s="356">
        <f t="shared" si="2"/>
        <v>2267</v>
      </c>
      <c r="G39" s="354">
        <f t="shared" ref="G39:H39" si="68">G76+G112+G148+G184+G220+G256+G292+G328+G364+G436+G472+G400</f>
        <v>2228</v>
      </c>
      <c r="H39" s="354">
        <f t="shared" si="68"/>
        <v>33</v>
      </c>
      <c r="I39" s="356">
        <f t="shared" si="4"/>
        <v>2261</v>
      </c>
      <c r="J39" s="356">
        <f t="shared" si="5"/>
        <v>6</v>
      </c>
      <c r="L39" s="662">
        <v>4</v>
      </c>
      <c r="M39" s="676">
        <f t="shared" si="6"/>
        <v>0</v>
      </c>
    </row>
    <row r="40" spans="1:13" s="303" customFormat="1" ht="16.5">
      <c r="A40" s="708"/>
      <c r="B40" s="301" t="s">
        <v>1980</v>
      </c>
      <c r="C40" s="301" t="s">
        <v>2023</v>
      </c>
      <c r="D40" s="353">
        <f t="shared" ref="D40:E40" si="69">D77+D113+D149+D185+D221+D257+D293+D329+D365+D437+D473+D401</f>
        <v>0</v>
      </c>
      <c r="E40" s="353">
        <f t="shared" si="69"/>
        <v>1645</v>
      </c>
      <c r="F40" s="356">
        <f t="shared" si="2"/>
        <v>1645</v>
      </c>
      <c r="G40" s="354">
        <f t="shared" ref="G40:H40" si="70">G77+G113+G149+G185+G221+G257+G293+G329+G365+G437+G473+G401</f>
        <v>1633</v>
      </c>
      <c r="H40" s="354">
        <f t="shared" si="70"/>
        <v>12</v>
      </c>
      <c r="I40" s="356">
        <f t="shared" si="4"/>
        <v>1645</v>
      </c>
      <c r="J40" s="356">
        <f t="shared" si="5"/>
        <v>0</v>
      </c>
      <c r="L40" s="662">
        <v>0</v>
      </c>
      <c r="M40" s="676">
        <f t="shared" si="6"/>
        <v>0</v>
      </c>
    </row>
    <row r="41" spans="1:13" s="300" customFormat="1" ht="16.5">
      <c r="A41" s="708"/>
      <c r="B41" s="301" t="s">
        <v>2024</v>
      </c>
      <c r="C41" s="301" t="s">
        <v>1950</v>
      </c>
      <c r="D41" s="353">
        <f t="shared" ref="D41:E41" si="71">D78+D114+D150+D186+D222+D258+D294+D330+D366+D438+D474+D402</f>
        <v>0</v>
      </c>
      <c r="E41" s="353">
        <f t="shared" si="71"/>
        <v>34187</v>
      </c>
      <c r="F41" s="356">
        <f t="shared" si="2"/>
        <v>34187</v>
      </c>
      <c r="G41" s="354">
        <f t="shared" ref="G41:H41" si="72">G78+G114+G150+G186+G222+G258+G294+G330+G366+G438+G474+G402</f>
        <v>33494</v>
      </c>
      <c r="H41" s="354">
        <f t="shared" si="72"/>
        <v>693</v>
      </c>
      <c r="I41" s="356">
        <f t="shared" si="4"/>
        <v>34187</v>
      </c>
      <c r="J41" s="356">
        <f t="shared" si="5"/>
        <v>0</v>
      </c>
      <c r="L41" s="662">
        <v>0</v>
      </c>
      <c r="M41" s="676">
        <f t="shared" si="6"/>
        <v>0</v>
      </c>
    </row>
    <row r="42" spans="1:13">
      <c r="D42" s="356">
        <f>SUM(D7:D41)</f>
        <v>234</v>
      </c>
      <c r="E42" s="356">
        <f>SUM(E7:E41)</f>
        <v>422755</v>
      </c>
      <c r="F42" s="356">
        <f t="shared" si="2"/>
        <v>422989</v>
      </c>
      <c r="G42" s="356">
        <f t="shared" ref="G42:H42" si="73">SUM(G7:G41)</f>
        <v>394393</v>
      </c>
      <c r="H42" s="356">
        <f t="shared" si="73"/>
        <v>28305</v>
      </c>
      <c r="I42" s="356">
        <f t="shared" si="4"/>
        <v>422698</v>
      </c>
      <c r="J42" s="356">
        <f t="shared" si="5"/>
        <v>291</v>
      </c>
      <c r="L42" s="662">
        <f>SUM(L7:L41)</f>
        <v>234</v>
      </c>
      <c r="M42" s="676">
        <f t="shared" si="6"/>
        <v>0</v>
      </c>
    </row>
    <row r="44" spans="1:13" ht="16.5" hidden="1">
      <c r="A44" s="713" t="s">
        <v>2050</v>
      </c>
      <c r="B44" s="335" t="s">
        <v>504</v>
      </c>
      <c r="C44" s="336" t="s">
        <v>1983</v>
      </c>
      <c r="D44" s="345">
        <v>0</v>
      </c>
      <c r="E44" s="632">
        <v>20241</v>
      </c>
      <c r="F44" s="345">
        <f>D44+E44</f>
        <v>20241</v>
      </c>
      <c r="G44" s="632">
        <v>20198</v>
      </c>
      <c r="H44" s="632">
        <v>43</v>
      </c>
      <c r="I44" s="345">
        <f>G44+H44</f>
        <v>20241</v>
      </c>
      <c r="J44" s="345">
        <f>F44-I44</f>
        <v>0</v>
      </c>
      <c r="L44" s="574">
        <v>0</v>
      </c>
      <c r="M44" s="574">
        <f>D44-L44</f>
        <v>0</v>
      </c>
    </row>
    <row r="45" spans="1:13" ht="16.5" hidden="1">
      <c r="A45" s="713"/>
      <c r="B45" s="335" t="s">
        <v>505</v>
      </c>
      <c r="C45" s="336" t="s">
        <v>1943</v>
      </c>
      <c r="D45" s="345">
        <v>0</v>
      </c>
      <c r="E45" s="632">
        <v>7031</v>
      </c>
      <c r="F45" s="345">
        <f t="shared" ref="F45:F108" si="74">D45+E45</f>
        <v>7031</v>
      </c>
      <c r="G45" s="632">
        <v>7031</v>
      </c>
      <c r="H45" s="632">
        <v>0</v>
      </c>
      <c r="I45" s="345">
        <f t="shared" ref="I45:I78" si="75">G45+H45</f>
        <v>7031</v>
      </c>
      <c r="J45" s="345">
        <f t="shared" ref="J45:J78" si="76">F45-I45</f>
        <v>0</v>
      </c>
      <c r="L45" s="572">
        <v>0</v>
      </c>
      <c r="M45" s="574">
        <f t="shared" ref="M45:M108" si="77">D45-L45</f>
        <v>0</v>
      </c>
    </row>
    <row r="46" spans="1:13" ht="16.5" hidden="1">
      <c r="A46" s="713"/>
      <c r="B46" s="335" t="s">
        <v>506</v>
      </c>
      <c r="C46" s="336" t="s">
        <v>1984</v>
      </c>
      <c r="D46" s="345">
        <v>0</v>
      </c>
      <c r="E46" s="632">
        <v>2168</v>
      </c>
      <c r="F46" s="345">
        <f t="shared" si="74"/>
        <v>2168</v>
      </c>
      <c r="G46" s="632">
        <v>2168</v>
      </c>
      <c r="H46" s="632">
        <v>0</v>
      </c>
      <c r="I46" s="345">
        <f t="shared" si="75"/>
        <v>2168</v>
      </c>
      <c r="J46" s="345">
        <f t="shared" si="76"/>
        <v>0</v>
      </c>
      <c r="L46" s="572">
        <v>0</v>
      </c>
      <c r="M46" s="574">
        <f t="shared" si="77"/>
        <v>0</v>
      </c>
    </row>
    <row r="47" spans="1:13" ht="16.5" hidden="1">
      <c r="A47" s="713"/>
      <c r="B47" s="335" t="s">
        <v>1981</v>
      </c>
      <c r="C47" s="336" t="s">
        <v>1985</v>
      </c>
      <c r="D47" s="345">
        <v>0</v>
      </c>
      <c r="E47" s="632">
        <v>883</v>
      </c>
      <c r="F47" s="345">
        <f t="shared" si="74"/>
        <v>883</v>
      </c>
      <c r="G47" s="632">
        <v>883</v>
      </c>
      <c r="H47" s="632">
        <v>0</v>
      </c>
      <c r="I47" s="345">
        <f t="shared" si="75"/>
        <v>883</v>
      </c>
      <c r="J47" s="345">
        <f t="shared" si="76"/>
        <v>0</v>
      </c>
      <c r="L47" s="572">
        <v>0</v>
      </c>
      <c r="M47" s="574">
        <f t="shared" si="77"/>
        <v>0</v>
      </c>
    </row>
    <row r="48" spans="1:13" ht="16.5" hidden="1">
      <c r="A48" s="713"/>
      <c r="B48" s="335" t="s">
        <v>1982</v>
      </c>
      <c r="C48" s="336" t="s">
        <v>1986</v>
      </c>
      <c r="D48" s="345">
        <v>0</v>
      </c>
      <c r="E48" s="632">
        <v>630</v>
      </c>
      <c r="F48" s="345">
        <f t="shared" si="74"/>
        <v>630</v>
      </c>
      <c r="G48" s="632">
        <v>630</v>
      </c>
      <c r="H48" s="632">
        <v>0</v>
      </c>
      <c r="I48" s="345">
        <f t="shared" si="75"/>
        <v>630</v>
      </c>
      <c r="J48" s="345">
        <f t="shared" si="76"/>
        <v>0</v>
      </c>
      <c r="L48" s="572">
        <v>0</v>
      </c>
      <c r="M48" s="574">
        <f t="shared" si="77"/>
        <v>0</v>
      </c>
    </row>
    <row r="49" spans="1:13" ht="16.5" hidden="1">
      <c r="A49" s="713"/>
      <c r="B49" s="335" t="s">
        <v>507</v>
      </c>
      <c r="C49" s="336" t="s">
        <v>1993</v>
      </c>
      <c r="D49" s="345">
        <v>0</v>
      </c>
      <c r="E49" s="632">
        <v>279</v>
      </c>
      <c r="F49" s="345">
        <f t="shared" si="74"/>
        <v>279</v>
      </c>
      <c r="G49" s="632">
        <v>279</v>
      </c>
      <c r="H49" s="632">
        <v>0</v>
      </c>
      <c r="I49" s="345">
        <f t="shared" si="75"/>
        <v>279</v>
      </c>
      <c r="J49" s="345">
        <f t="shared" si="76"/>
        <v>0</v>
      </c>
      <c r="L49" s="572">
        <v>0</v>
      </c>
      <c r="M49" s="574">
        <f t="shared" si="77"/>
        <v>0</v>
      </c>
    </row>
    <row r="50" spans="1:13" ht="16.5" hidden="1">
      <c r="A50" s="713"/>
      <c r="B50" s="335" t="s">
        <v>508</v>
      </c>
      <c r="C50" s="336" t="s">
        <v>1944</v>
      </c>
      <c r="D50" s="345">
        <v>0</v>
      </c>
      <c r="E50" s="632">
        <v>97</v>
      </c>
      <c r="F50" s="345">
        <f t="shared" si="74"/>
        <v>97</v>
      </c>
      <c r="G50" s="632">
        <v>97</v>
      </c>
      <c r="H50" s="632">
        <v>0</v>
      </c>
      <c r="I50" s="345">
        <f t="shared" si="75"/>
        <v>97</v>
      </c>
      <c r="J50" s="345">
        <f t="shared" si="76"/>
        <v>0</v>
      </c>
      <c r="L50" s="572">
        <v>0</v>
      </c>
      <c r="M50" s="574">
        <f t="shared" si="77"/>
        <v>0</v>
      </c>
    </row>
    <row r="51" spans="1:13" ht="16.5" hidden="1">
      <c r="A51" s="713"/>
      <c r="B51" s="335" t="s">
        <v>1987</v>
      </c>
      <c r="C51" s="336" t="s">
        <v>1992</v>
      </c>
      <c r="D51" s="345">
        <v>0</v>
      </c>
      <c r="E51" s="632">
        <v>2</v>
      </c>
      <c r="F51" s="345">
        <f t="shared" si="74"/>
        <v>2</v>
      </c>
      <c r="G51" s="632">
        <v>2</v>
      </c>
      <c r="H51" s="632">
        <v>0</v>
      </c>
      <c r="I51" s="345">
        <f t="shared" si="75"/>
        <v>2</v>
      </c>
      <c r="J51" s="345">
        <f t="shared" si="76"/>
        <v>0</v>
      </c>
      <c r="L51" s="572">
        <v>0</v>
      </c>
      <c r="M51" s="574">
        <f t="shared" si="77"/>
        <v>0</v>
      </c>
    </row>
    <row r="52" spans="1:13" ht="16.5" hidden="1">
      <c r="A52" s="713"/>
      <c r="B52" s="335" t="s">
        <v>1988</v>
      </c>
      <c r="C52" s="336" t="s">
        <v>1991</v>
      </c>
      <c r="D52" s="345">
        <v>0</v>
      </c>
      <c r="E52" s="632">
        <v>333</v>
      </c>
      <c r="F52" s="345">
        <f t="shared" si="74"/>
        <v>333</v>
      </c>
      <c r="G52" s="632">
        <v>333</v>
      </c>
      <c r="H52" s="632">
        <v>0</v>
      </c>
      <c r="I52" s="345">
        <f t="shared" si="75"/>
        <v>333</v>
      </c>
      <c r="J52" s="345">
        <f t="shared" si="76"/>
        <v>0</v>
      </c>
      <c r="L52" s="572">
        <v>0</v>
      </c>
      <c r="M52" s="574">
        <f t="shared" si="77"/>
        <v>0</v>
      </c>
    </row>
    <row r="53" spans="1:13" ht="16.5" hidden="1">
      <c r="A53" s="713"/>
      <c r="B53" s="335" t="s">
        <v>1989</v>
      </c>
      <c r="C53" s="336" t="s">
        <v>1990</v>
      </c>
      <c r="D53" s="345">
        <v>0</v>
      </c>
      <c r="E53" s="632">
        <v>630</v>
      </c>
      <c r="F53" s="345">
        <f t="shared" si="74"/>
        <v>630</v>
      </c>
      <c r="G53" s="632">
        <v>630</v>
      </c>
      <c r="H53" s="632">
        <v>0</v>
      </c>
      <c r="I53" s="345">
        <f t="shared" si="75"/>
        <v>630</v>
      </c>
      <c r="J53" s="345">
        <f t="shared" si="76"/>
        <v>0</v>
      </c>
      <c r="L53" s="572">
        <v>0</v>
      </c>
      <c r="M53" s="574">
        <f t="shared" si="77"/>
        <v>0</v>
      </c>
    </row>
    <row r="54" spans="1:13" ht="16.5" hidden="1">
      <c r="A54" s="713"/>
      <c r="B54" s="335" t="s">
        <v>509</v>
      </c>
      <c r="C54" s="336" t="s">
        <v>1998</v>
      </c>
      <c r="D54" s="345">
        <v>0</v>
      </c>
      <c r="E54" s="632">
        <v>1383</v>
      </c>
      <c r="F54" s="345">
        <f t="shared" si="74"/>
        <v>1383</v>
      </c>
      <c r="G54" s="632">
        <v>1383</v>
      </c>
      <c r="H54" s="632">
        <v>0</v>
      </c>
      <c r="I54" s="345">
        <f t="shared" si="75"/>
        <v>1383</v>
      </c>
      <c r="J54" s="345">
        <f t="shared" si="76"/>
        <v>0</v>
      </c>
      <c r="L54" s="572">
        <v>0</v>
      </c>
      <c r="M54" s="574">
        <f t="shared" si="77"/>
        <v>0</v>
      </c>
    </row>
    <row r="55" spans="1:13" ht="16.5" hidden="1">
      <c r="A55" s="713"/>
      <c r="B55" s="335" t="s">
        <v>510</v>
      </c>
      <c r="C55" s="336" t="s">
        <v>1999</v>
      </c>
      <c r="D55" s="345">
        <v>0</v>
      </c>
      <c r="E55" s="632">
        <v>513</v>
      </c>
      <c r="F55" s="345">
        <f t="shared" si="74"/>
        <v>513</v>
      </c>
      <c r="G55" s="632">
        <v>513</v>
      </c>
      <c r="H55" s="632">
        <v>0</v>
      </c>
      <c r="I55" s="345">
        <f t="shared" si="75"/>
        <v>513</v>
      </c>
      <c r="J55" s="345">
        <f t="shared" si="76"/>
        <v>0</v>
      </c>
      <c r="L55" s="572">
        <v>0</v>
      </c>
      <c r="M55" s="574">
        <f t="shared" si="77"/>
        <v>0</v>
      </c>
    </row>
    <row r="56" spans="1:13" ht="16.5" hidden="1">
      <c r="A56" s="713"/>
      <c r="B56" s="335" t="s">
        <v>1994</v>
      </c>
      <c r="C56" s="336" t="s">
        <v>2000</v>
      </c>
      <c r="D56" s="345">
        <v>0</v>
      </c>
      <c r="E56" s="632">
        <v>514</v>
      </c>
      <c r="F56" s="345">
        <f t="shared" si="74"/>
        <v>514</v>
      </c>
      <c r="G56" s="632">
        <v>514</v>
      </c>
      <c r="H56" s="632">
        <v>0</v>
      </c>
      <c r="I56" s="345">
        <f t="shared" si="75"/>
        <v>514</v>
      </c>
      <c r="J56" s="345">
        <f t="shared" si="76"/>
        <v>0</v>
      </c>
      <c r="L56" s="572">
        <v>0</v>
      </c>
      <c r="M56" s="574">
        <f t="shared" si="77"/>
        <v>0</v>
      </c>
    </row>
    <row r="57" spans="1:13" ht="16.5" hidden="1">
      <c r="A57" s="713"/>
      <c r="B57" s="335" t="s">
        <v>1995</v>
      </c>
      <c r="C57" s="336" t="s">
        <v>2001</v>
      </c>
      <c r="D57" s="345">
        <v>0</v>
      </c>
      <c r="E57" s="632">
        <v>0</v>
      </c>
      <c r="F57" s="345">
        <f t="shared" si="74"/>
        <v>0</v>
      </c>
      <c r="G57" s="632">
        <v>0</v>
      </c>
      <c r="H57" s="632">
        <v>0</v>
      </c>
      <c r="I57" s="345">
        <f t="shared" si="75"/>
        <v>0</v>
      </c>
      <c r="J57" s="345">
        <f t="shared" si="76"/>
        <v>0</v>
      </c>
      <c r="L57" s="572">
        <v>0</v>
      </c>
      <c r="M57" s="574">
        <f t="shared" si="77"/>
        <v>0</v>
      </c>
    </row>
    <row r="58" spans="1:13" ht="16.5" hidden="1">
      <c r="A58" s="713"/>
      <c r="B58" s="335" t="s">
        <v>1996</v>
      </c>
      <c r="C58" s="336" t="s">
        <v>2002</v>
      </c>
      <c r="D58" s="345">
        <v>1</v>
      </c>
      <c r="E58" s="632">
        <v>1422</v>
      </c>
      <c r="F58" s="345">
        <f t="shared" si="74"/>
        <v>1423</v>
      </c>
      <c r="G58" s="632">
        <v>1422</v>
      </c>
      <c r="H58" s="632">
        <v>0</v>
      </c>
      <c r="I58" s="345">
        <f t="shared" si="75"/>
        <v>1422</v>
      </c>
      <c r="J58" s="345">
        <f t="shared" si="76"/>
        <v>1</v>
      </c>
      <c r="L58" s="572">
        <v>0</v>
      </c>
      <c r="M58" s="574">
        <f t="shared" si="77"/>
        <v>1</v>
      </c>
    </row>
    <row r="59" spans="1:13" ht="16.5" hidden="1">
      <c r="A59" s="713"/>
      <c r="B59" s="335" t="s">
        <v>1997</v>
      </c>
      <c r="C59" s="336" t="s">
        <v>2003</v>
      </c>
      <c r="D59" s="345">
        <v>0</v>
      </c>
      <c r="E59" s="632">
        <v>465</v>
      </c>
      <c r="F59" s="345">
        <f t="shared" si="74"/>
        <v>465</v>
      </c>
      <c r="G59" s="632">
        <v>465</v>
      </c>
      <c r="H59" s="632">
        <v>0</v>
      </c>
      <c r="I59" s="345">
        <f t="shared" si="75"/>
        <v>465</v>
      </c>
      <c r="J59" s="345">
        <f t="shared" si="76"/>
        <v>0</v>
      </c>
      <c r="L59" s="572">
        <v>0</v>
      </c>
      <c r="M59" s="574">
        <f t="shared" si="77"/>
        <v>0</v>
      </c>
    </row>
    <row r="60" spans="1:13" ht="16.5" hidden="1">
      <c r="A60" s="713"/>
      <c r="B60" s="335" t="s">
        <v>511</v>
      </c>
      <c r="C60" s="336" t="s">
        <v>1945</v>
      </c>
      <c r="D60" s="345">
        <v>0</v>
      </c>
      <c r="E60" s="632">
        <v>1120</v>
      </c>
      <c r="F60" s="345">
        <f t="shared" si="74"/>
        <v>1120</v>
      </c>
      <c r="G60" s="632">
        <v>1120</v>
      </c>
      <c r="H60" s="632">
        <v>0</v>
      </c>
      <c r="I60" s="345">
        <f t="shared" si="75"/>
        <v>1120</v>
      </c>
      <c r="J60" s="345">
        <f t="shared" si="76"/>
        <v>0</v>
      </c>
      <c r="L60" s="572">
        <v>0</v>
      </c>
      <c r="M60" s="574">
        <f t="shared" si="77"/>
        <v>0</v>
      </c>
    </row>
    <row r="61" spans="1:13" ht="16.5" hidden="1">
      <c r="A61" s="713"/>
      <c r="B61" s="335" t="s">
        <v>512</v>
      </c>
      <c r="C61" s="336" t="s">
        <v>1946</v>
      </c>
      <c r="D61" s="345">
        <v>0</v>
      </c>
      <c r="E61" s="632">
        <v>0</v>
      </c>
      <c r="F61" s="345">
        <f t="shared" si="74"/>
        <v>0</v>
      </c>
      <c r="G61" s="632">
        <v>0</v>
      </c>
      <c r="H61" s="632">
        <v>0</v>
      </c>
      <c r="I61" s="345">
        <f t="shared" si="75"/>
        <v>0</v>
      </c>
      <c r="J61" s="345">
        <f t="shared" si="76"/>
        <v>0</v>
      </c>
      <c r="L61" s="572">
        <v>0</v>
      </c>
      <c r="M61" s="574">
        <f t="shared" si="77"/>
        <v>0</v>
      </c>
    </row>
    <row r="62" spans="1:13" ht="16.5" hidden="1">
      <c r="A62" s="713"/>
      <c r="B62" s="335" t="s">
        <v>513</v>
      </c>
      <c r="C62" s="336" t="s">
        <v>1947</v>
      </c>
      <c r="D62" s="345">
        <v>0</v>
      </c>
      <c r="E62" s="632">
        <v>310</v>
      </c>
      <c r="F62" s="345">
        <f t="shared" si="74"/>
        <v>310</v>
      </c>
      <c r="G62" s="632">
        <v>310</v>
      </c>
      <c r="H62" s="632">
        <v>0</v>
      </c>
      <c r="I62" s="345">
        <f t="shared" si="75"/>
        <v>310</v>
      </c>
      <c r="J62" s="345">
        <f t="shared" si="76"/>
        <v>0</v>
      </c>
      <c r="L62" s="572">
        <v>0</v>
      </c>
      <c r="M62" s="574">
        <f t="shared" si="77"/>
        <v>0</v>
      </c>
    </row>
    <row r="63" spans="1:13" ht="16.5" hidden="1">
      <c r="A63" s="713"/>
      <c r="B63" s="335" t="s">
        <v>514</v>
      </c>
      <c r="C63" s="336" t="s">
        <v>2004</v>
      </c>
      <c r="D63" s="345">
        <v>0</v>
      </c>
      <c r="E63" s="632">
        <v>349</v>
      </c>
      <c r="F63" s="345">
        <f t="shared" si="74"/>
        <v>349</v>
      </c>
      <c r="G63" s="632">
        <v>349</v>
      </c>
      <c r="H63" s="632">
        <v>0</v>
      </c>
      <c r="I63" s="345">
        <f t="shared" si="75"/>
        <v>349</v>
      </c>
      <c r="J63" s="345">
        <f t="shared" si="76"/>
        <v>0</v>
      </c>
      <c r="L63" s="572">
        <v>0</v>
      </c>
      <c r="M63" s="574">
        <f t="shared" si="77"/>
        <v>0</v>
      </c>
    </row>
    <row r="64" spans="1:13" ht="16.5" hidden="1">
      <c r="A64" s="713"/>
      <c r="B64" s="335" t="s">
        <v>2005</v>
      </c>
      <c r="C64" s="336" t="s">
        <v>2008</v>
      </c>
      <c r="D64" s="345">
        <v>0</v>
      </c>
      <c r="E64" s="632">
        <v>63</v>
      </c>
      <c r="F64" s="345">
        <f t="shared" si="74"/>
        <v>63</v>
      </c>
      <c r="G64" s="632">
        <v>63</v>
      </c>
      <c r="H64" s="632">
        <v>0</v>
      </c>
      <c r="I64" s="345">
        <f t="shared" si="75"/>
        <v>63</v>
      </c>
      <c r="J64" s="345">
        <f t="shared" si="76"/>
        <v>0</v>
      </c>
      <c r="L64" s="572">
        <v>0</v>
      </c>
      <c r="M64" s="574">
        <f t="shared" si="77"/>
        <v>0</v>
      </c>
    </row>
    <row r="65" spans="1:13" ht="16.5" hidden="1">
      <c r="A65" s="713"/>
      <c r="B65" s="335" t="s">
        <v>2006</v>
      </c>
      <c r="C65" s="336" t="s">
        <v>2007</v>
      </c>
      <c r="D65" s="345">
        <v>0</v>
      </c>
      <c r="E65" s="632">
        <v>93</v>
      </c>
      <c r="F65" s="345">
        <f t="shared" si="74"/>
        <v>93</v>
      </c>
      <c r="G65" s="632">
        <v>93</v>
      </c>
      <c r="H65" s="632">
        <v>0</v>
      </c>
      <c r="I65" s="345">
        <f t="shared" si="75"/>
        <v>93</v>
      </c>
      <c r="J65" s="345">
        <f t="shared" si="76"/>
        <v>0</v>
      </c>
      <c r="L65" s="572">
        <v>0</v>
      </c>
      <c r="M65" s="574">
        <f t="shared" si="77"/>
        <v>0</v>
      </c>
    </row>
    <row r="66" spans="1:13" ht="16.5" hidden="1">
      <c r="A66" s="713"/>
      <c r="B66" s="335" t="s">
        <v>515</v>
      </c>
      <c r="C66" s="336" t="s">
        <v>2009</v>
      </c>
      <c r="D66" s="345">
        <v>0</v>
      </c>
      <c r="E66" s="632">
        <v>218</v>
      </c>
      <c r="F66" s="345">
        <f t="shared" si="74"/>
        <v>218</v>
      </c>
      <c r="G66" s="632">
        <v>218</v>
      </c>
      <c r="H66" s="632">
        <v>0</v>
      </c>
      <c r="I66" s="345">
        <f t="shared" si="75"/>
        <v>218</v>
      </c>
      <c r="J66" s="345">
        <f t="shared" si="76"/>
        <v>0</v>
      </c>
      <c r="L66" s="572">
        <v>0</v>
      </c>
      <c r="M66" s="574">
        <f t="shared" si="77"/>
        <v>0</v>
      </c>
    </row>
    <row r="67" spans="1:13" ht="16.5" hidden="1">
      <c r="A67" s="713"/>
      <c r="B67" s="335" t="s">
        <v>516</v>
      </c>
      <c r="C67" s="336" t="s">
        <v>2010</v>
      </c>
      <c r="D67" s="345">
        <v>0</v>
      </c>
      <c r="E67" s="632">
        <v>35</v>
      </c>
      <c r="F67" s="345">
        <f t="shared" si="74"/>
        <v>35</v>
      </c>
      <c r="G67" s="632">
        <v>35</v>
      </c>
      <c r="H67" s="632">
        <v>0</v>
      </c>
      <c r="I67" s="345">
        <f t="shared" si="75"/>
        <v>35</v>
      </c>
      <c r="J67" s="345">
        <f t="shared" si="76"/>
        <v>0</v>
      </c>
      <c r="L67" s="572">
        <v>0</v>
      </c>
      <c r="M67" s="574">
        <f t="shared" si="77"/>
        <v>0</v>
      </c>
    </row>
    <row r="68" spans="1:13" ht="16.5" hidden="1">
      <c r="A68" s="713"/>
      <c r="B68" s="335" t="s">
        <v>517</v>
      </c>
      <c r="C68" s="336" t="s">
        <v>2011</v>
      </c>
      <c r="D68" s="345">
        <v>0</v>
      </c>
      <c r="E68" s="632">
        <v>145</v>
      </c>
      <c r="F68" s="345">
        <f t="shared" si="74"/>
        <v>145</v>
      </c>
      <c r="G68" s="632">
        <v>145</v>
      </c>
      <c r="H68" s="632">
        <v>0</v>
      </c>
      <c r="I68" s="345">
        <f t="shared" si="75"/>
        <v>145</v>
      </c>
      <c r="J68" s="345">
        <f t="shared" si="76"/>
        <v>0</v>
      </c>
      <c r="L68" s="572">
        <v>0</v>
      </c>
      <c r="M68" s="574">
        <f t="shared" si="77"/>
        <v>0</v>
      </c>
    </row>
    <row r="69" spans="1:13" ht="33" hidden="1">
      <c r="A69" s="713"/>
      <c r="B69" s="335" t="s">
        <v>518</v>
      </c>
      <c r="C69" s="336" t="s">
        <v>2012</v>
      </c>
      <c r="D69" s="345">
        <v>0</v>
      </c>
      <c r="E69" s="632">
        <v>577</v>
      </c>
      <c r="F69" s="345">
        <f t="shared" si="74"/>
        <v>577</v>
      </c>
      <c r="G69" s="632">
        <v>577</v>
      </c>
      <c r="H69" s="632">
        <v>0</v>
      </c>
      <c r="I69" s="345">
        <f t="shared" si="75"/>
        <v>577</v>
      </c>
      <c r="J69" s="345">
        <f t="shared" si="76"/>
        <v>0</v>
      </c>
      <c r="L69" s="572">
        <v>0</v>
      </c>
      <c r="M69" s="574">
        <f t="shared" si="77"/>
        <v>0</v>
      </c>
    </row>
    <row r="70" spans="1:13" ht="16.5" hidden="1">
      <c r="A70" s="713"/>
      <c r="B70" s="335" t="s">
        <v>2017</v>
      </c>
      <c r="C70" s="336" t="s">
        <v>2013</v>
      </c>
      <c r="D70" s="345">
        <v>0</v>
      </c>
      <c r="E70" s="632">
        <v>0</v>
      </c>
      <c r="F70" s="345">
        <f t="shared" si="74"/>
        <v>0</v>
      </c>
      <c r="G70" s="632">
        <v>0</v>
      </c>
      <c r="H70" s="632">
        <v>0</v>
      </c>
      <c r="I70" s="345">
        <f t="shared" si="75"/>
        <v>0</v>
      </c>
      <c r="J70" s="345">
        <f t="shared" si="76"/>
        <v>0</v>
      </c>
      <c r="L70" s="572">
        <v>0</v>
      </c>
      <c r="M70" s="574">
        <f t="shared" si="77"/>
        <v>0</v>
      </c>
    </row>
    <row r="71" spans="1:13" ht="16.5" hidden="1">
      <c r="A71" s="713"/>
      <c r="B71" s="335" t="s">
        <v>2018</v>
      </c>
      <c r="C71" s="336" t="s">
        <v>1948</v>
      </c>
      <c r="D71" s="345">
        <v>0</v>
      </c>
      <c r="E71" s="632">
        <v>1261</v>
      </c>
      <c r="F71" s="345">
        <f t="shared" si="74"/>
        <v>1261</v>
      </c>
      <c r="G71" s="632">
        <v>1261</v>
      </c>
      <c r="H71" s="632">
        <v>0</v>
      </c>
      <c r="I71" s="345">
        <f t="shared" si="75"/>
        <v>1261</v>
      </c>
      <c r="J71" s="345">
        <f t="shared" si="76"/>
        <v>0</v>
      </c>
      <c r="L71" s="572">
        <v>0</v>
      </c>
      <c r="M71" s="574">
        <f t="shared" si="77"/>
        <v>0</v>
      </c>
    </row>
    <row r="72" spans="1:13" ht="16.5" hidden="1">
      <c r="A72" s="713"/>
      <c r="B72" s="335" t="s">
        <v>2019</v>
      </c>
      <c r="C72" s="336" t="s">
        <v>2014</v>
      </c>
      <c r="D72" s="345">
        <v>0</v>
      </c>
      <c r="E72" s="632">
        <v>1669</v>
      </c>
      <c r="F72" s="345">
        <f t="shared" si="74"/>
        <v>1669</v>
      </c>
      <c r="G72" s="632">
        <v>1669</v>
      </c>
      <c r="H72" s="632">
        <v>0</v>
      </c>
      <c r="I72" s="345">
        <f t="shared" si="75"/>
        <v>1669</v>
      </c>
      <c r="J72" s="345">
        <f t="shared" si="76"/>
        <v>0</v>
      </c>
      <c r="L72" s="572">
        <v>0</v>
      </c>
      <c r="M72" s="574">
        <f t="shared" si="77"/>
        <v>0</v>
      </c>
    </row>
    <row r="73" spans="1:13" ht="16.5" hidden="1">
      <c r="A73" s="713"/>
      <c r="B73" s="335" t="s">
        <v>2020</v>
      </c>
      <c r="C73" s="336" t="s">
        <v>2015</v>
      </c>
      <c r="D73" s="345">
        <v>0</v>
      </c>
      <c r="E73" s="632">
        <v>8</v>
      </c>
      <c r="F73" s="345">
        <f t="shared" si="74"/>
        <v>8</v>
      </c>
      <c r="G73" s="632">
        <v>8</v>
      </c>
      <c r="H73" s="632">
        <v>0</v>
      </c>
      <c r="I73" s="345">
        <f t="shared" si="75"/>
        <v>8</v>
      </c>
      <c r="J73" s="345">
        <f t="shared" si="76"/>
        <v>0</v>
      </c>
      <c r="L73" s="572">
        <v>0</v>
      </c>
      <c r="M73" s="574">
        <f t="shared" si="77"/>
        <v>0</v>
      </c>
    </row>
    <row r="74" spans="1:13" ht="16.5" hidden="1">
      <c r="A74" s="713"/>
      <c r="B74" s="335" t="s">
        <v>2021</v>
      </c>
      <c r="C74" s="336" t="s">
        <v>2016</v>
      </c>
      <c r="D74" s="345">
        <v>0</v>
      </c>
      <c r="E74" s="632">
        <v>259</v>
      </c>
      <c r="F74" s="345">
        <f t="shared" si="74"/>
        <v>259</v>
      </c>
      <c r="G74" s="632">
        <v>259</v>
      </c>
      <c r="H74" s="632">
        <v>0</v>
      </c>
      <c r="I74" s="345">
        <f t="shared" si="75"/>
        <v>259</v>
      </c>
      <c r="J74" s="345">
        <f t="shared" si="76"/>
        <v>0</v>
      </c>
      <c r="L74" s="572">
        <v>0</v>
      </c>
      <c r="M74" s="574">
        <f t="shared" si="77"/>
        <v>0</v>
      </c>
    </row>
    <row r="75" spans="1:13" ht="16.5" hidden="1">
      <c r="A75" s="713"/>
      <c r="B75" s="335" t="s">
        <v>519</v>
      </c>
      <c r="C75" s="336" t="s">
        <v>2022</v>
      </c>
      <c r="D75" s="345">
        <v>0</v>
      </c>
      <c r="E75" s="632">
        <v>194</v>
      </c>
      <c r="F75" s="345">
        <f t="shared" si="74"/>
        <v>194</v>
      </c>
      <c r="G75" s="632">
        <v>194</v>
      </c>
      <c r="H75" s="632">
        <v>0</v>
      </c>
      <c r="I75" s="345">
        <f t="shared" si="75"/>
        <v>194</v>
      </c>
      <c r="J75" s="345">
        <f t="shared" si="76"/>
        <v>0</v>
      </c>
      <c r="L75" s="572">
        <v>0</v>
      </c>
      <c r="M75" s="574">
        <f t="shared" si="77"/>
        <v>0</v>
      </c>
    </row>
    <row r="76" spans="1:13" ht="16.5" hidden="1">
      <c r="A76" s="713"/>
      <c r="B76" s="335" t="s">
        <v>520</v>
      </c>
      <c r="C76" s="336" t="s">
        <v>1949</v>
      </c>
      <c r="D76" s="345">
        <v>0</v>
      </c>
      <c r="E76" s="632">
        <v>359</v>
      </c>
      <c r="F76" s="345">
        <f t="shared" si="74"/>
        <v>359</v>
      </c>
      <c r="G76" s="632">
        <v>359</v>
      </c>
      <c r="H76" s="632">
        <v>0</v>
      </c>
      <c r="I76" s="345">
        <f t="shared" si="75"/>
        <v>359</v>
      </c>
      <c r="J76" s="345">
        <f t="shared" si="76"/>
        <v>0</v>
      </c>
      <c r="L76" s="572">
        <v>0</v>
      </c>
      <c r="M76" s="574">
        <f t="shared" si="77"/>
        <v>0</v>
      </c>
    </row>
    <row r="77" spans="1:13" ht="16.5" hidden="1">
      <c r="A77" s="713"/>
      <c r="B77" s="335" t="s">
        <v>1980</v>
      </c>
      <c r="C77" s="336" t="s">
        <v>2023</v>
      </c>
      <c r="D77" s="345">
        <v>0</v>
      </c>
      <c r="E77" s="632">
        <v>127</v>
      </c>
      <c r="F77" s="345">
        <f t="shared" si="74"/>
        <v>127</v>
      </c>
      <c r="G77" s="632">
        <v>127</v>
      </c>
      <c r="H77" s="632">
        <v>0</v>
      </c>
      <c r="I77" s="345">
        <f t="shared" si="75"/>
        <v>127</v>
      </c>
      <c r="J77" s="345">
        <f t="shared" si="76"/>
        <v>0</v>
      </c>
      <c r="L77" s="572">
        <v>0</v>
      </c>
      <c r="M77" s="574">
        <f t="shared" si="77"/>
        <v>0</v>
      </c>
    </row>
    <row r="78" spans="1:13" ht="16.5" hidden="1">
      <c r="A78" s="713"/>
      <c r="B78" s="335" t="s">
        <v>2024</v>
      </c>
      <c r="C78" s="336" t="s">
        <v>1950</v>
      </c>
      <c r="D78" s="345">
        <v>0</v>
      </c>
      <c r="E78" s="632">
        <v>968</v>
      </c>
      <c r="F78" s="345">
        <f t="shared" si="74"/>
        <v>968</v>
      </c>
      <c r="G78" s="632">
        <v>968</v>
      </c>
      <c r="H78" s="632">
        <v>0</v>
      </c>
      <c r="I78" s="345">
        <f t="shared" si="75"/>
        <v>968</v>
      </c>
      <c r="J78" s="345">
        <f t="shared" si="76"/>
        <v>0</v>
      </c>
      <c r="L78" s="572">
        <v>0</v>
      </c>
      <c r="M78" s="574">
        <f t="shared" si="77"/>
        <v>0</v>
      </c>
    </row>
    <row r="79" spans="1:13" hidden="1">
      <c r="A79" s="344"/>
      <c r="B79" s="340">
        <v>0</v>
      </c>
      <c r="C79" s="340"/>
      <c r="D79" s="346"/>
      <c r="E79" s="347"/>
      <c r="F79" s="345"/>
      <c r="G79" s="347"/>
      <c r="H79" s="347"/>
      <c r="I79" s="347"/>
      <c r="J79" s="347"/>
      <c r="M79" s="574"/>
    </row>
    <row r="80" spans="1:13" ht="16.5" hidden="1">
      <c r="A80" s="714" t="s">
        <v>2051</v>
      </c>
      <c r="B80" s="337" t="s">
        <v>504</v>
      </c>
      <c r="C80" s="338" t="s">
        <v>1983</v>
      </c>
      <c r="D80" s="348">
        <v>0</v>
      </c>
      <c r="E80" s="348">
        <v>20486</v>
      </c>
      <c r="F80" s="345">
        <f t="shared" si="74"/>
        <v>20486</v>
      </c>
      <c r="G80" s="348">
        <v>18703</v>
      </c>
      <c r="H80" s="348">
        <v>1783</v>
      </c>
      <c r="I80" s="345">
        <f>G80+H80</f>
        <v>20486</v>
      </c>
      <c r="J80" s="345">
        <f>F80-I80</f>
        <v>0</v>
      </c>
      <c r="L80" s="572">
        <v>0</v>
      </c>
      <c r="M80" s="572">
        <f>D80-L80</f>
        <v>0</v>
      </c>
    </row>
    <row r="81" spans="1:13" ht="16.5" hidden="1">
      <c r="A81" s="714"/>
      <c r="B81" s="337" t="s">
        <v>505</v>
      </c>
      <c r="C81" s="338" t="s">
        <v>1943</v>
      </c>
      <c r="D81" s="348">
        <v>0</v>
      </c>
      <c r="E81" s="348">
        <v>6348</v>
      </c>
      <c r="F81" s="345">
        <f t="shared" si="74"/>
        <v>6348</v>
      </c>
      <c r="G81" s="348">
        <v>5043</v>
      </c>
      <c r="H81" s="348">
        <v>1305</v>
      </c>
      <c r="I81" s="345">
        <f t="shared" ref="I81:I114" si="78">G81+H81</f>
        <v>6348</v>
      </c>
      <c r="J81" s="345">
        <f t="shared" ref="J81:J114" si="79">F81-I81</f>
        <v>0</v>
      </c>
      <c r="L81" s="572">
        <v>0</v>
      </c>
      <c r="M81" s="572">
        <f t="shared" si="77"/>
        <v>0</v>
      </c>
    </row>
    <row r="82" spans="1:13" ht="16.5" hidden="1">
      <c r="A82" s="714"/>
      <c r="B82" s="337" t="s">
        <v>506</v>
      </c>
      <c r="C82" s="338" t="s">
        <v>1984</v>
      </c>
      <c r="D82" s="348">
        <v>0</v>
      </c>
      <c r="E82" s="348">
        <v>5136</v>
      </c>
      <c r="F82" s="345">
        <f t="shared" si="74"/>
        <v>5136</v>
      </c>
      <c r="G82" s="348">
        <v>3583</v>
      </c>
      <c r="H82" s="348">
        <v>1553</v>
      </c>
      <c r="I82" s="345">
        <f t="shared" si="78"/>
        <v>5136</v>
      </c>
      <c r="J82" s="345">
        <f t="shared" si="79"/>
        <v>0</v>
      </c>
      <c r="L82" s="572">
        <v>0</v>
      </c>
      <c r="M82" s="572">
        <f t="shared" si="77"/>
        <v>0</v>
      </c>
    </row>
    <row r="83" spans="1:13" ht="16.5" hidden="1">
      <c r="A83" s="714"/>
      <c r="B83" s="337" t="s">
        <v>1981</v>
      </c>
      <c r="C83" s="338" t="s">
        <v>1985</v>
      </c>
      <c r="D83" s="348">
        <v>0</v>
      </c>
      <c r="E83" s="348">
        <v>1848</v>
      </c>
      <c r="F83" s="345">
        <f t="shared" si="74"/>
        <v>1848</v>
      </c>
      <c r="G83" s="348">
        <v>1488</v>
      </c>
      <c r="H83" s="348">
        <v>360</v>
      </c>
      <c r="I83" s="345">
        <f t="shared" si="78"/>
        <v>1848</v>
      </c>
      <c r="J83" s="345">
        <f t="shared" si="79"/>
        <v>0</v>
      </c>
      <c r="L83" s="572">
        <v>0</v>
      </c>
      <c r="M83" s="572">
        <f t="shared" si="77"/>
        <v>0</v>
      </c>
    </row>
    <row r="84" spans="1:13" ht="16.5" hidden="1">
      <c r="A84" s="714"/>
      <c r="B84" s="337" t="s">
        <v>1982</v>
      </c>
      <c r="C84" s="338" t="s">
        <v>1986</v>
      </c>
      <c r="D84" s="348">
        <v>0</v>
      </c>
      <c r="E84" s="348">
        <v>1937</v>
      </c>
      <c r="F84" s="345">
        <f t="shared" si="74"/>
        <v>1937</v>
      </c>
      <c r="G84" s="348">
        <v>719</v>
      </c>
      <c r="H84" s="348">
        <v>1218</v>
      </c>
      <c r="I84" s="345">
        <f t="shared" si="78"/>
        <v>1937</v>
      </c>
      <c r="J84" s="345">
        <f t="shared" si="79"/>
        <v>0</v>
      </c>
      <c r="L84" s="572">
        <v>0</v>
      </c>
      <c r="M84" s="572">
        <f t="shared" si="77"/>
        <v>0</v>
      </c>
    </row>
    <row r="85" spans="1:13" ht="16.5" hidden="1">
      <c r="A85" s="714"/>
      <c r="B85" s="337" t="s">
        <v>507</v>
      </c>
      <c r="C85" s="338" t="s">
        <v>1993</v>
      </c>
      <c r="D85" s="348">
        <v>0</v>
      </c>
      <c r="E85" s="348">
        <v>1052</v>
      </c>
      <c r="F85" s="345">
        <f t="shared" si="74"/>
        <v>1052</v>
      </c>
      <c r="G85" s="348">
        <v>799</v>
      </c>
      <c r="H85" s="348">
        <v>253</v>
      </c>
      <c r="I85" s="345">
        <f t="shared" si="78"/>
        <v>1052</v>
      </c>
      <c r="J85" s="345">
        <f t="shared" si="79"/>
        <v>0</v>
      </c>
      <c r="L85" s="572">
        <v>0</v>
      </c>
      <c r="M85" s="572">
        <f t="shared" si="77"/>
        <v>0</v>
      </c>
    </row>
    <row r="86" spans="1:13" ht="16.5" hidden="1">
      <c r="A86" s="714"/>
      <c r="B86" s="337" t="s">
        <v>508</v>
      </c>
      <c r="C86" s="338" t="s">
        <v>1944</v>
      </c>
      <c r="D86" s="348">
        <v>0</v>
      </c>
      <c r="E86" s="348">
        <v>11</v>
      </c>
      <c r="F86" s="345">
        <f t="shared" si="74"/>
        <v>11</v>
      </c>
      <c r="G86" s="348">
        <v>11</v>
      </c>
      <c r="H86" s="348">
        <v>0</v>
      </c>
      <c r="I86" s="345">
        <f t="shared" si="78"/>
        <v>11</v>
      </c>
      <c r="J86" s="345">
        <f t="shared" si="79"/>
        <v>0</v>
      </c>
      <c r="L86" s="572">
        <v>0</v>
      </c>
      <c r="M86" s="572">
        <f t="shared" si="77"/>
        <v>0</v>
      </c>
    </row>
    <row r="87" spans="1:13" ht="16.5" hidden="1">
      <c r="A87" s="714"/>
      <c r="B87" s="337" t="s">
        <v>1987</v>
      </c>
      <c r="C87" s="338" t="s">
        <v>1992</v>
      </c>
      <c r="D87" s="348">
        <v>0</v>
      </c>
      <c r="E87" s="348">
        <v>590</v>
      </c>
      <c r="F87" s="345">
        <f t="shared" si="74"/>
        <v>590</v>
      </c>
      <c r="G87" s="348">
        <v>353</v>
      </c>
      <c r="H87" s="348">
        <v>237</v>
      </c>
      <c r="I87" s="345">
        <f t="shared" si="78"/>
        <v>590</v>
      </c>
      <c r="J87" s="345">
        <f t="shared" si="79"/>
        <v>0</v>
      </c>
      <c r="L87" s="572">
        <v>0</v>
      </c>
      <c r="M87" s="572">
        <f t="shared" si="77"/>
        <v>0</v>
      </c>
    </row>
    <row r="88" spans="1:13" ht="16.5" hidden="1">
      <c r="A88" s="714"/>
      <c r="B88" s="337" t="s">
        <v>1988</v>
      </c>
      <c r="C88" s="338" t="s">
        <v>1991</v>
      </c>
      <c r="D88" s="348">
        <v>0</v>
      </c>
      <c r="E88" s="348">
        <v>308</v>
      </c>
      <c r="F88" s="345">
        <f t="shared" si="74"/>
        <v>308</v>
      </c>
      <c r="G88" s="348">
        <v>270</v>
      </c>
      <c r="H88" s="348">
        <v>38</v>
      </c>
      <c r="I88" s="345">
        <f t="shared" si="78"/>
        <v>308</v>
      </c>
      <c r="J88" s="345">
        <f t="shared" si="79"/>
        <v>0</v>
      </c>
      <c r="L88" s="572">
        <v>0</v>
      </c>
      <c r="M88" s="572">
        <f t="shared" si="77"/>
        <v>0</v>
      </c>
    </row>
    <row r="89" spans="1:13" ht="16.5" hidden="1">
      <c r="A89" s="714"/>
      <c r="B89" s="337" t="s">
        <v>1989</v>
      </c>
      <c r="C89" s="338" t="s">
        <v>1990</v>
      </c>
      <c r="D89" s="348">
        <v>0</v>
      </c>
      <c r="E89" s="348">
        <v>1679</v>
      </c>
      <c r="F89" s="345">
        <f t="shared" si="74"/>
        <v>1679</v>
      </c>
      <c r="G89" s="348">
        <v>1118</v>
      </c>
      <c r="H89" s="348">
        <v>561</v>
      </c>
      <c r="I89" s="345">
        <f t="shared" si="78"/>
        <v>1679</v>
      </c>
      <c r="J89" s="345">
        <f t="shared" si="79"/>
        <v>0</v>
      </c>
      <c r="L89" s="572">
        <v>0</v>
      </c>
      <c r="M89" s="572">
        <f t="shared" si="77"/>
        <v>0</v>
      </c>
    </row>
    <row r="90" spans="1:13" ht="16.5" hidden="1">
      <c r="A90" s="714"/>
      <c r="B90" s="337" t="s">
        <v>509</v>
      </c>
      <c r="C90" s="338" t="s">
        <v>1998</v>
      </c>
      <c r="D90" s="348">
        <v>0</v>
      </c>
      <c r="E90" s="348">
        <v>1395</v>
      </c>
      <c r="F90" s="345">
        <f t="shared" si="74"/>
        <v>1395</v>
      </c>
      <c r="G90" s="348">
        <v>1095</v>
      </c>
      <c r="H90" s="348">
        <v>300</v>
      </c>
      <c r="I90" s="345">
        <f t="shared" si="78"/>
        <v>1395</v>
      </c>
      <c r="J90" s="345">
        <f t="shared" si="79"/>
        <v>0</v>
      </c>
      <c r="L90" s="572">
        <v>0</v>
      </c>
      <c r="M90" s="572">
        <f t="shared" si="77"/>
        <v>0</v>
      </c>
    </row>
    <row r="91" spans="1:13" ht="16.5" hidden="1">
      <c r="A91" s="714"/>
      <c r="B91" s="337" t="s">
        <v>510</v>
      </c>
      <c r="C91" s="338" t="s">
        <v>1999</v>
      </c>
      <c r="D91" s="348">
        <v>0</v>
      </c>
      <c r="E91" s="348">
        <v>839</v>
      </c>
      <c r="F91" s="345">
        <f t="shared" si="74"/>
        <v>839</v>
      </c>
      <c r="G91" s="348">
        <v>637</v>
      </c>
      <c r="H91" s="348">
        <v>202</v>
      </c>
      <c r="I91" s="345">
        <f t="shared" si="78"/>
        <v>839</v>
      </c>
      <c r="J91" s="345">
        <f t="shared" si="79"/>
        <v>0</v>
      </c>
      <c r="L91" s="572">
        <v>0</v>
      </c>
      <c r="M91" s="572">
        <f t="shared" si="77"/>
        <v>0</v>
      </c>
    </row>
    <row r="92" spans="1:13" ht="16.5" hidden="1">
      <c r="A92" s="714"/>
      <c r="B92" s="337" t="s">
        <v>1994</v>
      </c>
      <c r="C92" s="338" t="s">
        <v>2000</v>
      </c>
      <c r="D92" s="348">
        <v>0</v>
      </c>
      <c r="E92" s="348">
        <v>461</v>
      </c>
      <c r="F92" s="345">
        <f t="shared" si="74"/>
        <v>461</v>
      </c>
      <c r="G92" s="348">
        <v>330</v>
      </c>
      <c r="H92" s="348">
        <v>131</v>
      </c>
      <c r="I92" s="345">
        <f t="shared" si="78"/>
        <v>461</v>
      </c>
      <c r="J92" s="345">
        <f t="shared" si="79"/>
        <v>0</v>
      </c>
      <c r="L92" s="572">
        <v>0</v>
      </c>
      <c r="M92" s="572">
        <f t="shared" si="77"/>
        <v>0</v>
      </c>
    </row>
    <row r="93" spans="1:13" ht="16.5" hidden="1">
      <c r="A93" s="714"/>
      <c r="B93" s="337" t="s">
        <v>1995</v>
      </c>
      <c r="C93" s="338" t="s">
        <v>2001</v>
      </c>
      <c r="D93" s="348">
        <v>0</v>
      </c>
      <c r="E93" s="348">
        <v>0</v>
      </c>
      <c r="F93" s="345">
        <f t="shared" si="74"/>
        <v>0</v>
      </c>
      <c r="G93" s="348">
        <v>0</v>
      </c>
      <c r="H93" s="348">
        <v>0</v>
      </c>
      <c r="I93" s="345">
        <f t="shared" si="78"/>
        <v>0</v>
      </c>
      <c r="J93" s="345">
        <f t="shared" si="79"/>
        <v>0</v>
      </c>
      <c r="L93" s="572">
        <v>0</v>
      </c>
      <c r="M93" s="572">
        <f t="shared" si="77"/>
        <v>0</v>
      </c>
    </row>
    <row r="94" spans="1:13" ht="16.5" hidden="1">
      <c r="A94" s="714"/>
      <c r="B94" s="337" t="s">
        <v>1996</v>
      </c>
      <c r="C94" s="338" t="s">
        <v>2002</v>
      </c>
      <c r="D94" s="348">
        <v>0</v>
      </c>
      <c r="E94" s="348">
        <v>484</v>
      </c>
      <c r="F94" s="345">
        <f t="shared" si="74"/>
        <v>484</v>
      </c>
      <c r="G94" s="348">
        <v>330</v>
      </c>
      <c r="H94" s="348">
        <v>154</v>
      </c>
      <c r="I94" s="345">
        <f t="shared" si="78"/>
        <v>484</v>
      </c>
      <c r="J94" s="345">
        <f t="shared" si="79"/>
        <v>0</v>
      </c>
      <c r="L94" s="572">
        <v>0</v>
      </c>
      <c r="M94" s="572">
        <f t="shared" si="77"/>
        <v>0</v>
      </c>
    </row>
    <row r="95" spans="1:13" ht="16.5" hidden="1">
      <c r="A95" s="714"/>
      <c r="B95" s="337" t="s">
        <v>1997</v>
      </c>
      <c r="C95" s="338" t="s">
        <v>2003</v>
      </c>
      <c r="D95" s="348">
        <v>0</v>
      </c>
      <c r="E95" s="348">
        <v>358</v>
      </c>
      <c r="F95" s="345">
        <f t="shared" si="74"/>
        <v>358</v>
      </c>
      <c r="G95" s="348">
        <v>330</v>
      </c>
      <c r="H95" s="348">
        <v>28</v>
      </c>
      <c r="I95" s="345">
        <f t="shared" si="78"/>
        <v>358</v>
      </c>
      <c r="J95" s="345">
        <f t="shared" si="79"/>
        <v>0</v>
      </c>
      <c r="L95" s="572">
        <v>0</v>
      </c>
      <c r="M95" s="572">
        <f t="shared" si="77"/>
        <v>0</v>
      </c>
    </row>
    <row r="96" spans="1:13" ht="16.5" hidden="1">
      <c r="A96" s="714"/>
      <c r="B96" s="337" t="s">
        <v>511</v>
      </c>
      <c r="C96" s="338" t="s">
        <v>1945</v>
      </c>
      <c r="D96" s="348">
        <v>0</v>
      </c>
      <c r="E96" s="348">
        <v>3470</v>
      </c>
      <c r="F96" s="345">
        <f t="shared" si="74"/>
        <v>3470</v>
      </c>
      <c r="G96" s="348">
        <v>2420</v>
      </c>
      <c r="H96" s="348">
        <v>1050</v>
      </c>
      <c r="I96" s="345">
        <f t="shared" si="78"/>
        <v>3470</v>
      </c>
      <c r="J96" s="345">
        <f t="shared" si="79"/>
        <v>0</v>
      </c>
      <c r="L96" s="572">
        <v>0</v>
      </c>
      <c r="M96" s="572">
        <f t="shared" si="77"/>
        <v>0</v>
      </c>
    </row>
    <row r="97" spans="1:13" ht="16.5" hidden="1">
      <c r="A97" s="714"/>
      <c r="B97" s="337" t="s">
        <v>512</v>
      </c>
      <c r="C97" s="338" t="s">
        <v>1946</v>
      </c>
      <c r="D97" s="348">
        <v>0</v>
      </c>
      <c r="E97" s="348">
        <v>0</v>
      </c>
      <c r="F97" s="345">
        <f t="shared" si="74"/>
        <v>0</v>
      </c>
      <c r="G97" s="348">
        <v>0</v>
      </c>
      <c r="H97" s="348">
        <v>0</v>
      </c>
      <c r="I97" s="345">
        <f t="shared" si="78"/>
        <v>0</v>
      </c>
      <c r="J97" s="345">
        <f t="shared" si="79"/>
        <v>0</v>
      </c>
      <c r="L97" s="572">
        <v>0</v>
      </c>
      <c r="M97" s="572">
        <f t="shared" si="77"/>
        <v>0</v>
      </c>
    </row>
    <row r="98" spans="1:13" ht="16.5" hidden="1">
      <c r="A98" s="714"/>
      <c r="B98" s="337" t="s">
        <v>513</v>
      </c>
      <c r="C98" s="338" t="s">
        <v>1947</v>
      </c>
      <c r="D98" s="348">
        <v>0</v>
      </c>
      <c r="E98" s="348">
        <v>509</v>
      </c>
      <c r="F98" s="345">
        <f t="shared" si="74"/>
        <v>509</v>
      </c>
      <c r="G98" s="348">
        <v>347</v>
      </c>
      <c r="H98" s="348">
        <v>162</v>
      </c>
      <c r="I98" s="345">
        <f t="shared" si="78"/>
        <v>509</v>
      </c>
      <c r="J98" s="345">
        <f t="shared" si="79"/>
        <v>0</v>
      </c>
      <c r="L98" s="572">
        <v>0</v>
      </c>
      <c r="M98" s="572">
        <f t="shared" si="77"/>
        <v>0</v>
      </c>
    </row>
    <row r="99" spans="1:13" ht="16.5" hidden="1">
      <c r="A99" s="714"/>
      <c r="B99" s="337" t="s">
        <v>514</v>
      </c>
      <c r="C99" s="338" t="s">
        <v>2004</v>
      </c>
      <c r="D99" s="348">
        <v>0</v>
      </c>
      <c r="E99" s="348">
        <v>132</v>
      </c>
      <c r="F99" s="345">
        <f t="shared" si="74"/>
        <v>132</v>
      </c>
      <c r="G99" s="348">
        <v>123</v>
      </c>
      <c r="H99" s="348">
        <v>9</v>
      </c>
      <c r="I99" s="345">
        <f t="shared" si="78"/>
        <v>132</v>
      </c>
      <c r="J99" s="345">
        <f t="shared" si="79"/>
        <v>0</v>
      </c>
      <c r="L99" s="572">
        <v>0</v>
      </c>
      <c r="M99" s="572">
        <f t="shared" si="77"/>
        <v>0</v>
      </c>
    </row>
    <row r="100" spans="1:13" ht="16.5" hidden="1">
      <c r="A100" s="714"/>
      <c r="B100" s="337" t="s">
        <v>2005</v>
      </c>
      <c r="C100" s="338" t="s">
        <v>2008</v>
      </c>
      <c r="D100" s="348">
        <v>0</v>
      </c>
      <c r="E100" s="348">
        <v>34</v>
      </c>
      <c r="F100" s="345">
        <f t="shared" si="74"/>
        <v>34</v>
      </c>
      <c r="G100" s="348">
        <v>30</v>
      </c>
      <c r="H100" s="348">
        <v>4</v>
      </c>
      <c r="I100" s="345">
        <f t="shared" si="78"/>
        <v>34</v>
      </c>
      <c r="J100" s="345">
        <f t="shared" si="79"/>
        <v>0</v>
      </c>
      <c r="L100" s="572">
        <v>0</v>
      </c>
      <c r="M100" s="572">
        <f t="shared" si="77"/>
        <v>0</v>
      </c>
    </row>
    <row r="101" spans="1:13" ht="16.5" hidden="1">
      <c r="A101" s="714"/>
      <c r="B101" s="337" t="s">
        <v>2006</v>
      </c>
      <c r="C101" s="338" t="s">
        <v>2007</v>
      </c>
      <c r="D101" s="348">
        <v>0</v>
      </c>
      <c r="E101" s="348">
        <v>105</v>
      </c>
      <c r="F101" s="345">
        <f t="shared" si="74"/>
        <v>105</v>
      </c>
      <c r="G101" s="348">
        <v>87</v>
      </c>
      <c r="H101" s="348">
        <v>18</v>
      </c>
      <c r="I101" s="345">
        <f t="shared" si="78"/>
        <v>105</v>
      </c>
      <c r="J101" s="345">
        <f t="shared" si="79"/>
        <v>0</v>
      </c>
      <c r="L101" s="572">
        <v>0</v>
      </c>
      <c r="M101" s="572">
        <f t="shared" si="77"/>
        <v>0</v>
      </c>
    </row>
    <row r="102" spans="1:13" ht="16.5" hidden="1">
      <c r="A102" s="714"/>
      <c r="B102" s="337" t="s">
        <v>515</v>
      </c>
      <c r="C102" s="338" t="s">
        <v>2009</v>
      </c>
      <c r="D102" s="348">
        <v>0</v>
      </c>
      <c r="E102" s="348">
        <v>42</v>
      </c>
      <c r="F102" s="345">
        <f t="shared" si="74"/>
        <v>42</v>
      </c>
      <c r="G102" s="348">
        <v>36</v>
      </c>
      <c r="H102" s="348">
        <v>6</v>
      </c>
      <c r="I102" s="345">
        <f t="shared" si="78"/>
        <v>42</v>
      </c>
      <c r="J102" s="345">
        <f t="shared" si="79"/>
        <v>0</v>
      </c>
      <c r="L102" s="572">
        <v>0</v>
      </c>
      <c r="M102" s="572">
        <f t="shared" si="77"/>
        <v>0</v>
      </c>
    </row>
    <row r="103" spans="1:13" ht="16.5" hidden="1">
      <c r="A103" s="714"/>
      <c r="B103" s="337" t="s">
        <v>516</v>
      </c>
      <c r="C103" s="338" t="s">
        <v>2010</v>
      </c>
      <c r="D103" s="348">
        <v>0</v>
      </c>
      <c r="E103" s="348">
        <v>44</v>
      </c>
      <c r="F103" s="345">
        <f t="shared" si="74"/>
        <v>44</v>
      </c>
      <c r="G103" s="348">
        <v>37</v>
      </c>
      <c r="H103" s="348">
        <v>7</v>
      </c>
      <c r="I103" s="345">
        <f t="shared" si="78"/>
        <v>44</v>
      </c>
      <c r="J103" s="345">
        <f t="shared" si="79"/>
        <v>0</v>
      </c>
      <c r="L103" s="572">
        <v>0</v>
      </c>
      <c r="M103" s="572">
        <f t="shared" si="77"/>
        <v>0</v>
      </c>
    </row>
    <row r="104" spans="1:13" ht="16.5" hidden="1">
      <c r="A104" s="714"/>
      <c r="B104" s="337" t="s">
        <v>517</v>
      </c>
      <c r="C104" s="338" t="s">
        <v>2011</v>
      </c>
      <c r="D104" s="348">
        <v>0</v>
      </c>
      <c r="E104" s="348">
        <v>28</v>
      </c>
      <c r="F104" s="345">
        <f t="shared" si="74"/>
        <v>28</v>
      </c>
      <c r="G104" s="348">
        <v>22</v>
      </c>
      <c r="H104" s="348">
        <v>6</v>
      </c>
      <c r="I104" s="345">
        <f t="shared" si="78"/>
        <v>28</v>
      </c>
      <c r="J104" s="345">
        <f t="shared" si="79"/>
        <v>0</v>
      </c>
      <c r="L104" s="572">
        <v>0</v>
      </c>
      <c r="M104" s="572">
        <f t="shared" si="77"/>
        <v>0</v>
      </c>
    </row>
    <row r="105" spans="1:13" ht="33" hidden="1">
      <c r="A105" s="714"/>
      <c r="B105" s="337" t="s">
        <v>518</v>
      </c>
      <c r="C105" s="338" t="s">
        <v>2012</v>
      </c>
      <c r="D105" s="348">
        <v>0</v>
      </c>
      <c r="E105" s="348">
        <v>12</v>
      </c>
      <c r="F105" s="345">
        <f t="shared" si="74"/>
        <v>12</v>
      </c>
      <c r="G105" s="348">
        <v>10</v>
      </c>
      <c r="H105" s="348">
        <v>2</v>
      </c>
      <c r="I105" s="345">
        <f t="shared" si="78"/>
        <v>12</v>
      </c>
      <c r="J105" s="345">
        <f t="shared" si="79"/>
        <v>0</v>
      </c>
      <c r="L105" s="572">
        <v>0</v>
      </c>
      <c r="M105" s="572">
        <f t="shared" si="77"/>
        <v>0</v>
      </c>
    </row>
    <row r="106" spans="1:13" ht="16.5" hidden="1">
      <c r="A106" s="714"/>
      <c r="B106" s="337" t="s">
        <v>2017</v>
      </c>
      <c r="C106" s="338" t="s">
        <v>2013</v>
      </c>
      <c r="D106" s="348">
        <v>0</v>
      </c>
      <c r="E106" s="348">
        <v>0</v>
      </c>
      <c r="F106" s="345">
        <f t="shared" si="74"/>
        <v>0</v>
      </c>
      <c r="G106" s="348">
        <v>0</v>
      </c>
      <c r="H106" s="348">
        <v>0</v>
      </c>
      <c r="I106" s="345">
        <f t="shared" si="78"/>
        <v>0</v>
      </c>
      <c r="J106" s="345">
        <f t="shared" si="79"/>
        <v>0</v>
      </c>
      <c r="L106" s="572">
        <v>0</v>
      </c>
      <c r="M106" s="572">
        <f t="shared" si="77"/>
        <v>0</v>
      </c>
    </row>
    <row r="107" spans="1:13" ht="16.5" hidden="1">
      <c r="A107" s="714"/>
      <c r="B107" s="337" t="s">
        <v>2018</v>
      </c>
      <c r="C107" s="338" t="s">
        <v>1948</v>
      </c>
      <c r="D107" s="348">
        <v>0</v>
      </c>
      <c r="E107" s="348">
        <v>1932</v>
      </c>
      <c r="F107" s="345">
        <f t="shared" si="74"/>
        <v>1932</v>
      </c>
      <c r="G107" s="348">
        <v>1192</v>
      </c>
      <c r="H107" s="348">
        <v>740</v>
      </c>
      <c r="I107" s="345">
        <f t="shared" si="78"/>
        <v>1932</v>
      </c>
      <c r="J107" s="345">
        <f t="shared" si="79"/>
        <v>0</v>
      </c>
      <c r="L107" s="572">
        <v>0</v>
      </c>
      <c r="M107" s="572">
        <f t="shared" si="77"/>
        <v>0</v>
      </c>
    </row>
    <row r="108" spans="1:13" ht="16.5" hidden="1">
      <c r="A108" s="714"/>
      <c r="B108" s="337" t="s">
        <v>2019</v>
      </c>
      <c r="C108" s="338" t="s">
        <v>2014</v>
      </c>
      <c r="D108" s="348">
        <v>0</v>
      </c>
      <c r="E108" s="348">
        <v>1642</v>
      </c>
      <c r="F108" s="345">
        <f t="shared" si="74"/>
        <v>1642</v>
      </c>
      <c r="G108" s="348">
        <v>1094</v>
      </c>
      <c r="H108" s="348">
        <v>548</v>
      </c>
      <c r="I108" s="345">
        <f t="shared" si="78"/>
        <v>1642</v>
      </c>
      <c r="J108" s="345">
        <f t="shared" si="79"/>
        <v>0</v>
      </c>
      <c r="L108" s="572">
        <v>0</v>
      </c>
      <c r="M108" s="572">
        <f t="shared" si="77"/>
        <v>0</v>
      </c>
    </row>
    <row r="109" spans="1:13" ht="16.5" hidden="1">
      <c r="A109" s="714"/>
      <c r="B109" s="337" t="s">
        <v>2020</v>
      </c>
      <c r="C109" s="338" t="s">
        <v>2015</v>
      </c>
      <c r="D109" s="348">
        <v>0</v>
      </c>
      <c r="E109" s="348">
        <v>66</v>
      </c>
      <c r="F109" s="345">
        <f t="shared" ref="F109:F172" si="80">D109+E109</f>
        <v>66</v>
      </c>
      <c r="G109" s="348">
        <v>54</v>
      </c>
      <c r="H109" s="348">
        <v>12</v>
      </c>
      <c r="I109" s="345">
        <f t="shared" si="78"/>
        <v>66</v>
      </c>
      <c r="J109" s="345">
        <f t="shared" si="79"/>
        <v>0</v>
      </c>
      <c r="L109" s="572">
        <v>0</v>
      </c>
      <c r="M109" s="572">
        <f t="shared" ref="M109:M114" si="81">D109-L109</f>
        <v>0</v>
      </c>
    </row>
    <row r="110" spans="1:13" ht="16.5" hidden="1">
      <c r="A110" s="714"/>
      <c r="B110" s="337" t="s">
        <v>2021</v>
      </c>
      <c r="C110" s="338" t="s">
        <v>2016</v>
      </c>
      <c r="D110" s="348">
        <v>0</v>
      </c>
      <c r="E110" s="348">
        <v>171</v>
      </c>
      <c r="F110" s="345">
        <f t="shared" si="80"/>
        <v>171</v>
      </c>
      <c r="G110" s="348">
        <v>127</v>
      </c>
      <c r="H110" s="348">
        <v>44</v>
      </c>
      <c r="I110" s="345">
        <f t="shared" si="78"/>
        <v>171</v>
      </c>
      <c r="J110" s="345">
        <f t="shared" si="79"/>
        <v>0</v>
      </c>
      <c r="L110" s="572">
        <v>0</v>
      </c>
      <c r="M110" s="572">
        <f t="shared" si="81"/>
        <v>0</v>
      </c>
    </row>
    <row r="111" spans="1:13" ht="16.5" hidden="1">
      <c r="A111" s="714"/>
      <c r="B111" s="337" t="s">
        <v>519</v>
      </c>
      <c r="C111" s="338" t="s">
        <v>2022</v>
      </c>
      <c r="D111" s="348">
        <v>0</v>
      </c>
      <c r="E111" s="348">
        <v>1053</v>
      </c>
      <c r="F111" s="345">
        <f t="shared" si="80"/>
        <v>1053</v>
      </c>
      <c r="G111" s="348">
        <v>694</v>
      </c>
      <c r="H111" s="348">
        <v>359</v>
      </c>
      <c r="I111" s="345">
        <f t="shared" si="78"/>
        <v>1053</v>
      </c>
      <c r="J111" s="345">
        <f t="shared" si="79"/>
        <v>0</v>
      </c>
      <c r="L111" s="572">
        <v>0</v>
      </c>
      <c r="M111" s="572">
        <f t="shared" si="81"/>
        <v>0</v>
      </c>
    </row>
    <row r="112" spans="1:13" ht="16.5" hidden="1">
      <c r="A112" s="714"/>
      <c r="B112" s="337" t="s">
        <v>520</v>
      </c>
      <c r="C112" s="338" t="s">
        <v>1949</v>
      </c>
      <c r="D112" s="348">
        <v>0</v>
      </c>
      <c r="E112" s="348">
        <v>126</v>
      </c>
      <c r="F112" s="345">
        <f t="shared" si="80"/>
        <v>126</v>
      </c>
      <c r="G112" s="348">
        <v>126</v>
      </c>
      <c r="H112" s="348">
        <v>0</v>
      </c>
      <c r="I112" s="345">
        <f t="shared" si="78"/>
        <v>126</v>
      </c>
      <c r="J112" s="345">
        <f t="shared" si="79"/>
        <v>0</v>
      </c>
      <c r="L112" s="572">
        <v>0</v>
      </c>
      <c r="M112" s="572">
        <f t="shared" si="81"/>
        <v>0</v>
      </c>
    </row>
    <row r="113" spans="1:13" ht="16.5" hidden="1">
      <c r="A113" s="714"/>
      <c r="B113" s="337" t="s">
        <v>1980</v>
      </c>
      <c r="C113" s="338" t="s">
        <v>2023</v>
      </c>
      <c r="D113" s="348">
        <v>0</v>
      </c>
      <c r="E113" s="348">
        <v>15</v>
      </c>
      <c r="F113" s="345">
        <f t="shared" si="80"/>
        <v>15</v>
      </c>
      <c r="G113" s="348">
        <v>15</v>
      </c>
      <c r="H113" s="348">
        <v>0</v>
      </c>
      <c r="I113" s="345">
        <f t="shared" si="78"/>
        <v>15</v>
      </c>
      <c r="J113" s="345">
        <f t="shared" si="79"/>
        <v>0</v>
      </c>
      <c r="L113" s="572">
        <v>0</v>
      </c>
      <c r="M113" s="572">
        <f t="shared" si="81"/>
        <v>0</v>
      </c>
    </row>
    <row r="114" spans="1:13" ht="16.5" hidden="1">
      <c r="A114" s="714"/>
      <c r="B114" s="337" t="s">
        <v>2024</v>
      </c>
      <c r="C114" s="338" t="s">
        <v>1950</v>
      </c>
      <c r="D114" s="348">
        <v>0</v>
      </c>
      <c r="E114" s="348">
        <v>4399</v>
      </c>
      <c r="F114" s="345">
        <f t="shared" si="80"/>
        <v>4399</v>
      </c>
      <c r="G114" s="348">
        <v>4269</v>
      </c>
      <c r="H114" s="348">
        <v>130</v>
      </c>
      <c r="I114" s="345">
        <f t="shared" si="78"/>
        <v>4399</v>
      </c>
      <c r="J114" s="345">
        <f t="shared" si="79"/>
        <v>0</v>
      </c>
      <c r="L114" s="572">
        <v>0</v>
      </c>
      <c r="M114" s="572">
        <f t="shared" si="81"/>
        <v>0</v>
      </c>
    </row>
    <row r="115" spans="1:13" hidden="1">
      <c r="A115" s="344"/>
      <c r="B115" s="340">
        <v>0</v>
      </c>
      <c r="C115" s="340"/>
      <c r="D115" s="347"/>
      <c r="E115" s="347"/>
      <c r="F115" s="345"/>
      <c r="G115" s="347"/>
      <c r="H115" s="347"/>
      <c r="I115" s="347"/>
      <c r="J115" s="347"/>
    </row>
    <row r="116" spans="1:13" ht="16.5" hidden="1">
      <c r="A116" s="713" t="s">
        <v>696</v>
      </c>
      <c r="B116" s="335" t="s">
        <v>504</v>
      </c>
      <c r="C116" s="336" t="s">
        <v>1983</v>
      </c>
      <c r="D116" s="345">
        <v>10</v>
      </c>
      <c r="E116" s="632">
        <v>8335</v>
      </c>
      <c r="F116" s="345">
        <f t="shared" si="80"/>
        <v>8345</v>
      </c>
      <c r="G116" s="632">
        <v>8335</v>
      </c>
      <c r="H116" s="632">
        <v>0</v>
      </c>
      <c r="I116" s="345">
        <f>G116+H116</f>
        <v>8335</v>
      </c>
      <c r="J116" s="345">
        <f>F116-I116</f>
        <v>10</v>
      </c>
      <c r="L116" s="572">
        <v>9</v>
      </c>
      <c r="M116" s="572">
        <f>D116-L116</f>
        <v>1</v>
      </c>
    </row>
    <row r="117" spans="1:13" ht="16.5" hidden="1">
      <c r="A117" s="713"/>
      <c r="B117" s="335" t="s">
        <v>505</v>
      </c>
      <c r="C117" s="336" t="s">
        <v>1943</v>
      </c>
      <c r="D117" s="345">
        <v>12</v>
      </c>
      <c r="E117" s="632">
        <v>15432</v>
      </c>
      <c r="F117" s="345">
        <f t="shared" si="80"/>
        <v>15444</v>
      </c>
      <c r="G117" s="632">
        <v>15432</v>
      </c>
      <c r="H117" s="632">
        <v>0</v>
      </c>
      <c r="I117" s="345">
        <f t="shared" ref="I117:I150" si="82">G117+H117</f>
        <v>15432</v>
      </c>
      <c r="J117" s="345">
        <f t="shared" ref="J117:J150" si="83">F117-I117</f>
        <v>12</v>
      </c>
      <c r="L117" s="572">
        <v>12</v>
      </c>
      <c r="M117" s="572">
        <f t="shared" ref="M117:M150" si="84">D117-L117</f>
        <v>0</v>
      </c>
    </row>
    <row r="118" spans="1:13" ht="16.5" hidden="1">
      <c r="A118" s="713"/>
      <c r="B118" s="335" t="s">
        <v>506</v>
      </c>
      <c r="C118" s="336" t="s">
        <v>1984</v>
      </c>
      <c r="D118" s="345">
        <v>0</v>
      </c>
      <c r="E118" s="632">
        <v>2318</v>
      </c>
      <c r="F118" s="345">
        <f t="shared" si="80"/>
        <v>2318</v>
      </c>
      <c r="G118" s="632">
        <v>2318</v>
      </c>
      <c r="H118" s="632">
        <v>0</v>
      </c>
      <c r="I118" s="345">
        <f t="shared" si="82"/>
        <v>2318</v>
      </c>
      <c r="J118" s="345">
        <f t="shared" si="83"/>
        <v>0</v>
      </c>
      <c r="L118" s="572">
        <v>0</v>
      </c>
      <c r="M118" s="572">
        <f t="shared" si="84"/>
        <v>0</v>
      </c>
    </row>
    <row r="119" spans="1:13" ht="16.5" hidden="1">
      <c r="A119" s="713"/>
      <c r="B119" s="335" t="s">
        <v>1981</v>
      </c>
      <c r="C119" s="336" t="s">
        <v>1985</v>
      </c>
      <c r="D119" s="345">
        <v>0</v>
      </c>
      <c r="E119" s="632">
        <v>1198</v>
      </c>
      <c r="F119" s="345">
        <f t="shared" si="80"/>
        <v>1198</v>
      </c>
      <c r="G119" s="632">
        <v>1198</v>
      </c>
      <c r="H119" s="632">
        <v>0</v>
      </c>
      <c r="I119" s="345">
        <f t="shared" si="82"/>
        <v>1198</v>
      </c>
      <c r="J119" s="345">
        <f t="shared" si="83"/>
        <v>0</v>
      </c>
      <c r="L119" s="572">
        <v>0</v>
      </c>
      <c r="M119" s="572">
        <f t="shared" si="84"/>
        <v>0</v>
      </c>
    </row>
    <row r="120" spans="1:13" ht="16.5" hidden="1">
      <c r="A120" s="713"/>
      <c r="B120" s="335" t="s">
        <v>1982</v>
      </c>
      <c r="C120" s="336" t="s">
        <v>1986</v>
      </c>
      <c r="D120" s="345">
        <v>0</v>
      </c>
      <c r="E120" s="632">
        <v>0</v>
      </c>
      <c r="F120" s="345">
        <f t="shared" si="80"/>
        <v>0</v>
      </c>
      <c r="G120" s="632">
        <v>0</v>
      </c>
      <c r="H120" s="632">
        <v>0</v>
      </c>
      <c r="I120" s="345">
        <f t="shared" si="82"/>
        <v>0</v>
      </c>
      <c r="J120" s="345">
        <f t="shared" si="83"/>
        <v>0</v>
      </c>
      <c r="L120" s="572">
        <v>0</v>
      </c>
      <c r="M120" s="572">
        <f t="shared" si="84"/>
        <v>0</v>
      </c>
    </row>
    <row r="121" spans="1:13" ht="16.5" hidden="1">
      <c r="A121" s="713"/>
      <c r="B121" s="335" t="s">
        <v>507</v>
      </c>
      <c r="C121" s="336" t="s">
        <v>1993</v>
      </c>
      <c r="D121" s="345">
        <v>0</v>
      </c>
      <c r="E121" s="632">
        <v>53</v>
      </c>
      <c r="F121" s="345">
        <f t="shared" si="80"/>
        <v>53</v>
      </c>
      <c r="G121" s="632">
        <v>53</v>
      </c>
      <c r="H121" s="632">
        <v>0</v>
      </c>
      <c r="I121" s="345">
        <f t="shared" si="82"/>
        <v>53</v>
      </c>
      <c r="J121" s="345">
        <f t="shared" si="83"/>
        <v>0</v>
      </c>
      <c r="L121" s="572">
        <v>0</v>
      </c>
      <c r="M121" s="572">
        <f t="shared" si="84"/>
        <v>0</v>
      </c>
    </row>
    <row r="122" spans="1:13" ht="16.5" hidden="1">
      <c r="A122" s="713"/>
      <c r="B122" s="335" t="s">
        <v>508</v>
      </c>
      <c r="C122" s="336" t="s">
        <v>1944</v>
      </c>
      <c r="D122" s="345">
        <v>0</v>
      </c>
      <c r="E122" s="632">
        <v>104</v>
      </c>
      <c r="F122" s="345">
        <f t="shared" si="80"/>
        <v>104</v>
      </c>
      <c r="G122" s="632">
        <v>104</v>
      </c>
      <c r="H122" s="632">
        <v>0</v>
      </c>
      <c r="I122" s="345">
        <f t="shared" si="82"/>
        <v>104</v>
      </c>
      <c r="J122" s="345">
        <f t="shared" si="83"/>
        <v>0</v>
      </c>
      <c r="L122" s="572">
        <v>0</v>
      </c>
      <c r="M122" s="572">
        <f t="shared" si="84"/>
        <v>0</v>
      </c>
    </row>
    <row r="123" spans="1:13" ht="16.5" hidden="1">
      <c r="A123" s="713"/>
      <c r="B123" s="335" t="s">
        <v>1987</v>
      </c>
      <c r="C123" s="336" t="s">
        <v>1992</v>
      </c>
      <c r="D123" s="345">
        <v>0</v>
      </c>
      <c r="E123" s="632">
        <v>0</v>
      </c>
      <c r="F123" s="345">
        <f t="shared" si="80"/>
        <v>0</v>
      </c>
      <c r="G123" s="632">
        <v>0</v>
      </c>
      <c r="H123" s="632">
        <v>0</v>
      </c>
      <c r="I123" s="345">
        <f t="shared" si="82"/>
        <v>0</v>
      </c>
      <c r="J123" s="345">
        <f t="shared" si="83"/>
        <v>0</v>
      </c>
      <c r="L123" s="572">
        <v>0</v>
      </c>
      <c r="M123" s="572">
        <f t="shared" si="84"/>
        <v>0</v>
      </c>
    </row>
    <row r="124" spans="1:13" ht="16.5" hidden="1">
      <c r="A124" s="713"/>
      <c r="B124" s="335" t="s">
        <v>1988</v>
      </c>
      <c r="C124" s="336" t="s">
        <v>1991</v>
      </c>
      <c r="D124" s="345">
        <v>0</v>
      </c>
      <c r="E124" s="632">
        <v>184</v>
      </c>
      <c r="F124" s="345">
        <f t="shared" si="80"/>
        <v>184</v>
      </c>
      <c r="G124" s="632">
        <v>184</v>
      </c>
      <c r="H124" s="632">
        <v>0</v>
      </c>
      <c r="I124" s="345">
        <f t="shared" si="82"/>
        <v>184</v>
      </c>
      <c r="J124" s="345">
        <f t="shared" si="83"/>
        <v>0</v>
      </c>
      <c r="L124" s="572">
        <v>0</v>
      </c>
      <c r="M124" s="572">
        <f t="shared" si="84"/>
        <v>0</v>
      </c>
    </row>
    <row r="125" spans="1:13" ht="16.5" hidden="1">
      <c r="A125" s="713"/>
      <c r="B125" s="335" t="s">
        <v>1989</v>
      </c>
      <c r="C125" s="336" t="s">
        <v>1990</v>
      </c>
      <c r="D125" s="345">
        <v>0</v>
      </c>
      <c r="E125" s="632">
        <v>463</v>
      </c>
      <c r="F125" s="345">
        <f t="shared" si="80"/>
        <v>463</v>
      </c>
      <c r="G125" s="632">
        <v>463</v>
      </c>
      <c r="H125" s="632">
        <v>0</v>
      </c>
      <c r="I125" s="345">
        <f t="shared" si="82"/>
        <v>463</v>
      </c>
      <c r="J125" s="345">
        <f t="shared" si="83"/>
        <v>0</v>
      </c>
      <c r="L125" s="572">
        <v>0</v>
      </c>
      <c r="M125" s="572">
        <f t="shared" si="84"/>
        <v>0</v>
      </c>
    </row>
    <row r="126" spans="1:13" ht="16.5" hidden="1">
      <c r="A126" s="713"/>
      <c r="B126" s="335" t="s">
        <v>509</v>
      </c>
      <c r="C126" s="336" t="s">
        <v>1998</v>
      </c>
      <c r="D126" s="345">
        <v>5</v>
      </c>
      <c r="E126" s="632">
        <v>3053</v>
      </c>
      <c r="F126" s="345">
        <f t="shared" si="80"/>
        <v>3058</v>
      </c>
      <c r="G126" s="632">
        <v>3053</v>
      </c>
      <c r="H126" s="632">
        <v>0</v>
      </c>
      <c r="I126" s="345">
        <f t="shared" si="82"/>
        <v>3053</v>
      </c>
      <c r="J126" s="345">
        <f t="shared" si="83"/>
        <v>5</v>
      </c>
      <c r="L126" s="572">
        <v>6</v>
      </c>
      <c r="M126" s="572">
        <f t="shared" si="84"/>
        <v>-1</v>
      </c>
    </row>
    <row r="127" spans="1:13" ht="16.5" hidden="1">
      <c r="A127" s="713"/>
      <c r="B127" s="335" t="s">
        <v>510</v>
      </c>
      <c r="C127" s="336" t="s">
        <v>1999</v>
      </c>
      <c r="D127" s="345">
        <v>7</v>
      </c>
      <c r="E127" s="632">
        <v>926</v>
      </c>
      <c r="F127" s="345">
        <f t="shared" si="80"/>
        <v>933</v>
      </c>
      <c r="G127" s="632">
        <v>926</v>
      </c>
      <c r="H127" s="632">
        <v>0</v>
      </c>
      <c r="I127" s="345">
        <f t="shared" si="82"/>
        <v>926</v>
      </c>
      <c r="J127" s="345">
        <f t="shared" si="83"/>
        <v>7</v>
      </c>
      <c r="L127" s="572">
        <v>6</v>
      </c>
      <c r="M127" s="572">
        <f t="shared" si="84"/>
        <v>1</v>
      </c>
    </row>
    <row r="128" spans="1:13" ht="16.5" hidden="1">
      <c r="A128" s="713"/>
      <c r="B128" s="335" t="s">
        <v>1994</v>
      </c>
      <c r="C128" s="336" t="s">
        <v>2000</v>
      </c>
      <c r="D128" s="345">
        <v>5</v>
      </c>
      <c r="E128" s="632">
        <v>2318</v>
      </c>
      <c r="F128" s="345">
        <f t="shared" si="80"/>
        <v>2323</v>
      </c>
      <c r="G128" s="632">
        <v>2317</v>
      </c>
      <c r="H128" s="632">
        <v>0</v>
      </c>
      <c r="I128" s="345">
        <f t="shared" si="82"/>
        <v>2317</v>
      </c>
      <c r="J128" s="345">
        <f t="shared" si="83"/>
        <v>6</v>
      </c>
      <c r="L128" s="572">
        <v>7</v>
      </c>
      <c r="M128" s="572">
        <f t="shared" si="84"/>
        <v>-2</v>
      </c>
    </row>
    <row r="129" spans="1:13" ht="16.5" hidden="1">
      <c r="A129" s="713"/>
      <c r="B129" s="335" t="s">
        <v>1995</v>
      </c>
      <c r="C129" s="336" t="s">
        <v>2001</v>
      </c>
      <c r="D129" s="345">
        <v>0</v>
      </c>
      <c r="E129" s="632">
        <v>0</v>
      </c>
      <c r="F129" s="345">
        <f t="shared" si="80"/>
        <v>0</v>
      </c>
      <c r="G129" s="632">
        <v>0</v>
      </c>
      <c r="H129" s="632">
        <v>0</v>
      </c>
      <c r="I129" s="345">
        <f t="shared" si="82"/>
        <v>0</v>
      </c>
      <c r="J129" s="345">
        <f t="shared" si="83"/>
        <v>0</v>
      </c>
      <c r="L129" s="572">
        <v>0</v>
      </c>
      <c r="M129" s="572">
        <f t="shared" si="84"/>
        <v>0</v>
      </c>
    </row>
    <row r="130" spans="1:13" ht="16.5" hidden="1">
      <c r="A130" s="713"/>
      <c r="B130" s="335" t="s">
        <v>1996</v>
      </c>
      <c r="C130" s="336" t="s">
        <v>2002</v>
      </c>
      <c r="D130" s="345">
        <v>5</v>
      </c>
      <c r="E130" s="632">
        <v>621</v>
      </c>
      <c r="F130" s="345">
        <f t="shared" si="80"/>
        <v>626</v>
      </c>
      <c r="G130" s="632">
        <v>621</v>
      </c>
      <c r="H130" s="632">
        <v>0</v>
      </c>
      <c r="I130" s="345">
        <f t="shared" si="82"/>
        <v>621</v>
      </c>
      <c r="J130" s="345">
        <f t="shared" si="83"/>
        <v>5</v>
      </c>
      <c r="L130" s="572">
        <v>6</v>
      </c>
      <c r="M130" s="572">
        <f t="shared" si="84"/>
        <v>-1</v>
      </c>
    </row>
    <row r="131" spans="1:13" ht="16.5" hidden="1">
      <c r="A131" s="713"/>
      <c r="B131" s="335" t="s">
        <v>1997</v>
      </c>
      <c r="C131" s="336" t="s">
        <v>2003</v>
      </c>
      <c r="D131" s="345">
        <v>7</v>
      </c>
      <c r="E131" s="632">
        <v>2318</v>
      </c>
      <c r="F131" s="345">
        <f t="shared" si="80"/>
        <v>2325</v>
      </c>
      <c r="G131" s="632">
        <v>2318</v>
      </c>
      <c r="H131" s="632">
        <v>0</v>
      </c>
      <c r="I131" s="345">
        <f t="shared" si="82"/>
        <v>2318</v>
      </c>
      <c r="J131" s="345">
        <f t="shared" si="83"/>
        <v>7</v>
      </c>
      <c r="L131" s="572">
        <v>7</v>
      </c>
      <c r="M131" s="572">
        <f t="shared" si="84"/>
        <v>0</v>
      </c>
    </row>
    <row r="132" spans="1:13" ht="16.5" hidden="1">
      <c r="A132" s="713"/>
      <c r="B132" s="335" t="s">
        <v>511</v>
      </c>
      <c r="C132" s="336" t="s">
        <v>1945</v>
      </c>
      <c r="D132" s="345">
        <v>5</v>
      </c>
      <c r="E132" s="632">
        <v>1611</v>
      </c>
      <c r="F132" s="345">
        <f t="shared" si="80"/>
        <v>1616</v>
      </c>
      <c r="G132" s="632">
        <v>1610</v>
      </c>
      <c r="H132" s="632">
        <v>0</v>
      </c>
      <c r="I132" s="345">
        <f t="shared" si="82"/>
        <v>1610</v>
      </c>
      <c r="J132" s="345">
        <f t="shared" si="83"/>
        <v>6</v>
      </c>
      <c r="L132" s="572">
        <v>5</v>
      </c>
      <c r="M132" s="572">
        <f t="shared" si="84"/>
        <v>0</v>
      </c>
    </row>
    <row r="133" spans="1:13" ht="16.5" hidden="1">
      <c r="A133" s="713"/>
      <c r="B133" s="335" t="s">
        <v>512</v>
      </c>
      <c r="C133" s="336" t="s">
        <v>1946</v>
      </c>
      <c r="D133" s="345">
        <v>0</v>
      </c>
      <c r="E133" s="632">
        <v>6</v>
      </c>
      <c r="F133" s="345">
        <f t="shared" si="80"/>
        <v>6</v>
      </c>
      <c r="G133" s="632">
        <v>6</v>
      </c>
      <c r="H133" s="632">
        <v>0</v>
      </c>
      <c r="I133" s="345">
        <f t="shared" si="82"/>
        <v>6</v>
      </c>
      <c r="J133" s="345">
        <f t="shared" si="83"/>
        <v>0</v>
      </c>
      <c r="L133" s="572">
        <v>0</v>
      </c>
      <c r="M133" s="572">
        <f t="shared" si="84"/>
        <v>0</v>
      </c>
    </row>
    <row r="134" spans="1:13" ht="16.5" hidden="1">
      <c r="A134" s="713"/>
      <c r="B134" s="335" t="s">
        <v>513</v>
      </c>
      <c r="C134" s="336" t="s">
        <v>1947</v>
      </c>
      <c r="D134" s="345">
        <v>5</v>
      </c>
      <c r="E134" s="632">
        <v>1904</v>
      </c>
      <c r="F134" s="345">
        <f t="shared" si="80"/>
        <v>1909</v>
      </c>
      <c r="G134" s="632">
        <v>1904</v>
      </c>
      <c r="H134" s="632">
        <v>0</v>
      </c>
      <c r="I134" s="345">
        <f t="shared" si="82"/>
        <v>1904</v>
      </c>
      <c r="J134" s="345">
        <f t="shared" si="83"/>
        <v>5</v>
      </c>
      <c r="L134" s="572">
        <v>6</v>
      </c>
      <c r="M134" s="572">
        <f t="shared" si="84"/>
        <v>-1</v>
      </c>
    </row>
    <row r="135" spans="1:13" ht="16.5" hidden="1">
      <c r="A135" s="713"/>
      <c r="B135" s="335" t="s">
        <v>514</v>
      </c>
      <c r="C135" s="336" t="s">
        <v>2004</v>
      </c>
      <c r="D135" s="345">
        <v>4</v>
      </c>
      <c r="E135" s="632">
        <v>1023</v>
      </c>
      <c r="F135" s="345">
        <f t="shared" si="80"/>
        <v>1027</v>
      </c>
      <c r="G135" s="632">
        <v>1023</v>
      </c>
      <c r="H135" s="632">
        <v>0</v>
      </c>
      <c r="I135" s="345">
        <f t="shared" si="82"/>
        <v>1023</v>
      </c>
      <c r="J135" s="345">
        <f t="shared" si="83"/>
        <v>4</v>
      </c>
      <c r="L135" s="572">
        <v>5</v>
      </c>
      <c r="M135" s="572">
        <f t="shared" si="84"/>
        <v>-1</v>
      </c>
    </row>
    <row r="136" spans="1:13" ht="16.5" hidden="1">
      <c r="A136" s="713"/>
      <c r="B136" s="335" t="s">
        <v>2005</v>
      </c>
      <c r="C136" s="336" t="s">
        <v>2008</v>
      </c>
      <c r="D136" s="345">
        <v>0</v>
      </c>
      <c r="E136" s="632">
        <v>233</v>
      </c>
      <c r="F136" s="345">
        <f t="shared" si="80"/>
        <v>233</v>
      </c>
      <c r="G136" s="632">
        <v>233</v>
      </c>
      <c r="H136" s="632">
        <v>0</v>
      </c>
      <c r="I136" s="345">
        <f t="shared" si="82"/>
        <v>233</v>
      </c>
      <c r="J136" s="345">
        <f t="shared" si="83"/>
        <v>0</v>
      </c>
      <c r="L136" s="572">
        <v>0</v>
      </c>
      <c r="M136" s="572">
        <f t="shared" si="84"/>
        <v>0</v>
      </c>
    </row>
    <row r="137" spans="1:13" ht="16.5" hidden="1">
      <c r="A137" s="713"/>
      <c r="B137" s="335" t="s">
        <v>2006</v>
      </c>
      <c r="C137" s="336" t="s">
        <v>2007</v>
      </c>
      <c r="D137" s="345">
        <v>0</v>
      </c>
      <c r="E137" s="632">
        <v>233</v>
      </c>
      <c r="F137" s="345">
        <f t="shared" si="80"/>
        <v>233</v>
      </c>
      <c r="G137" s="632">
        <v>233</v>
      </c>
      <c r="H137" s="632">
        <v>0</v>
      </c>
      <c r="I137" s="345">
        <f t="shared" si="82"/>
        <v>233</v>
      </c>
      <c r="J137" s="345">
        <f t="shared" si="83"/>
        <v>0</v>
      </c>
      <c r="L137" s="572">
        <v>0</v>
      </c>
      <c r="M137" s="572">
        <f t="shared" si="84"/>
        <v>0</v>
      </c>
    </row>
    <row r="138" spans="1:13" ht="16.5" hidden="1">
      <c r="A138" s="713"/>
      <c r="B138" s="335" t="s">
        <v>515</v>
      </c>
      <c r="C138" s="336" t="s">
        <v>2009</v>
      </c>
      <c r="D138" s="345">
        <v>0</v>
      </c>
      <c r="E138" s="632">
        <v>0</v>
      </c>
      <c r="F138" s="345">
        <f t="shared" si="80"/>
        <v>0</v>
      </c>
      <c r="G138" s="632">
        <v>0</v>
      </c>
      <c r="H138" s="632">
        <v>0</v>
      </c>
      <c r="I138" s="345">
        <f t="shared" si="82"/>
        <v>0</v>
      </c>
      <c r="J138" s="345">
        <f t="shared" si="83"/>
        <v>0</v>
      </c>
      <c r="L138" s="572">
        <v>0</v>
      </c>
      <c r="M138" s="572">
        <f t="shared" si="84"/>
        <v>0</v>
      </c>
    </row>
    <row r="139" spans="1:13" ht="16.5" hidden="1">
      <c r="A139" s="713"/>
      <c r="B139" s="335" t="s">
        <v>516</v>
      </c>
      <c r="C139" s="336" t="s">
        <v>2010</v>
      </c>
      <c r="D139" s="345">
        <v>0</v>
      </c>
      <c r="E139" s="632">
        <v>0</v>
      </c>
      <c r="F139" s="345">
        <f t="shared" si="80"/>
        <v>0</v>
      </c>
      <c r="G139" s="632">
        <v>0</v>
      </c>
      <c r="H139" s="632">
        <v>0</v>
      </c>
      <c r="I139" s="345">
        <f t="shared" si="82"/>
        <v>0</v>
      </c>
      <c r="J139" s="345">
        <f t="shared" si="83"/>
        <v>0</v>
      </c>
      <c r="L139" s="572">
        <v>0</v>
      </c>
      <c r="M139" s="572">
        <f t="shared" si="84"/>
        <v>0</v>
      </c>
    </row>
    <row r="140" spans="1:13" ht="16.5" hidden="1">
      <c r="A140" s="713"/>
      <c r="B140" s="335" t="s">
        <v>517</v>
      </c>
      <c r="C140" s="336" t="s">
        <v>2011</v>
      </c>
      <c r="D140" s="345">
        <v>0</v>
      </c>
      <c r="E140" s="632">
        <v>3</v>
      </c>
      <c r="F140" s="345">
        <f t="shared" si="80"/>
        <v>3</v>
      </c>
      <c r="G140" s="632">
        <v>3</v>
      </c>
      <c r="H140" s="632">
        <v>0</v>
      </c>
      <c r="I140" s="345">
        <f t="shared" si="82"/>
        <v>3</v>
      </c>
      <c r="J140" s="345">
        <f t="shared" si="83"/>
        <v>0</v>
      </c>
      <c r="L140" s="572">
        <v>0</v>
      </c>
      <c r="M140" s="572">
        <f t="shared" si="84"/>
        <v>0</v>
      </c>
    </row>
    <row r="141" spans="1:13" ht="33" hidden="1">
      <c r="A141" s="713"/>
      <c r="B141" s="335" t="s">
        <v>518</v>
      </c>
      <c r="C141" s="336" t="s">
        <v>2012</v>
      </c>
      <c r="D141" s="345">
        <v>0</v>
      </c>
      <c r="E141" s="632">
        <v>0</v>
      </c>
      <c r="F141" s="345">
        <f t="shared" si="80"/>
        <v>0</v>
      </c>
      <c r="G141" s="632">
        <v>0</v>
      </c>
      <c r="H141" s="632">
        <v>0</v>
      </c>
      <c r="I141" s="345">
        <f t="shared" si="82"/>
        <v>0</v>
      </c>
      <c r="J141" s="345">
        <f t="shared" si="83"/>
        <v>0</v>
      </c>
      <c r="L141" s="572">
        <v>0</v>
      </c>
      <c r="M141" s="572">
        <f t="shared" si="84"/>
        <v>0</v>
      </c>
    </row>
    <row r="142" spans="1:13" ht="16.5" hidden="1">
      <c r="A142" s="713"/>
      <c r="B142" s="335" t="s">
        <v>2017</v>
      </c>
      <c r="C142" s="336" t="s">
        <v>2013</v>
      </c>
      <c r="D142" s="345">
        <v>0</v>
      </c>
      <c r="E142" s="632">
        <v>0</v>
      </c>
      <c r="F142" s="345">
        <f t="shared" si="80"/>
        <v>0</v>
      </c>
      <c r="G142" s="632">
        <v>0</v>
      </c>
      <c r="H142" s="632">
        <v>0</v>
      </c>
      <c r="I142" s="345">
        <f t="shared" si="82"/>
        <v>0</v>
      </c>
      <c r="J142" s="345">
        <f t="shared" si="83"/>
        <v>0</v>
      </c>
      <c r="L142" s="572">
        <v>0</v>
      </c>
      <c r="M142" s="572">
        <f t="shared" si="84"/>
        <v>0</v>
      </c>
    </row>
    <row r="143" spans="1:13" ht="16.5" hidden="1">
      <c r="A143" s="713"/>
      <c r="B143" s="335" t="s">
        <v>2018</v>
      </c>
      <c r="C143" s="336" t="s">
        <v>1948</v>
      </c>
      <c r="D143" s="345">
        <v>5</v>
      </c>
      <c r="E143" s="632">
        <v>322</v>
      </c>
      <c r="F143" s="345">
        <f t="shared" si="80"/>
        <v>327</v>
      </c>
      <c r="G143" s="632">
        <v>322</v>
      </c>
      <c r="H143" s="632">
        <v>0</v>
      </c>
      <c r="I143" s="345">
        <f t="shared" si="82"/>
        <v>322</v>
      </c>
      <c r="J143" s="345">
        <f t="shared" si="83"/>
        <v>5</v>
      </c>
      <c r="L143" s="572">
        <v>5</v>
      </c>
      <c r="M143" s="572">
        <f t="shared" si="84"/>
        <v>0</v>
      </c>
    </row>
    <row r="144" spans="1:13" ht="16.5" hidden="1">
      <c r="A144" s="713"/>
      <c r="B144" s="335" t="s">
        <v>2019</v>
      </c>
      <c r="C144" s="336" t="s">
        <v>2014</v>
      </c>
      <c r="D144" s="345">
        <v>4</v>
      </c>
      <c r="E144" s="632">
        <v>1533</v>
      </c>
      <c r="F144" s="345">
        <f t="shared" si="80"/>
        <v>1537</v>
      </c>
      <c r="G144" s="632">
        <v>1532</v>
      </c>
      <c r="H144" s="632">
        <v>0</v>
      </c>
      <c r="I144" s="345">
        <f t="shared" si="82"/>
        <v>1532</v>
      </c>
      <c r="J144" s="345">
        <f t="shared" si="83"/>
        <v>5</v>
      </c>
      <c r="L144" s="572">
        <v>4</v>
      </c>
      <c r="M144" s="572">
        <f t="shared" si="84"/>
        <v>0</v>
      </c>
    </row>
    <row r="145" spans="1:13" ht="16.5" hidden="1">
      <c r="A145" s="713"/>
      <c r="B145" s="335" t="s">
        <v>2020</v>
      </c>
      <c r="C145" s="336" t="s">
        <v>2015</v>
      </c>
      <c r="D145" s="345">
        <v>0</v>
      </c>
      <c r="E145" s="632">
        <v>0</v>
      </c>
      <c r="F145" s="345">
        <f t="shared" si="80"/>
        <v>0</v>
      </c>
      <c r="G145" s="632">
        <v>0</v>
      </c>
      <c r="H145" s="632">
        <v>0</v>
      </c>
      <c r="I145" s="345">
        <f t="shared" si="82"/>
        <v>0</v>
      </c>
      <c r="J145" s="345">
        <f t="shared" si="83"/>
        <v>0</v>
      </c>
      <c r="L145" s="572">
        <v>0</v>
      </c>
      <c r="M145" s="572">
        <f t="shared" si="84"/>
        <v>0</v>
      </c>
    </row>
    <row r="146" spans="1:13" ht="16.5" hidden="1">
      <c r="A146" s="713"/>
      <c r="B146" s="335" t="s">
        <v>2021</v>
      </c>
      <c r="C146" s="336" t="s">
        <v>2016</v>
      </c>
      <c r="D146" s="345">
        <v>0</v>
      </c>
      <c r="E146" s="632">
        <v>47</v>
      </c>
      <c r="F146" s="345">
        <f t="shared" si="80"/>
        <v>47</v>
      </c>
      <c r="G146" s="632">
        <v>47</v>
      </c>
      <c r="H146" s="632">
        <v>0</v>
      </c>
      <c r="I146" s="345">
        <f t="shared" si="82"/>
        <v>47</v>
      </c>
      <c r="J146" s="345">
        <f t="shared" si="83"/>
        <v>0</v>
      </c>
      <c r="L146" s="572">
        <v>0</v>
      </c>
      <c r="M146" s="572">
        <f t="shared" si="84"/>
        <v>0</v>
      </c>
    </row>
    <row r="147" spans="1:13" ht="16.5" hidden="1">
      <c r="A147" s="713"/>
      <c r="B147" s="335" t="s">
        <v>519</v>
      </c>
      <c r="C147" s="336" t="s">
        <v>2022</v>
      </c>
      <c r="D147" s="345">
        <v>0</v>
      </c>
      <c r="E147" s="632">
        <v>0</v>
      </c>
      <c r="F147" s="345">
        <f t="shared" si="80"/>
        <v>0</v>
      </c>
      <c r="G147" s="632">
        <v>0</v>
      </c>
      <c r="H147" s="632">
        <v>0</v>
      </c>
      <c r="I147" s="345">
        <f t="shared" si="82"/>
        <v>0</v>
      </c>
      <c r="J147" s="345">
        <f t="shared" si="83"/>
        <v>0</v>
      </c>
      <c r="L147" s="572">
        <v>0</v>
      </c>
      <c r="M147" s="572">
        <f t="shared" si="84"/>
        <v>0</v>
      </c>
    </row>
    <row r="148" spans="1:13" ht="16.5" hidden="1">
      <c r="A148" s="713"/>
      <c r="B148" s="335" t="s">
        <v>520</v>
      </c>
      <c r="C148" s="336" t="s">
        <v>1949</v>
      </c>
      <c r="D148" s="345">
        <v>4</v>
      </c>
      <c r="E148" s="632">
        <v>21</v>
      </c>
      <c r="F148" s="345">
        <f t="shared" si="80"/>
        <v>25</v>
      </c>
      <c r="G148" s="632">
        <v>20</v>
      </c>
      <c r="H148" s="632">
        <v>0</v>
      </c>
      <c r="I148" s="345">
        <f t="shared" si="82"/>
        <v>20</v>
      </c>
      <c r="J148" s="345">
        <f t="shared" si="83"/>
        <v>5</v>
      </c>
      <c r="L148" s="572">
        <v>4</v>
      </c>
      <c r="M148" s="572">
        <f t="shared" si="84"/>
        <v>0</v>
      </c>
    </row>
    <row r="149" spans="1:13" ht="16.5" hidden="1">
      <c r="A149" s="713"/>
      <c r="B149" s="335" t="s">
        <v>1980</v>
      </c>
      <c r="C149" s="336" t="s">
        <v>2023</v>
      </c>
      <c r="D149" s="345">
        <v>0</v>
      </c>
      <c r="E149" s="632">
        <v>0</v>
      </c>
      <c r="F149" s="345">
        <f t="shared" si="80"/>
        <v>0</v>
      </c>
      <c r="G149" s="632">
        <v>0</v>
      </c>
      <c r="H149" s="632">
        <v>0</v>
      </c>
      <c r="I149" s="345">
        <f t="shared" si="82"/>
        <v>0</v>
      </c>
      <c r="J149" s="345">
        <f t="shared" si="83"/>
        <v>0</v>
      </c>
      <c r="L149" s="572">
        <v>0</v>
      </c>
      <c r="M149" s="572">
        <f t="shared" si="84"/>
        <v>0</v>
      </c>
    </row>
    <row r="150" spans="1:13" ht="16.5" hidden="1">
      <c r="A150" s="713"/>
      <c r="B150" s="335" t="s">
        <v>2024</v>
      </c>
      <c r="C150" s="336" t="s">
        <v>1950</v>
      </c>
      <c r="D150" s="345">
        <v>0</v>
      </c>
      <c r="E150" s="632">
        <v>2084</v>
      </c>
      <c r="F150" s="345">
        <f t="shared" si="80"/>
        <v>2084</v>
      </c>
      <c r="G150" s="632">
        <v>2084</v>
      </c>
      <c r="H150" s="632">
        <v>0</v>
      </c>
      <c r="I150" s="345">
        <f t="shared" si="82"/>
        <v>2084</v>
      </c>
      <c r="J150" s="345">
        <f t="shared" si="83"/>
        <v>0</v>
      </c>
      <c r="L150" s="572">
        <v>0</v>
      </c>
      <c r="M150" s="572">
        <f t="shared" si="84"/>
        <v>0</v>
      </c>
    </row>
    <row r="151" spans="1:13" hidden="1">
      <c r="A151" s="344"/>
      <c r="B151" s="340">
        <v>0</v>
      </c>
      <c r="C151" s="340"/>
      <c r="D151" s="347"/>
      <c r="E151" s="347"/>
      <c r="F151" s="345"/>
      <c r="G151" s="347"/>
      <c r="H151" s="347"/>
      <c r="I151" s="347"/>
      <c r="J151" s="347"/>
    </row>
    <row r="152" spans="1:13" ht="16.5" hidden="1">
      <c r="A152" s="714" t="s">
        <v>1117</v>
      </c>
      <c r="B152" s="337" t="s">
        <v>504</v>
      </c>
      <c r="C152" s="338" t="s">
        <v>1983</v>
      </c>
      <c r="D152" s="348">
        <v>1</v>
      </c>
      <c r="E152" s="348">
        <v>10834</v>
      </c>
      <c r="F152" s="345">
        <f t="shared" si="80"/>
        <v>10835</v>
      </c>
      <c r="G152" s="348">
        <v>7473</v>
      </c>
      <c r="H152" s="348">
        <v>3361</v>
      </c>
      <c r="I152" s="345">
        <f>G152+H152</f>
        <v>10834</v>
      </c>
      <c r="J152" s="345">
        <f>F152-I152</f>
        <v>1</v>
      </c>
      <c r="L152" s="572">
        <v>1</v>
      </c>
      <c r="M152" s="572">
        <f>D152-L152</f>
        <v>0</v>
      </c>
    </row>
    <row r="153" spans="1:13" ht="16.5" hidden="1">
      <c r="A153" s="714"/>
      <c r="B153" s="337" t="s">
        <v>505</v>
      </c>
      <c r="C153" s="338" t="s">
        <v>1943</v>
      </c>
      <c r="D153" s="348">
        <v>0</v>
      </c>
      <c r="E153" s="348">
        <v>21821</v>
      </c>
      <c r="F153" s="345">
        <f t="shared" si="80"/>
        <v>21821</v>
      </c>
      <c r="G153" s="348">
        <v>17578</v>
      </c>
      <c r="H153" s="348">
        <v>4243</v>
      </c>
      <c r="I153" s="345">
        <f t="shared" ref="I153:I186" si="85">G153+H153</f>
        <v>21821</v>
      </c>
      <c r="J153" s="345">
        <f t="shared" ref="J153:J186" si="86">F153-I153</f>
        <v>0</v>
      </c>
      <c r="L153" s="572">
        <v>0</v>
      </c>
      <c r="M153" s="572">
        <f t="shared" ref="M153:M186" si="87">D153-L153</f>
        <v>0</v>
      </c>
    </row>
    <row r="154" spans="1:13" ht="16.5" hidden="1">
      <c r="A154" s="714"/>
      <c r="B154" s="337" t="s">
        <v>506</v>
      </c>
      <c r="C154" s="338" t="s">
        <v>1984</v>
      </c>
      <c r="D154" s="348">
        <v>0</v>
      </c>
      <c r="E154" s="348">
        <v>0</v>
      </c>
      <c r="F154" s="345">
        <f t="shared" si="80"/>
        <v>0</v>
      </c>
      <c r="G154" s="348">
        <v>0</v>
      </c>
      <c r="H154" s="348">
        <v>0</v>
      </c>
      <c r="I154" s="345">
        <f t="shared" si="85"/>
        <v>0</v>
      </c>
      <c r="J154" s="345">
        <f t="shared" si="86"/>
        <v>0</v>
      </c>
      <c r="L154" s="572">
        <v>0</v>
      </c>
      <c r="M154" s="572">
        <f t="shared" si="87"/>
        <v>0</v>
      </c>
    </row>
    <row r="155" spans="1:13" ht="16.5" hidden="1">
      <c r="A155" s="714"/>
      <c r="B155" s="337" t="s">
        <v>1981</v>
      </c>
      <c r="C155" s="338" t="s">
        <v>1985</v>
      </c>
      <c r="D155" s="348">
        <v>0</v>
      </c>
      <c r="E155" s="348">
        <v>1925</v>
      </c>
      <c r="F155" s="345">
        <f t="shared" si="80"/>
        <v>1925</v>
      </c>
      <c r="G155" s="348">
        <v>1551</v>
      </c>
      <c r="H155" s="348">
        <v>374</v>
      </c>
      <c r="I155" s="345">
        <f t="shared" si="85"/>
        <v>1925</v>
      </c>
      <c r="J155" s="345">
        <f t="shared" si="86"/>
        <v>0</v>
      </c>
      <c r="L155" s="572">
        <v>0</v>
      </c>
      <c r="M155" s="572">
        <f t="shared" si="87"/>
        <v>0</v>
      </c>
    </row>
    <row r="156" spans="1:13" ht="16.5" hidden="1">
      <c r="A156" s="714"/>
      <c r="B156" s="337" t="s">
        <v>1982</v>
      </c>
      <c r="C156" s="338" t="s">
        <v>1986</v>
      </c>
      <c r="D156" s="348">
        <v>1</v>
      </c>
      <c r="E156" s="348">
        <v>29</v>
      </c>
      <c r="F156" s="345">
        <f t="shared" si="80"/>
        <v>30</v>
      </c>
      <c r="G156" s="348">
        <v>29</v>
      </c>
      <c r="H156" s="348">
        <v>0</v>
      </c>
      <c r="I156" s="345">
        <f t="shared" si="85"/>
        <v>29</v>
      </c>
      <c r="J156" s="345">
        <f t="shared" si="86"/>
        <v>1</v>
      </c>
      <c r="L156" s="572">
        <v>1</v>
      </c>
      <c r="M156" s="572">
        <f t="shared" si="87"/>
        <v>0</v>
      </c>
    </row>
    <row r="157" spans="1:13" ht="16.5" hidden="1">
      <c r="A157" s="714"/>
      <c r="B157" s="337" t="s">
        <v>507</v>
      </c>
      <c r="C157" s="338" t="s">
        <v>1993</v>
      </c>
      <c r="D157" s="348">
        <v>0</v>
      </c>
      <c r="E157" s="348">
        <v>275</v>
      </c>
      <c r="F157" s="345">
        <f t="shared" si="80"/>
        <v>275</v>
      </c>
      <c r="G157" s="348">
        <v>165</v>
      </c>
      <c r="H157" s="348">
        <v>110</v>
      </c>
      <c r="I157" s="345">
        <f t="shared" si="85"/>
        <v>275</v>
      </c>
      <c r="J157" s="345">
        <f t="shared" si="86"/>
        <v>0</v>
      </c>
      <c r="L157" s="572">
        <v>0</v>
      </c>
      <c r="M157" s="572">
        <f t="shared" si="87"/>
        <v>0</v>
      </c>
    </row>
    <row r="158" spans="1:13" ht="16.5" hidden="1">
      <c r="A158" s="714"/>
      <c r="B158" s="337" t="s">
        <v>508</v>
      </c>
      <c r="C158" s="338" t="s">
        <v>1944</v>
      </c>
      <c r="D158" s="348">
        <v>0</v>
      </c>
      <c r="E158" s="348">
        <v>36</v>
      </c>
      <c r="F158" s="345">
        <f t="shared" si="80"/>
        <v>36</v>
      </c>
      <c r="G158" s="348">
        <v>22</v>
      </c>
      <c r="H158" s="348">
        <v>14</v>
      </c>
      <c r="I158" s="345">
        <f t="shared" si="85"/>
        <v>36</v>
      </c>
      <c r="J158" s="345">
        <f t="shared" si="86"/>
        <v>0</v>
      </c>
      <c r="L158" s="572">
        <v>0</v>
      </c>
      <c r="M158" s="572">
        <f t="shared" si="87"/>
        <v>0</v>
      </c>
    </row>
    <row r="159" spans="1:13" ht="16.5" hidden="1">
      <c r="A159" s="714"/>
      <c r="B159" s="337" t="s">
        <v>1987</v>
      </c>
      <c r="C159" s="338" t="s">
        <v>1992</v>
      </c>
      <c r="D159" s="348">
        <v>0</v>
      </c>
      <c r="E159" s="348">
        <v>0</v>
      </c>
      <c r="F159" s="345">
        <f t="shared" si="80"/>
        <v>0</v>
      </c>
      <c r="G159" s="348">
        <v>0</v>
      </c>
      <c r="H159" s="348">
        <v>0</v>
      </c>
      <c r="I159" s="345">
        <f t="shared" si="85"/>
        <v>0</v>
      </c>
      <c r="J159" s="345">
        <f t="shared" si="86"/>
        <v>0</v>
      </c>
      <c r="L159" s="572">
        <v>0</v>
      </c>
      <c r="M159" s="572">
        <f t="shared" si="87"/>
        <v>0</v>
      </c>
    </row>
    <row r="160" spans="1:13" ht="16.5" hidden="1">
      <c r="A160" s="714"/>
      <c r="B160" s="337" t="s">
        <v>1988</v>
      </c>
      <c r="C160" s="338" t="s">
        <v>1991</v>
      </c>
      <c r="D160" s="348">
        <v>0</v>
      </c>
      <c r="E160" s="348">
        <v>70</v>
      </c>
      <c r="F160" s="345">
        <f t="shared" si="80"/>
        <v>70</v>
      </c>
      <c r="G160" s="348">
        <v>70</v>
      </c>
      <c r="H160" s="348">
        <v>0</v>
      </c>
      <c r="I160" s="345">
        <f t="shared" si="85"/>
        <v>70</v>
      </c>
      <c r="J160" s="345">
        <f t="shared" si="86"/>
        <v>0</v>
      </c>
      <c r="L160" s="572">
        <v>0</v>
      </c>
      <c r="M160" s="572">
        <f t="shared" si="87"/>
        <v>0</v>
      </c>
    </row>
    <row r="161" spans="1:13" ht="16.5" hidden="1">
      <c r="A161" s="714"/>
      <c r="B161" s="337" t="s">
        <v>1989</v>
      </c>
      <c r="C161" s="338" t="s">
        <v>1990</v>
      </c>
      <c r="D161" s="348">
        <v>0</v>
      </c>
      <c r="E161" s="348">
        <v>134</v>
      </c>
      <c r="F161" s="345">
        <f t="shared" si="80"/>
        <v>134</v>
      </c>
      <c r="G161" s="348">
        <v>134</v>
      </c>
      <c r="H161" s="348">
        <v>0</v>
      </c>
      <c r="I161" s="345">
        <f t="shared" si="85"/>
        <v>134</v>
      </c>
      <c r="J161" s="345">
        <f t="shared" si="86"/>
        <v>0</v>
      </c>
      <c r="L161" s="572">
        <v>0</v>
      </c>
      <c r="M161" s="572">
        <f t="shared" si="87"/>
        <v>0</v>
      </c>
    </row>
    <row r="162" spans="1:13" ht="16.5" hidden="1">
      <c r="A162" s="714"/>
      <c r="B162" s="337" t="s">
        <v>509</v>
      </c>
      <c r="C162" s="338" t="s">
        <v>1998</v>
      </c>
      <c r="D162" s="348">
        <v>0</v>
      </c>
      <c r="E162" s="348">
        <v>1373</v>
      </c>
      <c r="F162" s="345">
        <f t="shared" si="80"/>
        <v>1373</v>
      </c>
      <c r="G162" s="348">
        <v>1108</v>
      </c>
      <c r="H162" s="348">
        <v>265</v>
      </c>
      <c r="I162" s="345">
        <f t="shared" si="85"/>
        <v>1373</v>
      </c>
      <c r="J162" s="345">
        <f t="shared" si="86"/>
        <v>0</v>
      </c>
      <c r="L162" s="572">
        <v>0</v>
      </c>
      <c r="M162" s="572">
        <f t="shared" si="87"/>
        <v>0</v>
      </c>
    </row>
    <row r="163" spans="1:13" ht="16.5" hidden="1">
      <c r="A163" s="714"/>
      <c r="B163" s="337" t="s">
        <v>510</v>
      </c>
      <c r="C163" s="338" t="s">
        <v>1999</v>
      </c>
      <c r="D163" s="348">
        <v>0</v>
      </c>
      <c r="E163" s="348">
        <v>116</v>
      </c>
      <c r="F163" s="345">
        <f t="shared" si="80"/>
        <v>116</v>
      </c>
      <c r="G163" s="348">
        <v>103</v>
      </c>
      <c r="H163" s="348">
        <v>13</v>
      </c>
      <c r="I163" s="345">
        <f t="shared" si="85"/>
        <v>116</v>
      </c>
      <c r="J163" s="345">
        <f t="shared" si="86"/>
        <v>0</v>
      </c>
      <c r="L163" s="572">
        <v>0</v>
      </c>
      <c r="M163" s="572">
        <f t="shared" si="87"/>
        <v>0</v>
      </c>
    </row>
    <row r="164" spans="1:13" ht="16.5" hidden="1">
      <c r="A164" s="714"/>
      <c r="B164" s="337" t="s">
        <v>1994</v>
      </c>
      <c r="C164" s="338" t="s">
        <v>2000</v>
      </c>
      <c r="D164" s="348">
        <v>0</v>
      </c>
      <c r="E164" s="348">
        <v>196</v>
      </c>
      <c r="F164" s="345">
        <f t="shared" si="80"/>
        <v>196</v>
      </c>
      <c r="G164" s="348">
        <v>172</v>
      </c>
      <c r="H164" s="348">
        <v>24</v>
      </c>
      <c r="I164" s="345">
        <f t="shared" si="85"/>
        <v>196</v>
      </c>
      <c r="J164" s="345">
        <f t="shared" si="86"/>
        <v>0</v>
      </c>
      <c r="L164" s="572">
        <v>0</v>
      </c>
      <c r="M164" s="572">
        <f t="shared" si="87"/>
        <v>0</v>
      </c>
    </row>
    <row r="165" spans="1:13" ht="16.5" hidden="1">
      <c r="A165" s="714"/>
      <c r="B165" s="337" t="s">
        <v>1995</v>
      </c>
      <c r="C165" s="338" t="s">
        <v>2001</v>
      </c>
      <c r="D165" s="348">
        <v>0</v>
      </c>
      <c r="E165" s="348">
        <v>0</v>
      </c>
      <c r="F165" s="345">
        <f t="shared" si="80"/>
        <v>0</v>
      </c>
      <c r="G165" s="348">
        <v>0</v>
      </c>
      <c r="H165" s="348">
        <v>0</v>
      </c>
      <c r="I165" s="345">
        <f t="shared" si="85"/>
        <v>0</v>
      </c>
      <c r="J165" s="345">
        <f t="shared" si="86"/>
        <v>0</v>
      </c>
      <c r="L165" s="572">
        <v>0</v>
      </c>
      <c r="M165" s="572">
        <f t="shared" si="87"/>
        <v>0</v>
      </c>
    </row>
    <row r="166" spans="1:13" ht="16.5" hidden="1">
      <c r="A166" s="714"/>
      <c r="B166" s="337" t="s">
        <v>1996</v>
      </c>
      <c r="C166" s="338" t="s">
        <v>2002</v>
      </c>
      <c r="D166" s="348">
        <v>0</v>
      </c>
      <c r="E166" s="348">
        <v>286</v>
      </c>
      <c r="F166" s="345">
        <f t="shared" si="80"/>
        <v>286</v>
      </c>
      <c r="G166" s="348">
        <v>219</v>
      </c>
      <c r="H166" s="348">
        <v>67</v>
      </c>
      <c r="I166" s="345">
        <f t="shared" si="85"/>
        <v>286</v>
      </c>
      <c r="J166" s="345">
        <f t="shared" si="86"/>
        <v>0</v>
      </c>
      <c r="L166" s="572">
        <v>0</v>
      </c>
      <c r="M166" s="572">
        <f t="shared" si="87"/>
        <v>0</v>
      </c>
    </row>
    <row r="167" spans="1:13" ht="16.5" hidden="1">
      <c r="A167" s="714"/>
      <c r="B167" s="337" t="s">
        <v>1997</v>
      </c>
      <c r="C167" s="338" t="s">
        <v>2003</v>
      </c>
      <c r="D167" s="348">
        <v>0</v>
      </c>
      <c r="E167" s="348">
        <v>142</v>
      </c>
      <c r="F167" s="345">
        <f t="shared" si="80"/>
        <v>142</v>
      </c>
      <c r="G167" s="348">
        <v>142</v>
      </c>
      <c r="H167" s="348">
        <v>0</v>
      </c>
      <c r="I167" s="345">
        <f t="shared" si="85"/>
        <v>142</v>
      </c>
      <c r="J167" s="345">
        <f t="shared" si="86"/>
        <v>0</v>
      </c>
      <c r="L167" s="572">
        <v>0</v>
      </c>
      <c r="M167" s="572">
        <f t="shared" si="87"/>
        <v>0</v>
      </c>
    </row>
    <row r="168" spans="1:13" ht="16.5" hidden="1">
      <c r="A168" s="714"/>
      <c r="B168" s="337" t="s">
        <v>511</v>
      </c>
      <c r="C168" s="338" t="s">
        <v>1945</v>
      </c>
      <c r="D168" s="348">
        <v>0</v>
      </c>
      <c r="E168" s="348">
        <v>2554</v>
      </c>
      <c r="F168" s="345">
        <f t="shared" si="80"/>
        <v>2554</v>
      </c>
      <c r="G168" s="348">
        <v>2291</v>
      </c>
      <c r="H168" s="348">
        <v>263</v>
      </c>
      <c r="I168" s="345">
        <f t="shared" si="85"/>
        <v>2554</v>
      </c>
      <c r="J168" s="345">
        <f t="shared" si="86"/>
        <v>0</v>
      </c>
      <c r="L168" s="572">
        <v>0</v>
      </c>
      <c r="M168" s="572">
        <f t="shared" si="87"/>
        <v>0</v>
      </c>
    </row>
    <row r="169" spans="1:13" ht="16.5" hidden="1">
      <c r="A169" s="714"/>
      <c r="B169" s="337" t="s">
        <v>512</v>
      </c>
      <c r="C169" s="338" t="s">
        <v>1946</v>
      </c>
      <c r="D169" s="348">
        <v>0</v>
      </c>
      <c r="E169" s="348">
        <v>0</v>
      </c>
      <c r="F169" s="345">
        <f t="shared" si="80"/>
        <v>0</v>
      </c>
      <c r="G169" s="348">
        <v>0</v>
      </c>
      <c r="H169" s="348">
        <v>0</v>
      </c>
      <c r="I169" s="345">
        <f t="shared" si="85"/>
        <v>0</v>
      </c>
      <c r="J169" s="345">
        <f t="shared" si="86"/>
        <v>0</v>
      </c>
      <c r="L169" s="572">
        <v>0</v>
      </c>
      <c r="M169" s="572">
        <f t="shared" si="87"/>
        <v>0</v>
      </c>
    </row>
    <row r="170" spans="1:13" ht="16.5" hidden="1">
      <c r="A170" s="714"/>
      <c r="B170" s="337" t="s">
        <v>513</v>
      </c>
      <c r="C170" s="338" t="s">
        <v>1947</v>
      </c>
      <c r="D170" s="348">
        <v>0</v>
      </c>
      <c r="E170" s="348">
        <v>50</v>
      </c>
      <c r="F170" s="345">
        <f t="shared" si="80"/>
        <v>50</v>
      </c>
      <c r="G170" s="348">
        <v>30</v>
      </c>
      <c r="H170" s="348">
        <v>20</v>
      </c>
      <c r="I170" s="345">
        <f t="shared" si="85"/>
        <v>50</v>
      </c>
      <c r="J170" s="345">
        <f t="shared" si="86"/>
        <v>0</v>
      </c>
      <c r="L170" s="572">
        <v>0</v>
      </c>
      <c r="M170" s="572">
        <f t="shared" si="87"/>
        <v>0</v>
      </c>
    </row>
    <row r="171" spans="1:13" ht="16.5" hidden="1">
      <c r="A171" s="714"/>
      <c r="B171" s="337" t="s">
        <v>514</v>
      </c>
      <c r="C171" s="338" t="s">
        <v>2004</v>
      </c>
      <c r="D171" s="348">
        <v>0</v>
      </c>
      <c r="E171" s="348">
        <v>204</v>
      </c>
      <c r="F171" s="345">
        <f t="shared" si="80"/>
        <v>204</v>
      </c>
      <c r="G171" s="348">
        <v>190</v>
      </c>
      <c r="H171" s="348">
        <v>14</v>
      </c>
      <c r="I171" s="345">
        <f t="shared" si="85"/>
        <v>204</v>
      </c>
      <c r="J171" s="345">
        <f t="shared" si="86"/>
        <v>0</v>
      </c>
      <c r="L171" s="572">
        <v>0</v>
      </c>
      <c r="M171" s="572">
        <f t="shared" si="87"/>
        <v>0</v>
      </c>
    </row>
    <row r="172" spans="1:13" ht="16.5" hidden="1">
      <c r="A172" s="714"/>
      <c r="B172" s="337" t="s">
        <v>2005</v>
      </c>
      <c r="C172" s="338" t="s">
        <v>2008</v>
      </c>
      <c r="D172" s="348">
        <v>0</v>
      </c>
      <c r="E172" s="348">
        <v>0</v>
      </c>
      <c r="F172" s="345">
        <f t="shared" si="80"/>
        <v>0</v>
      </c>
      <c r="G172" s="348">
        <v>0</v>
      </c>
      <c r="H172" s="348">
        <v>0</v>
      </c>
      <c r="I172" s="345">
        <f t="shared" si="85"/>
        <v>0</v>
      </c>
      <c r="J172" s="345">
        <f t="shared" si="86"/>
        <v>0</v>
      </c>
      <c r="L172" s="572">
        <v>0</v>
      </c>
      <c r="M172" s="572">
        <f t="shared" si="87"/>
        <v>0</v>
      </c>
    </row>
    <row r="173" spans="1:13" ht="16.5" hidden="1">
      <c r="A173" s="714"/>
      <c r="B173" s="337" t="s">
        <v>2006</v>
      </c>
      <c r="C173" s="338" t="s">
        <v>2007</v>
      </c>
      <c r="D173" s="348">
        <v>0</v>
      </c>
      <c r="E173" s="348">
        <v>0</v>
      </c>
      <c r="F173" s="345">
        <f t="shared" ref="F173:F236" si="88">D173+E173</f>
        <v>0</v>
      </c>
      <c r="G173" s="348">
        <v>0</v>
      </c>
      <c r="H173" s="348">
        <v>0</v>
      </c>
      <c r="I173" s="345">
        <f t="shared" si="85"/>
        <v>0</v>
      </c>
      <c r="J173" s="345">
        <f t="shared" si="86"/>
        <v>0</v>
      </c>
      <c r="L173" s="572">
        <v>0</v>
      </c>
      <c r="M173" s="572">
        <f t="shared" si="87"/>
        <v>0</v>
      </c>
    </row>
    <row r="174" spans="1:13" ht="16.5" hidden="1">
      <c r="A174" s="714"/>
      <c r="B174" s="337" t="s">
        <v>515</v>
      </c>
      <c r="C174" s="338" t="s">
        <v>2009</v>
      </c>
      <c r="D174" s="348">
        <v>0</v>
      </c>
      <c r="E174" s="348">
        <v>100</v>
      </c>
      <c r="F174" s="345">
        <f t="shared" si="88"/>
        <v>100</v>
      </c>
      <c r="G174" s="348">
        <v>60</v>
      </c>
      <c r="H174" s="348">
        <v>40</v>
      </c>
      <c r="I174" s="345">
        <f t="shared" si="85"/>
        <v>100</v>
      </c>
      <c r="J174" s="345">
        <f t="shared" si="86"/>
        <v>0</v>
      </c>
      <c r="L174" s="572">
        <v>0</v>
      </c>
      <c r="M174" s="572">
        <f t="shared" si="87"/>
        <v>0</v>
      </c>
    </row>
    <row r="175" spans="1:13" ht="16.5" hidden="1">
      <c r="A175" s="714"/>
      <c r="B175" s="337" t="s">
        <v>516</v>
      </c>
      <c r="C175" s="338" t="s">
        <v>2010</v>
      </c>
      <c r="D175" s="348">
        <v>0</v>
      </c>
      <c r="E175" s="348">
        <v>42</v>
      </c>
      <c r="F175" s="345">
        <f t="shared" si="88"/>
        <v>42</v>
      </c>
      <c r="G175" s="348">
        <v>25</v>
      </c>
      <c r="H175" s="348">
        <v>17</v>
      </c>
      <c r="I175" s="345">
        <f t="shared" si="85"/>
        <v>42</v>
      </c>
      <c r="J175" s="345">
        <f t="shared" si="86"/>
        <v>0</v>
      </c>
      <c r="L175" s="572">
        <v>0</v>
      </c>
      <c r="M175" s="572">
        <f t="shared" si="87"/>
        <v>0</v>
      </c>
    </row>
    <row r="176" spans="1:13" ht="16.5" hidden="1">
      <c r="A176" s="714"/>
      <c r="B176" s="337" t="s">
        <v>517</v>
      </c>
      <c r="C176" s="338" t="s">
        <v>2011</v>
      </c>
      <c r="D176" s="348">
        <v>0</v>
      </c>
      <c r="E176" s="348">
        <v>0</v>
      </c>
      <c r="F176" s="345">
        <f t="shared" si="88"/>
        <v>0</v>
      </c>
      <c r="G176" s="348">
        <v>0</v>
      </c>
      <c r="H176" s="348">
        <v>0</v>
      </c>
      <c r="I176" s="345">
        <f t="shared" si="85"/>
        <v>0</v>
      </c>
      <c r="J176" s="345">
        <f t="shared" si="86"/>
        <v>0</v>
      </c>
      <c r="L176" s="572">
        <v>0</v>
      </c>
      <c r="M176" s="572">
        <f t="shared" si="87"/>
        <v>0</v>
      </c>
    </row>
    <row r="177" spans="1:13" ht="33" hidden="1">
      <c r="A177" s="714"/>
      <c r="B177" s="337" t="s">
        <v>518</v>
      </c>
      <c r="C177" s="338" t="s">
        <v>2012</v>
      </c>
      <c r="D177" s="348">
        <v>0</v>
      </c>
      <c r="E177" s="348">
        <v>0</v>
      </c>
      <c r="F177" s="345">
        <f t="shared" si="88"/>
        <v>0</v>
      </c>
      <c r="G177" s="348">
        <v>0</v>
      </c>
      <c r="H177" s="348">
        <v>0</v>
      </c>
      <c r="I177" s="345">
        <f t="shared" si="85"/>
        <v>0</v>
      </c>
      <c r="J177" s="345">
        <f t="shared" si="86"/>
        <v>0</v>
      </c>
      <c r="L177" s="572">
        <v>0</v>
      </c>
      <c r="M177" s="572">
        <f t="shared" si="87"/>
        <v>0</v>
      </c>
    </row>
    <row r="178" spans="1:13" ht="16.5" hidden="1">
      <c r="A178" s="714"/>
      <c r="B178" s="337" t="s">
        <v>2017</v>
      </c>
      <c r="C178" s="338" t="s">
        <v>2013</v>
      </c>
      <c r="D178" s="348">
        <v>0</v>
      </c>
      <c r="E178" s="348">
        <v>0</v>
      </c>
      <c r="F178" s="345">
        <f t="shared" si="88"/>
        <v>0</v>
      </c>
      <c r="G178" s="348">
        <v>0</v>
      </c>
      <c r="H178" s="348">
        <v>0</v>
      </c>
      <c r="I178" s="345">
        <f t="shared" si="85"/>
        <v>0</v>
      </c>
      <c r="J178" s="345">
        <f t="shared" si="86"/>
        <v>0</v>
      </c>
      <c r="L178" s="572">
        <v>0</v>
      </c>
      <c r="M178" s="572">
        <f t="shared" si="87"/>
        <v>0</v>
      </c>
    </row>
    <row r="179" spans="1:13" ht="16.5" hidden="1">
      <c r="A179" s="714"/>
      <c r="B179" s="337" t="s">
        <v>2018</v>
      </c>
      <c r="C179" s="338" t="s">
        <v>1948</v>
      </c>
      <c r="D179" s="348">
        <v>0</v>
      </c>
      <c r="E179" s="348">
        <v>368</v>
      </c>
      <c r="F179" s="345">
        <f t="shared" si="88"/>
        <v>368</v>
      </c>
      <c r="G179" s="348">
        <v>321</v>
      </c>
      <c r="H179" s="348">
        <v>47</v>
      </c>
      <c r="I179" s="345">
        <f t="shared" si="85"/>
        <v>368</v>
      </c>
      <c r="J179" s="345">
        <f t="shared" si="86"/>
        <v>0</v>
      </c>
      <c r="L179" s="572">
        <v>0</v>
      </c>
      <c r="M179" s="572">
        <f t="shared" si="87"/>
        <v>0</v>
      </c>
    </row>
    <row r="180" spans="1:13" ht="16.5" hidden="1">
      <c r="A180" s="714"/>
      <c r="B180" s="337" t="s">
        <v>2019</v>
      </c>
      <c r="C180" s="338" t="s">
        <v>2014</v>
      </c>
      <c r="D180" s="348">
        <v>0</v>
      </c>
      <c r="E180" s="348">
        <v>414</v>
      </c>
      <c r="F180" s="345">
        <f t="shared" si="88"/>
        <v>414</v>
      </c>
      <c r="G180" s="348">
        <v>367</v>
      </c>
      <c r="H180" s="348">
        <v>47</v>
      </c>
      <c r="I180" s="345">
        <f t="shared" si="85"/>
        <v>414</v>
      </c>
      <c r="J180" s="345">
        <f t="shared" si="86"/>
        <v>0</v>
      </c>
      <c r="L180" s="572">
        <v>0</v>
      </c>
      <c r="M180" s="572">
        <f t="shared" si="87"/>
        <v>0</v>
      </c>
    </row>
    <row r="181" spans="1:13" ht="16.5" hidden="1">
      <c r="A181" s="714"/>
      <c r="B181" s="337" t="s">
        <v>2020</v>
      </c>
      <c r="C181" s="338" t="s">
        <v>2015</v>
      </c>
      <c r="D181" s="348">
        <v>0</v>
      </c>
      <c r="E181" s="348">
        <v>0</v>
      </c>
      <c r="F181" s="345">
        <f t="shared" si="88"/>
        <v>0</v>
      </c>
      <c r="G181" s="348">
        <v>0</v>
      </c>
      <c r="H181" s="348">
        <v>0</v>
      </c>
      <c r="I181" s="345">
        <f t="shared" si="85"/>
        <v>0</v>
      </c>
      <c r="J181" s="345">
        <f t="shared" si="86"/>
        <v>0</v>
      </c>
      <c r="L181" s="572">
        <v>0</v>
      </c>
      <c r="M181" s="572">
        <f t="shared" si="87"/>
        <v>0</v>
      </c>
    </row>
    <row r="182" spans="1:13" ht="16.5" hidden="1">
      <c r="A182" s="714"/>
      <c r="B182" s="337" t="s">
        <v>2021</v>
      </c>
      <c r="C182" s="338" t="s">
        <v>2016</v>
      </c>
      <c r="D182" s="348">
        <v>0</v>
      </c>
      <c r="E182" s="348">
        <v>0</v>
      </c>
      <c r="F182" s="345">
        <f t="shared" si="88"/>
        <v>0</v>
      </c>
      <c r="G182" s="348">
        <v>0</v>
      </c>
      <c r="H182" s="348">
        <v>0</v>
      </c>
      <c r="I182" s="345">
        <f t="shared" si="85"/>
        <v>0</v>
      </c>
      <c r="J182" s="345">
        <f t="shared" si="86"/>
        <v>0</v>
      </c>
      <c r="L182" s="572">
        <v>0</v>
      </c>
      <c r="M182" s="572">
        <f t="shared" si="87"/>
        <v>0</v>
      </c>
    </row>
    <row r="183" spans="1:13" ht="16.5" hidden="1">
      <c r="A183" s="714"/>
      <c r="B183" s="337" t="s">
        <v>519</v>
      </c>
      <c r="C183" s="338" t="s">
        <v>2022</v>
      </c>
      <c r="D183" s="348">
        <v>0</v>
      </c>
      <c r="E183" s="348">
        <v>0</v>
      </c>
      <c r="F183" s="345">
        <f t="shared" si="88"/>
        <v>0</v>
      </c>
      <c r="G183" s="348">
        <v>0</v>
      </c>
      <c r="H183" s="348">
        <v>0</v>
      </c>
      <c r="I183" s="345">
        <f t="shared" si="85"/>
        <v>0</v>
      </c>
      <c r="J183" s="345">
        <f t="shared" si="86"/>
        <v>0</v>
      </c>
      <c r="L183" s="572">
        <v>0</v>
      </c>
      <c r="M183" s="572">
        <f t="shared" si="87"/>
        <v>0</v>
      </c>
    </row>
    <row r="184" spans="1:13" ht="16.5" hidden="1">
      <c r="A184" s="714"/>
      <c r="B184" s="337" t="s">
        <v>520</v>
      </c>
      <c r="C184" s="338" t="s">
        <v>1949</v>
      </c>
      <c r="D184" s="348">
        <v>0</v>
      </c>
      <c r="E184" s="348">
        <v>104</v>
      </c>
      <c r="F184" s="345">
        <f t="shared" si="88"/>
        <v>104</v>
      </c>
      <c r="G184" s="348">
        <v>90</v>
      </c>
      <c r="H184" s="348">
        <v>14</v>
      </c>
      <c r="I184" s="345">
        <f t="shared" si="85"/>
        <v>104</v>
      </c>
      <c r="J184" s="345">
        <f t="shared" si="86"/>
        <v>0</v>
      </c>
      <c r="L184" s="572">
        <v>0</v>
      </c>
      <c r="M184" s="572">
        <f t="shared" si="87"/>
        <v>0</v>
      </c>
    </row>
    <row r="185" spans="1:13" ht="16.5" hidden="1">
      <c r="A185" s="714"/>
      <c r="B185" s="337" t="s">
        <v>1980</v>
      </c>
      <c r="C185" s="338" t="s">
        <v>2023</v>
      </c>
      <c r="D185" s="348">
        <v>0</v>
      </c>
      <c r="E185" s="348">
        <v>72</v>
      </c>
      <c r="F185" s="345">
        <f t="shared" si="88"/>
        <v>72</v>
      </c>
      <c r="G185" s="348">
        <v>66</v>
      </c>
      <c r="H185" s="348">
        <v>6</v>
      </c>
      <c r="I185" s="345">
        <f t="shared" si="85"/>
        <v>72</v>
      </c>
      <c r="J185" s="345">
        <f t="shared" si="86"/>
        <v>0</v>
      </c>
      <c r="L185" s="572">
        <v>0</v>
      </c>
      <c r="M185" s="572">
        <f t="shared" si="87"/>
        <v>0</v>
      </c>
    </row>
    <row r="186" spans="1:13" ht="16.5" hidden="1">
      <c r="A186" s="714"/>
      <c r="B186" s="337" t="s">
        <v>2024</v>
      </c>
      <c r="C186" s="338" t="s">
        <v>1950</v>
      </c>
      <c r="D186" s="348">
        <v>0</v>
      </c>
      <c r="E186" s="348">
        <v>248</v>
      </c>
      <c r="F186" s="345">
        <f t="shared" si="88"/>
        <v>248</v>
      </c>
      <c r="G186" s="348">
        <v>214</v>
      </c>
      <c r="H186" s="348">
        <v>34</v>
      </c>
      <c r="I186" s="345">
        <f t="shared" si="85"/>
        <v>248</v>
      </c>
      <c r="J186" s="345">
        <f t="shared" si="86"/>
        <v>0</v>
      </c>
      <c r="L186" s="572">
        <v>0</v>
      </c>
      <c r="M186" s="572">
        <f t="shared" si="87"/>
        <v>0</v>
      </c>
    </row>
    <row r="187" spans="1:13" hidden="1">
      <c r="A187" s="344"/>
      <c r="B187" s="340">
        <v>0</v>
      </c>
      <c r="C187" s="340"/>
      <c r="D187" s="347"/>
      <c r="E187" s="347"/>
      <c r="F187" s="345"/>
      <c r="G187" s="347"/>
      <c r="H187" s="347"/>
      <c r="I187" s="347"/>
      <c r="J187" s="347"/>
    </row>
    <row r="188" spans="1:13" ht="16.5" hidden="1">
      <c r="A188" s="713" t="s">
        <v>1118</v>
      </c>
      <c r="B188" s="335" t="s">
        <v>504</v>
      </c>
      <c r="C188" s="336" t="s">
        <v>1983</v>
      </c>
      <c r="D188" s="345">
        <v>39</v>
      </c>
      <c r="E188" s="632">
        <v>4523</v>
      </c>
      <c r="F188" s="345">
        <f t="shared" si="88"/>
        <v>4562</v>
      </c>
      <c r="G188" s="632">
        <v>4467</v>
      </c>
      <c r="H188" s="632">
        <v>40</v>
      </c>
      <c r="I188" s="345">
        <f>G188+H188</f>
        <v>4507</v>
      </c>
      <c r="J188" s="345">
        <f>F188-I188</f>
        <v>55</v>
      </c>
      <c r="L188" s="572">
        <v>0</v>
      </c>
      <c r="M188" s="572">
        <f>D188-L188</f>
        <v>39</v>
      </c>
    </row>
    <row r="189" spans="1:13" ht="16.5" hidden="1">
      <c r="A189" s="713"/>
      <c r="B189" s="335" t="s">
        <v>505</v>
      </c>
      <c r="C189" s="336" t="s">
        <v>1943</v>
      </c>
      <c r="D189" s="345">
        <v>40</v>
      </c>
      <c r="E189" s="632">
        <v>3486</v>
      </c>
      <c r="F189" s="345">
        <f t="shared" si="88"/>
        <v>3526</v>
      </c>
      <c r="G189" s="632">
        <v>3467</v>
      </c>
      <c r="H189" s="632">
        <v>2</v>
      </c>
      <c r="I189" s="345">
        <f t="shared" ref="I189:I222" si="89">G189+H189</f>
        <v>3469</v>
      </c>
      <c r="J189" s="345">
        <f t="shared" ref="J189:J222" si="90">F189-I189</f>
        <v>57</v>
      </c>
      <c r="L189" s="572">
        <v>16</v>
      </c>
      <c r="M189" s="572">
        <f t="shared" ref="M189:M222" si="91">D189-L189</f>
        <v>24</v>
      </c>
    </row>
    <row r="190" spans="1:13" ht="16.5" hidden="1">
      <c r="A190" s="713"/>
      <c r="B190" s="335" t="s">
        <v>506</v>
      </c>
      <c r="C190" s="336" t="s">
        <v>1984</v>
      </c>
      <c r="D190" s="345">
        <v>19</v>
      </c>
      <c r="E190" s="632">
        <v>1842</v>
      </c>
      <c r="F190" s="345">
        <f t="shared" si="88"/>
        <v>1861</v>
      </c>
      <c r="G190" s="632">
        <v>1777</v>
      </c>
      <c r="H190" s="632">
        <v>50</v>
      </c>
      <c r="I190" s="345">
        <f t="shared" si="89"/>
        <v>1827</v>
      </c>
      <c r="J190" s="345">
        <f t="shared" si="90"/>
        <v>34</v>
      </c>
      <c r="L190" s="572">
        <v>0</v>
      </c>
      <c r="M190" s="572">
        <f t="shared" si="91"/>
        <v>19</v>
      </c>
    </row>
    <row r="191" spans="1:13" ht="16.5" hidden="1">
      <c r="A191" s="713"/>
      <c r="B191" s="335" t="s">
        <v>1981</v>
      </c>
      <c r="C191" s="336" t="s">
        <v>1985</v>
      </c>
      <c r="D191" s="345">
        <v>11</v>
      </c>
      <c r="E191" s="632">
        <v>2408</v>
      </c>
      <c r="F191" s="345">
        <f t="shared" si="88"/>
        <v>2419</v>
      </c>
      <c r="G191" s="632">
        <v>2381</v>
      </c>
      <c r="H191" s="632">
        <v>28</v>
      </c>
      <c r="I191" s="345">
        <f t="shared" si="89"/>
        <v>2409</v>
      </c>
      <c r="J191" s="345">
        <f t="shared" si="90"/>
        <v>10</v>
      </c>
      <c r="L191" s="572">
        <v>5</v>
      </c>
      <c r="M191" s="572">
        <f t="shared" si="91"/>
        <v>6</v>
      </c>
    </row>
    <row r="192" spans="1:13" ht="16.5" hidden="1">
      <c r="A192" s="713"/>
      <c r="B192" s="335" t="s">
        <v>1982</v>
      </c>
      <c r="C192" s="336" t="s">
        <v>1986</v>
      </c>
      <c r="D192" s="345">
        <v>1</v>
      </c>
      <c r="E192" s="632">
        <v>743</v>
      </c>
      <c r="F192" s="345">
        <f t="shared" si="88"/>
        <v>744</v>
      </c>
      <c r="G192" s="632">
        <v>720</v>
      </c>
      <c r="H192" s="632">
        <v>22</v>
      </c>
      <c r="I192" s="345">
        <f t="shared" si="89"/>
        <v>742</v>
      </c>
      <c r="J192" s="345">
        <f t="shared" si="90"/>
        <v>2</v>
      </c>
      <c r="L192" s="572">
        <v>0</v>
      </c>
      <c r="M192" s="572">
        <f t="shared" si="91"/>
        <v>1</v>
      </c>
    </row>
    <row r="193" spans="1:13" ht="16.5" hidden="1">
      <c r="A193" s="713"/>
      <c r="B193" s="335" t="s">
        <v>507</v>
      </c>
      <c r="C193" s="336" t="s">
        <v>1993</v>
      </c>
      <c r="D193" s="345">
        <v>4</v>
      </c>
      <c r="E193" s="632">
        <v>179</v>
      </c>
      <c r="F193" s="345">
        <f t="shared" si="88"/>
        <v>183</v>
      </c>
      <c r="G193" s="632">
        <v>177</v>
      </c>
      <c r="H193" s="632">
        <v>2</v>
      </c>
      <c r="I193" s="345">
        <f t="shared" si="89"/>
        <v>179</v>
      </c>
      <c r="J193" s="345">
        <f t="shared" si="90"/>
        <v>4</v>
      </c>
      <c r="L193" s="572">
        <v>0</v>
      </c>
      <c r="M193" s="572">
        <f t="shared" si="91"/>
        <v>4</v>
      </c>
    </row>
    <row r="194" spans="1:13" ht="16.5" hidden="1">
      <c r="A194" s="713"/>
      <c r="B194" s="335" t="s">
        <v>508</v>
      </c>
      <c r="C194" s="336" t="s">
        <v>1944</v>
      </c>
      <c r="D194" s="345">
        <v>0</v>
      </c>
      <c r="E194" s="632">
        <v>208</v>
      </c>
      <c r="F194" s="345">
        <f t="shared" si="88"/>
        <v>208</v>
      </c>
      <c r="G194" s="632">
        <v>205</v>
      </c>
      <c r="H194" s="632">
        <v>3</v>
      </c>
      <c r="I194" s="345">
        <f t="shared" si="89"/>
        <v>208</v>
      </c>
      <c r="J194" s="345">
        <f t="shared" si="90"/>
        <v>0</v>
      </c>
      <c r="L194" s="572">
        <v>0</v>
      </c>
      <c r="M194" s="572">
        <f t="shared" si="91"/>
        <v>0</v>
      </c>
    </row>
    <row r="195" spans="1:13" ht="16.5" hidden="1">
      <c r="A195" s="713"/>
      <c r="B195" s="335" t="s">
        <v>1987</v>
      </c>
      <c r="C195" s="336" t="s">
        <v>1992</v>
      </c>
      <c r="D195" s="345">
        <v>0</v>
      </c>
      <c r="E195" s="632">
        <v>47</v>
      </c>
      <c r="F195" s="345">
        <f t="shared" si="88"/>
        <v>47</v>
      </c>
      <c r="G195" s="632">
        <v>45</v>
      </c>
      <c r="H195" s="632">
        <v>2</v>
      </c>
      <c r="I195" s="345">
        <f t="shared" si="89"/>
        <v>47</v>
      </c>
      <c r="J195" s="345">
        <f t="shared" si="90"/>
        <v>0</v>
      </c>
      <c r="L195" s="572">
        <v>0</v>
      </c>
      <c r="M195" s="572">
        <f t="shared" si="91"/>
        <v>0</v>
      </c>
    </row>
    <row r="196" spans="1:13" ht="16.5" hidden="1">
      <c r="A196" s="713"/>
      <c r="B196" s="335" t="s">
        <v>1988</v>
      </c>
      <c r="C196" s="336" t="s">
        <v>1991</v>
      </c>
      <c r="D196" s="345">
        <v>2</v>
      </c>
      <c r="E196" s="632">
        <v>287</v>
      </c>
      <c r="F196" s="345">
        <f t="shared" si="88"/>
        <v>289</v>
      </c>
      <c r="G196" s="632">
        <v>286</v>
      </c>
      <c r="H196" s="632">
        <v>3</v>
      </c>
      <c r="I196" s="345">
        <f t="shared" si="89"/>
        <v>289</v>
      </c>
      <c r="J196" s="345">
        <f t="shared" si="90"/>
        <v>0</v>
      </c>
      <c r="L196" s="572">
        <v>13</v>
      </c>
      <c r="M196" s="572">
        <f t="shared" si="91"/>
        <v>-11</v>
      </c>
    </row>
    <row r="197" spans="1:13" ht="16.5" hidden="1">
      <c r="A197" s="713"/>
      <c r="B197" s="335" t="s">
        <v>1989</v>
      </c>
      <c r="C197" s="336" t="s">
        <v>1990</v>
      </c>
      <c r="D197" s="345">
        <v>0</v>
      </c>
      <c r="E197" s="632">
        <v>443</v>
      </c>
      <c r="F197" s="345">
        <f t="shared" si="88"/>
        <v>443</v>
      </c>
      <c r="G197" s="632">
        <v>440</v>
      </c>
      <c r="H197" s="632">
        <v>3</v>
      </c>
      <c r="I197" s="345">
        <f t="shared" si="89"/>
        <v>443</v>
      </c>
      <c r="J197" s="345">
        <f t="shared" si="90"/>
        <v>0</v>
      </c>
      <c r="L197" s="572">
        <v>2</v>
      </c>
      <c r="M197" s="572">
        <f t="shared" si="91"/>
        <v>-2</v>
      </c>
    </row>
    <row r="198" spans="1:13" ht="16.5" hidden="1">
      <c r="A198" s="713"/>
      <c r="B198" s="335" t="s">
        <v>509</v>
      </c>
      <c r="C198" s="336" t="s">
        <v>1998</v>
      </c>
      <c r="D198" s="345">
        <v>15</v>
      </c>
      <c r="E198" s="632">
        <v>959</v>
      </c>
      <c r="F198" s="345">
        <f t="shared" si="88"/>
        <v>974</v>
      </c>
      <c r="G198" s="632">
        <v>933</v>
      </c>
      <c r="H198" s="632">
        <v>23</v>
      </c>
      <c r="I198" s="345">
        <f t="shared" si="89"/>
        <v>956</v>
      </c>
      <c r="J198" s="345">
        <f t="shared" si="90"/>
        <v>18</v>
      </c>
      <c r="L198" s="572">
        <v>0</v>
      </c>
      <c r="M198" s="572">
        <f t="shared" si="91"/>
        <v>15</v>
      </c>
    </row>
    <row r="199" spans="1:13" ht="16.5" hidden="1">
      <c r="A199" s="713"/>
      <c r="B199" s="335" t="s">
        <v>510</v>
      </c>
      <c r="C199" s="336" t="s">
        <v>1999</v>
      </c>
      <c r="D199" s="345">
        <v>0</v>
      </c>
      <c r="E199" s="632">
        <v>665</v>
      </c>
      <c r="F199" s="345">
        <f t="shared" si="88"/>
        <v>665</v>
      </c>
      <c r="G199" s="632">
        <v>653</v>
      </c>
      <c r="H199" s="632">
        <v>12</v>
      </c>
      <c r="I199" s="345">
        <f t="shared" si="89"/>
        <v>665</v>
      </c>
      <c r="J199" s="345">
        <f t="shared" si="90"/>
        <v>0</v>
      </c>
      <c r="L199" s="572">
        <v>0</v>
      </c>
      <c r="M199" s="572">
        <f t="shared" si="91"/>
        <v>0</v>
      </c>
    </row>
    <row r="200" spans="1:13" ht="16.5" hidden="1">
      <c r="A200" s="713"/>
      <c r="B200" s="335" t="s">
        <v>1994</v>
      </c>
      <c r="C200" s="336" t="s">
        <v>2000</v>
      </c>
      <c r="D200" s="345">
        <v>1</v>
      </c>
      <c r="E200" s="632">
        <v>753</v>
      </c>
      <c r="F200" s="345">
        <f t="shared" si="88"/>
        <v>754</v>
      </c>
      <c r="G200" s="632">
        <v>747</v>
      </c>
      <c r="H200" s="632">
        <v>5</v>
      </c>
      <c r="I200" s="345">
        <f t="shared" si="89"/>
        <v>752</v>
      </c>
      <c r="J200" s="345">
        <f t="shared" si="90"/>
        <v>2</v>
      </c>
      <c r="L200" s="572">
        <v>0</v>
      </c>
      <c r="M200" s="572">
        <f t="shared" si="91"/>
        <v>1</v>
      </c>
    </row>
    <row r="201" spans="1:13" ht="16.5" hidden="1">
      <c r="A201" s="713"/>
      <c r="B201" s="335" t="s">
        <v>1995</v>
      </c>
      <c r="C201" s="336" t="s">
        <v>2001</v>
      </c>
      <c r="D201" s="345">
        <v>0</v>
      </c>
      <c r="E201" s="632">
        <v>3</v>
      </c>
      <c r="F201" s="345">
        <f t="shared" si="88"/>
        <v>3</v>
      </c>
      <c r="G201" s="632">
        <v>3</v>
      </c>
      <c r="H201" s="632">
        <v>0</v>
      </c>
      <c r="I201" s="345">
        <f t="shared" si="89"/>
        <v>3</v>
      </c>
      <c r="J201" s="345">
        <f t="shared" si="90"/>
        <v>0</v>
      </c>
      <c r="L201" s="572">
        <v>0</v>
      </c>
      <c r="M201" s="572">
        <f t="shared" si="91"/>
        <v>0</v>
      </c>
    </row>
    <row r="202" spans="1:13" ht="16.5" hidden="1">
      <c r="A202" s="713"/>
      <c r="B202" s="335" t="s">
        <v>1996</v>
      </c>
      <c r="C202" s="336" t="s">
        <v>2002</v>
      </c>
      <c r="D202" s="345">
        <v>0</v>
      </c>
      <c r="E202" s="632">
        <v>730</v>
      </c>
      <c r="F202" s="345">
        <f t="shared" si="88"/>
        <v>730</v>
      </c>
      <c r="G202" s="632">
        <v>723</v>
      </c>
      <c r="H202" s="632">
        <v>7</v>
      </c>
      <c r="I202" s="345">
        <f t="shared" si="89"/>
        <v>730</v>
      </c>
      <c r="J202" s="345">
        <f t="shared" si="90"/>
        <v>0</v>
      </c>
      <c r="L202" s="572">
        <v>0</v>
      </c>
      <c r="M202" s="572">
        <f t="shared" si="91"/>
        <v>0</v>
      </c>
    </row>
    <row r="203" spans="1:13" ht="16.5" hidden="1">
      <c r="A203" s="713"/>
      <c r="B203" s="335" t="s">
        <v>1997</v>
      </c>
      <c r="C203" s="336" t="s">
        <v>2003</v>
      </c>
      <c r="D203" s="345">
        <v>0</v>
      </c>
      <c r="E203" s="632">
        <v>445</v>
      </c>
      <c r="F203" s="345">
        <f t="shared" si="88"/>
        <v>445</v>
      </c>
      <c r="G203" s="632">
        <v>443</v>
      </c>
      <c r="H203" s="632">
        <v>2</v>
      </c>
      <c r="I203" s="345">
        <f t="shared" si="89"/>
        <v>445</v>
      </c>
      <c r="J203" s="345">
        <f t="shared" si="90"/>
        <v>0</v>
      </c>
      <c r="L203" s="572">
        <v>0</v>
      </c>
      <c r="M203" s="572">
        <f t="shared" si="91"/>
        <v>0</v>
      </c>
    </row>
    <row r="204" spans="1:13" ht="16.5" hidden="1">
      <c r="A204" s="713"/>
      <c r="B204" s="335" t="s">
        <v>511</v>
      </c>
      <c r="C204" s="336" t="s">
        <v>1945</v>
      </c>
      <c r="D204" s="345">
        <v>0</v>
      </c>
      <c r="E204" s="632">
        <v>729</v>
      </c>
      <c r="F204" s="345">
        <f t="shared" si="88"/>
        <v>729</v>
      </c>
      <c r="G204" s="632">
        <v>727</v>
      </c>
      <c r="H204" s="632">
        <v>2</v>
      </c>
      <c r="I204" s="345">
        <f t="shared" si="89"/>
        <v>729</v>
      </c>
      <c r="J204" s="345">
        <f t="shared" si="90"/>
        <v>0</v>
      </c>
      <c r="L204" s="572">
        <v>2</v>
      </c>
      <c r="M204" s="572">
        <f t="shared" si="91"/>
        <v>-2</v>
      </c>
    </row>
    <row r="205" spans="1:13" ht="16.5" hidden="1">
      <c r="A205" s="713"/>
      <c r="B205" s="335" t="s">
        <v>512</v>
      </c>
      <c r="C205" s="336" t="s">
        <v>1946</v>
      </c>
      <c r="D205" s="345">
        <v>0</v>
      </c>
      <c r="E205" s="632">
        <v>57</v>
      </c>
      <c r="F205" s="345">
        <f t="shared" si="88"/>
        <v>57</v>
      </c>
      <c r="G205" s="632">
        <v>57</v>
      </c>
      <c r="H205" s="632">
        <v>0</v>
      </c>
      <c r="I205" s="345">
        <f t="shared" si="89"/>
        <v>57</v>
      </c>
      <c r="J205" s="345">
        <f t="shared" si="90"/>
        <v>0</v>
      </c>
      <c r="L205" s="572">
        <v>1</v>
      </c>
      <c r="M205" s="572">
        <f t="shared" si="91"/>
        <v>-1</v>
      </c>
    </row>
    <row r="206" spans="1:13" ht="16.5" hidden="1">
      <c r="A206" s="713"/>
      <c r="B206" s="335" t="s">
        <v>513</v>
      </c>
      <c r="C206" s="336" t="s">
        <v>1947</v>
      </c>
      <c r="D206" s="345">
        <v>1</v>
      </c>
      <c r="E206" s="632">
        <v>479</v>
      </c>
      <c r="F206" s="345">
        <f t="shared" si="88"/>
        <v>480</v>
      </c>
      <c r="G206" s="632">
        <v>476</v>
      </c>
      <c r="H206" s="632">
        <v>2</v>
      </c>
      <c r="I206" s="345">
        <f t="shared" si="89"/>
        <v>478</v>
      </c>
      <c r="J206" s="345">
        <f t="shared" si="90"/>
        <v>2</v>
      </c>
      <c r="L206" s="572">
        <v>0</v>
      </c>
      <c r="M206" s="572">
        <f t="shared" si="91"/>
        <v>1</v>
      </c>
    </row>
    <row r="207" spans="1:13" ht="16.5" hidden="1">
      <c r="A207" s="713"/>
      <c r="B207" s="335" t="s">
        <v>514</v>
      </c>
      <c r="C207" s="336" t="s">
        <v>2004</v>
      </c>
      <c r="D207" s="345">
        <v>1</v>
      </c>
      <c r="E207" s="632">
        <v>620</v>
      </c>
      <c r="F207" s="345">
        <f t="shared" si="88"/>
        <v>621</v>
      </c>
      <c r="G207" s="632">
        <v>618</v>
      </c>
      <c r="H207" s="632">
        <v>1</v>
      </c>
      <c r="I207" s="345">
        <f t="shared" si="89"/>
        <v>619</v>
      </c>
      <c r="J207" s="345">
        <f t="shared" si="90"/>
        <v>2</v>
      </c>
      <c r="L207" s="572">
        <v>0</v>
      </c>
      <c r="M207" s="572">
        <f t="shared" si="91"/>
        <v>1</v>
      </c>
    </row>
    <row r="208" spans="1:13" ht="16.5" hidden="1">
      <c r="A208" s="713"/>
      <c r="B208" s="335" t="s">
        <v>2005</v>
      </c>
      <c r="C208" s="336" t="s">
        <v>2008</v>
      </c>
      <c r="D208" s="345">
        <v>0</v>
      </c>
      <c r="E208" s="632">
        <v>99</v>
      </c>
      <c r="F208" s="345">
        <f t="shared" si="88"/>
        <v>99</v>
      </c>
      <c r="G208" s="632">
        <v>99</v>
      </c>
      <c r="H208" s="632">
        <v>0</v>
      </c>
      <c r="I208" s="345">
        <f t="shared" si="89"/>
        <v>99</v>
      </c>
      <c r="J208" s="345">
        <f t="shared" si="90"/>
        <v>0</v>
      </c>
      <c r="L208" s="572">
        <v>0</v>
      </c>
      <c r="M208" s="572">
        <f t="shared" si="91"/>
        <v>0</v>
      </c>
    </row>
    <row r="209" spans="1:13" ht="16.5" hidden="1">
      <c r="A209" s="713"/>
      <c r="B209" s="335" t="s">
        <v>2006</v>
      </c>
      <c r="C209" s="336" t="s">
        <v>2007</v>
      </c>
      <c r="D209" s="345">
        <v>0</v>
      </c>
      <c r="E209" s="632">
        <v>111</v>
      </c>
      <c r="F209" s="345">
        <f t="shared" si="88"/>
        <v>111</v>
      </c>
      <c r="G209" s="632">
        <v>109</v>
      </c>
      <c r="H209" s="632">
        <v>2</v>
      </c>
      <c r="I209" s="345">
        <f t="shared" si="89"/>
        <v>111</v>
      </c>
      <c r="J209" s="345">
        <f t="shared" si="90"/>
        <v>0</v>
      </c>
      <c r="L209" s="572">
        <v>0</v>
      </c>
      <c r="M209" s="572">
        <f t="shared" si="91"/>
        <v>0</v>
      </c>
    </row>
    <row r="210" spans="1:13" ht="16.5" hidden="1">
      <c r="A210" s="713"/>
      <c r="B210" s="335" t="s">
        <v>515</v>
      </c>
      <c r="C210" s="336" t="s">
        <v>2009</v>
      </c>
      <c r="D210" s="345">
        <v>0</v>
      </c>
      <c r="E210" s="632">
        <v>104</v>
      </c>
      <c r="F210" s="345">
        <f t="shared" si="88"/>
        <v>104</v>
      </c>
      <c r="G210" s="632">
        <v>101</v>
      </c>
      <c r="H210" s="632">
        <v>3</v>
      </c>
      <c r="I210" s="345">
        <f t="shared" si="89"/>
        <v>104</v>
      </c>
      <c r="J210" s="345">
        <f t="shared" si="90"/>
        <v>0</v>
      </c>
      <c r="L210" s="572">
        <v>4</v>
      </c>
      <c r="M210" s="572">
        <f t="shared" si="91"/>
        <v>-4</v>
      </c>
    </row>
    <row r="211" spans="1:13" ht="16.5" hidden="1">
      <c r="A211" s="713"/>
      <c r="B211" s="335" t="s">
        <v>516</v>
      </c>
      <c r="C211" s="336" t="s">
        <v>2010</v>
      </c>
      <c r="D211" s="345">
        <v>1</v>
      </c>
      <c r="E211" s="632">
        <v>141</v>
      </c>
      <c r="F211" s="345">
        <f t="shared" si="88"/>
        <v>142</v>
      </c>
      <c r="G211" s="632">
        <v>141</v>
      </c>
      <c r="H211" s="632">
        <v>1</v>
      </c>
      <c r="I211" s="345">
        <f t="shared" si="89"/>
        <v>142</v>
      </c>
      <c r="J211" s="345">
        <f t="shared" si="90"/>
        <v>0</v>
      </c>
      <c r="L211" s="572">
        <v>4</v>
      </c>
      <c r="M211" s="572">
        <f t="shared" si="91"/>
        <v>-3</v>
      </c>
    </row>
    <row r="212" spans="1:13" ht="16.5" hidden="1">
      <c r="A212" s="713"/>
      <c r="B212" s="335" t="s">
        <v>517</v>
      </c>
      <c r="C212" s="336" t="s">
        <v>2011</v>
      </c>
      <c r="D212" s="345">
        <v>1</v>
      </c>
      <c r="E212" s="632">
        <v>166</v>
      </c>
      <c r="F212" s="345">
        <f t="shared" si="88"/>
        <v>167</v>
      </c>
      <c r="G212" s="632">
        <v>165</v>
      </c>
      <c r="H212" s="632">
        <v>2</v>
      </c>
      <c r="I212" s="345">
        <f t="shared" si="89"/>
        <v>167</v>
      </c>
      <c r="J212" s="345">
        <f t="shared" si="90"/>
        <v>0</v>
      </c>
      <c r="L212" s="572">
        <v>5</v>
      </c>
      <c r="M212" s="572">
        <f t="shared" si="91"/>
        <v>-4</v>
      </c>
    </row>
    <row r="213" spans="1:13" ht="33" hidden="1">
      <c r="A213" s="713"/>
      <c r="B213" s="335" t="s">
        <v>518</v>
      </c>
      <c r="C213" s="336" t="s">
        <v>2012</v>
      </c>
      <c r="D213" s="345">
        <v>0</v>
      </c>
      <c r="E213" s="632">
        <v>62</v>
      </c>
      <c r="F213" s="345">
        <f t="shared" si="88"/>
        <v>62</v>
      </c>
      <c r="G213" s="632">
        <v>59</v>
      </c>
      <c r="H213" s="632">
        <v>3</v>
      </c>
      <c r="I213" s="345">
        <f t="shared" si="89"/>
        <v>62</v>
      </c>
      <c r="J213" s="345">
        <f t="shared" si="90"/>
        <v>0</v>
      </c>
      <c r="L213" s="572">
        <v>0</v>
      </c>
      <c r="M213" s="572">
        <f t="shared" si="91"/>
        <v>0</v>
      </c>
    </row>
    <row r="214" spans="1:13" ht="16.5" hidden="1">
      <c r="A214" s="713"/>
      <c r="B214" s="335" t="s">
        <v>2017</v>
      </c>
      <c r="C214" s="336" t="s">
        <v>2013</v>
      </c>
      <c r="D214" s="345">
        <v>0</v>
      </c>
      <c r="E214" s="632">
        <v>0</v>
      </c>
      <c r="F214" s="345">
        <f t="shared" si="88"/>
        <v>0</v>
      </c>
      <c r="G214" s="632">
        <v>0</v>
      </c>
      <c r="H214" s="632">
        <v>0</v>
      </c>
      <c r="I214" s="345">
        <f t="shared" si="89"/>
        <v>0</v>
      </c>
      <c r="J214" s="345">
        <f t="shared" si="90"/>
        <v>0</v>
      </c>
      <c r="L214" s="572">
        <v>0</v>
      </c>
      <c r="M214" s="572">
        <f t="shared" si="91"/>
        <v>0</v>
      </c>
    </row>
    <row r="215" spans="1:13" ht="16.5" hidden="1">
      <c r="A215" s="713"/>
      <c r="B215" s="335" t="s">
        <v>2018</v>
      </c>
      <c r="C215" s="336" t="s">
        <v>1948</v>
      </c>
      <c r="D215" s="345">
        <v>0</v>
      </c>
      <c r="E215" s="632">
        <v>288</v>
      </c>
      <c r="F215" s="345">
        <f t="shared" si="88"/>
        <v>288</v>
      </c>
      <c r="G215" s="632">
        <v>282</v>
      </c>
      <c r="H215" s="632">
        <v>6</v>
      </c>
      <c r="I215" s="345">
        <f t="shared" si="89"/>
        <v>288</v>
      </c>
      <c r="J215" s="345">
        <f t="shared" si="90"/>
        <v>0</v>
      </c>
      <c r="L215" s="572">
        <v>6</v>
      </c>
      <c r="M215" s="572">
        <f t="shared" si="91"/>
        <v>-6</v>
      </c>
    </row>
    <row r="216" spans="1:13" ht="16.5" hidden="1">
      <c r="A216" s="713"/>
      <c r="B216" s="335" t="s">
        <v>2019</v>
      </c>
      <c r="C216" s="336" t="s">
        <v>2014</v>
      </c>
      <c r="D216" s="345">
        <v>0</v>
      </c>
      <c r="E216" s="632">
        <v>209</v>
      </c>
      <c r="F216" s="345">
        <f t="shared" si="88"/>
        <v>209</v>
      </c>
      <c r="G216" s="632">
        <v>207</v>
      </c>
      <c r="H216" s="632">
        <v>2</v>
      </c>
      <c r="I216" s="345">
        <f t="shared" si="89"/>
        <v>209</v>
      </c>
      <c r="J216" s="345">
        <f t="shared" si="90"/>
        <v>0</v>
      </c>
      <c r="L216" s="572">
        <v>0</v>
      </c>
      <c r="M216" s="572">
        <f t="shared" si="91"/>
        <v>0</v>
      </c>
    </row>
    <row r="217" spans="1:13" ht="16.5" hidden="1">
      <c r="A217" s="713"/>
      <c r="B217" s="335" t="s">
        <v>2020</v>
      </c>
      <c r="C217" s="336" t="s">
        <v>2015</v>
      </c>
      <c r="D217" s="345">
        <v>0</v>
      </c>
      <c r="E217" s="632">
        <v>37</v>
      </c>
      <c r="F217" s="345">
        <f t="shared" si="88"/>
        <v>37</v>
      </c>
      <c r="G217" s="632">
        <v>36</v>
      </c>
      <c r="H217" s="632">
        <v>1</v>
      </c>
      <c r="I217" s="345">
        <f t="shared" si="89"/>
        <v>37</v>
      </c>
      <c r="J217" s="345">
        <f t="shared" si="90"/>
        <v>0</v>
      </c>
      <c r="L217" s="572">
        <v>0</v>
      </c>
      <c r="M217" s="572">
        <f t="shared" si="91"/>
        <v>0</v>
      </c>
    </row>
    <row r="218" spans="1:13" ht="16.5" hidden="1">
      <c r="A218" s="713"/>
      <c r="B218" s="335" t="s">
        <v>2021</v>
      </c>
      <c r="C218" s="336" t="s">
        <v>2016</v>
      </c>
      <c r="D218" s="345">
        <v>2</v>
      </c>
      <c r="E218" s="632">
        <v>184</v>
      </c>
      <c r="F218" s="345">
        <f t="shared" si="88"/>
        <v>186</v>
      </c>
      <c r="G218" s="632">
        <v>182</v>
      </c>
      <c r="H218" s="632">
        <v>0</v>
      </c>
      <c r="I218" s="345">
        <f t="shared" si="89"/>
        <v>182</v>
      </c>
      <c r="J218" s="345">
        <f t="shared" si="90"/>
        <v>4</v>
      </c>
      <c r="L218" s="572">
        <v>0</v>
      </c>
      <c r="M218" s="572">
        <f t="shared" si="91"/>
        <v>2</v>
      </c>
    </row>
    <row r="219" spans="1:13" ht="16.5" hidden="1">
      <c r="A219" s="713"/>
      <c r="B219" s="335" t="s">
        <v>519</v>
      </c>
      <c r="C219" s="336" t="s">
        <v>2022</v>
      </c>
      <c r="D219" s="345">
        <v>0</v>
      </c>
      <c r="E219" s="632">
        <v>556</v>
      </c>
      <c r="F219" s="345">
        <f t="shared" si="88"/>
        <v>556</v>
      </c>
      <c r="G219" s="632">
        <v>555</v>
      </c>
      <c r="H219" s="632">
        <v>1</v>
      </c>
      <c r="I219" s="345">
        <f t="shared" si="89"/>
        <v>556</v>
      </c>
      <c r="J219" s="345">
        <f t="shared" si="90"/>
        <v>0</v>
      </c>
      <c r="L219" s="572">
        <v>0</v>
      </c>
      <c r="M219" s="572">
        <f t="shared" si="91"/>
        <v>0</v>
      </c>
    </row>
    <row r="220" spans="1:13" ht="16.5" hidden="1">
      <c r="A220" s="713"/>
      <c r="B220" s="335" t="s">
        <v>520</v>
      </c>
      <c r="C220" s="336" t="s">
        <v>1949</v>
      </c>
      <c r="D220" s="345">
        <v>0</v>
      </c>
      <c r="E220" s="632">
        <v>86</v>
      </c>
      <c r="F220" s="345">
        <f t="shared" si="88"/>
        <v>86</v>
      </c>
      <c r="G220" s="632">
        <v>84</v>
      </c>
      <c r="H220" s="632">
        <v>1</v>
      </c>
      <c r="I220" s="345">
        <f t="shared" si="89"/>
        <v>85</v>
      </c>
      <c r="J220" s="345">
        <f t="shared" si="90"/>
        <v>1</v>
      </c>
      <c r="L220" s="572">
        <v>5</v>
      </c>
      <c r="M220" s="572">
        <f t="shared" si="91"/>
        <v>-5</v>
      </c>
    </row>
    <row r="221" spans="1:13" ht="16.5" hidden="1">
      <c r="A221" s="713"/>
      <c r="B221" s="335" t="s">
        <v>1980</v>
      </c>
      <c r="C221" s="336" t="s">
        <v>2023</v>
      </c>
      <c r="D221" s="345">
        <v>0</v>
      </c>
      <c r="E221" s="632">
        <v>59</v>
      </c>
      <c r="F221" s="345">
        <f t="shared" si="88"/>
        <v>59</v>
      </c>
      <c r="G221" s="632">
        <v>57</v>
      </c>
      <c r="H221" s="632">
        <v>2</v>
      </c>
      <c r="I221" s="345">
        <f t="shared" si="89"/>
        <v>59</v>
      </c>
      <c r="J221" s="345">
        <f t="shared" si="90"/>
        <v>0</v>
      </c>
      <c r="L221" s="572">
        <v>0</v>
      </c>
      <c r="M221" s="572">
        <f t="shared" si="91"/>
        <v>0</v>
      </c>
    </row>
    <row r="222" spans="1:13" ht="16.5" hidden="1">
      <c r="A222" s="713"/>
      <c r="B222" s="335" t="s">
        <v>2024</v>
      </c>
      <c r="C222" s="336" t="s">
        <v>1950</v>
      </c>
      <c r="D222" s="345">
        <v>0</v>
      </c>
      <c r="E222" s="632">
        <v>944</v>
      </c>
      <c r="F222" s="345">
        <f t="shared" si="88"/>
        <v>944</v>
      </c>
      <c r="G222" s="632">
        <v>944</v>
      </c>
      <c r="H222" s="632">
        <v>0</v>
      </c>
      <c r="I222" s="345">
        <f t="shared" si="89"/>
        <v>944</v>
      </c>
      <c r="J222" s="345">
        <f t="shared" si="90"/>
        <v>0</v>
      </c>
      <c r="L222" s="572">
        <v>0</v>
      </c>
      <c r="M222" s="572">
        <f t="shared" si="91"/>
        <v>0</v>
      </c>
    </row>
    <row r="223" spans="1:13" hidden="1">
      <c r="A223" s="344"/>
      <c r="B223" s="340">
        <v>0</v>
      </c>
      <c r="C223" s="340"/>
      <c r="D223" s="347"/>
      <c r="E223" s="347"/>
      <c r="F223" s="345"/>
      <c r="G223" s="347"/>
      <c r="H223" s="347"/>
      <c r="I223" s="347"/>
      <c r="J223" s="347"/>
    </row>
    <row r="224" spans="1:13" ht="16.5" hidden="1">
      <c r="A224" s="714" t="s">
        <v>502</v>
      </c>
      <c r="B224" s="337" t="s">
        <v>504</v>
      </c>
      <c r="C224" s="338" t="s">
        <v>1983</v>
      </c>
      <c r="D224" s="348">
        <v>0</v>
      </c>
      <c r="E224" s="348">
        <v>3244</v>
      </c>
      <c r="F224" s="345">
        <f t="shared" si="88"/>
        <v>3244</v>
      </c>
      <c r="G224" s="348">
        <v>3117</v>
      </c>
      <c r="H224" s="348">
        <v>127</v>
      </c>
      <c r="I224" s="345">
        <f>G224+H224</f>
        <v>3244</v>
      </c>
      <c r="J224" s="345">
        <f>F224-I224</f>
        <v>0</v>
      </c>
      <c r="L224" s="572">
        <v>0</v>
      </c>
      <c r="M224" s="572">
        <f>D224-L224</f>
        <v>0</v>
      </c>
    </row>
    <row r="225" spans="1:13" ht="16.5" hidden="1">
      <c r="A225" s="714"/>
      <c r="B225" s="337" t="s">
        <v>505</v>
      </c>
      <c r="C225" s="338" t="s">
        <v>1943</v>
      </c>
      <c r="D225" s="348">
        <v>0</v>
      </c>
      <c r="E225" s="348">
        <v>10991</v>
      </c>
      <c r="F225" s="345">
        <f t="shared" si="88"/>
        <v>10991</v>
      </c>
      <c r="G225" s="348">
        <v>10935</v>
      </c>
      <c r="H225" s="348">
        <v>56</v>
      </c>
      <c r="I225" s="345">
        <f t="shared" ref="I225:I258" si="92">G225+H225</f>
        <v>10991</v>
      </c>
      <c r="J225" s="345">
        <f t="shared" ref="J225:J258" si="93">F225-I225</f>
        <v>0</v>
      </c>
      <c r="L225" s="572">
        <v>0</v>
      </c>
      <c r="M225" s="572">
        <f t="shared" ref="M225:M258" si="94">D225-L225</f>
        <v>0</v>
      </c>
    </row>
    <row r="226" spans="1:13" ht="16.5" hidden="1">
      <c r="A226" s="714"/>
      <c r="B226" s="337" t="s">
        <v>506</v>
      </c>
      <c r="C226" s="338" t="s">
        <v>1984</v>
      </c>
      <c r="D226" s="348">
        <v>0</v>
      </c>
      <c r="E226" s="348">
        <v>912</v>
      </c>
      <c r="F226" s="345">
        <f t="shared" si="88"/>
        <v>912</v>
      </c>
      <c r="G226" s="348">
        <v>832</v>
      </c>
      <c r="H226" s="348">
        <v>80</v>
      </c>
      <c r="I226" s="345">
        <f t="shared" si="92"/>
        <v>912</v>
      </c>
      <c r="J226" s="345">
        <f t="shared" si="93"/>
        <v>0</v>
      </c>
      <c r="L226" s="572">
        <v>0</v>
      </c>
      <c r="M226" s="572">
        <f t="shared" si="94"/>
        <v>0</v>
      </c>
    </row>
    <row r="227" spans="1:13" ht="16.5" hidden="1">
      <c r="A227" s="714"/>
      <c r="B227" s="337" t="s">
        <v>1981</v>
      </c>
      <c r="C227" s="338" t="s">
        <v>1985</v>
      </c>
      <c r="D227" s="348">
        <v>0</v>
      </c>
      <c r="E227" s="348">
        <v>2022</v>
      </c>
      <c r="F227" s="345">
        <f t="shared" si="88"/>
        <v>2022</v>
      </c>
      <c r="G227" s="348">
        <v>2002</v>
      </c>
      <c r="H227" s="348">
        <v>20</v>
      </c>
      <c r="I227" s="345">
        <f t="shared" si="92"/>
        <v>2022</v>
      </c>
      <c r="J227" s="345">
        <f t="shared" si="93"/>
        <v>0</v>
      </c>
      <c r="L227" s="572">
        <v>0</v>
      </c>
      <c r="M227" s="572">
        <f t="shared" si="94"/>
        <v>0</v>
      </c>
    </row>
    <row r="228" spans="1:13" ht="16.5" hidden="1">
      <c r="A228" s="714"/>
      <c r="B228" s="337" t="s">
        <v>1982</v>
      </c>
      <c r="C228" s="338" t="s">
        <v>1986</v>
      </c>
      <c r="D228" s="348">
        <v>1</v>
      </c>
      <c r="E228" s="348">
        <v>123</v>
      </c>
      <c r="F228" s="345">
        <f t="shared" si="88"/>
        <v>124</v>
      </c>
      <c r="G228" s="348">
        <v>110</v>
      </c>
      <c r="H228" s="348">
        <v>13</v>
      </c>
      <c r="I228" s="345">
        <f t="shared" si="92"/>
        <v>123</v>
      </c>
      <c r="J228" s="345">
        <f t="shared" si="93"/>
        <v>1</v>
      </c>
      <c r="L228" s="572">
        <v>0</v>
      </c>
      <c r="M228" s="572">
        <f t="shared" si="94"/>
        <v>1</v>
      </c>
    </row>
    <row r="229" spans="1:13" ht="16.5" hidden="1">
      <c r="A229" s="714"/>
      <c r="B229" s="337" t="s">
        <v>507</v>
      </c>
      <c r="C229" s="338" t="s">
        <v>1993</v>
      </c>
      <c r="D229" s="348">
        <v>1</v>
      </c>
      <c r="E229" s="348">
        <v>478</v>
      </c>
      <c r="F229" s="345">
        <f t="shared" si="88"/>
        <v>479</v>
      </c>
      <c r="G229" s="348">
        <v>385</v>
      </c>
      <c r="H229" s="348">
        <v>93</v>
      </c>
      <c r="I229" s="345">
        <f t="shared" si="92"/>
        <v>478</v>
      </c>
      <c r="J229" s="345">
        <f t="shared" si="93"/>
        <v>1</v>
      </c>
      <c r="L229" s="572">
        <v>0</v>
      </c>
      <c r="M229" s="572">
        <f t="shared" si="94"/>
        <v>1</v>
      </c>
    </row>
    <row r="230" spans="1:13" ht="16.5" hidden="1">
      <c r="A230" s="714"/>
      <c r="B230" s="337" t="s">
        <v>508</v>
      </c>
      <c r="C230" s="338" t="s">
        <v>1944</v>
      </c>
      <c r="D230" s="348">
        <v>0</v>
      </c>
      <c r="E230" s="348">
        <v>164</v>
      </c>
      <c r="F230" s="345">
        <f t="shared" si="88"/>
        <v>164</v>
      </c>
      <c r="G230" s="348">
        <v>138</v>
      </c>
      <c r="H230" s="348">
        <v>26</v>
      </c>
      <c r="I230" s="345">
        <f t="shared" si="92"/>
        <v>164</v>
      </c>
      <c r="J230" s="345">
        <f t="shared" si="93"/>
        <v>0</v>
      </c>
      <c r="L230" s="572">
        <v>0</v>
      </c>
      <c r="M230" s="572">
        <f t="shared" si="94"/>
        <v>0</v>
      </c>
    </row>
    <row r="231" spans="1:13" ht="16.5" hidden="1">
      <c r="A231" s="714"/>
      <c r="B231" s="337" t="s">
        <v>1987</v>
      </c>
      <c r="C231" s="338" t="s">
        <v>1992</v>
      </c>
      <c r="D231" s="348">
        <v>0</v>
      </c>
      <c r="E231" s="348">
        <v>6</v>
      </c>
      <c r="F231" s="345">
        <f t="shared" si="88"/>
        <v>6</v>
      </c>
      <c r="G231" s="348">
        <v>6</v>
      </c>
      <c r="H231" s="348">
        <v>0</v>
      </c>
      <c r="I231" s="345">
        <f t="shared" si="92"/>
        <v>6</v>
      </c>
      <c r="J231" s="345">
        <f t="shared" si="93"/>
        <v>0</v>
      </c>
      <c r="L231" s="572">
        <v>0</v>
      </c>
      <c r="M231" s="572">
        <f t="shared" si="94"/>
        <v>0</v>
      </c>
    </row>
    <row r="232" spans="1:13" ht="16.5" hidden="1">
      <c r="A232" s="714"/>
      <c r="B232" s="337" t="s">
        <v>1988</v>
      </c>
      <c r="C232" s="338" t="s">
        <v>1991</v>
      </c>
      <c r="D232" s="348">
        <v>0</v>
      </c>
      <c r="E232" s="348">
        <v>37</v>
      </c>
      <c r="F232" s="345">
        <f t="shared" si="88"/>
        <v>37</v>
      </c>
      <c r="G232" s="348">
        <v>37</v>
      </c>
      <c r="H232" s="348">
        <v>0</v>
      </c>
      <c r="I232" s="345">
        <f t="shared" si="92"/>
        <v>37</v>
      </c>
      <c r="J232" s="345">
        <f t="shared" si="93"/>
        <v>0</v>
      </c>
      <c r="L232" s="572">
        <v>0</v>
      </c>
      <c r="M232" s="572">
        <f t="shared" si="94"/>
        <v>0</v>
      </c>
    </row>
    <row r="233" spans="1:13" ht="16.5" hidden="1">
      <c r="A233" s="714"/>
      <c r="B233" s="337" t="s">
        <v>1989</v>
      </c>
      <c r="C233" s="338" t="s">
        <v>1990</v>
      </c>
      <c r="D233" s="348">
        <v>0</v>
      </c>
      <c r="E233" s="348">
        <v>12</v>
      </c>
      <c r="F233" s="345">
        <f t="shared" si="88"/>
        <v>12</v>
      </c>
      <c r="G233" s="348">
        <v>12</v>
      </c>
      <c r="H233" s="348">
        <v>0</v>
      </c>
      <c r="I233" s="345">
        <f t="shared" si="92"/>
        <v>12</v>
      </c>
      <c r="J233" s="345">
        <f t="shared" si="93"/>
        <v>0</v>
      </c>
      <c r="L233" s="572">
        <v>0</v>
      </c>
      <c r="M233" s="572">
        <f t="shared" si="94"/>
        <v>0</v>
      </c>
    </row>
    <row r="234" spans="1:13" ht="16.5" hidden="1">
      <c r="A234" s="714"/>
      <c r="B234" s="337" t="s">
        <v>509</v>
      </c>
      <c r="C234" s="338" t="s">
        <v>1998</v>
      </c>
      <c r="D234" s="348">
        <v>1</v>
      </c>
      <c r="E234" s="348">
        <v>450</v>
      </c>
      <c r="F234" s="345">
        <f t="shared" si="88"/>
        <v>451</v>
      </c>
      <c r="G234" s="348">
        <v>444</v>
      </c>
      <c r="H234" s="348">
        <v>6</v>
      </c>
      <c r="I234" s="345">
        <f t="shared" si="92"/>
        <v>450</v>
      </c>
      <c r="J234" s="345">
        <f t="shared" si="93"/>
        <v>1</v>
      </c>
      <c r="L234" s="572">
        <v>0</v>
      </c>
      <c r="M234" s="572">
        <f t="shared" si="94"/>
        <v>1</v>
      </c>
    </row>
    <row r="235" spans="1:13" ht="16.5" hidden="1">
      <c r="A235" s="714"/>
      <c r="B235" s="337" t="s">
        <v>510</v>
      </c>
      <c r="C235" s="338" t="s">
        <v>1999</v>
      </c>
      <c r="D235" s="348">
        <v>0</v>
      </c>
      <c r="E235" s="348">
        <v>1641</v>
      </c>
      <c r="F235" s="345">
        <f t="shared" si="88"/>
        <v>1641</v>
      </c>
      <c r="G235" s="348">
        <v>1521</v>
      </c>
      <c r="H235" s="348">
        <v>120</v>
      </c>
      <c r="I235" s="345">
        <f t="shared" si="92"/>
        <v>1641</v>
      </c>
      <c r="J235" s="345">
        <f t="shared" si="93"/>
        <v>0</v>
      </c>
      <c r="L235" s="572">
        <v>0</v>
      </c>
      <c r="M235" s="572">
        <f t="shared" si="94"/>
        <v>0</v>
      </c>
    </row>
    <row r="236" spans="1:13" ht="16.5" hidden="1">
      <c r="A236" s="714"/>
      <c r="B236" s="337" t="s">
        <v>1994</v>
      </c>
      <c r="C236" s="338" t="s">
        <v>2000</v>
      </c>
      <c r="D236" s="348">
        <v>1</v>
      </c>
      <c r="E236" s="348">
        <v>318</v>
      </c>
      <c r="F236" s="345">
        <f t="shared" si="88"/>
        <v>319</v>
      </c>
      <c r="G236" s="348">
        <v>282</v>
      </c>
      <c r="H236" s="348">
        <v>36</v>
      </c>
      <c r="I236" s="345">
        <f t="shared" si="92"/>
        <v>318</v>
      </c>
      <c r="J236" s="345">
        <f t="shared" si="93"/>
        <v>1</v>
      </c>
      <c r="L236" s="572">
        <v>0</v>
      </c>
      <c r="M236" s="572">
        <f t="shared" si="94"/>
        <v>1</v>
      </c>
    </row>
    <row r="237" spans="1:13" ht="16.5" hidden="1">
      <c r="A237" s="714"/>
      <c r="B237" s="337" t="s">
        <v>1995</v>
      </c>
      <c r="C237" s="338" t="s">
        <v>2001</v>
      </c>
      <c r="D237" s="348">
        <v>0</v>
      </c>
      <c r="E237" s="348">
        <v>1</v>
      </c>
      <c r="F237" s="345">
        <f t="shared" ref="F237:F300" si="95">D237+E237</f>
        <v>1</v>
      </c>
      <c r="G237" s="348">
        <v>1</v>
      </c>
      <c r="H237" s="348">
        <v>0</v>
      </c>
      <c r="I237" s="345">
        <f t="shared" si="92"/>
        <v>1</v>
      </c>
      <c r="J237" s="345">
        <f t="shared" si="93"/>
        <v>0</v>
      </c>
      <c r="L237" s="572">
        <v>0</v>
      </c>
      <c r="M237" s="572">
        <f t="shared" si="94"/>
        <v>0</v>
      </c>
    </row>
    <row r="238" spans="1:13" ht="16.5" hidden="1">
      <c r="A238" s="714"/>
      <c r="B238" s="337" t="s">
        <v>1996</v>
      </c>
      <c r="C238" s="338" t="s">
        <v>2002</v>
      </c>
      <c r="D238" s="348">
        <v>1</v>
      </c>
      <c r="E238" s="348">
        <v>897</v>
      </c>
      <c r="F238" s="345">
        <f t="shared" si="95"/>
        <v>898</v>
      </c>
      <c r="G238" s="348">
        <v>890</v>
      </c>
      <c r="H238" s="348">
        <v>7</v>
      </c>
      <c r="I238" s="345">
        <f t="shared" si="92"/>
        <v>897</v>
      </c>
      <c r="J238" s="345">
        <f t="shared" si="93"/>
        <v>1</v>
      </c>
      <c r="L238" s="572">
        <v>0</v>
      </c>
      <c r="M238" s="572">
        <f t="shared" si="94"/>
        <v>1</v>
      </c>
    </row>
    <row r="239" spans="1:13" ht="16.5" hidden="1">
      <c r="A239" s="714"/>
      <c r="B239" s="337" t="s">
        <v>1997</v>
      </c>
      <c r="C239" s="338" t="s">
        <v>2003</v>
      </c>
      <c r="D239" s="348">
        <v>0</v>
      </c>
      <c r="E239" s="348">
        <v>1160</v>
      </c>
      <c r="F239" s="345">
        <f t="shared" si="95"/>
        <v>1160</v>
      </c>
      <c r="G239" s="348">
        <v>1063</v>
      </c>
      <c r="H239" s="348">
        <v>97</v>
      </c>
      <c r="I239" s="345">
        <f t="shared" si="92"/>
        <v>1160</v>
      </c>
      <c r="J239" s="345">
        <f t="shared" si="93"/>
        <v>0</v>
      </c>
      <c r="L239" s="572">
        <v>0</v>
      </c>
      <c r="M239" s="572">
        <f t="shared" si="94"/>
        <v>0</v>
      </c>
    </row>
    <row r="240" spans="1:13" ht="16.5" hidden="1">
      <c r="A240" s="714"/>
      <c r="B240" s="337" t="s">
        <v>511</v>
      </c>
      <c r="C240" s="338" t="s">
        <v>1945</v>
      </c>
      <c r="D240" s="348">
        <v>0</v>
      </c>
      <c r="E240" s="348">
        <v>166</v>
      </c>
      <c r="F240" s="345">
        <f t="shared" si="95"/>
        <v>166</v>
      </c>
      <c r="G240" s="348">
        <v>166</v>
      </c>
      <c r="H240" s="348">
        <v>0</v>
      </c>
      <c r="I240" s="345">
        <f t="shared" si="92"/>
        <v>166</v>
      </c>
      <c r="J240" s="345">
        <f t="shared" si="93"/>
        <v>0</v>
      </c>
      <c r="L240" s="572">
        <v>0</v>
      </c>
      <c r="M240" s="572">
        <f t="shared" si="94"/>
        <v>0</v>
      </c>
    </row>
    <row r="241" spans="1:13" ht="16.5" hidden="1">
      <c r="A241" s="714"/>
      <c r="B241" s="337" t="s">
        <v>512</v>
      </c>
      <c r="C241" s="338" t="s">
        <v>1946</v>
      </c>
      <c r="D241" s="348">
        <v>1</v>
      </c>
      <c r="E241" s="348">
        <v>85</v>
      </c>
      <c r="F241" s="345">
        <f t="shared" si="95"/>
        <v>86</v>
      </c>
      <c r="G241" s="348">
        <v>73</v>
      </c>
      <c r="H241" s="348">
        <v>12</v>
      </c>
      <c r="I241" s="345">
        <f t="shared" si="92"/>
        <v>85</v>
      </c>
      <c r="J241" s="345">
        <f t="shared" si="93"/>
        <v>1</v>
      </c>
      <c r="L241" s="572">
        <v>0</v>
      </c>
      <c r="M241" s="572">
        <f t="shared" si="94"/>
        <v>1</v>
      </c>
    </row>
    <row r="242" spans="1:13" ht="16.5" hidden="1">
      <c r="A242" s="714"/>
      <c r="B242" s="337" t="s">
        <v>513</v>
      </c>
      <c r="C242" s="338" t="s">
        <v>1947</v>
      </c>
      <c r="D242" s="348">
        <v>1</v>
      </c>
      <c r="E242" s="348">
        <v>85</v>
      </c>
      <c r="F242" s="345">
        <f t="shared" si="95"/>
        <v>86</v>
      </c>
      <c r="G242" s="348">
        <v>78</v>
      </c>
      <c r="H242" s="348">
        <v>7</v>
      </c>
      <c r="I242" s="345">
        <f t="shared" si="92"/>
        <v>85</v>
      </c>
      <c r="J242" s="345">
        <f t="shared" si="93"/>
        <v>1</v>
      </c>
      <c r="L242" s="572">
        <v>0</v>
      </c>
      <c r="M242" s="572">
        <f t="shared" si="94"/>
        <v>1</v>
      </c>
    </row>
    <row r="243" spans="1:13" ht="16.5" hidden="1">
      <c r="A243" s="714"/>
      <c r="B243" s="337" t="s">
        <v>514</v>
      </c>
      <c r="C243" s="338" t="s">
        <v>2004</v>
      </c>
      <c r="D243" s="348">
        <v>0</v>
      </c>
      <c r="E243" s="348">
        <v>575</v>
      </c>
      <c r="F243" s="345">
        <f t="shared" si="95"/>
        <v>575</v>
      </c>
      <c r="G243" s="348">
        <v>462</v>
      </c>
      <c r="H243" s="348">
        <v>113</v>
      </c>
      <c r="I243" s="345">
        <f t="shared" si="92"/>
        <v>575</v>
      </c>
      <c r="J243" s="345">
        <f t="shared" si="93"/>
        <v>0</v>
      </c>
      <c r="L243" s="572">
        <v>0</v>
      </c>
      <c r="M243" s="572">
        <f t="shared" si="94"/>
        <v>0</v>
      </c>
    </row>
    <row r="244" spans="1:13" ht="16.5" hidden="1">
      <c r="A244" s="714"/>
      <c r="B244" s="337" t="s">
        <v>2005</v>
      </c>
      <c r="C244" s="338" t="s">
        <v>2008</v>
      </c>
      <c r="D244" s="348">
        <v>2</v>
      </c>
      <c r="E244" s="348">
        <v>63</v>
      </c>
      <c r="F244" s="345">
        <f t="shared" si="95"/>
        <v>65</v>
      </c>
      <c r="G244" s="348">
        <v>51</v>
      </c>
      <c r="H244" s="348">
        <v>12</v>
      </c>
      <c r="I244" s="345">
        <f t="shared" si="92"/>
        <v>63</v>
      </c>
      <c r="J244" s="345">
        <f t="shared" si="93"/>
        <v>2</v>
      </c>
      <c r="L244" s="572">
        <v>0</v>
      </c>
      <c r="M244" s="572">
        <f t="shared" si="94"/>
        <v>2</v>
      </c>
    </row>
    <row r="245" spans="1:13" ht="16.5" hidden="1">
      <c r="A245" s="714"/>
      <c r="B245" s="337" t="s">
        <v>2006</v>
      </c>
      <c r="C245" s="338" t="s">
        <v>2007</v>
      </c>
      <c r="D245" s="348">
        <v>0</v>
      </c>
      <c r="E245" s="348">
        <v>15</v>
      </c>
      <c r="F245" s="345">
        <f t="shared" si="95"/>
        <v>15</v>
      </c>
      <c r="G245" s="348">
        <v>13</v>
      </c>
      <c r="H245" s="348">
        <v>2</v>
      </c>
      <c r="I245" s="345">
        <f t="shared" si="92"/>
        <v>15</v>
      </c>
      <c r="J245" s="345">
        <f t="shared" si="93"/>
        <v>0</v>
      </c>
      <c r="L245" s="572">
        <v>0</v>
      </c>
      <c r="M245" s="572">
        <f t="shared" si="94"/>
        <v>0</v>
      </c>
    </row>
    <row r="246" spans="1:13" ht="16.5" hidden="1">
      <c r="A246" s="714"/>
      <c r="B246" s="337" t="s">
        <v>515</v>
      </c>
      <c r="C246" s="338" t="s">
        <v>2009</v>
      </c>
      <c r="D246" s="348">
        <v>1</v>
      </c>
      <c r="E246" s="348">
        <v>45</v>
      </c>
      <c r="F246" s="345">
        <f t="shared" si="95"/>
        <v>46</v>
      </c>
      <c r="G246" s="348">
        <v>44</v>
      </c>
      <c r="H246" s="348">
        <v>1</v>
      </c>
      <c r="I246" s="345">
        <f t="shared" si="92"/>
        <v>45</v>
      </c>
      <c r="J246" s="345">
        <f t="shared" si="93"/>
        <v>1</v>
      </c>
      <c r="L246" s="572">
        <v>0</v>
      </c>
      <c r="M246" s="572">
        <f t="shared" si="94"/>
        <v>1</v>
      </c>
    </row>
    <row r="247" spans="1:13" ht="16.5" hidden="1">
      <c r="A247" s="714"/>
      <c r="B247" s="337" t="s">
        <v>516</v>
      </c>
      <c r="C247" s="338" t="s">
        <v>2010</v>
      </c>
      <c r="D247" s="348">
        <v>0</v>
      </c>
      <c r="E247" s="348">
        <v>28</v>
      </c>
      <c r="F247" s="345">
        <f t="shared" si="95"/>
        <v>28</v>
      </c>
      <c r="G247" s="348">
        <v>26</v>
      </c>
      <c r="H247" s="348">
        <v>2</v>
      </c>
      <c r="I247" s="345">
        <f t="shared" si="92"/>
        <v>28</v>
      </c>
      <c r="J247" s="345">
        <f t="shared" si="93"/>
        <v>0</v>
      </c>
      <c r="L247" s="572">
        <v>0</v>
      </c>
      <c r="M247" s="572">
        <f t="shared" si="94"/>
        <v>0</v>
      </c>
    </row>
    <row r="248" spans="1:13" ht="16.5" hidden="1">
      <c r="A248" s="714"/>
      <c r="B248" s="337" t="s">
        <v>517</v>
      </c>
      <c r="C248" s="338" t="s">
        <v>2011</v>
      </c>
      <c r="D248" s="348">
        <v>0</v>
      </c>
      <c r="E248" s="348">
        <v>43</v>
      </c>
      <c r="F248" s="345">
        <f t="shared" si="95"/>
        <v>43</v>
      </c>
      <c r="G248" s="348">
        <v>39</v>
      </c>
      <c r="H248" s="348">
        <v>4</v>
      </c>
      <c r="I248" s="345">
        <f t="shared" si="92"/>
        <v>43</v>
      </c>
      <c r="J248" s="345">
        <f t="shared" si="93"/>
        <v>0</v>
      </c>
      <c r="L248" s="572">
        <v>0</v>
      </c>
      <c r="M248" s="572">
        <f t="shared" si="94"/>
        <v>0</v>
      </c>
    </row>
    <row r="249" spans="1:13" ht="33" hidden="1">
      <c r="A249" s="714"/>
      <c r="B249" s="337" t="s">
        <v>518</v>
      </c>
      <c r="C249" s="338" t="s">
        <v>2012</v>
      </c>
      <c r="D249" s="348">
        <v>0</v>
      </c>
      <c r="E249" s="348">
        <v>38</v>
      </c>
      <c r="F249" s="345">
        <f t="shared" si="95"/>
        <v>38</v>
      </c>
      <c r="G249" s="348">
        <v>34</v>
      </c>
      <c r="H249" s="348">
        <v>4</v>
      </c>
      <c r="I249" s="345">
        <f t="shared" si="92"/>
        <v>38</v>
      </c>
      <c r="J249" s="345">
        <f t="shared" si="93"/>
        <v>0</v>
      </c>
      <c r="L249" s="572">
        <v>0</v>
      </c>
      <c r="M249" s="572">
        <f t="shared" si="94"/>
        <v>0</v>
      </c>
    </row>
    <row r="250" spans="1:13" ht="16.5" hidden="1">
      <c r="A250" s="714"/>
      <c r="B250" s="337" t="s">
        <v>2017</v>
      </c>
      <c r="C250" s="338" t="s">
        <v>2013</v>
      </c>
      <c r="D250" s="348">
        <v>0</v>
      </c>
      <c r="E250" s="348">
        <v>26</v>
      </c>
      <c r="F250" s="345">
        <f t="shared" si="95"/>
        <v>26</v>
      </c>
      <c r="G250" s="348">
        <v>22</v>
      </c>
      <c r="H250" s="348">
        <v>4</v>
      </c>
      <c r="I250" s="345">
        <f t="shared" si="92"/>
        <v>26</v>
      </c>
      <c r="J250" s="345">
        <f t="shared" si="93"/>
        <v>0</v>
      </c>
      <c r="L250" s="572">
        <v>0</v>
      </c>
      <c r="M250" s="572">
        <f t="shared" si="94"/>
        <v>0</v>
      </c>
    </row>
    <row r="251" spans="1:13" ht="16.5" hidden="1">
      <c r="A251" s="714"/>
      <c r="B251" s="337" t="s">
        <v>2018</v>
      </c>
      <c r="C251" s="338" t="s">
        <v>1948</v>
      </c>
      <c r="D251" s="348">
        <v>1</v>
      </c>
      <c r="E251" s="348">
        <v>101</v>
      </c>
      <c r="F251" s="345">
        <f t="shared" si="95"/>
        <v>102</v>
      </c>
      <c r="G251" s="348">
        <v>92</v>
      </c>
      <c r="H251" s="348">
        <v>9</v>
      </c>
      <c r="I251" s="345">
        <f t="shared" si="92"/>
        <v>101</v>
      </c>
      <c r="J251" s="345">
        <f t="shared" si="93"/>
        <v>1</v>
      </c>
      <c r="L251" s="572">
        <v>0</v>
      </c>
      <c r="M251" s="572">
        <f t="shared" si="94"/>
        <v>1</v>
      </c>
    </row>
    <row r="252" spans="1:13" ht="16.5" hidden="1">
      <c r="A252" s="714"/>
      <c r="B252" s="337" t="s">
        <v>2019</v>
      </c>
      <c r="C252" s="338" t="s">
        <v>2014</v>
      </c>
      <c r="D252" s="348">
        <v>0</v>
      </c>
      <c r="E252" s="348">
        <v>87</v>
      </c>
      <c r="F252" s="345">
        <f t="shared" si="95"/>
        <v>87</v>
      </c>
      <c r="G252" s="348">
        <v>78</v>
      </c>
      <c r="H252" s="348">
        <v>9</v>
      </c>
      <c r="I252" s="345">
        <f t="shared" si="92"/>
        <v>87</v>
      </c>
      <c r="J252" s="345">
        <f t="shared" si="93"/>
        <v>0</v>
      </c>
      <c r="L252" s="572">
        <v>0</v>
      </c>
      <c r="M252" s="572">
        <f t="shared" si="94"/>
        <v>0</v>
      </c>
    </row>
    <row r="253" spans="1:13" ht="16.5" hidden="1">
      <c r="A253" s="714"/>
      <c r="B253" s="337" t="s">
        <v>2020</v>
      </c>
      <c r="C253" s="338" t="s">
        <v>2015</v>
      </c>
      <c r="D253" s="348">
        <v>1</v>
      </c>
      <c r="E253" s="348">
        <v>44</v>
      </c>
      <c r="F253" s="345">
        <f t="shared" si="95"/>
        <v>45</v>
      </c>
      <c r="G253" s="348">
        <v>37</v>
      </c>
      <c r="H253" s="348">
        <v>7</v>
      </c>
      <c r="I253" s="345">
        <f t="shared" si="92"/>
        <v>44</v>
      </c>
      <c r="J253" s="345">
        <f t="shared" si="93"/>
        <v>1</v>
      </c>
      <c r="L253" s="572">
        <v>0</v>
      </c>
      <c r="M253" s="572">
        <f t="shared" si="94"/>
        <v>1</v>
      </c>
    </row>
    <row r="254" spans="1:13" ht="16.5" hidden="1">
      <c r="A254" s="714"/>
      <c r="B254" s="337" t="s">
        <v>2021</v>
      </c>
      <c r="C254" s="338" t="s">
        <v>2016</v>
      </c>
      <c r="D254" s="348">
        <v>2</v>
      </c>
      <c r="E254" s="348">
        <v>57</v>
      </c>
      <c r="F254" s="345">
        <f t="shared" si="95"/>
        <v>59</v>
      </c>
      <c r="G254" s="348">
        <v>48</v>
      </c>
      <c r="H254" s="348">
        <v>9</v>
      </c>
      <c r="I254" s="345">
        <f t="shared" si="92"/>
        <v>57</v>
      </c>
      <c r="J254" s="345">
        <f t="shared" si="93"/>
        <v>2</v>
      </c>
      <c r="L254" s="572">
        <v>0</v>
      </c>
      <c r="M254" s="572">
        <f t="shared" si="94"/>
        <v>2</v>
      </c>
    </row>
    <row r="255" spans="1:13" ht="16.5" hidden="1">
      <c r="A255" s="714"/>
      <c r="B255" s="337" t="s">
        <v>519</v>
      </c>
      <c r="C255" s="338" t="s">
        <v>2022</v>
      </c>
      <c r="D255" s="348">
        <v>1</v>
      </c>
      <c r="E255" s="348">
        <v>101</v>
      </c>
      <c r="F255" s="345">
        <f t="shared" si="95"/>
        <v>102</v>
      </c>
      <c r="G255" s="348">
        <v>94</v>
      </c>
      <c r="H255" s="348">
        <v>7</v>
      </c>
      <c r="I255" s="345">
        <f t="shared" si="92"/>
        <v>101</v>
      </c>
      <c r="J255" s="345">
        <f t="shared" si="93"/>
        <v>1</v>
      </c>
      <c r="L255" s="572">
        <v>0</v>
      </c>
      <c r="M255" s="572">
        <f t="shared" si="94"/>
        <v>1</v>
      </c>
    </row>
    <row r="256" spans="1:13" ht="16.5" hidden="1">
      <c r="A256" s="714"/>
      <c r="B256" s="337" t="s">
        <v>520</v>
      </c>
      <c r="C256" s="338" t="s">
        <v>1949</v>
      </c>
      <c r="D256" s="348">
        <v>0</v>
      </c>
      <c r="E256" s="348">
        <v>121</v>
      </c>
      <c r="F256" s="345">
        <f t="shared" si="95"/>
        <v>121</v>
      </c>
      <c r="G256" s="348">
        <v>117</v>
      </c>
      <c r="H256" s="348">
        <v>4</v>
      </c>
      <c r="I256" s="345">
        <f t="shared" si="92"/>
        <v>121</v>
      </c>
      <c r="J256" s="345">
        <f t="shared" si="93"/>
        <v>0</v>
      </c>
      <c r="L256" s="572">
        <v>0</v>
      </c>
      <c r="M256" s="572">
        <f t="shared" si="94"/>
        <v>0</v>
      </c>
    </row>
    <row r="257" spans="1:13" ht="16.5" hidden="1">
      <c r="A257" s="714"/>
      <c r="B257" s="337" t="s">
        <v>1980</v>
      </c>
      <c r="C257" s="338" t="s">
        <v>2023</v>
      </c>
      <c r="D257" s="348">
        <v>0</v>
      </c>
      <c r="E257" s="348">
        <v>28</v>
      </c>
      <c r="F257" s="345">
        <f t="shared" si="95"/>
        <v>28</v>
      </c>
      <c r="G257" s="348">
        <v>28</v>
      </c>
      <c r="H257" s="348">
        <v>0</v>
      </c>
      <c r="I257" s="345">
        <f t="shared" si="92"/>
        <v>28</v>
      </c>
      <c r="J257" s="345">
        <f t="shared" si="93"/>
        <v>0</v>
      </c>
      <c r="L257" s="572">
        <v>0</v>
      </c>
      <c r="M257" s="572">
        <f t="shared" si="94"/>
        <v>0</v>
      </c>
    </row>
    <row r="258" spans="1:13" ht="16.5" hidden="1">
      <c r="A258" s="714"/>
      <c r="B258" s="337" t="s">
        <v>2024</v>
      </c>
      <c r="C258" s="338" t="s">
        <v>1950</v>
      </c>
      <c r="D258" s="348">
        <v>0</v>
      </c>
      <c r="E258" s="348">
        <v>463</v>
      </c>
      <c r="F258" s="345">
        <f t="shared" si="95"/>
        <v>463</v>
      </c>
      <c r="G258" s="348">
        <v>408</v>
      </c>
      <c r="H258" s="348">
        <v>55</v>
      </c>
      <c r="I258" s="345">
        <f t="shared" si="92"/>
        <v>463</v>
      </c>
      <c r="J258" s="345">
        <f t="shared" si="93"/>
        <v>0</v>
      </c>
      <c r="L258" s="572">
        <v>0</v>
      </c>
      <c r="M258" s="572">
        <f t="shared" si="94"/>
        <v>0</v>
      </c>
    </row>
    <row r="259" spans="1:13" hidden="1">
      <c r="A259" s="344"/>
      <c r="B259" s="340">
        <v>0</v>
      </c>
      <c r="C259" s="340"/>
      <c r="D259" s="347"/>
      <c r="E259" s="347"/>
      <c r="F259" s="345"/>
      <c r="G259" s="347"/>
      <c r="H259" s="347"/>
      <c r="I259" s="347"/>
      <c r="J259" s="347"/>
    </row>
    <row r="260" spans="1:13" ht="16.5" hidden="1">
      <c r="A260" s="713" t="s">
        <v>2085</v>
      </c>
      <c r="B260" s="335" t="s">
        <v>504</v>
      </c>
      <c r="C260" s="336" t="s">
        <v>1983</v>
      </c>
      <c r="D260" s="345">
        <v>0</v>
      </c>
      <c r="E260" s="632">
        <v>2989</v>
      </c>
      <c r="F260" s="345">
        <f t="shared" si="95"/>
        <v>2989</v>
      </c>
      <c r="G260" s="632">
        <v>2774</v>
      </c>
      <c r="H260" s="632">
        <v>215</v>
      </c>
      <c r="I260" s="345">
        <f>G260+H260</f>
        <v>2989</v>
      </c>
      <c r="J260" s="345">
        <f>F260-I260</f>
        <v>0</v>
      </c>
      <c r="L260" s="572">
        <v>0</v>
      </c>
      <c r="M260" s="572">
        <f>D260-L260</f>
        <v>0</v>
      </c>
    </row>
    <row r="261" spans="1:13" ht="16.5" hidden="1">
      <c r="A261" s="713"/>
      <c r="B261" s="335" t="s">
        <v>505</v>
      </c>
      <c r="C261" s="336" t="s">
        <v>1943</v>
      </c>
      <c r="D261" s="345">
        <v>0</v>
      </c>
      <c r="E261" s="632">
        <v>5892</v>
      </c>
      <c r="F261" s="345">
        <f t="shared" si="95"/>
        <v>5892</v>
      </c>
      <c r="G261" s="632">
        <v>5617</v>
      </c>
      <c r="H261" s="632">
        <v>275.00000000000011</v>
      </c>
      <c r="I261" s="345">
        <f t="shared" ref="I261:I294" si="96">G261+H261</f>
        <v>5892</v>
      </c>
      <c r="J261" s="345">
        <f t="shared" ref="J261:J294" si="97">F261-I261</f>
        <v>0</v>
      </c>
      <c r="L261" s="572">
        <v>0</v>
      </c>
      <c r="M261" s="572">
        <f t="shared" ref="M261:M294" si="98">D261-L261</f>
        <v>0</v>
      </c>
    </row>
    <row r="262" spans="1:13" ht="16.5" hidden="1">
      <c r="A262" s="713"/>
      <c r="B262" s="335" t="s">
        <v>506</v>
      </c>
      <c r="C262" s="336" t="s">
        <v>1984</v>
      </c>
      <c r="D262" s="345">
        <v>0</v>
      </c>
      <c r="E262" s="632">
        <v>4578</v>
      </c>
      <c r="F262" s="345">
        <f t="shared" si="95"/>
        <v>4578</v>
      </c>
      <c r="G262" s="632">
        <v>4508</v>
      </c>
      <c r="H262" s="632">
        <v>70.000000000000114</v>
      </c>
      <c r="I262" s="345">
        <f t="shared" si="96"/>
        <v>4578</v>
      </c>
      <c r="J262" s="345">
        <f t="shared" si="97"/>
        <v>0</v>
      </c>
      <c r="L262" s="572">
        <v>0</v>
      </c>
      <c r="M262" s="572">
        <f t="shared" si="98"/>
        <v>0</v>
      </c>
    </row>
    <row r="263" spans="1:13" ht="16.5" hidden="1">
      <c r="A263" s="713"/>
      <c r="B263" s="335" t="s">
        <v>1981</v>
      </c>
      <c r="C263" s="336" t="s">
        <v>1985</v>
      </c>
      <c r="D263" s="345">
        <v>0</v>
      </c>
      <c r="E263" s="632">
        <v>3436</v>
      </c>
      <c r="F263" s="345">
        <f t="shared" si="95"/>
        <v>3436</v>
      </c>
      <c r="G263" s="632">
        <v>3219</v>
      </c>
      <c r="H263" s="632">
        <v>217</v>
      </c>
      <c r="I263" s="345">
        <f t="shared" si="96"/>
        <v>3436</v>
      </c>
      <c r="J263" s="345">
        <f t="shared" si="97"/>
        <v>0</v>
      </c>
      <c r="L263" s="572">
        <v>0</v>
      </c>
      <c r="M263" s="572">
        <f t="shared" si="98"/>
        <v>0</v>
      </c>
    </row>
    <row r="264" spans="1:13" ht="16.5" hidden="1">
      <c r="A264" s="713"/>
      <c r="B264" s="335" t="s">
        <v>1982</v>
      </c>
      <c r="C264" s="336" t="s">
        <v>1986</v>
      </c>
      <c r="D264" s="345">
        <v>0</v>
      </c>
      <c r="E264" s="632">
        <v>2009</v>
      </c>
      <c r="F264" s="345">
        <f t="shared" si="95"/>
        <v>2009</v>
      </c>
      <c r="G264" s="632">
        <v>1669</v>
      </c>
      <c r="H264" s="632">
        <v>340</v>
      </c>
      <c r="I264" s="345">
        <f t="shared" si="96"/>
        <v>2009</v>
      </c>
      <c r="J264" s="345">
        <f t="shared" si="97"/>
        <v>0</v>
      </c>
      <c r="L264" s="572">
        <v>0</v>
      </c>
      <c r="M264" s="572">
        <f t="shared" si="98"/>
        <v>0</v>
      </c>
    </row>
    <row r="265" spans="1:13" ht="16.5" hidden="1">
      <c r="A265" s="713"/>
      <c r="B265" s="335" t="s">
        <v>507</v>
      </c>
      <c r="C265" s="336" t="s">
        <v>1993</v>
      </c>
      <c r="D265" s="345">
        <v>0</v>
      </c>
      <c r="E265" s="632">
        <v>1047</v>
      </c>
      <c r="F265" s="345">
        <f t="shared" si="95"/>
        <v>1047</v>
      </c>
      <c r="G265" s="632">
        <v>970</v>
      </c>
      <c r="H265" s="632">
        <v>77</v>
      </c>
      <c r="I265" s="345">
        <f t="shared" si="96"/>
        <v>1047</v>
      </c>
      <c r="J265" s="345">
        <f t="shared" si="97"/>
        <v>0</v>
      </c>
      <c r="L265" s="572">
        <v>0</v>
      </c>
      <c r="M265" s="572">
        <f t="shared" si="98"/>
        <v>0</v>
      </c>
    </row>
    <row r="266" spans="1:13" ht="16.5" hidden="1">
      <c r="A266" s="713"/>
      <c r="B266" s="335" t="s">
        <v>508</v>
      </c>
      <c r="C266" s="336" t="s">
        <v>1944</v>
      </c>
      <c r="D266" s="345">
        <v>0</v>
      </c>
      <c r="E266" s="632">
        <v>1561</v>
      </c>
      <c r="F266" s="345">
        <f t="shared" si="95"/>
        <v>1561</v>
      </c>
      <c r="G266" s="632">
        <v>1449</v>
      </c>
      <c r="H266" s="632">
        <v>112</v>
      </c>
      <c r="I266" s="345">
        <f t="shared" si="96"/>
        <v>1561</v>
      </c>
      <c r="J266" s="345">
        <f t="shared" si="97"/>
        <v>0</v>
      </c>
      <c r="L266" s="572">
        <v>0</v>
      </c>
      <c r="M266" s="572">
        <f t="shared" si="98"/>
        <v>0</v>
      </c>
    </row>
    <row r="267" spans="1:13" ht="16.5" hidden="1">
      <c r="A267" s="713"/>
      <c r="B267" s="335" t="s">
        <v>1987</v>
      </c>
      <c r="C267" s="336" t="s">
        <v>1992</v>
      </c>
      <c r="D267" s="345">
        <v>0</v>
      </c>
      <c r="E267" s="632">
        <v>158</v>
      </c>
      <c r="F267" s="345">
        <f t="shared" si="95"/>
        <v>158</v>
      </c>
      <c r="G267" s="632">
        <v>158</v>
      </c>
      <c r="H267" s="632">
        <v>0</v>
      </c>
      <c r="I267" s="345">
        <f t="shared" si="96"/>
        <v>158</v>
      </c>
      <c r="J267" s="345">
        <f t="shared" si="97"/>
        <v>0</v>
      </c>
      <c r="L267" s="572">
        <v>0</v>
      </c>
      <c r="M267" s="572">
        <f t="shared" si="98"/>
        <v>0</v>
      </c>
    </row>
    <row r="268" spans="1:13" ht="16.5" hidden="1">
      <c r="A268" s="713"/>
      <c r="B268" s="335" t="s">
        <v>1988</v>
      </c>
      <c r="C268" s="336" t="s">
        <v>1991</v>
      </c>
      <c r="D268" s="345">
        <v>0</v>
      </c>
      <c r="E268" s="632">
        <v>1670</v>
      </c>
      <c r="F268" s="345">
        <f t="shared" si="95"/>
        <v>1670</v>
      </c>
      <c r="G268" s="632">
        <v>1596</v>
      </c>
      <c r="H268" s="632">
        <v>74.000000000000057</v>
      </c>
      <c r="I268" s="345">
        <f t="shared" si="96"/>
        <v>1670</v>
      </c>
      <c r="J268" s="345">
        <f t="shared" si="97"/>
        <v>0</v>
      </c>
      <c r="L268" s="572">
        <v>0</v>
      </c>
      <c r="M268" s="572">
        <f t="shared" si="98"/>
        <v>0</v>
      </c>
    </row>
    <row r="269" spans="1:13" ht="16.5" hidden="1">
      <c r="A269" s="713"/>
      <c r="B269" s="335" t="s">
        <v>1989</v>
      </c>
      <c r="C269" s="336" t="s">
        <v>1990</v>
      </c>
      <c r="D269" s="345">
        <v>0</v>
      </c>
      <c r="E269" s="632">
        <v>3161</v>
      </c>
      <c r="F269" s="345">
        <f t="shared" si="95"/>
        <v>3161</v>
      </c>
      <c r="G269" s="632">
        <v>2986</v>
      </c>
      <c r="H269" s="632">
        <v>175</v>
      </c>
      <c r="I269" s="345">
        <f t="shared" si="96"/>
        <v>3161</v>
      </c>
      <c r="J269" s="345">
        <f t="shared" si="97"/>
        <v>0</v>
      </c>
      <c r="L269" s="572">
        <v>0</v>
      </c>
      <c r="M269" s="572">
        <f t="shared" si="98"/>
        <v>0</v>
      </c>
    </row>
    <row r="270" spans="1:13" ht="16.5" hidden="1">
      <c r="A270" s="713"/>
      <c r="B270" s="335" t="s">
        <v>509</v>
      </c>
      <c r="C270" s="336" t="s">
        <v>1998</v>
      </c>
      <c r="D270" s="345">
        <v>0</v>
      </c>
      <c r="E270" s="632">
        <v>2238</v>
      </c>
      <c r="F270" s="345">
        <f t="shared" si="95"/>
        <v>2238</v>
      </c>
      <c r="G270" s="632">
        <v>2221</v>
      </c>
      <c r="H270" s="632">
        <v>17</v>
      </c>
      <c r="I270" s="345">
        <f t="shared" si="96"/>
        <v>2238</v>
      </c>
      <c r="J270" s="345">
        <f t="shared" si="97"/>
        <v>0</v>
      </c>
      <c r="L270" s="572">
        <v>0</v>
      </c>
      <c r="M270" s="572">
        <f t="shared" si="98"/>
        <v>0</v>
      </c>
    </row>
    <row r="271" spans="1:13" ht="16.5" hidden="1">
      <c r="A271" s="713"/>
      <c r="B271" s="335" t="s">
        <v>510</v>
      </c>
      <c r="C271" s="336" t="s">
        <v>1999</v>
      </c>
      <c r="D271" s="345">
        <v>0</v>
      </c>
      <c r="E271" s="632">
        <v>1389</v>
      </c>
      <c r="F271" s="345">
        <f t="shared" si="95"/>
        <v>1389</v>
      </c>
      <c r="G271" s="632">
        <v>1360</v>
      </c>
      <c r="H271" s="632">
        <v>29</v>
      </c>
      <c r="I271" s="345">
        <f t="shared" si="96"/>
        <v>1389</v>
      </c>
      <c r="J271" s="345">
        <f t="shared" si="97"/>
        <v>0</v>
      </c>
      <c r="L271" s="572">
        <v>0</v>
      </c>
      <c r="M271" s="572">
        <f t="shared" si="98"/>
        <v>0</v>
      </c>
    </row>
    <row r="272" spans="1:13" ht="16.5" hidden="1">
      <c r="A272" s="713"/>
      <c r="B272" s="335" t="s">
        <v>1994</v>
      </c>
      <c r="C272" s="336" t="s">
        <v>2000</v>
      </c>
      <c r="D272" s="345">
        <v>0</v>
      </c>
      <c r="E272" s="632">
        <v>1499</v>
      </c>
      <c r="F272" s="345">
        <f t="shared" si="95"/>
        <v>1499</v>
      </c>
      <c r="G272" s="632">
        <v>1488</v>
      </c>
      <c r="H272" s="632">
        <v>11</v>
      </c>
      <c r="I272" s="345">
        <f t="shared" si="96"/>
        <v>1499</v>
      </c>
      <c r="J272" s="345">
        <f t="shared" si="97"/>
        <v>0</v>
      </c>
      <c r="L272" s="572">
        <v>0</v>
      </c>
      <c r="M272" s="572">
        <f t="shared" si="98"/>
        <v>0</v>
      </c>
    </row>
    <row r="273" spans="1:13" ht="16.5" hidden="1">
      <c r="A273" s="713"/>
      <c r="B273" s="335" t="s">
        <v>1995</v>
      </c>
      <c r="C273" s="336" t="s">
        <v>2001</v>
      </c>
      <c r="D273" s="345">
        <v>0</v>
      </c>
      <c r="E273" s="632">
        <v>276</v>
      </c>
      <c r="F273" s="345">
        <f t="shared" si="95"/>
        <v>276</v>
      </c>
      <c r="G273" s="632">
        <v>276</v>
      </c>
      <c r="H273" s="632">
        <v>0</v>
      </c>
      <c r="I273" s="345">
        <f t="shared" si="96"/>
        <v>276</v>
      </c>
      <c r="J273" s="345">
        <f t="shared" si="97"/>
        <v>0</v>
      </c>
      <c r="L273" s="572">
        <v>0</v>
      </c>
      <c r="M273" s="572">
        <f t="shared" si="98"/>
        <v>0</v>
      </c>
    </row>
    <row r="274" spans="1:13" ht="16.5" hidden="1">
      <c r="A274" s="713"/>
      <c r="B274" s="335" t="s">
        <v>1996</v>
      </c>
      <c r="C274" s="336" t="s">
        <v>2002</v>
      </c>
      <c r="D274" s="345">
        <v>0</v>
      </c>
      <c r="E274" s="632">
        <v>1101</v>
      </c>
      <c r="F274" s="345">
        <f t="shared" si="95"/>
        <v>1101</v>
      </c>
      <c r="G274" s="632">
        <v>1092</v>
      </c>
      <c r="H274" s="632">
        <v>9</v>
      </c>
      <c r="I274" s="345">
        <f t="shared" si="96"/>
        <v>1101</v>
      </c>
      <c r="J274" s="345">
        <f t="shared" si="97"/>
        <v>0</v>
      </c>
      <c r="L274" s="572">
        <v>0</v>
      </c>
      <c r="M274" s="572">
        <f t="shared" si="98"/>
        <v>0</v>
      </c>
    </row>
    <row r="275" spans="1:13" ht="16.5" hidden="1">
      <c r="A275" s="713"/>
      <c r="B275" s="335" t="s">
        <v>1997</v>
      </c>
      <c r="C275" s="336" t="s">
        <v>2003</v>
      </c>
      <c r="D275" s="345">
        <v>0</v>
      </c>
      <c r="E275" s="632">
        <v>1585</v>
      </c>
      <c r="F275" s="345">
        <f t="shared" si="95"/>
        <v>1585</v>
      </c>
      <c r="G275" s="632">
        <v>1569</v>
      </c>
      <c r="H275" s="632">
        <v>16.000000000000057</v>
      </c>
      <c r="I275" s="345">
        <f t="shared" si="96"/>
        <v>1585</v>
      </c>
      <c r="J275" s="345">
        <f t="shared" si="97"/>
        <v>0</v>
      </c>
      <c r="L275" s="572">
        <v>0</v>
      </c>
      <c r="M275" s="572">
        <f t="shared" si="98"/>
        <v>0</v>
      </c>
    </row>
    <row r="276" spans="1:13" ht="16.5" hidden="1">
      <c r="A276" s="713"/>
      <c r="B276" s="335" t="s">
        <v>511</v>
      </c>
      <c r="C276" s="336" t="s">
        <v>1945</v>
      </c>
      <c r="D276" s="345">
        <v>0</v>
      </c>
      <c r="E276" s="632">
        <v>1276</v>
      </c>
      <c r="F276" s="345">
        <f t="shared" si="95"/>
        <v>1276</v>
      </c>
      <c r="G276" s="632">
        <v>1265</v>
      </c>
      <c r="H276" s="632">
        <v>11</v>
      </c>
      <c r="I276" s="345">
        <f t="shared" si="96"/>
        <v>1276</v>
      </c>
      <c r="J276" s="345">
        <f t="shared" si="97"/>
        <v>0</v>
      </c>
      <c r="L276" s="572">
        <v>0</v>
      </c>
      <c r="M276" s="572">
        <f t="shared" si="98"/>
        <v>0</v>
      </c>
    </row>
    <row r="277" spans="1:13" ht="16.5" hidden="1">
      <c r="A277" s="713"/>
      <c r="B277" s="335" t="s">
        <v>512</v>
      </c>
      <c r="C277" s="336" t="s">
        <v>1946</v>
      </c>
      <c r="D277" s="345">
        <v>0</v>
      </c>
      <c r="E277" s="632">
        <v>335</v>
      </c>
      <c r="F277" s="345">
        <f t="shared" si="95"/>
        <v>335</v>
      </c>
      <c r="G277" s="632">
        <v>335</v>
      </c>
      <c r="H277" s="632">
        <v>0</v>
      </c>
      <c r="I277" s="345">
        <f t="shared" si="96"/>
        <v>335</v>
      </c>
      <c r="J277" s="345">
        <f t="shared" si="97"/>
        <v>0</v>
      </c>
      <c r="L277" s="572">
        <v>0</v>
      </c>
      <c r="M277" s="572">
        <f t="shared" si="98"/>
        <v>0</v>
      </c>
    </row>
    <row r="278" spans="1:13" ht="16.5" hidden="1">
      <c r="A278" s="713"/>
      <c r="B278" s="335" t="s">
        <v>513</v>
      </c>
      <c r="C278" s="336" t="s">
        <v>1947</v>
      </c>
      <c r="D278" s="345">
        <v>0</v>
      </c>
      <c r="E278" s="632">
        <v>2816</v>
      </c>
      <c r="F278" s="345">
        <f t="shared" si="95"/>
        <v>2816</v>
      </c>
      <c r="G278" s="632">
        <v>2783</v>
      </c>
      <c r="H278" s="632">
        <v>33.000000000000114</v>
      </c>
      <c r="I278" s="345">
        <f t="shared" si="96"/>
        <v>2816</v>
      </c>
      <c r="J278" s="345">
        <f t="shared" si="97"/>
        <v>0</v>
      </c>
      <c r="L278" s="572">
        <v>0</v>
      </c>
      <c r="M278" s="572">
        <f t="shared" si="98"/>
        <v>0</v>
      </c>
    </row>
    <row r="279" spans="1:13" ht="16.5" hidden="1">
      <c r="A279" s="713"/>
      <c r="B279" s="335" t="s">
        <v>514</v>
      </c>
      <c r="C279" s="336" t="s">
        <v>2004</v>
      </c>
      <c r="D279" s="345">
        <v>0</v>
      </c>
      <c r="E279" s="632">
        <v>1540</v>
      </c>
      <c r="F279" s="345">
        <f t="shared" si="95"/>
        <v>1540</v>
      </c>
      <c r="G279" s="632">
        <v>1524</v>
      </c>
      <c r="H279" s="632">
        <v>16.000000000000057</v>
      </c>
      <c r="I279" s="345">
        <f t="shared" si="96"/>
        <v>1540</v>
      </c>
      <c r="J279" s="345">
        <f t="shared" si="97"/>
        <v>0</v>
      </c>
      <c r="L279" s="572">
        <v>0</v>
      </c>
      <c r="M279" s="572">
        <f t="shared" si="98"/>
        <v>0</v>
      </c>
    </row>
    <row r="280" spans="1:13" ht="16.5" hidden="1">
      <c r="A280" s="713"/>
      <c r="B280" s="335" t="s">
        <v>2005</v>
      </c>
      <c r="C280" s="336" t="s">
        <v>2008</v>
      </c>
      <c r="D280" s="345">
        <v>0</v>
      </c>
      <c r="E280" s="632">
        <v>236</v>
      </c>
      <c r="F280" s="345">
        <f t="shared" si="95"/>
        <v>236</v>
      </c>
      <c r="G280" s="632">
        <v>236</v>
      </c>
      <c r="H280" s="632">
        <v>0</v>
      </c>
      <c r="I280" s="345">
        <f t="shared" si="96"/>
        <v>236</v>
      </c>
      <c r="J280" s="345">
        <f t="shared" si="97"/>
        <v>0</v>
      </c>
      <c r="L280" s="572">
        <v>0</v>
      </c>
      <c r="M280" s="572">
        <f t="shared" si="98"/>
        <v>0</v>
      </c>
    </row>
    <row r="281" spans="1:13" ht="16.5" hidden="1">
      <c r="A281" s="713"/>
      <c r="B281" s="335" t="s">
        <v>2006</v>
      </c>
      <c r="C281" s="336" t="s">
        <v>2007</v>
      </c>
      <c r="D281" s="345">
        <v>0</v>
      </c>
      <c r="E281" s="632">
        <v>183</v>
      </c>
      <c r="F281" s="345">
        <f t="shared" si="95"/>
        <v>183</v>
      </c>
      <c r="G281" s="632">
        <v>182</v>
      </c>
      <c r="H281" s="632">
        <v>1</v>
      </c>
      <c r="I281" s="345">
        <f t="shared" si="96"/>
        <v>183</v>
      </c>
      <c r="J281" s="345">
        <f t="shared" si="97"/>
        <v>0</v>
      </c>
      <c r="L281" s="572">
        <v>0</v>
      </c>
      <c r="M281" s="572">
        <f t="shared" si="98"/>
        <v>0</v>
      </c>
    </row>
    <row r="282" spans="1:13" ht="16.5" hidden="1">
      <c r="A282" s="713"/>
      <c r="B282" s="335" t="s">
        <v>515</v>
      </c>
      <c r="C282" s="336" t="s">
        <v>2009</v>
      </c>
      <c r="D282" s="345">
        <v>0</v>
      </c>
      <c r="E282" s="632">
        <v>101</v>
      </c>
      <c r="F282" s="345">
        <f t="shared" si="95"/>
        <v>101</v>
      </c>
      <c r="G282" s="632">
        <v>101</v>
      </c>
      <c r="H282" s="632">
        <v>0</v>
      </c>
      <c r="I282" s="345">
        <f t="shared" si="96"/>
        <v>101</v>
      </c>
      <c r="J282" s="345">
        <f t="shared" si="97"/>
        <v>0</v>
      </c>
      <c r="L282" s="572">
        <v>0</v>
      </c>
      <c r="M282" s="572">
        <f t="shared" si="98"/>
        <v>0</v>
      </c>
    </row>
    <row r="283" spans="1:13" ht="16.5" hidden="1">
      <c r="A283" s="713"/>
      <c r="B283" s="335" t="s">
        <v>516</v>
      </c>
      <c r="C283" s="336" t="s">
        <v>2010</v>
      </c>
      <c r="D283" s="345">
        <v>0</v>
      </c>
      <c r="E283" s="632">
        <v>117</v>
      </c>
      <c r="F283" s="345">
        <f t="shared" si="95"/>
        <v>117</v>
      </c>
      <c r="G283" s="632">
        <v>117</v>
      </c>
      <c r="H283" s="632">
        <v>0</v>
      </c>
      <c r="I283" s="345">
        <f t="shared" si="96"/>
        <v>117</v>
      </c>
      <c r="J283" s="345">
        <f t="shared" si="97"/>
        <v>0</v>
      </c>
      <c r="L283" s="572">
        <v>0</v>
      </c>
      <c r="M283" s="572">
        <f t="shared" si="98"/>
        <v>0</v>
      </c>
    </row>
    <row r="284" spans="1:13" ht="16.5" hidden="1">
      <c r="A284" s="713"/>
      <c r="B284" s="335" t="s">
        <v>517</v>
      </c>
      <c r="C284" s="336" t="s">
        <v>2011</v>
      </c>
      <c r="D284" s="345">
        <v>0</v>
      </c>
      <c r="E284" s="632">
        <v>68</v>
      </c>
      <c r="F284" s="345">
        <f t="shared" si="95"/>
        <v>68</v>
      </c>
      <c r="G284" s="632">
        <v>68</v>
      </c>
      <c r="H284" s="632">
        <v>0</v>
      </c>
      <c r="I284" s="345">
        <f t="shared" si="96"/>
        <v>68</v>
      </c>
      <c r="J284" s="345">
        <f t="shared" si="97"/>
        <v>0</v>
      </c>
      <c r="L284" s="572">
        <v>0</v>
      </c>
      <c r="M284" s="572">
        <f t="shared" si="98"/>
        <v>0</v>
      </c>
    </row>
    <row r="285" spans="1:13" ht="33" hidden="1">
      <c r="A285" s="713"/>
      <c r="B285" s="335" t="s">
        <v>518</v>
      </c>
      <c r="C285" s="336" t="s">
        <v>2012</v>
      </c>
      <c r="D285" s="345">
        <v>0</v>
      </c>
      <c r="E285" s="632">
        <v>252</v>
      </c>
      <c r="F285" s="345">
        <f t="shared" si="95"/>
        <v>252</v>
      </c>
      <c r="G285" s="632">
        <v>249</v>
      </c>
      <c r="H285" s="632">
        <v>3</v>
      </c>
      <c r="I285" s="345">
        <f t="shared" si="96"/>
        <v>252</v>
      </c>
      <c r="J285" s="345">
        <f t="shared" si="97"/>
        <v>0</v>
      </c>
      <c r="L285" s="572">
        <v>0</v>
      </c>
      <c r="M285" s="572">
        <f t="shared" si="98"/>
        <v>0</v>
      </c>
    </row>
    <row r="286" spans="1:13" ht="16.5" hidden="1">
      <c r="A286" s="713"/>
      <c r="B286" s="335" t="s">
        <v>2017</v>
      </c>
      <c r="C286" s="336" t="s">
        <v>2013</v>
      </c>
      <c r="D286" s="345">
        <v>0</v>
      </c>
      <c r="E286" s="632">
        <v>41</v>
      </c>
      <c r="F286" s="345">
        <f t="shared" si="95"/>
        <v>41</v>
      </c>
      <c r="G286" s="632">
        <v>41</v>
      </c>
      <c r="H286" s="632">
        <v>0</v>
      </c>
      <c r="I286" s="345">
        <f t="shared" si="96"/>
        <v>41</v>
      </c>
      <c r="J286" s="345">
        <f t="shared" si="97"/>
        <v>0</v>
      </c>
      <c r="L286" s="572">
        <v>0</v>
      </c>
      <c r="M286" s="572">
        <f t="shared" si="98"/>
        <v>0</v>
      </c>
    </row>
    <row r="287" spans="1:13" ht="16.5" hidden="1">
      <c r="A287" s="713"/>
      <c r="B287" s="335" t="s">
        <v>2018</v>
      </c>
      <c r="C287" s="336" t="s">
        <v>1948</v>
      </c>
      <c r="D287" s="345">
        <v>0</v>
      </c>
      <c r="E287" s="632">
        <v>180</v>
      </c>
      <c r="F287" s="345">
        <f t="shared" si="95"/>
        <v>180</v>
      </c>
      <c r="G287" s="632">
        <v>180</v>
      </c>
      <c r="H287" s="632">
        <v>0</v>
      </c>
      <c r="I287" s="345">
        <f t="shared" si="96"/>
        <v>180</v>
      </c>
      <c r="J287" s="345">
        <f t="shared" si="97"/>
        <v>0</v>
      </c>
      <c r="L287" s="572">
        <v>0</v>
      </c>
      <c r="M287" s="572">
        <f t="shared" si="98"/>
        <v>0</v>
      </c>
    </row>
    <row r="288" spans="1:13" ht="16.5" hidden="1">
      <c r="A288" s="713"/>
      <c r="B288" s="335" t="s">
        <v>2019</v>
      </c>
      <c r="C288" s="336" t="s">
        <v>2014</v>
      </c>
      <c r="D288" s="345">
        <v>0</v>
      </c>
      <c r="E288" s="632">
        <v>992</v>
      </c>
      <c r="F288" s="345">
        <f t="shared" si="95"/>
        <v>992</v>
      </c>
      <c r="G288" s="632">
        <v>986</v>
      </c>
      <c r="H288" s="632">
        <v>6</v>
      </c>
      <c r="I288" s="345">
        <f t="shared" si="96"/>
        <v>992</v>
      </c>
      <c r="J288" s="345">
        <f t="shared" si="97"/>
        <v>0</v>
      </c>
      <c r="L288" s="572">
        <v>0</v>
      </c>
      <c r="M288" s="572">
        <f t="shared" si="98"/>
        <v>0</v>
      </c>
    </row>
    <row r="289" spans="1:13" ht="16.5" hidden="1">
      <c r="A289" s="713"/>
      <c r="B289" s="335" t="s">
        <v>2020</v>
      </c>
      <c r="C289" s="336" t="s">
        <v>2015</v>
      </c>
      <c r="D289" s="345">
        <v>0</v>
      </c>
      <c r="E289" s="632">
        <v>52</v>
      </c>
      <c r="F289" s="345">
        <f t="shared" si="95"/>
        <v>52</v>
      </c>
      <c r="G289" s="632">
        <v>52</v>
      </c>
      <c r="H289" s="632">
        <v>0</v>
      </c>
      <c r="I289" s="345">
        <f t="shared" si="96"/>
        <v>52</v>
      </c>
      <c r="J289" s="345">
        <f t="shared" si="97"/>
        <v>0</v>
      </c>
      <c r="L289" s="572">
        <v>0</v>
      </c>
      <c r="M289" s="572">
        <f t="shared" si="98"/>
        <v>0</v>
      </c>
    </row>
    <row r="290" spans="1:13" ht="16.5" hidden="1">
      <c r="A290" s="713"/>
      <c r="B290" s="335" t="s">
        <v>2021</v>
      </c>
      <c r="C290" s="336" t="s">
        <v>2016</v>
      </c>
      <c r="D290" s="345">
        <v>0</v>
      </c>
      <c r="E290" s="632">
        <v>108</v>
      </c>
      <c r="F290" s="345">
        <f t="shared" si="95"/>
        <v>108</v>
      </c>
      <c r="G290" s="632">
        <v>108</v>
      </c>
      <c r="H290" s="632">
        <v>0</v>
      </c>
      <c r="I290" s="345">
        <f t="shared" si="96"/>
        <v>108</v>
      </c>
      <c r="J290" s="345">
        <f t="shared" si="97"/>
        <v>0</v>
      </c>
      <c r="L290" s="572">
        <v>0</v>
      </c>
      <c r="M290" s="572">
        <f t="shared" si="98"/>
        <v>0</v>
      </c>
    </row>
    <row r="291" spans="1:13" ht="16.5" hidden="1">
      <c r="A291" s="713"/>
      <c r="B291" s="335" t="s">
        <v>519</v>
      </c>
      <c r="C291" s="336" t="s">
        <v>2022</v>
      </c>
      <c r="D291" s="345">
        <v>0</v>
      </c>
      <c r="E291" s="632">
        <v>210</v>
      </c>
      <c r="F291" s="345">
        <f t="shared" si="95"/>
        <v>210</v>
      </c>
      <c r="G291" s="632">
        <v>210</v>
      </c>
      <c r="H291" s="632">
        <v>0</v>
      </c>
      <c r="I291" s="345">
        <f t="shared" si="96"/>
        <v>210</v>
      </c>
      <c r="J291" s="345">
        <f t="shared" si="97"/>
        <v>0</v>
      </c>
      <c r="L291" s="572">
        <v>0</v>
      </c>
      <c r="M291" s="572">
        <f t="shared" si="98"/>
        <v>0</v>
      </c>
    </row>
    <row r="292" spans="1:13" ht="16.5" hidden="1">
      <c r="A292" s="713"/>
      <c r="B292" s="335" t="s">
        <v>520</v>
      </c>
      <c r="C292" s="336" t="s">
        <v>1949</v>
      </c>
      <c r="D292" s="345">
        <v>0</v>
      </c>
      <c r="E292" s="632">
        <v>96</v>
      </c>
      <c r="F292" s="345">
        <f t="shared" si="95"/>
        <v>96</v>
      </c>
      <c r="G292" s="632">
        <v>96</v>
      </c>
      <c r="H292" s="632">
        <v>0</v>
      </c>
      <c r="I292" s="345">
        <f t="shared" si="96"/>
        <v>96</v>
      </c>
      <c r="J292" s="345">
        <f t="shared" si="97"/>
        <v>0</v>
      </c>
      <c r="L292" s="572">
        <v>0</v>
      </c>
      <c r="M292" s="572">
        <f t="shared" si="98"/>
        <v>0</v>
      </c>
    </row>
    <row r="293" spans="1:13" ht="16.5" hidden="1">
      <c r="A293" s="713"/>
      <c r="B293" s="335" t="s">
        <v>1980</v>
      </c>
      <c r="C293" s="336" t="s">
        <v>2023</v>
      </c>
      <c r="D293" s="345">
        <v>0</v>
      </c>
      <c r="E293" s="632">
        <v>86</v>
      </c>
      <c r="F293" s="345">
        <f t="shared" si="95"/>
        <v>86</v>
      </c>
      <c r="G293" s="632">
        <v>86</v>
      </c>
      <c r="H293" s="632">
        <v>0</v>
      </c>
      <c r="I293" s="345">
        <f t="shared" si="96"/>
        <v>86</v>
      </c>
      <c r="J293" s="345">
        <f t="shared" si="97"/>
        <v>0</v>
      </c>
      <c r="L293" s="572">
        <v>0</v>
      </c>
      <c r="M293" s="572">
        <f t="shared" si="98"/>
        <v>0</v>
      </c>
    </row>
    <row r="294" spans="1:13" ht="16.5" hidden="1">
      <c r="A294" s="713"/>
      <c r="B294" s="335" t="s">
        <v>2024</v>
      </c>
      <c r="C294" s="336" t="s">
        <v>1950</v>
      </c>
      <c r="D294" s="345">
        <v>0</v>
      </c>
      <c r="E294" s="632">
        <v>191</v>
      </c>
      <c r="F294" s="345">
        <f t="shared" si="95"/>
        <v>191</v>
      </c>
      <c r="G294" s="632">
        <v>191</v>
      </c>
      <c r="H294" s="632">
        <v>0</v>
      </c>
      <c r="I294" s="345">
        <f t="shared" si="96"/>
        <v>191</v>
      </c>
      <c r="J294" s="345">
        <f t="shared" si="97"/>
        <v>0</v>
      </c>
      <c r="L294" s="572">
        <v>0</v>
      </c>
      <c r="M294" s="572">
        <f t="shared" si="98"/>
        <v>0</v>
      </c>
    </row>
    <row r="295" spans="1:13" hidden="1">
      <c r="A295" s="344"/>
      <c r="B295" s="340">
        <v>0</v>
      </c>
      <c r="C295" s="340"/>
      <c r="D295" s="347"/>
      <c r="E295" s="347"/>
      <c r="F295" s="345"/>
      <c r="G295" s="347"/>
      <c r="H295" s="347"/>
      <c r="I295" s="347"/>
      <c r="J295" s="347"/>
    </row>
    <row r="296" spans="1:13" ht="16.5" hidden="1">
      <c r="A296" s="714" t="s">
        <v>1120</v>
      </c>
      <c r="B296" s="337" t="s">
        <v>504</v>
      </c>
      <c r="C296" s="338" t="s">
        <v>1983</v>
      </c>
      <c r="D296" s="348">
        <v>0</v>
      </c>
      <c r="E296" s="348">
        <v>11778</v>
      </c>
      <c r="F296" s="345">
        <f t="shared" si="95"/>
        <v>11778</v>
      </c>
      <c r="G296" s="348">
        <v>10296</v>
      </c>
      <c r="H296" s="348">
        <v>1482</v>
      </c>
      <c r="I296" s="345">
        <f>G296+H296</f>
        <v>11778</v>
      </c>
      <c r="J296" s="345">
        <f>F296-I296</f>
        <v>0</v>
      </c>
      <c r="L296" s="572">
        <v>0</v>
      </c>
      <c r="M296" s="572">
        <f>D296-L296</f>
        <v>0</v>
      </c>
    </row>
    <row r="297" spans="1:13" ht="16.5" hidden="1">
      <c r="A297" s="714"/>
      <c r="B297" s="337" t="s">
        <v>505</v>
      </c>
      <c r="C297" s="338" t="s">
        <v>1943</v>
      </c>
      <c r="D297" s="348">
        <v>0</v>
      </c>
      <c r="E297" s="348">
        <v>3089</v>
      </c>
      <c r="F297" s="345">
        <f t="shared" si="95"/>
        <v>3089</v>
      </c>
      <c r="G297" s="348">
        <v>2533</v>
      </c>
      <c r="H297" s="348">
        <v>556</v>
      </c>
      <c r="I297" s="345">
        <f t="shared" ref="I297:I330" si="99">G297+H297</f>
        <v>3089</v>
      </c>
      <c r="J297" s="345">
        <f t="shared" ref="J297:J330" si="100">F297-I297</f>
        <v>0</v>
      </c>
      <c r="L297" s="572">
        <v>0</v>
      </c>
      <c r="M297" s="572">
        <f t="shared" ref="M297:M330" si="101">D297-L297</f>
        <v>0</v>
      </c>
    </row>
    <row r="298" spans="1:13" ht="16.5" hidden="1">
      <c r="A298" s="714"/>
      <c r="B298" s="337" t="s">
        <v>506</v>
      </c>
      <c r="C298" s="338" t="s">
        <v>1984</v>
      </c>
      <c r="D298" s="348">
        <v>0</v>
      </c>
      <c r="E298" s="348">
        <v>919</v>
      </c>
      <c r="F298" s="345">
        <f t="shared" si="95"/>
        <v>919</v>
      </c>
      <c r="G298" s="348">
        <v>783</v>
      </c>
      <c r="H298" s="348">
        <v>136</v>
      </c>
      <c r="I298" s="345">
        <f t="shared" si="99"/>
        <v>919</v>
      </c>
      <c r="J298" s="345">
        <f t="shared" si="100"/>
        <v>0</v>
      </c>
      <c r="L298" s="572">
        <v>0</v>
      </c>
      <c r="M298" s="572">
        <f t="shared" si="101"/>
        <v>0</v>
      </c>
    </row>
    <row r="299" spans="1:13" ht="16.5" hidden="1">
      <c r="A299" s="714"/>
      <c r="B299" s="337" t="s">
        <v>1981</v>
      </c>
      <c r="C299" s="338" t="s">
        <v>1985</v>
      </c>
      <c r="D299" s="348">
        <v>0</v>
      </c>
      <c r="E299" s="348">
        <v>464</v>
      </c>
      <c r="F299" s="345">
        <f t="shared" si="95"/>
        <v>464</v>
      </c>
      <c r="G299" s="348">
        <v>414</v>
      </c>
      <c r="H299" s="348">
        <v>50</v>
      </c>
      <c r="I299" s="345">
        <f t="shared" si="99"/>
        <v>464</v>
      </c>
      <c r="J299" s="345">
        <f t="shared" si="100"/>
        <v>0</v>
      </c>
      <c r="L299" s="572">
        <v>0</v>
      </c>
      <c r="M299" s="572">
        <f t="shared" si="101"/>
        <v>0</v>
      </c>
    </row>
    <row r="300" spans="1:13" ht="16.5" hidden="1">
      <c r="A300" s="714"/>
      <c r="B300" s="337" t="s">
        <v>1982</v>
      </c>
      <c r="C300" s="338" t="s">
        <v>1986</v>
      </c>
      <c r="D300" s="348">
        <v>0</v>
      </c>
      <c r="E300" s="348">
        <v>0</v>
      </c>
      <c r="F300" s="345">
        <f t="shared" si="95"/>
        <v>0</v>
      </c>
      <c r="G300" s="348">
        <v>0</v>
      </c>
      <c r="H300" s="348">
        <v>0</v>
      </c>
      <c r="I300" s="345">
        <f t="shared" si="99"/>
        <v>0</v>
      </c>
      <c r="J300" s="345">
        <f t="shared" si="100"/>
        <v>0</v>
      </c>
      <c r="L300" s="572">
        <v>0</v>
      </c>
      <c r="M300" s="572">
        <f t="shared" si="101"/>
        <v>0</v>
      </c>
    </row>
    <row r="301" spans="1:13" ht="16.5" hidden="1">
      <c r="A301" s="714"/>
      <c r="B301" s="337" t="s">
        <v>507</v>
      </c>
      <c r="C301" s="338" t="s">
        <v>1993</v>
      </c>
      <c r="D301" s="348">
        <v>0</v>
      </c>
      <c r="E301" s="348">
        <v>154</v>
      </c>
      <c r="F301" s="345">
        <f t="shared" ref="F301:F364" si="102">D301+E301</f>
        <v>154</v>
      </c>
      <c r="G301" s="348">
        <v>120</v>
      </c>
      <c r="H301" s="348">
        <v>34</v>
      </c>
      <c r="I301" s="345">
        <f t="shared" si="99"/>
        <v>154</v>
      </c>
      <c r="J301" s="345">
        <f t="shared" si="100"/>
        <v>0</v>
      </c>
      <c r="L301" s="572">
        <v>0</v>
      </c>
      <c r="M301" s="572">
        <f t="shared" si="101"/>
        <v>0</v>
      </c>
    </row>
    <row r="302" spans="1:13" ht="16.5" hidden="1">
      <c r="A302" s="714"/>
      <c r="B302" s="337" t="s">
        <v>508</v>
      </c>
      <c r="C302" s="338" t="s">
        <v>1944</v>
      </c>
      <c r="D302" s="348">
        <v>0</v>
      </c>
      <c r="E302" s="348">
        <v>26</v>
      </c>
      <c r="F302" s="345">
        <f t="shared" si="102"/>
        <v>26</v>
      </c>
      <c r="G302" s="348">
        <v>24</v>
      </c>
      <c r="H302" s="348">
        <v>2</v>
      </c>
      <c r="I302" s="345">
        <f t="shared" si="99"/>
        <v>26</v>
      </c>
      <c r="J302" s="345">
        <f t="shared" si="100"/>
        <v>0</v>
      </c>
      <c r="L302" s="572">
        <v>0</v>
      </c>
      <c r="M302" s="572">
        <f t="shared" si="101"/>
        <v>0</v>
      </c>
    </row>
    <row r="303" spans="1:13" ht="16.5" hidden="1">
      <c r="A303" s="714"/>
      <c r="B303" s="337" t="s">
        <v>1987</v>
      </c>
      <c r="C303" s="338" t="s">
        <v>1992</v>
      </c>
      <c r="D303" s="348">
        <v>0</v>
      </c>
      <c r="E303" s="348">
        <v>0</v>
      </c>
      <c r="F303" s="345">
        <f t="shared" si="102"/>
        <v>0</v>
      </c>
      <c r="G303" s="348">
        <v>0</v>
      </c>
      <c r="H303" s="348">
        <v>0</v>
      </c>
      <c r="I303" s="345">
        <f t="shared" si="99"/>
        <v>0</v>
      </c>
      <c r="J303" s="345">
        <f t="shared" si="100"/>
        <v>0</v>
      </c>
      <c r="L303" s="572">
        <v>0</v>
      </c>
      <c r="M303" s="572">
        <f t="shared" si="101"/>
        <v>0</v>
      </c>
    </row>
    <row r="304" spans="1:13" ht="16.5" hidden="1">
      <c r="A304" s="714"/>
      <c r="B304" s="337" t="s">
        <v>1988</v>
      </c>
      <c r="C304" s="338" t="s">
        <v>1991</v>
      </c>
      <c r="D304" s="348">
        <v>0</v>
      </c>
      <c r="E304" s="348">
        <v>15</v>
      </c>
      <c r="F304" s="345">
        <f t="shared" si="102"/>
        <v>15</v>
      </c>
      <c r="G304" s="348">
        <v>14</v>
      </c>
      <c r="H304" s="348">
        <v>1</v>
      </c>
      <c r="I304" s="345">
        <f t="shared" si="99"/>
        <v>15</v>
      </c>
      <c r="J304" s="345">
        <f t="shared" si="100"/>
        <v>0</v>
      </c>
      <c r="L304" s="572">
        <v>0</v>
      </c>
      <c r="M304" s="572">
        <f t="shared" si="101"/>
        <v>0</v>
      </c>
    </row>
    <row r="305" spans="1:13" ht="16.5" hidden="1">
      <c r="A305" s="714"/>
      <c r="B305" s="337" t="s">
        <v>1989</v>
      </c>
      <c r="C305" s="338" t="s">
        <v>1990</v>
      </c>
      <c r="D305" s="348">
        <v>0</v>
      </c>
      <c r="E305" s="348">
        <v>139</v>
      </c>
      <c r="F305" s="345">
        <f t="shared" si="102"/>
        <v>139</v>
      </c>
      <c r="G305" s="348">
        <v>136</v>
      </c>
      <c r="H305" s="348">
        <v>3</v>
      </c>
      <c r="I305" s="345">
        <f t="shared" si="99"/>
        <v>139</v>
      </c>
      <c r="J305" s="345">
        <f t="shared" si="100"/>
        <v>0</v>
      </c>
      <c r="L305" s="572">
        <v>0</v>
      </c>
      <c r="M305" s="572">
        <f t="shared" si="101"/>
        <v>0</v>
      </c>
    </row>
    <row r="306" spans="1:13" ht="16.5" hidden="1">
      <c r="A306" s="714"/>
      <c r="B306" s="337" t="s">
        <v>509</v>
      </c>
      <c r="C306" s="338" t="s">
        <v>1998</v>
      </c>
      <c r="D306" s="348">
        <v>0</v>
      </c>
      <c r="E306" s="348">
        <v>962</v>
      </c>
      <c r="F306" s="345">
        <f t="shared" si="102"/>
        <v>962</v>
      </c>
      <c r="G306" s="348">
        <v>932</v>
      </c>
      <c r="H306" s="348">
        <v>30</v>
      </c>
      <c r="I306" s="345">
        <f t="shared" si="99"/>
        <v>962</v>
      </c>
      <c r="J306" s="345">
        <f t="shared" si="100"/>
        <v>0</v>
      </c>
      <c r="L306" s="572">
        <v>0</v>
      </c>
      <c r="M306" s="572">
        <f t="shared" si="101"/>
        <v>0</v>
      </c>
    </row>
    <row r="307" spans="1:13" ht="16.5" hidden="1">
      <c r="A307" s="714"/>
      <c r="B307" s="337" t="s">
        <v>510</v>
      </c>
      <c r="C307" s="338" t="s">
        <v>1999</v>
      </c>
      <c r="D307" s="348">
        <v>0</v>
      </c>
      <c r="E307" s="348">
        <v>150</v>
      </c>
      <c r="F307" s="345">
        <f t="shared" si="102"/>
        <v>150</v>
      </c>
      <c r="G307" s="348">
        <v>123</v>
      </c>
      <c r="H307" s="348">
        <v>27</v>
      </c>
      <c r="I307" s="345">
        <f t="shared" si="99"/>
        <v>150</v>
      </c>
      <c r="J307" s="345">
        <f t="shared" si="100"/>
        <v>0</v>
      </c>
      <c r="L307" s="572">
        <v>0</v>
      </c>
      <c r="M307" s="572">
        <f t="shared" si="101"/>
        <v>0</v>
      </c>
    </row>
    <row r="308" spans="1:13" ht="16.5" hidden="1">
      <c r="A308" s="714"/>
      <c r="B308" s="337" t="s">
        <v>1994</v>
      </c>
      <c r="C308" s="338" t="s">
        <v>2000</v>
      </c>
      <c r="D308" s="348">
        <v>0</v>
      </c>
      <c r="E308" s="348">
        <v>194</v>
      </c>
      <c r="F308" s="345">
        <f t="shared" si="102"/>
        <v>194</v>
      </c>
      <c r="G308" s="348">
        <v>172</v>
      </c>
      <c r="H308" s="348">
        <v>22</v>
      </c>
      <c r="I308" s="345">
        <f t="shared" si="99"/>
        <v>194</v>
      </c>
      <c r="J308" s="345">
        <f t="shared" si="100"/>
        <v>0</v>
      </c>
      <c r="L308" s="572">
        <v>0</v>
      </c>
      <c r="M308" s="572">
        <f t="shared" si="101"/>
        <v>0</v>
      </c>
    </row>
    <row r="309" spans="1:13" ht="16.5" hidden="1">
      <c r="A309" s="714"/>
      <c r="B309" s="337" t="s">
        <v>1995</v>
      </c>
      <c r="C309" s="338" t="s">
        <v>2001</v>
      </c>
      <c r="D309" s="348">
        <v>0</v>
      </c>
      <c r="E309" s="348">
        <v>0</v>
      </c>
      <c r="F309" s="345">
        <f t="shared" si="102"/>
        <v>0</v>
      </c>
      <c r="G309" s="348">
        <v>0</v>
      </c>
      <c r="H309" s="348">
        <v>0</v>
      </c>
      <c r="I309" s="345">
        <f t="shared" si="99"/>
        <v>0</v>
      </c>
      <c r="J309" s="345">
        <f t="shared" si="100"/>
        <v>0</v>
      </c>
      <c r="L309" s="572">
        <v>0</v>
      </c>
      <c r="M309" s="572">
        <f t="shared" si="101"/>
        <v>0</v>
      </c>
    </row>
    <row r="310" spans="1:13" ht="16.5" hidden="1">
      <c r="A310" s="714"/>
      <c r="B310" s="337" t="s">
        <v>1996</v>
      </c>
      <c r="C310" s="338" t="s">
        <v>2002</v>
      </c>
      <c r="D310" s="348">
        <v>0</v>
      </c>
      <c r="E310" s="348">
        <v>84</v>
      </c>
      <c r="F310" s="345">
        <f t="shared" si="102"/>
        <v>84</v>
      </c>
      <c r="G310" s="348">
        <v>62</v>
      </c>
      <c r="H310" s="348">
        <v>22</v>
      </c>
      <c r="I310" s="345">
        <f t="shared" si="99"/>
        <v>84</v>
      </c>
      <c r="J310" s="345">
        <f t="shared" si="100"/>
        <v>0</v>
      </c>
      <c r="L310" s="572">
        <v>0</v>
      </c>
      <c r="M310" s="572">
        <f t="shared" si="101"/>
        <v>0</v>
      </c>
    </row>
    <row r="311" spans="1:13" ht="16.5" hidden="1">
      <c r="A311" s="714"/>
      <c r="B311" s="337" t="s">
        <v>1997</v>
      </c>
      <c r="C311" s="338" t="s">
        <v>2003</v>
      </c>
      <c r="D311" s="348">
        <v>0</v>
      </c>
      <c r="E311" s="348">
        <v>183</v>
      </c>
      <c r="F311" s="345">
        <f t="shared" si="102"/>
        <v>183</v>
      </c>
      <c r="G311" s="348">
        <v>161</v>
      </c>
      <c r="H311" s="348">
        <v>22</v>
      </c>
      <c r="I311" s="345">
        <f t="shared" si="99"/>
        <v>183</v>
      </c>
      <c r="J311" s="345">
        <f t="shared" si="100"/>
        <v>0</v>
      </c>
      <c r="L311" s="572">
        <v>0</v>
      </c>
      <c r="M311" s="572">
        <f t="shared" si="101"/>
        <v>0</v>
      </c>
    </row>
    <row r="312" spans="1:13" ht="16.5" hidden="1">
      <c r="A312" s="714"/>
      <c r="B312" s="337" t="s">
        <v>511</v>
      </c>
      <c r="C312" s="338" t="s">
        <v>1945</v>
      </c>
      <c r="D312" s="348">
        <v>0</v>
      </c>
      <c r="E312" s="348">
        <v>144</v>
      </c>
      <c r="F312" s="345">
        <f t="shared" si="102"/>
        <v>144</v>
      </c>
      <c r="G312" s="348">
        <v>112</v>
      </c>
      <c r="H312" s="348">
        <v>32</v>
      </c>
      <c r="I312" s="345">
        <f t="shared" si="99"/>
        <v>144</v>
      </c>
      <c r="J312" s="345">
        <f t="shared" si="100"/>
        <v>0</v>
      </c>
      <c r="L312" s="572">
        <v>0</v>
      </c>
      <c r="M312" s="572">
        <f t="shared" si="101"/>
        <v>0</v>
      </c>
    </row>
    <row r="313" spans="1:13" ht="16.5" hidden="1">
      <c r="A313" s="714"/>
      <c r="B313" s="337" t="s">
        <v>512</v>
      </c>
      <c r="C313" s="338" t="s">
        <v>1946</v>
      </c>
      <c r="D313" s="348">
        <v>0</v>
      </c>
      <c r="E313" s="348">
        <v>48</v>
      </c>
      <c r="F313" s="345">
        <f t="shared" si="102"/>
        <v>48</v>
      </c>
      <c r="G313" s="348">
        <v>34</v>
      </c>
      <c r="H313" s="348">
        <v>14</v>
      </c>
      <c r="I313" s="345">
        <f t="shared" si="99"/>
        <v>48</v>
      </c>
      <c r="J313" s="345">
        <f t="shared" si="100"/>
        <v>0</v>
      </c>
      <c r="L313" s="572">
        <v>0</v>
      </c>
      <c r="M313" s="572">
        <f t="shared" si="101"/>
        <v>0</v>
      </c>
    </row>
    <row r="314" spans="1:13" ht="16.5" hidden="1">
      <c r="A314" s="714"/>
      <c r="B314" s="337" t="s">
        <v>513</v>
      </c>
      <c r="C314" s="338" t="s">
        <v>1947</v>
      </c>
      <c r="D314" s="348">
        <v>0</v>
      </c>
      <c r="E314" s="348">
        <v>62</v>
      </c>
      <c r="F314" s="345">
        <f t="shared" si="102"/>
        <v>62</v>
      </c>
      <c r="G314" s="348">
        <v>47</v>
      </c>
      <c r="H314" s="348">
        <v>15</v>
      </c>
      <c r="I314" s="345">
        <f t="shared" si="99"/>
        <v>62</v>
      </c>
      <c r="J314" s="345">
        <f t="shared" si="100"/>
        <v>0</v>
      </c>
      <c r="L314" s="572">
        <v>0</v>
      </c>
      <c r="M314" s="572">
        <f t="shared" si="101"/>
        <v>0</v>
      </c>
    </row>
    <row r="315" spans="1:13" ht="16.5" hidden="1">
      <c r="A315" s="714"/>
      <c r="B315" s="337" t="s">
        <v>514</v>
      </c>
      <c r="C315" s="338" t="s">
        <v>2004</v>
      </c>
      <c r="D315" s="348">
        <v>0</v>
      </c>
      <c r="E315" s="348">
        <v>0</v>
      </c>
      <c r="F315" s="345">
        <f t="shared" si="102"/>
        <v>0</v>
      </c>
      <c r="G315" s="348">
        <v>0</v>
      </c>
      <c r="H315" s="348">
        <v>0</v>
      </c>
      <c r="I315" s="345">
        <f t="shared" si="99"/>
        <v>0</v>
      </c>
      <c r="J315" s="345">
        <f t="shared" si="100"/>
        <v>0</v>
      </c>
      <c r="L315" s="572">
        <v>0</v>
      </c>
      <c r="M315" s="572">
        <f t="shared" si="101"/>
        <v>0</v>
      </c>
    </row>
    <row r="316" spans="1:13" ht="16.5" hidden="1">
      <c r="A316" s="714"/>
      <c r="B316" s="337" t="s">
        <v>2005</v>
      </c>
      <c r="C316" s="338" t="s">
        <v>2008</v>
      </c>
      <c r="D316" s="348">
        <v>0</v>
      </c>
      <c r="E316" s="348">
        <v>7</v>
      </c>
      <c r="F316" s="345">
        <f t="shared" si="102"/>
        <v>7</v>
      </c>
      <c r="G316" s="348">
        <v>7</v>
      </c>
      <c r="H316" s="348">
        <v>0</v>
      </c>
      <c r="I316" s="345">
        <f t="shared" si="99"/>
        <v>7</v>
      </c>
      <c r="J316" s="345">
        <f t="shared" si="100"/>
        <v>0</v>
      </c>
      <c r="L316" s="572">
        <v>0</v>
      </c>
      <c r="M316" s="572">
        <f t="shared" si="101"/>
        <v>0</v>
      </c>
    </row>
    <row r="317" spans="1:13" ht="16.5" hidden="1">
      <c r="A317" s="714"/>
      <c r="B317" s="337" t="s">
        <v>2006</v>
      </c>
      <c r="C317" s="338" t="s">
        <v>2007</v>
      </c>
      <c r="D317" s="348">
        <v>0</v>
      </c>
      <c r="E317" s="348">
        <v>2</v>
      </c>
      <c r="F317" s="345">
        <f t="shared" si="102"/>
        <v>2</v>
      </c>
      <c r="G317" s="348">
        <v>2</v>
      </c>
      <c r="H317" s="348">
        <v>0</v>
      </c>
      <c r="I317" s="345">
        <f t="shared" si="99"/>
        <v>2</v>
      </c>
      <c r="J317" s="345">
        <f t="shared" si="100"/>
        <v>0</v>
      </c>
      <c r="L317" s="572">
        <v>0</v>
      </c>
      <c r="M317" s="572">
        <f t="shared" si="101"/>
        <v>0</v>
      </c>
    </row>
    <row r="318" spans="1:13" ht="16.5" hidden="1">
      <c r="A318" s="714"/>
      <c r="B318" s="337" t="s">
        <v>515</v>
      </c>
      <c r="C318" s="338" t="s">
        <v>2009</v>
      </c>
      <c r="D318" s="348">
        <v>0</v>
      </c>
      <c r="E318" s="348">
        <v>53</v>
      </c>
      <c r="F318" s="345">
        <f t="shared" si="102"/>
        <v>53</v>
      </c>
      <c r="G318" s="348">
        <v>47</v>
      </c>
      <c r="H318" s="348">
        <v>6</v>
      </c>
      <c r="I318" s="345">
        <f t="shared" si="99"/>
        <v>53</v>
      </c>
      <c r="J318" s="345">
        <f t="shared" si="100"/>
        <v>0</v>
      </c>
      <c r="L318" s="572">
        <v>0</v>
      </c>
      <c r="M318" s="572">
        <f t="shared" si="101"/>
        <v>0</v>
      </c>
    </row>
    <row r="319" spans="1:13" ht="16.5" hidden="1">
      <c r="A319" s="714"/>
      <c r="B319" s="337" t="s">
        <v>516</v>
      </c>
      <c r="C319" s="338" t="s">
        <v>2010</v>
      </c>
      <c r="D319" s="348">
        <v>0</v>
      </c>
      <c r="E319" s="348">
        <v>38</v>
      </c>
      <c r="F319" s="345">
        <f t="shared" si="102"/>
        <v>38</v>
      </c>
      <c r="G319" s="348">
        <v>34</v>
      </c>
      <c r="H319" s="348">
        <v>4</v>
      </c>
      <c r="I319" s="345">
        <f t="shared" si="99"/>
        <v>38</v>
      </c>
      <c r="J319" s="345">
        <f t="shared" si="100"/>
        <v>0</v>
      </c>
      <c r="L319" s="572">
        <v>0</v>
      </c>
      <c r="M319" s="572">
        <f t="shared" si="101"/>
        <v>0</v>
      </c>
    </row>
    <row r="320" spans="1:13" ht="16.5" hidden="1">
      <c r="A320" s="714"/>
      <c r="B320" s="337" t="s">
        <v>517</v>
      </c>
      <c r="C320" s="338" t="s">
        <v>2011</v>
      </c>
      <c r="D320" s="348">
        <v>0</v>
      </c>
      <c r="E320" s="348">
        <v>47</v>
      </c>
      <c r="F320" s="345">
        <f t="shared" si="102"/>
        <v>47</v>
      </c>
      <c r="G320" s="348">
        <v>41</v>
      </c>
      <c r="H320" s="348">
        <v>6</v>
      </c>
      <c r="I320" s="345">
        <f t="shared" si="99"/>
        <v>47</v>
      </c>
      <c r="J320" s="345">
        <f t="shared" si="100"/>
        <v>0</v>
      </c>
      <c r="L320" s="572">
        <v>0</v>
      </c>
      <c r="M320" s="572">
        <f t="shared" si="101"/>
        <v>0</v>
      </c>
    </row>
    <row r="321" spans="1:13" ht="33" hidden="1">
      <c r="A321" s="714"/>
      <c r="B321" s="337" t="s">
        <v>518</v>
      </c>
      <c r="C321" s="338" t="s">
        <v>2012</v>
      </c>
      <c r="D321" s="348">
        <v>0</v>
      </c>
      <c r="E321" s="348">
        <v>42</v>
      </c>
      <c r="F321" s="345">
        <f t="shared" si="102"/>
        <v>42</v>
      </c>
      <c r="G321" s="348">
        <v>35</v>
      </c>
      <c r="H321" s="348">
        <v>7</v>
      </c>
      <c r="I321" s="345">
        <f t="shared" si="99"/>
        <v>42</v>
      </c>
      <c r="J321" s="345">
        <f t="shared" si="100"/>
        <v>0</v>
      </c>
      <c r="L321" s="572">
        <v>0</v>
      </c>
      <c r="M321" s="572">
        <f t="shared" si="101"/>
        <v>0</v>
      </c>
    </row>
    <row r="322" spans="1:13" ht="16.5" hidden="1">
      <c r="A322" s="714"/>
      <c r="B322" s="337" t="s">
        <v>2017</v>
      </c>
      <c r="C322" s="338" t="s">
        <v>2013</v>
      </c>
      <c r="D322" s="348">
        <v>0</v>
      </c>
      <c r="E322" s="348">
        <v>0</v>
      </c>
      <c r="F322" s="345">
        <f t="shared" si="102"/>
        <v>0</v>
      </c>
      <c r="G322" s="348">
        <v>0</v>
      </c>
      <c r="H322" s="348">
        <v>0</v>
      </c>
      <c r="I322" s="345">
        <f t="shared" si="99"/>
        <v>0</v>
      </c>
      <c r="J322" s="345">
        <f t="shared" si="100"/>
        <v>0</v>
      </c>
      <c r="L322" s="572">
        <v>0</v>
      </c>
      <c r="M322" s="572">
        <f t="shared" si="101"/>
        <v>0</v>
      </c>
    </row>
    <row r="323" spans="1:13" ht="16.5" hidden="1">
      <c r="A323" s="714"/>
      <c r="B323" s="337" t="s">
        <v>2018</v>
      </c>
      <c r="C323" s="338" t="s">
        <v>1948</v>
      </c>
      <c r="D323" s="348">
        <v>0</v>
      </c>
      <c r="E323" s="348">
        <v>161</v>
      </c>
      <c r="F323" s="345">
        <f t="shared" si="102"/>
        <v>161</v>
      </c>
      <c r="G323" s="348">
        <v>130</v>
      </c>
      <c r="H323" s="348">
        <v>31</v>
      </c>
      <c r="I323" s="345">
        <f t="shared" si="99"/>
        <v>161</v>
      </c>
      <c r="J323" s="345">
        <f t="shared" si="100"/>
        <v>0</v>
      </c>
      <c r="L323" s="572">
        <v>0</v>
      </c>
      <c r="M323" s="572">
        <f t="shared" si="101"/>
        <v>0</v>
      </c>
    </row>
    <row r="324" spans="1:13" ht="16.5" hidden="1">
      <c r="A324" s="714"/>
      <c r="B324" s="337" t="s">
        <v>2019</v>
      </c>
      <c r="C324" s="338" t="s">
        <v>2014</v>
      </c>
      <c r="D324" s="348">
        <v>0</v>
      </c>
      <c r="E324" s="348">
        <v>63</v>
      </c>
      <c r="F324" s="345">
        <f t="shared" si="102"/>
        <v>63</v>
      </c>
      <c r="G324" s="348">
        <v>47</v>
      </c>
      <c r="H324" s="348">
        <v>16</v>
      </c>
      <c r="I324" s="345">
        <f t="shared" si="99"/>
        <v>63</v>
      </c>
      <c r="J324" s="345">
        <f t="shared" si="100"/>
        <v>0</v>
      </c>
      <c r="L324" s="572">
        <v>0</v>
      </c>
      <c r="M324" s="572">
        <f t="shared" si="101"/>
        <v>0</v>
      </c>
    </row>
    <row r="325" spans="1:13" ht="16.5" hidden="1">
      <c r="A325" s="714"/>
      <c r="B325" s="337" t="s">
        <v>2020</v>
      </c>
      <c r="C325" s="338" t="s">
        <v>2015</v>
      </c>
      <c r="D325" s="348">
        <v>0</v>
      </c>
      <c r="E325" s="348">
        <v>0</v>
      </c>
      <c r="F325" s="345">
        <f t="shared" si="102"/>
        <v>0</v>
      </c>
      <c r="G325" s="348">
        <v>0</v>
      </c>
      <c r="H325" s="348">
        <v>0</v>
      </c>
      <c r="I325" s="345">
        <f t="shared" si="99"/>
        <v>0</v>
      </c>
      <c r="J325" s="345">
        <f t="shared" si="100"/>
        <v>0</v>
      </c>
      <c r="L325" s="572">
        <v>0</v>
      </c>
      <c r="M325" s="572">
        <f t="shared" si="101"/>
        <v>0</v>
      </c>
    </row>
    <row r="326" spans="1:13" ht="16.5" hidden="1">
      <c r="A326" s="714"/>
      <c r="B326" s="337" t="s">
        <v>2021</v>
      </c>
      <c r="C326" s="338" t="s">
        <v>2016</v>
      </c>
      <c r="D326" s="348">
        <v>0</v>
      </c>
      <c r="E326" s="348">
        <v>0</v>
      </c>
      <c r="F326" s="345">
        <f t="shared" si="102"/>
        <v>0</v>
      </c>
      <c r="G326" s="348">
        <v>0</v>
      </c>
      <c r="H326" s="348">
        <v>0</v>
      </c>
      <c r="I326" s="345">
        <f t="shared" si="99"/>
        <v>0</v>
      </c>
      <c r="J326" s="345">
        <f t="shared" si="100"/>
        <v>0</v>
      </c>
      <c r="L326" s="572">
        <v>0</v>
      </c>
      <c r="M326" s="572">
        <f t="shared" si="101"/>
        <v>0</v>
      </c>
    </row>
    <row r="327" spans="1:13" ht="16.5" hidden="1">
      <c r="A327" s="714"/>
      <c r="B327" s="337" t="s">
        <v>519</v>
      </c>
      <c r="C327" s="338" t="s">
        <v>2022</v>
      </c>
      <c r="D327" s="348">
        <v>0</v>
      </c>
      <c r="E327" s="348">
        <v>54</v>
      </c>
      <c r="F327" s="345">
        <f t="shared" si="102"/>
        <v>54</v>
      </c>
      <c r="G327" s="348">
        <v>47</v>
      </c>
      <c r="H327" s="348">
        <v>7</v>
      </c>
      <c r="I327" s="345">
        <f t="shared" si="99"/>
        <v>54</v>
      </c>
      <c r="J327" s="345">
        <f t="shared" si="100"/>
        <v>0</v>
      </c>
      <c r="L327" s="572">
        <v>0</v>
      </c>
      <c r="M327" s="572">
        <f t="shared" si="101"/>
        <v>0</v>
      </c>
    </row>
    <row r="328" spans="1:13" ht="16.5" hidden="1">
      <c r="A328" s="714"/>
      <c r="B328" s="337" t="s">
        <v>520</v>
      </c>
      <c r="C328" s="338" t="s">
        <v>1949</v>
      </c>
      <c r="D328" s="348">
        <v>0</v>
      </c>
      <c r="E328" s="348">
        <v>35</v>
      </c>
      <c r="F328" s="345">
        <f t="shared" si="102"/>
        <v>35</v>
      </c>
      <c r="G328" s="348">
        <v>33</v>
      </c>
      <c r="H328" s="348">
        <v>2</v>
      </c>
      <c r="I328" s="345">
        <f t="shared" si="99"/>
        <v>35</v>
      </c>
      <c r="J328" s="345">
        <f t="shared" si="100"/>
        <v>0</v>
      </c>
      <c r="L328" s="572">
        <v>0</v>
      </c>
      <c r="M328" s="572">
        <f t="shared" si="101"/>
        <v>0</v>
      </c>
    </row>
    <row r="329" spans="1:13" ht="16.5" hidden="1">
      <c r="A329" s="714"/>
      <c r="B329" s="337" t="s">
        <v>1980</v>
      </c>
      <c r="C329" s="338" t="s">
        <v>2023</v>
      </c>
      <c r="D329" s="348">
        <v>0</v>
      </c>
      <c r="E329" s="348">
        <v>19</v>
      </c>
      <c r="F329" s="345">
        <f t="shared" si="102"/>
        <v>19</v>
      </c>
      <c r="G329" s="348">
        <v>15</v>
      </c>
      <c r="H329" s="348">
        <v>4</v>
      </c>
      <c r="I329" s="345">
        <f t="shared" si="99"/>
        <v>19</v>
      </c>
      <c r="J329" s="345">
        <f t="shared" si="100"/>
        <v>0</v>
      </c>
      <c r="L329" s="572">
        <v>0</v>
      </c>
      <c r="M329" s="572">
        <f t="shared" si="101"/>
        <v>0</v>
      </c>
    </row>
    <row r="330" spans="1:13" ht="16.5" hidden="1">
      <c r="A330" s="714"/>
      <c r="B330" s="337" t="s">
        <v>2024</v>
      </c>
      <c r="C330" s="338" t="s">
        <v>1950</v>
      </c>
      <c r="D330" s="348">
        <v>0</v>
      </c>
      <c r="E330" s="348">
        <v>13</v>
      </c>
      <c r="F330" s="345">
        <f t="shared" si="102"/>
        <v>13</v>
      </c>
      <c r="G330" s="348">
        <v>12</v>
      </c>
      <c r="H330" s="348">
        <v>1</v>
      </c>
      <c r="I330" s="345">
        <f t="shared" si="99"/>
        <v>13</v>
      </c>
      <c r="J330" s="345">
        <f t="shared" si="100"/>
        <v>0</v>
      </c>
      <c r="L330" s="572">
        <v>0</v>
      </c>
      <c r="M330" s="572">
        <f t="shared" si="101"/>
        <v>0</v>
      </c>
    </row>
    <row r="331" spans="1:13" hidden="1">
      <c r="A331" s="344"/>
      <c r="B331" s="340">
        <v>0</v>
      </c>
      <c r="C331" s="340"/>
      <c r="D331" s="347"/>
      <c r="E331" s="347"/>
      <c r="F331" s="345"/>
      <c r="G331" s="347"/>
      <c r="H331" s="347"/>
      <c r="I331" s="347"/>
      <c r="J331" s="347"/>
    </row>
    <row r="332" spans="1:13" ht="16.5" hidden="1">
      <c r="A332" s="713" t="s">
        <v>2086</v>
      </c>
      <c r="B332" s="335" t="s">
        <v>504</v>
      </c>
      <c r="C332" s="336" t="s">
        <v>1983</v>
      </c>
      <c r="D332" s="345">
        <v>0</v>
      </c>
      <c r="E332" s="632">
        <v>3728</v>
      </c>
      <c r="F332" s="345">
        <f t="shared" si="102"/>
        <v>3728</v>
      </c>
      <c r="G332" s="632">
        <v>3728</v>
      </c>
      <c r="H332" s="632">
        <v>0</v>
      </c>
      <c r="I332" s="345">
        <f>G332+H332</f>
        <v>3728</v>
      </c>
      <c r="J332" s="345">
        <f>F332-I332</f>
        <v>0</v>
      </c>
      <c r="L332" s="572">
        <v>0</v>
      </c>
      <c r="M332" s="572">
        <f>D332-L332</f>
        <v>0</v>
      </c>
    </row>
    <row r="333" spans="1:13" ht="16.5" hidden="1">
      <c r="A333" s="713"/>
      <c r="B333" s="335" t="s">
        <v>505</v>
      </c>
      <c r="C333" s="336" t="s">
        <v>1943</v>
      </c>
      <c r="D333" s="345">
        <v>0</v>
      </c>
      <c r="E333" s="632">
        <v>2597</v>
      </c>
      <c r="F333" s="345">
        <f t="shared" si="102"/>
        <v>2597</v>
      </c>
      <c r="G333" s="632">
        <v>2597</v>
      </c>
      <c r="H333" s="632">
        <v>0</v>
      </c>
      <c r="I333" s="345">
        <f t="shared" ref="I333:I366" si="103">G333+H333</f>
        <v>2597</v>
      </c>
      <c r="J333" s="345">
        <f t="shared" ref="J333:J366" si="104">F333-I333</f>
        <v>0</v>
      </c>
      <c r="L333" s="572">
        <v>0</v>
      </c>
      <c r="M333" s="572">
        <f t="shared" ref="M333:M366" si="105">D333-L333</f>
        <v>0</v>
      </c>
    </row>
    <row r="334" spans="1:13" ht="16.5" hidden="1">
      <c r="A334" s="713"/>
      <c r="B334" s="335" t="s">
        <v>506</v>
      </c>
      <c r="C334" s="336" t="s">
        <v>1984</v>
      </c>
      <c r="D334" s="345">
        <v>0</v>
      </c>
      <c r="E334" s="632">
        <v>1212</v>
      </c>
      <c r="F334" s="345">
        <f t="shared" si="102"/>
        <v>1212</v>
      </c>
      <c r="G334" s="632">
        <v>1212</v>
      </c>
      <c r="H334" s="632">
        <v>0</v>
      </c>
      <c r="I334" s="345">
        <f t="shared" si="103"/>
        <v>1212</v>
      </c>
      <c r="J334" s="345">
        <f t="shared" si="104"/>
        <v>0</v>
      </c>
      <c r="L334" s="572">
        <v>0</v>
      </c>
      <c r="M334" s="572">
        <f t="shared" si="105"/>
        <v>0</v>
      </c>
    </row>
    <row r="335" spans="1:13" ht="16.5" hidden="1">
      <c r="A335" s="713"/>
      <c r="B335" s="335" t="s">
        <v>1981</v>
      </c>
      <c r="C335" s="336" t="s">
        <v>1985</v>
      </c>
      <c r="D335" s="345">
        <v>0</v>
      </c>
      <c r="E335" s="632">
        <v>607</v>
      </c>
      <c r="F335" s="345">
        <f t="shared" si="102"/>
        <v>607</v>
      </c>
      <c r="G335" s="632">
        <v>607</v>
      </c>
      <c r="H335" s="632">
        <v>0</v>
      </c>
      <c r="I335" s="345">
        <f t="shared" si="103"/>
        <v>607</v>
      </c>
      <c r="J335" s="345">
        <f t="shared" si="104"/>
        <v>0</v>
      </c>
      <c r="L335" s="572">
        <v>0</v>
      </c>
      <c r="M335" s="572">
        <f t="shared" si="105"/>
        <v>0</v>
      </c>
    </row>
    <row r="336" spans="1:13" ht="16.5" hidden="1">
      <c r="A336" s="713"/>
      <c r="B336" s="335" t="s">
        <v>1982</v>
      </c>
      <c r="C336" s="336" t="s">
        <v>1986</v>
      </c>
      <c r="D336" s="345">
        <v>0</v>
      </c>
      <c r="E336" s="632">
        <v>466</v>
      </c>
      <c r="F336" s="345">
        <f t="shared" si="102"/>
        <v>466</v>
      </c>
      <c r="G336" s="632">
        <v>466</v>
      </c>
      <c r="H336" s="632">
        <v>0</v>
      </c>
      <c r="I336" s="345">
        <f t="shared" si="103"/>
        <v>466</v>
      </c>
      <c r="J336" s="345">
        <f t="shared" si="104"/>
        <v>0</v>
      </c>
      <c r="L336" s="572">
        <v>0</v>
      </c>
      <c r="M336" s="572">
        <f t="shared" si="105"/>
        <v>0</v>
      </c>
    </row>
    <row r="337" spans="1:13" ht="16.5" hidden="1">
      <c r="A337" s="713"/>
      <c r="B337" s="335" t="s">
        <v>507</v>
      </c>
      <c r="C337" s="336" t="s">
        <v>1993</v>
      </c>
      <c r="D337" s="345">
        <v>0</v>
      </c>
      <c r="E337" s="632">
        <v>1396</v>
      </c>
      <c r="F337" s="345">
        <f t="shared" si="102"/>
        <v>1396</v>
      </c>
      <c r="G337" s="632">
        <v>1396</v>
      </c>
      <c r="H337" s="632">
        <v>0</v>
      </c>
      <c r="I337" s="345">
        <f t="shared" si="103"/>
        <v>1396</v>
      </c>
      <c r="J337" s="345">
        <f t="shared" si="104"/>
        <v>0</v>
      </c>
      <c r="L337" s="572">
        <v>0</v>
      </c>
      <c r="M337" s="572">
        <f t="shared" si="105"/>
        <v>0</v>
      </c>
    </row>
    <row r="338" spans="1:13" ht="16.5" hidden="1">
      <c r="A338" s="713"/>
      <c r="B338" s="335" t="s">
        <v>508</v>
      </c>
      <c r="C338" s="336" t="s">
        <v>1944</v>
      </c>
      <c r="D338" s="345">
        <v>0</v>
      </c>
      <c r="E338" s="632">
        <v>861</v>
      </c>
      <c r="F338" s="345">
        <f t="shared" si="102"/>
        <v>861</v>
      </c>
      <c r="G338" s="632">
        <v>861</v>
      </c>
      <c r="H338" s="632">
        <v>0</v>
      </c>
      <c r="I338" s="345">
        <f t="shared" si="103"/>
        <v>861</v>
      </c>
      <c r="J338" s="345">
        <f t="shared" si="104"/>
        <v>0</v>
      </c>
      <c r="L338" s="572">
        <v>0</v>
      </c>
      <c r="M338" s="572">
        <f t="shared" si="105"/>
        <v>0</v>
      </c>
    </row>
    <row r="339" spans="1:13" ht="16.5" hidden="1">
      <c r="A339" s="713"/>
      <c r="B339" s="335" t="s">
        <v>1987</v>
      </c>
      <c r="C339" s="336" t="s">
        <v>1992</v>
      </c>
      <c r="D339" s="345">
        <v>0</v>
      </c>
      <c r="E339" s="632">
        <v>308</v>
      </c>
      <c r="F339" s="345">
        <f t="shared" si="102"/>
        <v>308</v>
      </c>
      <c r="G339" s="632">
        <v>308</v>
      </c>
      <c r="H339" s="632">
        <v>0</v>
      </c>
      <c r="I339" s="345">
        <f t="shared" si="103"/>
        <v>308</v>
      </c>
      <c r="J339" s="345">
        <f t="shared" si="104"/>
        <v>0</v>
      </c>
      <c r="L339" s="572">
        <v>0</v>
      </c>
      <c r="M339" s="572">
        <f t="shared" si="105"/>
        <v>0</v>
      </c>
    </row>
    <row r="340" spans="1:13" ht="16.5" hidden="1">
      <c r="A340" s="713"/>
      <c r="B340" s="335" t="s">
        <v>1988</v>
      </c>
      <c r="C340" s="336" t="s">
        <v>1991</v>
      </c>
      <c r="D340" s="345">
        <v>0</v>
      </c>
      <c r="E340" s="632">
        <v>365</v>
      </c>
      <c r="F340" s="345">
        <f t="shared" si="102"/>
        <v>365</v>
      </c>
      <c r="G340" s="632">
        <v>365</v>
      </c>
      <c r="H340" s="632">
        <v>0</v>
      </c>
      <c r="I340" s="345">
        <f t="shared" si="103"/>
        <v>365</v>
      </c>
      <c r="J340" s="345">
        <f t="shared" si="104"/>
        <v>0</v>
      </c>
      <c r="L340" s="572">
        <v>0</v>
      </c>
      <c r="M340" s="572">
        <f t="shared" si="105"/>
        <v>0</v>
      </c>
    </row>
    <row r="341" spans="1:13" ht="16.5" hidden="1">
      <c r="A341" s="713"/>
      <c r="B341" s="335" t="s">
        <v>1989</v>
      </c>
      <c r="C341" s="336" t="s">
        <v>1990</v>
      </c>
      <c r="D341" s="345">
        <v>0</v>
      </c>
      <c r="E341" s="632">
        <v>537</v>
      </c>
      <c r="F341" s="345">
        <f t="shared" si="102"/>
        <v>537</v>
      </c>
      <c r="G341" s="632">
        <v>537</v>
      </c>
      <c r="H341" s="632">
        <v>0</v>
      </c>
      <c r="I341" s="345">
        <f t="shared" si="103"/>
        <v>537</v>
      </c>
      <c r="J341" s="345">
        <f t="shared" si="104"/>
        <v>0</v>
      </c>
      <c r="L341" s="572">
        <v>0</v>
      </c>
      <c r="M341" s="572">
        <f t="shared" si="105"/>
        <v>0</v>
      </c>
    </row>
    <row r="342" spans="1:13" ht="16.5" hidden="1">
      <c r="A342" s="713"/>
      <c r="B342" s="335" t="s">
        <v>509</v>
      </c>
      <c r="C342" s="336" t="s">
        <v>1998</v>
      </c>
      <c r="D342" s="345">
        <v>0</v>
      </c>
      <c r="E342" s="632">
        <v>1782</v>
      </c>
      <c r="F342" s="345">
        <f t="shared" si="102"/>
        <v>1782</v>
      </c>
      <c r="G342" s="632">
        <v>1782</v>
      </c>
      <c r="H342" s="632">
        <v>0</v>
      </c>
      <c r="I342" s="345">
        <f t="shared" si="103"/>
        <v>1782</v>
      </c>
      <c r="J342" s="345">
        <f t="shared" si="104"/>
        <v>0</v>
      </c>
      <c r="L342" s="572">
        <v>0</v>
      </c>
      <c r="M342" s="572">
        <f t="shared" si="105"/>
        <v>0</v>
      </c>
    </row>
    <row r="343" spans="1:13" ht="16.5" hidden="1">
      <c r="A343" s="713"/>
      <c r="B343" s="335" t="s">
        <v>510</v>
      </c>
      <c r="C343" s="336" t="s">
        <v>1999</v>
      </c>
      <c r="D343" s="345">
        <v>0</v>
      </c>
      <c r="E343" s="632">
        <v>253</v>
      </c>
      <c r="F343" s="345">
        <f t="shared" si="102"/>
        <v>253</v>
      </c>
      <c r="G343" s="632">
        <v>253</v>
      </c>
      <c r="H343" s="632">
        <v>0</v>
      </c>
      <c r="I343" s="345">
        <f t="shared" si="103"/>
        <v>253</v>
      </c>
      <c r="J343" s="345">
        <f t="shared" si="104"/>
        <v>0</v>
      </c>
      <c r="L343" s="572">
        <v>0</v>
      </c>
      <c r="M343" s="572">
        <f t="shared" si="105"/>
        <v>0</v>
      </c>
    </row>
    <row r="344" spans="1:13" ht="16.5" hidden="1">
      <c r="A344" s="713"/>
      <c r="B344" s="335" t="s">
        <v>1994</v>
      </c>
      <c r="C344" s="336" t="s">
        <v>2000</v>
      </c>
      <c r="D344" s="345">
        <v>0</v>
      </c>
      <c r="E344" s="632">
        <v>190</v>
      </c>
      <c r="F344" s="345">
        <f t="shared" si="102"/>
        <v>190</v>
      </c>
      <c r="G344" s="632">
        <v>190</v>
      </c>
      <c r="H344" s="632">
        <v>0</v>
      </c>
      <c r="I344" s="345">
        <f t="shared" si="103"/>
        <v>190</v>
      </c>
      <c r="J344" s="345">
        <f t="shared" si="104"/>
        <v>0</v>
      </c>
      <c r="L344" s="572">
        <v>0</v>
      </c>
      <c r="M344" s="572">
        <f t="shared" si="105"/>
        <v>0</v>
      </c>
    </row>
    <row r="345" spans="1:13" ht="16.5" hidden="1">
      <c r="A345" s="713"/>
      <c r="B345" s="335" t="s">
        <v>1995</v>
      </c>
      <c r="C345" s="336" t="s">
        <v>2001</v>
      </c>
      <c r="D345" s="345">
        <v>0</v>
      </c>
      <c r="E345" s="632">
        <v>159</v>
      </c>
      <c r="F345" s="345">
        <f t="shared" si="102"/>
        <v>159</v>
      </c>
      <c r="G345" s="632">
        <v>159</v>
      </c>
      <c r="H345" s="632">
        <v>0</v>
      </c>
      <c r="I345" s="345">
        <f t="shared" si="103"/>
        <v>159</v>
      </c>
      <c r="J345" s="345">
        <f t="shared" si="104"/>
        <v>0</v>
      </c>
      <c r="L345" s="572">
        <v>0</v>
      </c>
      <c r="M345" s="572">
        <f t="shared" si="105"/>
        <v>0</v>
      </c>
    </row>
    <row r="346" spans="1:13" ht="16.5" hidden="1">
      <c r="A346" s="713"/>
      <c r="B346" s="335" t="s">
        <v>1996</v>
      </c>
      <c r="C346" s="336" t="s">
        <v>2002</v>
      </c>
      <c r="D346" s="345">
        <v>0</v>
      </c>
      <c r="E346" s="632">
        <v>1073</v>
      </c>
      <c r="F346" s="345">
        <f t="shared" si="102"/>
        <v>1073</v>
      </c>
      <c r="G346" s="632">
        <v>1073</v>
      </c>
      <c r="H346" s="632">
        <v>0</v>
      </c>
      <c r="I346" s="345">
        <f t="shared" si="103"/>
        <v>1073</v>
      </c>
      <c r="J346" s="345">
        <f t="shared" si="104"/>
        <v>0</v>
      </c>
      <c r="L346" s="572">
        <v>0</v>
      </c>
      <c r="M346" s="572">
        <f t="shared" si="105"/>
        <v>0</v>
      </c>
    </row>
    <row r="347" spans="1:13" ht="16.5" hidden="1">
      <c r="A347" s="713"/>
      <c r="B347" s="335" t="s">
        <v>1997</v>
      </c>
      <c r="C347" s="336" t="s">
        <v>2003</v>
      </c>
      <c r="D347" s="345">
        <v>0</v>
      </c>
      <c r="E347" s="632">
        <v>151</v>
      </c>
      <c r="F347" s="345">
        <f t="shared" si="102"/>
        <v>151</v>
      </c>
      <c r="G347" s="632">
        <v>151</v>
      </c>
      <c r="H347" s="632">
        <v>0</v>
      </c>
      <c r="I347" s="345">
        <f t="shared" si="103"/>
        <v>151</v>
      </c>
      <c r="J347" s="345">
        <f t="shared" si="104"/>
        <v>0</v>
      </c>
      <c r="L347" s="572">
        <v>0</v>
      </c>
      <c r="M347" s="572">
        <f t="shared" si="105"/>
        <v>0</v>
      </c>
    </row>
    <row r="348" spans="1:13" ht="16.5" hidden="1">
      <c r="A348" s="713"/>
      <c r="B348" s="335" t="s">
        <v>511</v>
      </c>
      <c r="C348" s="336" t="s">
        <v>1945</v>
      </c>
      <c r="D348" s="345">
        <v>0</v>
      </c>
      <c r="E348" s="632">
        <v>672</v>
      </c>
      <c r="F348" s="345">
        <f t="shared" si="102"/>
        <v>672</v>
      </c>
      <c r="G348" s="632">
        <v>672</v>
      </c>
      <c r="H348" s="632">
        <v>0</v>
      </c>
      <c r="I348" s="345">
        <f t="shared" si="103"/>
        <v>672</v>
      </c>
      <c r="J348" s="345">
        <f t="shared" si="104"/>
        <v>0</v>
      </c>
      <c r="L348" s="572">
        <v>0</v>
      </c>
      <c r="M348" s="572">
        <f t="shared" si="105"/>
        <v>0</v>
      </c>
    </row>
    <row r="349" spans="1:13" ht="16.5" hidden="1">
      <c r="A349" s="713"/>
      <c r="B349" s="335" t="s">
        <v>512</v>
      </c>
      <c r="C349" s="336" t="s">
        <v>1946</v>
      </c>
      <c r="D349" s="345">
        <v>0</v>
      </c>
      <c r="E349" s="632">
        <v>1326</v>
      </c>
      <c r="F349" s="345">
        <f t="shared" si="102"/>
        <v>1326</v>
      </c>
      <c r="G349" s="632">
        <v>1326</v>
      </c>
      <c r="H349" s="632">
        <v>0</v>
      </c>
      <c r="I349" s="345">
        <f t="shared" si="103"/>
        <v>1326</v>
      </c>
      <c r="J349" s="345">
        <f t="shared" si="104"/>
        <v>0</v>
      </c>
      <c r="L349" s="572">
        <v>0</v>
      </c>
      <c r="M349" s="572">
        <f t="shared" si="105"/>
        <v>0</v>
      </c>
    </row>
    <row r="350" spans="1:13" ht="16.5" hidden="1">
      <c r="A350" s="713"/>
      <c r="B350" s="335" t="s">
        <v>513</v>
      </c>
      <c r="C350" s="336" t="s">
        <v>1947</v>
      </c>
      <c r="D350" s="345">
        <v>0</v>
      </c>
      <c r="E350" s="632">
        <v>1295</v>
      </c>
      <c r="F350" s="345">
        <f t="shared" si="102"/>
        <v>1295</v>
      </c>
      <c r="G350" s="632">
        <v>1295</v>
      </c>
      <c r="H350" s="632">
        <v>0</v>
      </c>
      <c r="I350" s="345">
        <f t="shared" si="103"/>
        <v>1295</v>
      </c>
      <c r="J350" s="345">
        <f t="shared" si="104"/>
        <v>0</v>
      </c>
      <c r="L350" s="572">
        <v>0</v>
      </c>
      <c r="M350" s="572">
        <f t="shared" si="105"/>
        <v>0</v>
      </c>
    </row>
    <row r="351" spans="1:13" ht="16.5" hidden="1">
      <c r="A351" s="713"/>
      <c r="B351" s="335" t="s">
        <v>514</v>
      </c>
      <c r="C351" s="336" t="s">
        <v>2004</v>
      </c>
      <c r="D351" s="345">
        <v>0</v>
      </c>
      <c r="E351" s="632">
        <v>586</v>
      </c>
      <c r="F351" s="345">
        <f t="shared" si="102"/>
        <v>586</v>
      </c>
      <c r="G351" s="632">
        <v>586</v>
      </c>
      <c r="H351" s="632">
        <v>0</v>
      </c>
      <c r="I351" s="345">
        <f t="shared" si="103"/>
        <v>586</v>
      </c>
      <c r="J351" s="345">
        <f t="shared" si="104"/>
        <v>0</v>
      </c>
      <c r="L351" s="572">
        <v>0</v>
      </c>
      <c r="M351" s="572">
        <f t="shared" si="105"/>
        <v>0</v>
      </c>
    </row>
    <row r="352" spans="1:13" ht="16.5" hidden="1">
      <c r="A352" s="713"/>
      <c r="B352" s="335" t="s">
        <v>2005</v>
      </c>
      <c r="C352" s="336" t="s">
        <v>2008</v>
      </c>
      <c r="D352" s="345">
        <v>0</v>
      </c>
      <c r="E352" s="632">
        <v>29</v>
      </c>
      <c r="F352" s="345">
        <f t="shared" si="102"/>
        <v>29</v>
      </c>
      <c r="G352" s="632">
        <v>29</v>
      </c>
      <c r="H352" s="632">
        <v>0</v>
      </c>
      <c r="I352" s="345">
        <f t="shared" si="103"/>
        <v>29</v>
      </c>
      <c r="J352" s="345">
        <f t="shared" si="104"/>
        <v>0</v>
      </c>
      <c r="L352" s="572">
        <v>0</v>
      </c>
      <c r="M352" s="572">
        <f t="shared" si="105"/>
        <v>0</v>
      </c>
    </row>
    <row r="353" spans="1:13" ht="16.5" hidden="1">
      <c r="A353" s="713"/>
      <c r="B353" s="335" t="s">
        <v>2006</v>
      </c>
      <c r="C353" s="336" t="s">
        <v>2007</v>
      </c>
      <c r="D353" s="345">
        <v>0</v>
      </c>
      <c r="E353" s="632">
        <v>130</v>
      </c>
      <c r="F353" s="345">
        <f t="shared" si="102"/>
        <v>130</v>
      </c>
      <c r="G353" s="632">
        <v>130</v>
      </c>
      <c r="H353" s="632">
        <v>0</v>
      </c>
      <c r="I353" s="345">
        <f t="shared" si="103"/>
        <v>130</v>
      </c>
      <c r="J353" s="345">
        <f t="shared" si="104"/>
        <v>0</v>
      </c>
      <c r="L353" s="572">
        <v>0</v>
      </c>
      <c r="M353" s="572">
        <f t="shared" si="105"/>
        <v>0</v>
      </c>
    </row>
    <row r="354" spans="1:13" ht="16.5" hidden="1">
      <c r="A354" s="713"/>
      <c r="B354" s="335" t="s">
        <v>515</v>
      </c>
      <c r="C354" s="336" t="s">
        <v>2009</v>
      </c>
      <c r="D354" s="345">
        <v>0</v>
      </c>
      <c r="E354" s="632">
        <v>1018</v>
      </c>
      <c r="F354" s="345">
        <f t="shared" si="102"/>
        <v>1018</v>
      </c>
      <c r="G354" s="632">
        <v>1018</v>
      </c>
      <c r="H354" s="632">
        <v>0</v>
      </c>
      <c r="I354" s="345">
        <f t="shared" si="103"/>
        <v>1018</v>
      </c>
      <c r="J354" s="345">
        <f t="shared" si="104"/>
        <v>0</v>
      </c>
      <c r="L354" s="572">
        <v>0</v>
      </c>
      <c r="M354" s="572">
        <f t="shared" si="105"/>
        <v>0</v>
      </c>
    </row>
    <row r="355" spans="1:13" ht="16.5" hidden="1">
      <c r="A355" s="713"/>
      <c r="B355" s="335" t="s">
        <v>516</v>
      </c>
      <c r="C355" s="336" t="s">
        <v>2010</v>
      </c>
      <c r="D355" s="345">
        <v>0</v>
      </c>
      <c r="E355" s="632">
        <v>757</v>
      </c>
      <c r="F355" s="345">
        <f t="shared" si="102"/>
        <v>757</v>
      </c>
      <c r="G355" s="632">
        <v>757</v>
      </c>
      <c r="H355" s="632">
        <v>0</v>
      </c>
      <c r="I355" s="345">
        <f t="shared" si="103"/>
        <v>757</v>
      </c>
      <c r="J355" s="345">
        <f t="shared" si="104"/>
        <v>0</v>
      </c>
      <c r="L355" s="572">
        <v>0</v>
      </c>
      <c r="M355" s="572">
        <f t="shared" si="105"/>
        <v>0</v>
      </c>
    </row>
    <row r="356" spans="1:13" ht="16.5" hidden="1">
      <c r="A356" s="713"/>
      <c r="B356" s="335" t="s">
        <v>517</v>
      </c>
      <c r="C356" s="336" t="s">
        <v>2011</v>
      </c>
      <c r="D356" s="345">
        <v>0</v>
      </c>
      <c r="E356" s="632">
        <v>420</v>
      </c>
      <c r="F356" s="345">
        <f t="shared" si="102"/>
        <v>420</v>
      </c>
      <c r="G356" s="632">
        <v>420</v>
      </c>
      <c r="H356" s="632">
        <v>0</v>
      </c>
      <c r="I356" s="345">
        <f t="shared" si="103"/>
        <v>420</v>
      </c>
      <c r="J356" s="345">
        <f t="shared" si="104"/>
        <v>0</v>
      </c>
      <c r="L356" s="572">
        <v>0</v>
      </c>
      <c r="M356" s="572">
        <f t="shared" si="105"/>
        <v>0</v>
      </c>
    </row>
    <row r="357" spans="1:13" ht="33" hidden="1">
      <c r="A357" s="713"/>
      <c r="B357" s="335" t="s">
        <v>518</v>
      </c>
      <c r="C357" s="336" t="s">
        <v>2012</v>
      </c>
      <c r="D357" s="345">
        <v>0</v>
      </c>
      <c r="E357" s="632">
        <v>104</v>
      </c>
      <c r="F357" s="345">
        <f t="shared" si="102"/>
        <v>104</v>
      </c>
      <c r="G357" s="632">
        <v>104</v>
      </c>
      <c r="H357" s="632">
        <v>0</v>
      </c>
      <c r="I357" s="345">
        <f t="shared" si="103"/>
        <v>104</v>
      </c>
      <c r="J357" s="345">
        <f t="shared" si="104"/>
        <v>0</v>
      </c>
      <c r="L357" s="572">
        <v>0</v>
      </c>
      <c r="M357" s="572">
        <f t="shared" si="105"/>
        <v>0</v>
      </c>
    </row>
    <row r="358" spans="1:13" ht="16.5" hidden="1">
      <c r="A358" s="713"/>
      <c r="B358" s="335" t="s">
        <v>2017</v>
      </c>
      <c r="C358" s="336" t="s">
        <v>2013</v>
      </c>
      <c r="D358" s="345">
        <v>0</v>
      </c>
      <c r="E358" s="632">
        <v>69</v>
      </c>
      <c r="F358" s="345">
        <f t="shared" si="102"/>
        <v>69</v>
      </c>
      <c r="G358" s="632">
        <v>69</v>
      </c>
      <c r="H358" s="632">
        <v>0</v>
      </c>
      <c r="I358" s="345">
        <f t="shared" si="103"/>
        <v>69</v>
      </c>
      <c r="J358" s="345">
        <f t="shared" si="104"/>
        <v>0</v>
      </c>
      <c r="L358" s="572">
        <v>0</v>
      </c>
      <c r="M358" s="572">
        <f t="shared" si="105"/>
        <v>0</v>
      </c>
    </row>
    <row r="359" spans="1:13" ht="16.5" hidden="1">
      <c r="A359" s="713"/>
      <c r="B359" s="335" t="s">
        <v>2018</v>
      </c>
      <c r="C359" s="336" t="s">
        <v>1948</v>
      </c>
      <c r="D359" s="345">
        <v>0</v>
      </c>
      <c r="E359" s="632">
        <v>1414</v>
      </c>
      <c r="F359" s="345">
        <f t="shared" si="102"/>
        <v>1414</v>
      </c>
      <c r="G359" s="632">
        <v>1414</v>
      </c>
      <c r="H359" s="632">
        <v>0</v>
      </c>
      <c r="I359" s="345">
        <f t="shared" si="103"/>
        <v>1414</v>
      </c>
      <c r="J359" s="345">
        <f t="shared" si="104"/>
        <v>0</v>
      </c>
      <c r="L359" s="572">
        <v>0</v>
      </c>
      <c r="M359" s="572">
        <f t="shared" si="105"/>
        <v>0</v>
      </c>
    </row>
    <row r="360" spans="1:13" ht="16.5" hidden="1">
      <c r="A360" s="713"/>
      <c r="B360" s="335" t="s">
        <v>2019</v>
      </c>
      <c r="C360" s="336" t="s">
        <v>2014</v>
      </c>
      <c r="D360" s="345">
        <v>0</v>
      </c>
      <c r="E360" s="632">
        <v>1420</v>
      </c>
      <c r="F360" s="345">
        <f t="shared" si="102"/>
        <v>1420</v>
      </c>
      <c r="G360" s="632">
        <v>1420</v>
      </c>
      <c r="H360" s="632">
        <v>0</v>
      </c>
      <c r="I360" s="345">
        <f t="shared" si="103"/>
        <v>1420</v>
      </c>
      <c r="J360" s="345">
        <f t="shared" si="104"/>
        <v>0</v>
      </c>
      <c r="L360" s="572">
        <v>0</v>
      </c>
      <c r="M360" s="572">
        <f t="shared" si="105"/>
        <v>0</v>
      </c>
    </row>
    <row r="361" spans="1:13" ht="16.5" hidden="1">
      <c r="A361" s="713"/>
      <c r="B361" s="335" t="s">
        <v>2020</v>
      </c>
      <c r="C361" s="336" t="s">
        <v>2015</v>
      </c>
      <c r="D361" s="345">
        <v>0</v>
      </c>
      <c r="E361" s="632">
        <v>15</v>
      </c>
      <c r="F361" s="345">
        <f t="shared" si="102"/>
        <v>15</v>
      </c>
      <c r="G361" s="632">
        <v>15</v>
      </c>
      <c r="H361" s="632">
        <v>0</v>
      </c>
      <c r="I361" s="345">
        <f t="shared" si="103"/>
        <v>15</v>
      </c>
      <c r="J361" s="345">
        <f t="shared" si="104"/>
        <v>0</v>
      </c>
      <c r="L361" s="572">
        <v>0</v>
      </c>
      <c r="M361" s="572">
        <f t="shared" si="105"/>
        <v>0</v>
      </c>
    </row>
    <row r="362" spans="1:13" ht="16.5" hidden="1">
      <c r="A362" s="713"/>
      <c r="B362" s="335" t="s">
        <v>2021</v>
      </c>
      <c r="C362" s="336" t="s">
        <v>2016</v>
      </c>
      <c r="D362" s="345">
        <v>0</v>
      </c>
      <c r="E362" s="632">
        <v>114</v>
      </c>
      <c r="F362" s="345">
        <f t="shared" si="102"/>
        <v>114</v>
      </c>
      <c r="G362" s="632">
        <v>114</v>
      </c>
      <c r="H362" s="632">
        <v>0</v>
      </c>
      <c r="I362" s="345">
        <f t="shared" si="103"/>
        <v>114</v>
      </c>
      <c r="J362" s="345">
        <f t="shared" si="104"/>
        <v>0</v>
      </c>
      <c r="L362" s="572">
        <v>0</v>
      </c>
      <c r="M362" s="572">
        <f t="shared" si="105"/>
        <v>0</v>
      </c>
    </row>
    <row r="363" spans="1:13" ht="16.5" hidden="1">
      <c r="A363" s="713"/>
      <c r="B363" s="335" t="s">
        <v>519</v>
      </c>
      <c r="C363" s="336" t="s">
        <v>2022</v>
      </c>
      <c r="D363" s="345">
        <v>0</v>
      </c>
      <c r="E363" s="632">
        <v>1649</v>
      </c>
      <c r="F363" s="345">
        <f t="shared" si="102"/>
        <v>1649</v>
      </c>
      <c r="G363" s="632">
        <v>1649</v>
      </c>
      <c r="H363" s="632">
        <v>0</v>
      </c>
      <c r="I363" s="345">
        <f t="shared" si="103"/>
        <v>1649</v>
      </c>
      <c r="J363" s="345">
        <f t="shared" si="104"/>
        <v>0</v>
      </c>
      <c r="L363" s="572">
        <v>0</v>
      </c>
      <c r="M363" s="572">
        <f t="shared" si="105"/>
        <v>0</v>
      </c>
    </row>
    <row r="364" spans="1:13" ht="16.5" hidden="1">
      <c r="A364" s="713"/>
      <c r="B364" s="335" t="s">
        <v>520</v>
      </c>
      <c r="C364" s="336" t="s">
        <v>1949</v>
      </c>
      <c r="D364" s="345">
        <v>0</v>
      </c>
      <c r="E364" s="632">
        <v>876</v>
      </c>
      <c r="F364" s="345">
        <f t="shared" si="102"/>
        <v>876</v>
      </c>
      <c r="G364" s="632">
        <v>876</v>
      </c>
      <c r="H364" s="632">
        <v>0</v>
      </c>
      <c r="I364" s="345">
        <f t="shared" si="103"/>
        <v>876</v>
      </c>
      <c r="J364" s="345">
        <f t="shared" si="104"/>
        <v>0</v>
      </c>
      <c r="L364" s="572">
        <v>0</v>
      </c>
      <c r="M364" s="572">
        <f t="shared" si="105"/>
        <v>0</v>
      </c>
    </row>
    <row r="365" spans="1:13" ht="16.5" hidden="1">
      <c r="A365" s="713"/>
      <c r="B365" s="335" t="s">
        <v>1980</v>
      </c>
      <c r="C365" s="336" t="s">
        <v>2023</v>
      </c>
      <c r="D365" s="345">
        <v>0</v>
      </c>
      <c r="E365" s="632">
        <v>1060</v>
      </c>
      <c r="F365" s="345">
        <f t="shared" ref="F365:F428" si="106">D365+E365</f>
        <v>1060</v>
      </c>
      <c r="G365" s="632">
        <v>1060</v>
      </c>
      <c r="H365" s="632">
        <v>0</v>
      </c>
      <c r="I365" s="345">
        <f t="shared" si="103"/>
        <v>1060</v>
      </c>
      <c r="J365" s="345">
        <f t="shared" si="104"/>
        <v>0</v>
      </c>
      <c r="L365" s="572">
        <v>0</v>
      </c>
      <c r="M365" s="572">
        <f t="shared" si="105"/>
        <v>0</v>
      </c>
    </row>
    <row r="366" spans="1:13" ht="16.5" hidden="1">
      <c r="A366" s="713"/>
      <c r="B366" s="335" t="s">
        <v>2024</v>
      </c>
      <c r="C366" s="336" t="s">
        <v>1950</v>
      </c>
      <c r="D366" s="345">
        <v>0</v>
      </c>
      <c r="E366" s="632">
        <v>1319</v>
      </c>
      <c r="F366" s="345">
        <f t="shared" si="106"/>
        <v>1319</v>
      </c>
      <c r="G366" s="632">
        <v>1319</v>
      </c>
      <c r="H366" s="632">
        <v>0</v>
      </c>
      <c r="I366" s="345">
        <f t="shared" si="103"/>
        <v>1319</v>
      </c>
      <c r="J366" s="345">
        <f t="shared" si="104"/>
        <v>0</v>
      </c>
      <c r="L366" s="572">
        <v>0</v>
      </c>
      <c r="M366" s="572">
        <f t="shared" si="105"/>
        <v>0</v>
      </c>
    </row>
    <row r="367" spans="1:13" hidden="1">
      <c r="A367" s="344"/>
      <c r="B367" s="340">
        <v>0</v>
      </c>
      <c r="C367" s="340"/>
      <c r="D367" s="347"/>
      <c r="E367" s="347"/>
      <c r="F367" s="345">
        <f t="shared" si="106"/>
        <v>0</v>
      </c>
      <c r="G367" s="347"/>
      <c r="H367" s="347"/>
      <c r="I367" s="347"/>
      <c r="J367" s="347"/>
    </row>
    <row r="368" spans="1:13" ht="16.5" hidden="1">
      <c r="A368" s="714" t="s">
        <v>697</v>
      </c>
      <c r="B368" s="337" t="s">
        <v>504</v>
      </c>
      <c r="C368" s="338" t="s">
        <v>1983</v>
      </c>
      <c r="D368" s="348">
        <v>0</v>
      </c>
      <c r="E368" s="348">
        <v>2566</v>
      </c>
      <c r="F368" s="345">
        <f t="shared" si="106"/>
        <v>2566</v>
      </c>
      <c r="G368" s="348">
        <v>2566</v>
      </c>
      <c r="H368" s="348">
        <v>0</v>
      </c>
      <c r="I368" s="345">
        <f>G368+H368</f>
        <v>2566</v>
      </c>
      <c r="J368" s="345">
        <f>F368-I368</f>
        <v>0</v>
      </c>
      <c r="L368" s="572">
        <v>0</v>
      </c>
      <c r="M368" s="572">
        <f>D368-L368</f>
        <v>0</v>
      </c>
    </row>
    <row r="369" spans="1:13" ht="16.5" hidden="1">
      <c r="A369" s="714"/>
      <c r="B369" s="337" t="s">
        <v>505</v>
      </c>
      <c r="C369" s="338" t="s">
        <v>1943</v>
      </c>
      <c r="D369" s="348">
        <v>0</v>
      </c>
      <c r="E369" s="348">
        <v>409</v>
      </c>
      <c r="F369" s="345">
        <f t="shared" si="106"/>
        <v>409</v>
      </c>
      <c r="G369" s="348">
        <v>409</v>
      </c>
      <c r="H369" s="348">
        <v>0</v>
      </c>
      <c r="I369" s="345">
        <f t="shared" ref="I369:I402" si="107">G369+H369</f>
        <v>409</v>
      </c>
      <c r="J369" s="345">
        <f t="shared" ref="J369:J402" si="108">F369-I369</f>
        <v>0</v>
      </c>
      <c r="L369" s="572">
        <v>0</v>
      </c>
      <c r="M369" s="572">
        <f t="shared" ref="M369:M402" si="109">D369-L369</f>
        <v>0</v>
      </c>
    </row>
    <row r="370" spans="1:13" ht="16.5" hidden="1">
      <c r="A370" s="714"/>
      <c r="B370" s="337" t="s">
        <v>506</v>
      </c>
      <c r="C370" s="338" t="s">
        <v>1984</v>
      </c>
      <c r="D370" s="348">
        <v>0</v>
      </c>
      <c r="E370" s="348">
        <v>80</v>
      </c>
      <c r="F370" s="345">
        <f t="shared" si="106"/>
        <v>80</v>
      </c>
      <c r="G370" s="348">
        <v>80</v>
      </c>
      <c r="H370" s="348">
        <v>0</v>
      </c>
      <c r="I370" s="345">
        <f t="shared" si="107"/>
        <v>80</v>
      </c>
      <c r="J370" s="345">
        <f t="shared" si="108"/>
        <v>0</v>
      </c>
      <c r="L370" s="572">
        <v>0</v>
      </c>
      <c r="M370" s="572">
        <f t="shared" si="109"/>
        <v>0</v>
      </c>
    </row>
    <row r="371" spans="1:13" ht="16.5" hidden="1">
      <c r="A371" s="714"/>
      <c r="B371" s="337" t="s">
        <v>1981</v>
      </c>
      <c r="C371" s="338" t="s">
        <v>1985</v>
      </c>
      <c r="D371" s="348">
        <v>0</v>
      </c>
      <c r="E371" s="348">
        <v>873</v>
      </c>
      <c r="F371" s="345">
        <f t="shared" si="106"/>
        <v>873</v>
      </c>
      <c r="G371" s="348">
        <v>873</v>
      </c>
      <c r="H371" s="348">
        <v>0</v>
      </c>
      <c r="I371" s="345">
        <f t="shared" si="107"/>
        <v>873</v>
      </c>
      <c r="J371" s="345">
        <f t="shared" si="108"/>
        <v>0</v>
      </c>
      <c r="L371" s="572">
        <v>0</v>
      </c>
      <c r="M371" s="572">
        <f t="shared" si="109"/>
        <v>0</v>
      </c>
    </row>
    <row r="372" spans="1:13" ht="16.5" hidden="1">
      <c r="A372" s="714"/>
      <c r="B372" s="337" t="s">
        <v>1982</v>
      </c>
      <c r="C372" s="338" t="s">
        <v>1986</v>
      </c>
      <c r="D372" s="348">
        <v>0</v>
      </c>
      <c r="E372" s="348">
        <v>0</v>
      </c>
      <c r="F372" s="345">
        <f t="shared" si="106"/>
        <v>0</v>
      </c>
      <c r="G372" s="348">
        <v>0</v>
      </c>
      <c r="H372" s="348">
        <v>0</v>
      </c>
      <c r="I372" s="345">
        <f t="shared" si="107"/>
        <v>0</v>
      </c>
      <c r="J372" s="345">
        <f t="shared" si="108"/>
        <v>0</v>
      </c>
      <c r="L372" s="572">
        <v>0</v>
      </c>
      <c r="M372" s="572">
        <f t="shared" si="109"/>
        <v>0</v>
      </c>
    </row>
    <row r="373" spans="1:13" ht="16.5" hidden="1">
      <c r="A373" s="714"/>
      <c r="B373" s="337" t="s">
        <v>507</v>
      </c>
      <c r="C373" s="338" t="s">
        <v>1993</v>
      </c>
      <c r="D373" s="348">
        <v>0</v>
      </c>
      <c r="E373" s="348">
        <v>0</v>
      </c>
      <c r="F373" s="345">
        <f t="shared" si="106"/>
        <v>0</v>
      </c>
      <c r="G373" s="348">
        <v>0</v>
      </c>
      <c r="H373" s="348">
        <v>0</v>
      </c>
      <c r="I373" s="345">
        <f t="shared" si="107"/>
        <v>0</v>
      </c>
      <c r="J373" s="345">
        <f t="shared" si="108"/>
        <v>0</v>
      </c>
      <c r="L373" s="572">
        <v>0</v>
      </c>
      <c r="M373" s="572">
        <f t="shared" si="109"/>
        <v>0</v>
      </c>
    </row>
    <row r="374" spans="1:13" ht="16.5" hidden="1">
      <c r="A374" s="714"/>
      <c r="B374" s="337" t="s">
        <v>508</v>
      </c>
      <c r="C374" s="338" t="s">
        <v>1944</v>
      </c>
      <c r="D374" s="348">
        <v>0</v>
      </c>
      <c r="E374" s="348">
        <v>0</v>
      </c>
      <c r="F374" s="345">
        <f t="shared" si="106"/>
        <v>0</v>
      </c>
      <c r="G374" s="348">
        <v>0</v>
      </c>
      <c r="H374" s="348">
        <v>0</v>
      </c>
      <c r="I374" s="345">
        <f t="shared" si="107"/>
        <v>0</v>
      </c>
      <c r="J374" s="345">
        <f t="shared" si="108"/>
        <v>0</v>
      </c>
      <c r="L374" s="572">
        <v>0</v>
      </c>
      <c r="M374" s="572">
        <f t="shared" si="109"/>
        <v>0</v>
      </c>
    </row>
    <row r="375" spans="1:13" ht="16.5" hidden="1">
      <c r="A375" s="714"/>
      <c r="B375" s="337" t="s">
        <v>1987</v>
      </c>
      <c r="C375" s="338" t="s">
        <v>1992</v>
      </c>
      <c r="D375" s="348">
        <v>0</v>
      </c>
      <c r="E375" s="348">
        <v>0</v>
      </c>
      <c r="F375" s="345">
        <f t="shared" si="106"/>
        <v>0</v>
      </c>
      <c r="G375" s="348">
        <v>0</v>
      </c>
      <c r="H375" s="348">
        <v>0</v>
      </c>
      <c r="I375" s="345">
        <f t="shared" si="107"/>
        <v>0</v>
      </c>
      <c r="J375" s="345">
        <f t="shared" si="108"/>
        <v>0</v>
      </c>
      <c r="L375" s="572">
        <v>0</v>
      </c>
      <c r="M375" s="572">
        <f t="shared" si="109"/>
        <v>0</v>
      </c>
    </row>
    <row r="376" spans="1:13" ht="16.5" hidden="1">
      <c r="A376" s="714"/>
      <c r="B376" s="337" t="s">
        <v>1988</v>
      </c>
      <c r="C376" s="338" t="s">
        <v>1991</v>
      </c>
      <c r="D376" s="348">
        <v>0</v>
      </c>
      <c r="E376" s="348">
        <v>0</v>
      </c>
      <c r="F376" s="345">
        <f t="shared" si="106"/>
        <v>0</v>
      </c>
      <c r="G376" s="348">
        <v>0</v>
      </c>
      <c r="H376" s="348">
        <v>0</v>
      </c>
      <c r="I376" s="345">
        <f t="shared" si="107"/>
        <v>0</v>
      </c>
      <c r="J376" s="345">
        <f t="shared" si="108"/>
        <v>0</v>
      </c>
      <c r="L376" s="572">
        <v>0</v>
      </c>
      <c r="M376" s="572">
        <f t="shared" si="109"/>
        <v>0</v>
      </c>
    </row>
    <row r="377" spans="1:13" ht="16.5" hidden="1">
      <c r="A377" s="714"/>
      <c r="B377" s="337" t="s">
        <v>1989</v>
      </c>
      <c r="C377" s="338" t="s">
        <v>1990</v>
      </c>
      <c r="D377" s="348">
        <v>0</v>
      </c>
      <c r="E377" s="348">
        <v>0</v>
      </c>
      <c r="F377" s="345">
        <f t="shared" si="106"/>
        <v>0</v>
      </c>
      <c r="G377" s="348">
        <v>0</v>
      </c>
      <c r="H377" s="348">
        <v>0</v>
      </c>
      <c r="I377" s="345">
        <f t="shared" si="107"/>
        <v>0</v>
      </c>
      <c r="J377" s="345">
        <f t="shared" si="108"/>
        <v>0</v>
      </c>
      <c r="L377" s="572">
        <v>0</v>
      </c>
      <c r="M377" s="572">
        <f t="shared" si="109"/>
        <v>0</v>
      </c>
    </row>
    <row r="378" spans="1:13" ht="16.5" hidden="1">
      <c r="A378" s="714"/>
      <c r="B378" s="337" t="s">
        <v>509</v>
      </c>
      <c r="C378" s="338" t="s">
        <v>1998</v>
      </c>
      <c r="D378" s="348">
        <v>0</v>
      </c>
      <c r="E378" s="348">
        <v>530</v>
      </c>
      <c r="F378" s="345">
        <f t="shared" si="106"/>
        <v>530</v>
      </c>
      <c r="G378" s="348">
        <v>530</v>
      </c>
      <c r="H378" s="348">
        <v>0</v>
      </c>
      <c r="I378" s="345">
        <f t="shared" si="107"/>
        <v>530</v>
      </c>
      <c r="J378" s="345">
        <f t="shared" si="108"/>
        <v>0</v>
      </c>
      <c r="L378" s="572">
        <v>0</v>
      </c>
      <c r="M378" s="572">
        <f t="shared" si="109"/>
        <v>0</v>
      </c>
    </row>
    <row r="379" spans="1:13" ht="16.5" hidden="1">
      <c r="A379" s="714"/>
      <c r="B379" s="337" t="s">
        <v>510</v>
      </c>
      <c r="C379" s="338" t="s">
        <v>1999</v>
      </c>
      <c r="D379" s="348">
        <v>0</v>
      </c>
      <c r="E379" s="348">
        <v>24</v>
      </c>
      <c r="F379" s="345">
        <f t="shared" si="106"/>
        <v>24</v>
      </c>
      <c r="G379" s="348">
        <v>24</v>
      </c>
      <c r="H379" s="348">
        <v>0</v>
      </c>
      <c r="I379" s="345">
        <f t="shared" si="107"/>
        <v>24</v>
      </c>
      <c r="J379" s="345">
        <f t="shared" si="108"/>
        <v>0</v>
      </c>
      <c r="L379" s="572">
        <v>0</v>
      </c>
      <c r="M379" s="572">
        <f t="shared" si="109"/>
        <v>0</v>
      </c>
    </row>
    <row r="380" spans="1:13" ht="16.5" hidden="1">
      <c r="A380" s="714"/>
      <c r="B380" s="337" t="s">
        <v>1994</v>
      </c>
      <c r="C380" s="338" t="s">
        <v>2000</v>
      </c>
      <c r="D380" s="348">
        <v>0</v>
      </c>
      <c r="E380" s="348">
        <v>157</v>
      </c>
      <c r="F380" s="345">
        <f t="shared" si="106"/>
        <v>157</v>
      </c>
      <c r="G380" s="348">
        <v>157</v>
      </c>
      <c r="H380" s="348">
        <v>0</v>
      </c>
      <c r="I380" s="345">
        <f t="shared" si="107"/>
        <v>157</v>
      </c>
      <c r="J380" s="345">
        <f t="shared" si="108"/>
        <v>0</v>
      </c>
      <c r="L380" s="572">
        <v>0</v>
      </c>
      <c r="M380" s="572">
        <f t="shared" si="109"/>
        <v>0</v>
      </c>
    </row>
    <row r="381" spans="1:13" ht="16.5" hidden="1">
      <c r="A381" s="714"/>
      <c r="B381" s="337" t="s">
        <v>1995</v>
      </c>
      <c r="C381" s="338" t="s">
        <v>2001</v>
      </c>
      <c r="D381" s="348">
        <v>0</v>
      </c>
      <c r="E381" s="348">
        <v>0</v>
      </c>
      <c r="F381" s="345">
        <f t="shared" si="106"/>
        <v>0</v>
      </c>
      <c r="G381" s="348">
        <v>0</v>
      </c>
      <c r="H381" s="348">
        <v>0</v>
      </c>
      <c r="I381" s="345">
        <f t="shared" si="107"/>
        <v>0</v>
      </c>
      <c r="J381" s="345">
        <f t="shared" si="108"/>
        <v>0</v>
      </c>
      <c r="L381" s="572">
        <v>0</v>
      </c>
      <c r="M381" s="572">
        <f t="shared" si="109"/>
        <v>0</v>
      </c>
    </row>
    <row r="382" spans="1:13" ht="16.5" hidden="1">
      <c r="A382" s="714"/>
      <c r="B382" s="337" t="s">
        <v>1996</v>
      </c>
      <c r="C382" s="338" t="s">
        <v>2002</v>
      </c>
      <c r="D382" s="348">
        <v>0</v>
      </c>
      <c r="E382" s="348">
        <v>176</v>
      </c>
      <c r="F382" s="345">
        <f t="shared" si="106"/>
        <v>176</v>
      </c>
      <c r="G382" s="348">
        <v>176</v>
      </c>
      <c r="H382" s="348">
        <v>0</v>
      </c>
      <c r="I382" s="345">
        <f t="shared" si="107"/>
        <v>176</v>
      </c>
      <c r="J382" s="345">
        <f t="shared" si="108"/>
        <v>0</v>
      </c>
      <c r="L382" s="572">
        <v>0</v>
      </c>
      <c r="M382" s="572">
        <f t="shared" si="109"/>
        <v>0</v>
      </c>
    </row>
    <row r="383" spans="1:13" ht="16.5" hidden="1">
      <c r="A383" s="714"/>
      <c r="B383" s="337" t="s">
        <v>1997</v>
      </c>
      <c r="C383" s="338" t="s">
        <v>2003</v>
      </c>
      <c r="D383" s="348">
        <v>0</v>
      </c>
      <c r="E383" s="348">
        <v>141</v>
      </c>
      <c r="F383" s="345">
        <f t="shared" si="106"/>
        <v>141</v>
      </c>
      <c r="G383" s="348">
        <v>141</v>
      </c>
      <c r="H383" s="348">
        <v>0</v>
      </c>
      <c r="I383" s="345">
        <f t="shared" si="107"/>
        <v>141</v>
      </c>
      <c r="J383" s="345">
        <f t="shared" si="108"/>
        <v>0</v>
      </c>
      <c r="L383" s="572">
        <v>0</v>
      </c>
      <c r="M383" s="572">
        <f t="shared" si="109"/>
        <v>0</v>
      </c>
    </row>
    <row r="384" spans="1:13" ht="16.5" hidden="1">
      <c r="A384" s="714"/>
      <c r="B384" s="337" t="s">
        <v>511</v>
      </c>
      <c r="C384" s="338" t="s">
        <v>1945</v>
      </c>
      <c r="D384" s="348">
        <v>0</v>
      </c>
      <c r="E384" s="348">
        <v>143</v>
      </c>
      <c r="F384" s="345">
        <f t="shared" si="106"/>
        <v>143</v>
      </c>
      <c r="G384" s="348">
        <v>143</v>
      </c>
      <c r="H384" s="348">
        <v>0</v>
      </c>
      <c r="I384" s="345">
        <f t="shared" si="107"/>
        <v>143</v>
      </c>
      <c r="J384" s="345">
        <f t="shared" si="108"/>
        <v>0</v>
      </c>
      <c r="L384" s="572">
        <v>0</v>
      </c>
      <c r="M384" s="572">
        <f t="shared" si="109"/>
        <v>0</v>
      </c>
    </row>
    <row r="385" spans="1:13" ht="16.5" hidden="1">
      <c r="A385" s="714"/>
      <c r="B385" s="337" t="s">
        <v>512</v>
      </c>
      <c r="C385" s="338" t="s">
        <v>1946</v>
      </c>
      <c r="D385" s="348">
        <v>0</v>
      </c>
      <c r="E385" s="348">
        <v>0</v>
      </c>
      <c r="F385" s="345">
        <f t="shared" si="106"/>
        <v>0</v>
      </c>
      <c r="G385" s="348">
        <v>0</v>
      </c>
      <c r="H385" s="348">
        <v>0</v>
      </c>
      <c r="I385" s="345">
        <f t="shared" si="107"/>
        <v>0</v>
      </c>
      <c r="J385" s="345">
        <f t="shared" si="108"/>
        <v>0</v>
      </c>
      <c r="L385" s="572">
        <v>0</v>
      </c>
      <c r="M385" s="572">
        <f t="shared" si="109"/>
        <v>0</v>
      </c>
    </row>
    <row r="386" spans="1:13" ht="16.5" hidden="1">
      <c r="A386" s="714"/>
      <c r="B386" s="337" t="s">
        <v>513</v>
      </c>
      <c r="C386" s="338" t="s">
        <v>1947</v>
      </c>
      <c r="D386" s="348">
        <v>0</v>
      </c>
      <c r="E386" s="348">
        <v>0</v>
      </c>
      <c r="F386" s="345">
        <f t="shared" si="106"/>
        <v>0</v>
      </c>
      <c r="G386" s="348">
        <v>0</v>
      </c>
      <c r="H386" s="348">
        <v>0</v>
      </c>
      <c r="I386" s="345">
        <f t="shared" si="107"/>
        <v>0</v>
      </c>
      <c r="J386" s="345">
        <f t="shared" si="108"/>
        <v>0</v>
      </c>
      <c r="L386" s="572">
        <v>0</v>
      </c>
      <c r="M386" s="572">
        <f t="shared" si="109"/>
        <v>0</v>
      </c>
    </row>
    <row r="387" spans="1:13" ht="16.5" hidden="1">
      <c r="A387" s="714"/>
      <c r="B387" s="337" t="s">
        <v>514</v>
      </c>
      <c r="C387" s="338" t="s">
        <v>2004</v>
      </c>
      <c r="D387" s="348">
        <v>0</v>
      </c>
      <c r="E387" s="348">
        <v>0</v>
      </c>
      <c r="F387" s="345">
        <f t="shared" si="106"/>
        <v>0</v>
      </c>
      <c r="G387" s="348">
        <v>0</v>
      </c>
      <c r="H387" s="348">
        <v>0</v>
      </c>
      <c r="I387" s="345">
        <f t="shared" si="107"/>
        <v>0</v>
      </c>
      <c r="J387" s="345">
        <f t="shared" si="108"/>
        <v>0</v>
      </c>
      <c r="L387" s="572">
        <v>0</v>
      </c>
      <c r="M387" s="572">
        <f t="shared" si="109"/>
        <v>0</v>
      </c>
    </row>
    <row r="388" spans="1:13" ht="16.5" hidden="1">
      <c r="A388" s="714"/>
      <c r="B388" s="337" t="s">
        <v>2005</v>
      </c>
      <c r="C388" s="338" t="s">
        <v>2008</v>
      </c>
      <c r="D388" s="348">
        <v>0</v>
      </c>
      <c r="E388" s="348">
        <v>0</v>
      </c>
      <c r="F388" s="345">
        <f t="shared" si="106"/>
        <v>0</v>
      </c>
      <c r="G388" s="348">
        <v>0</v>
      </c>
      <c r="H388" s="348">
        <v>0</v>
      </c>
      <c r="I388" s="345">
        <f t="shared" si="107"/>
        <v>0</v>
      </c>
      <c r="J388" s="345">
        <f t="shared" si="108"/>
        <v>0</v>
      </c>
      <c r="L388" s="572">
        <v>0</v>
      </c>
      <c r="M388" s="572">
        <f t="shared" si="109"/>
        <v>0</v>
      </c>
    </row>
    <row r="389" spans="1:13" ht="16.5" hidden="1">
      <c r="A389" s="714"/>
      <c r="B389" s="337" t="s">
        <v>2006</v>
      </c>
      <c r="C389" s="338" t="s">
        <v>2007</v>
      </c>
      <c r="D389" s="348">
        <v>0</v>
      </c>
      <c r="E389" s="348">
        <v>0</v>
      </c>
      <c r="F389" s="345">
        <f t="shared" si="106"/>
        <v>0</v>
      </c>
      <c r="G389" s="348">
        <v>0</v>
      </c>
      <c r="H389" s="348">
        <v>0</v>
      </c>
      <c r="I389" s="345">
        <f t="shared" si="107"/>
        <v>0</v>
      </c>
      <c r="J389" s="345">
        <f t="shared" si="108"/>
        <v>0</v>
      </c>
      <c r="L389" s="572">
        <v>0</v>
      </c>
      <c r="M389" s="572">
        <f t="shared" si="109"/>
        <v>0</v>
      </c>
    </row>
    <row r="390" spans="1:13" ht="16.5" hidden="1">
      <c r="A390" s="714"/>
      <c r="B390" s="337" t="s">
        <v>515</v>
      </c>
      <c r="C390" s="338" t="s">
        <v>2009</v>
      </c>
      <c r="D390" s="348">
        <v>0</v>
      </c>
      <c r="E390" s="348">
        <v>0</v>
      </c>
      <c r="F390" s="345">
        <f t="shared" si="106"/>
        <v>0</v>
      </c>
      <c r="G390" s="348">
        <v>0</v>
      </c>
      <c r="H390" s="348">
        <v>0</v>
      </c>
      <c r="I390" s="345">
        <f t="shared" si="107"/>
        <v>0</v>
      </c>
      <c r="J390" s="345">
        <f t="shared" si="108"/>
        <v>0</v>
      </c>
      <c r="L390" s="572">
        <v>0</v>
      </c>
      <c r="M390" s="572">
        <f t="shared" si="109"/>
        <v>0</v>
      </c>
    </row>
    <row r="391" spans="1:13" ht="16.5" hidden="1">
      <c r="A391" s="714"/>
      <c r="B391" s="337" t="s">
        <v>516</v>
      </c>
      <c r="C391" s="338" t="s">
        <v>2010</v>
      </c>
      <c r="D391" s="348">
        <v>0</v>
      </c>
      <c r="E391" s="348">
        <v>0</v>
      </c>
      <c r="F391" s="345">
        <f t="shared" si="106"/>
        <v>0</v>
      </c>
      <c r="G391" s="348">
        <v>0</v>
      </c>
      <c r="H391" s="348">
        <v>0</v>
      </c>
      <c r="I391" s="345">
        <f t="shared" si="107"/>
        <v>0</v>
      </c>
      <c r="J391" s="345">
        <f t="shared" si="108"/>
        <v>0</v>
      </c>
      <c r="L391" s="572">
        <v>0</v>
      </c>
      <c r="M391" s="572">
        <f t="shared" si="109"/>
        <v>0</v>
      </c>
    </row>
    <row r="392" spans="1:13" ht="16.5" hidden="1">
      <c r="A392" s="714"/>
      <c r="B392" s="337" t="s">
        <v>517</v>
      </c>
      <c r="C392" s="338" t="s">
        <v>2011</v>
      </c>
      <c r="D392" s="348">
        <v>0</v>
      </c>
      <c r="E392" s="348">
        <v>0</v>
      </c>
      <c r="F392" s="345">
        <f t="shared" si="106"/>
        <v>0</v>
      </c>
      <c r="G392" s="348">
        <v>0</v>
      </c>
      <c r="H392" s="348">
        <v>0</v>
      </c>
      <c r="I392" s="345">
        <f t="shared" si="107"/>
        <v>0</v>
      </c>
      <c r="J392" s="345">
        <f t="shared" si="108"/>
        <v>0</v>
      </c>
      <c r="L392" s="572">
        <v>0</v>
      </c>
      <c r="M392" s="572">
        <f t="shared" si="109"/>
        <v>0</v>
      </c>
    </row>
    <row r="393" spans="1:13" ht="33" hidden="1">
      <c r="A393" s="714"/>
      <c r="B393" s="337" t="s">
        <v>518</v>
      </c>
      <c r="C393" s="338" t="s">
        <v>2012</v>
      </c>
      <c r="D393" s="348">
        <v>0</v>
      </c>
      <c r="E393" s="348">
        <v>0</v>
      </c>
      <c r="F393" s="345">
        <f t="shared" si="106"/>
        <v>0</v>
      </c>
      <c r="G393" s="348">
        <v>0</v>
      </c>
      <c r="H393" s="348">
        <v>0</v>
      </c>
      <c r="I393" s="345">
        <f t="shared" si="107"/>
        <v>0</v>
      </c>
      <c r="J393" s="345">
        <f t="shared" si="108"/>
        <v>0</v>
      </c>
      <c r="L393" s="572">
        <v>0</v>
      </c>
      <c r="M393" s="572">
        <f t="shared" si="109"/>
        <v>0</v>
      </c>
    </row>
    <row r="394" spans="1:13" ht="16.5" hidden="1">
      <c r="A394" s="714"/>
      <c r="B394" s="337" t="s">
        <v>2017</v>
      </c>
      <c r="C394" s="338" t="s">
        <v>2013</v>
      </c>
      <c r="D394" s="348">
        <v>0</v>
      </c>
      <c r="E394" s="348">
        <v>0</v>
      </c>
      <c r="F394" s="345">
        <f t="shared" si="106"/>
        <v>0</v>
      </c>
      <c r="G394" s="348">
        <v>0</v>
      </c>
      <c r="H394" s="348">
        <v>0</v>
      </c>
      <c r="I394" s="345">
        <f t="shared" si="107"/>
        <v>0</v>
      </c>
      <c r="J394" s="345">
        <f t="shared" si="108"/>
        <v>0</v>
      </c>
      <c r="L394" s="572">
        <v>0</v>
      </c>
      <c r="M394" s="572">
        <f t="shared" si="109"/>
        <v>0</v>
      </c>
    </row>
    <row r="395" spans="1:13" ht="16.5" hidden="1">
      <c r="A395" s="714"/>
      <c r="B395" s="337" t="s">
        <v>2018</v>
      </c>
      <c r="C395" s="338" t="s">
        <v>1948</v>
      </c>
      <c r="D395" s="348">
        <v>0</v>
      </c>
      <c r="E395" s="348">
        <v>215</v>
      </c>
      <c r="F395" s="345">
        <f t="shared" si="106"/>
        <v>215</v>
      </c>
      <c r="G395" s="348">
        <v>215</v>
      </c>
      <c r="H395" s="348">
        <v>0</v>
      </c>
      <c r="I395" s="345">
        <f t="shared" si="107"/>
        <v>215</v>
      </c>
      <c r="J395" s="345">
        <f t="shared" si="108"/>
        <v>0</v>
      </c>
      <c r="L395" s="572">
        <v>0</v>
      </c>
      <c r="M395" s="572">
        <f t="shared" si="109"/>
        <v>0</v>
      </c>
    </row>
    <row r="396" spans="1:13" ht="16.5" hidden="1">
      <c r="A396" s="714"/>
      <c r="B396" s="337" t="s">
        <v>2019</v>
      </c>
      <c r="C396" s="338" t="s">
        <v>2014</v>
      </c>
      <c r="D396" s="348">
        <v>0</v>
      </c>
      <c r="E396" s="348">
        <v>220</v>
      </c>
      <c r="F396" s="345">
        <f t="shared" si="106"/>
        <v>220</v>
      </c>
      <c r="G396" s="348">
        <v>220</v>
      </c>
      <c r="H396" s="348">
        <v>0</v>
      </c>
      <c r="I396" s="345">
        <f t="shared" si="107"/>
        <v>220</v>
      </c>
      <c r="J396" s="345">
        <f t="shared" si="108"/>
        <v>0</v>
      </c>
      <c r="L396" s="572">
        <v>0</v>
      </c>
      <c r="M396" s="572">
        <f t="shared" si="109"/>
        <v>0</v>
      </c>
    </row>
    <row r="397" spans="1:13" ht="16.5" hidden="1">
      <c r="A397" s="714"/>
      <c r="B397" s="337" t="s">
        <v>2020</v>
      </c>
      <c r="C397" s="338" t="s">
        <v>2015</v>
      </c>
      <c r="D397" s="348">
        <v>0</v>
      </c>
      <c r="E397" s="348">
        <v>0</v>
      </c>
      <c r="F397" s="345">
        <f t="shared" si="106"/>
        <v>0</v>
      </c>
      <c r="G397" s="348">
        <v>0</v>
      </c>
      <c r="H397" s="348">
        <v>0</v>
      </c>
      <c r="I397" s="345">
        <f t="shared" si="107"/>
        <v>0</v>
      </c>
      <c r="J397" s="345">
        <f t="shared" si="108"/>
        <v>0</v>
      </c>
      <c r="L397" s="572">
        <v>0</v>
      </c>
      <c r="M397" s="572">
        <f t="shared" si="109"/>
        <v>0</v>
      </c>
    </row>
    <row r="398" spans="1:13" ht="16.5" hidden="1">
      <c r="A398" s="714"/>
      <c r="B398" s="337" t="s">
        <v>2021</v>
      </c>
      <c r="C398" s="338" t="s">
        <v>2016</v>
      </c>
      <c r="D398" s="348">
        <v>0</v>
      </c>
      <c r="E398" s="348">
        <v>0</v>
      </c>
      <c r="F398" s="345">
        <f t="shared" si="106"/>
        <v>0</v>
      </c>
      <c r="G398" s="348">
        <v>0</v>
      </c>
      <c r="H398" s="348">
        <v>0</v>
      </c>
      <c r="I398" s="345">
        <f t="shared" si="107"/>
        <v>0</v>
      </c>
      <c r="J398" s="345">
        <f t="shared" si="108"/>
        <v>0</v>
      </c>
      <c r="L398" s="572">
        <v>0</v>
      </c>
      <c r="M398" s="572">
        <f t="shared" si="109"/>
        <v>0</v>
      </c>
    </row>
    <row r="399" spans="1:13" ht="16.5" hidden="1">
      <c r="A399" s="714"/>
      <c r="B399" s="337" t="s">
        <v>519</v>
      </c>
      <c r="C399" s="338" t="s">
        <v>2022</v>
      </c>
      <c r="D399" s="348">
        <v>0</v>
      </c>
      <c r="E399" s="348">
        <v>0</v>
      </c>
      <c r="F399" s="345">
        <f t="shared" si="106"/>
        <v>0</v>
      </c>
      <c r="G399" s="348">
        <v>0</v>
      </c>
      <c r="H399" s="348">
        <v>0</v>
      </c>
      <c r="I399" s="345">
        <f t="shared" si="107"/>
        <v>0</v>
      </c>
      <c r="J399" s="345">
        <f t="shared" si="108"/>
        <v>0</v>
      </c>
      <c r="L399" s="572">
        <v>0</v>
      </c>
      <c r="M399" s="572">
        <f t="shared" si="109"/>
        <v>0</v>
      </c>
    </row>
    <row r="400" spans="1:13" ht="16.5" hidden="1">
      <c r="A400" s="714"/>
      <c r="B400" s="337" t="s">
        <v>520</v>
      </c>
      <c r="C400" s="338" t="s">
        <v>1949</v>
      </c>
      <c r="D400" s="348">
        <v>0</v>
      </c>
      <c r="E400" s="348">
        <v>18</v>
      </c>
      <c r="F400" s="345">
        <f t="shared" si="106"/>
        <v>18</v>
      </c>
      <c r="G400" s="348">
        <v>18</v>
      </c>
      <c r="H400" s="348">
        <v>0</v>
      </c>
      <c r="I400" s="345">
        <f t="shared" si="107"/>
        <v>18</v>
      </c>
      <c r="J400" s="345">
        <f t="shared" si="108"/>
        <v>0</v>
      </c>
      <c r="L400" s="572">
        <v>0</v>
      </c>
      <c r="M400" s="572">
        <f t="shared" si="109"/>
        <v>0</v>
      </c>
    </row>
    <row r="401" spans="1:13" ht="16.5" hidden="1">
      <c r="A401" s="714"/>
      <c r="B401" s="337" t="s">
        <v>1980</v>
      </c>
      <c r="C401" s="338" t="s">
        <v>2023</v>
      </c>
      <c r="D401" s="348">
        <v>0</v>
      </c>
      <c r="E401" s="348">
        <v>0</v>
      </c>
      <c r="F401" s="345">
        <f t="shared" si="106"/>
        <v>0</v>
      </c>
      <c r="G401" s="348">
        <v>0</v>
      </c>
      <c r="H401" s="348">
        <v>0</v>
      </c>
      <c r="I401" s="345">
        <f t="shared" si="107"/>
        <v>0</v>
      </c>
      <c r="J401" s="345">
        <f t="shared" si="108"/>
        <v>0</v>
      </c>
      <c r="L401" s="572">
        <v>0</v>
      </c>
      <c r="M401" s="572">
        <f t="shared" si="109"/>
        <v>0</v>
      </c>
    </row>
    <row r="402" spans="1:13" ht="16.5" hidden="1">
      <c r="A402" s="714"/>
      <c r="B402" s="337" t="s">
        <v>2024</v>
      </c>
      <c r="C402" s="338" t="s">
        <v>1950</v>
      </c>
      <c r="D402" s="348">
        <v>0</v>
      </c>
      <c r="E402" s="348">
        <v>0</v>
      </c>
      <c r="F402" s="345">
        <f t="shared" si="106"/>
        <v>0</v>
      </c>
      <c r="G402" s="348">
        <v>0</v>
      </c>
      <c r="H402" s="348">
        <v>0</v>
      </c>
      <c r="I402" s="345">
        <f t="shared" si="107"/>
        <v>0</v>
      </c>
      <c r="J402" s="345">
        <f t="shared" si="108"/>
        <v>0</v>
      </c>
      <c r="L402" s="572">
        <v>0</v>
      </c>
      <c r="M402" s="572">
        <f t="shared" si="109"/>
        <v>0</v>
      </c>
    </row>
    <row r="403" spans="1:13" hidden="1">
      <c r="A403" s="344"/>
      <c r="B403" s="340">
        <v>0</v>
      </c>
      <c r="C403" s="340"/>
      <c r="D403" s="347"/>
      <c r="E403" s="347"/>
      <c r="F403" s="345">
        <f t="shared" si="106"/>
        <v>0</v>
      </c>
      <c r="G403" s="347"/>
      <c r="H403" s="347"/>
      <c r="I403" s="347"/>
      <c r="J403" s="347"/>
    </row>
    <row r="404" spans="1:13" ht="16.5" hidden="1">
      <c r="A404" s="713" t="s">
        <v>1122</v>
      </c>
      <c r="B404" s="335" t="s">
        <v>504</v>
      </c>
      <c r="C404" s="336" t="s">
        <v>1983</v>
      </c>
      <c r="D404" s="345">
        <v>0</v>
      </c>
      <c r="E404" s="632">
        <v>30433</v>
      </c>
      <c r="F404" s="345">
        <f t="shared" si="106"/>
        <v>30433</v>
      </c>
      <c r="G404" s="632">
        <v>30083</v>
      </c>
      <c r="H404" s="632">
        <v>350</v>
      </c>
      <c r="I404" s="345">
        <f>G404+H404</f>
        <v>30433</v>
      </c>
      <c r="J404" s="345">
        <f>F404-I404</f>
        <v>0</v>
      </c>
      <c r="L404" s="572">
        <v>0</v>
      </c>
      <c r="M404" s="572">
        <f>D404-L404</f>
        <v>0</v>
      </c>
    </row>
    <row r="405" spans="1:13" ht="16.5" hidden="1">
      <c r="A405" s="713"/>
      <c r="B405" s="335" t="s">
        <v>505</v>
      </c>
      <c r="C405" s="336" t="s">
        <v>1943</v>
      </c>
      <c r="D405" s="345">
        <v>0</v>
      </c>
      <c r="E405" s="632">
        <v>4484</v>
      </c>
      <c r="F405" s="345">
        <f t="shared" si="106"/>
        <v>4484</v>
      </c>
      <c r="G405" s="632">
        <v>4345</v>
      </c>
      <c r="H405" s="632">
        <v>139</v>
      </c>
      <c r="I405" s="345">
        <f t="shared" ref="I405:I438" si="110">G405+H405</f>
        <v>4484</v>
      </c>
      <c r="J405" s="345">
        <f t="shared" ref="J405:J438" si="111">F405-I405</f>
        <v>0</v>
      </c>
      <c r="L405" s="572">
        <v>0</v>
      </c>
      <c r="M405" s="572">
        <f t="shared" ref="M405:M438" si="112">D405-L405</f>
        <v>0</v>
      </c>
    </row>
    <row r="406" spans="1:13" ht="16.5" hidden="1">
      <c r="A406" s="713"/>
      <c r="B406" s="335" t="s">
        <v>506</v>
      </c>
      <c r="C406" s="336" t="s">
        <v>1984</v>
      </c>
      <c r="D406" s="345">
        <v>0</v>
      </c>
      <c r="E406" s="632">
        <v>555</v>
      </c>
      <c r="F406" s="345">
        <f t="shared" si="106"/>
        <v>555</v>
      </c>
      <c r="G406" s="632">
        <v>522</v>
      </c>
      <c r="H406" s="632">
        <v>33</v>
      </c>
      <c r="I406" s="345">
        <f t="shared" si="110"/>
        <v>555</v>
      </c>
      <c r="J406" s="345">
        <f t="shared" si="111"/>
        <v>0</v>
      </c>
      <c r="L406" s="572">
        <v>0</v>
      </c>
      <c r="M406" s="572">
        <f t="shared" si="112"/>
        <v>0</v>
      </c>
    </row>
    <row r="407" spans="1:13" ht="16.5" hidden="1">
      <c r="A407" s="713"/>
      <c r="B407" s="335" t="s">
        <v>1981</v>
      </c>
      <c r="C407" s="336" t="s">
        <v>1985</v>
      </c>
      <c r="D407" s="345">
        <v>0</v>
      </c>
      <c r="E407" s="632">
        <v>3798</v>
      </c>
      <c r="F407" s="345">
        <f t="shared" si="106"/>
        <v>3798</v>
      </c>
      <c r="G407" s="632">
        <v>3469</v>
      </c>
      <c r="H407" s="632">
        <v>329</v>
      </c>
      <c r="I407" s="345">
        <f t="shared" si="110"/>
        <v>3798</v>
      </c>
      <c r="J407" s="345">
        <f t="shared" si="111"/>
        <v>0</v>
      </c>
      <c r="L407" s="572">
        <v>0</v>
      </c>
      <c r="M407" s="572">
        <f t="shared" si="112"/>
        <v>0</v>
      </c>
    </row>
    <row r="408" spans="1:13" ht="16.5" hidden="1">
      <c r="A408" s="713"/>
      <c r="B408" s="335" t="s">
        <v>1982</v>
      </c>
      <c r="C408" s="336" t="s">
        <v>1986</v>
      </c>
      <c r="D408" s="345">
        <v>0</v>
      </c>
      <c r="E408" s="632">
        <v>1196</v>
      </c>
      <c r="F408" s="345">
        <f t="shared" si="106"/>
        <v>1196</v>
      </c>
      <c r="G408" s="632">
        <v>1190</v>
      </c>
      <c r="H408" s="632">
        <v>6</v>
      </c>
      <c r="I408" s="345">
        <f t="shared" si="110"/>
        <v>1196</v>
      </c>
      <c r="J408" s="345">
        <f t="shared" si="111"/>
        <v>0</v>
      </c>
      <c r="L408" s="572">
        <v>0</v>
      </c>
      <c r="M408" s="572">
        <f t="shared" si="112"/>
        <v>0</v>
      </c>
    </row>
    <row r="409" spans="1:13" ht="16.5" hidden="1">
      <c r="A409" s="713"/>
      <c r="B409" s="335" t="s">
        <v>507</v>
      </c>
      <c r="C409" s="336" t="s">
        <v>1993</v>
      </c>
      <c r="D409" s="345">
        <v>0</v>
      </c>
      <c r="E409" s="632">
        <v>262</v>
      </c>
      <c r="F409" s="345">
        <f t="shared" si="106"/>
        <v>262</v>
      </c>
      <c r="G409" s="632">
        <v>247</v>
      </c>
      <c r="H409" s="632">
        <v>15</v>
      </c>
      <c r="I409" s="345">
        <f t="shared" si="110"/>
        <v>262</v>
      </c>
      <c r="J409" s="345">
        <f t="shared" si="111"/>
        <v>0</v>
      </c>
      <c r="L409" s="572">
        <v>0</v>
      </c>
      <c r="M409" s="572">
        <f t="shared" si="112"/>
        <v>0</v>
      </c>
    </row>
    <row r="410" spans="1:13" ht="16.5" hidden="1">
      <c r="A410" s="713"/>
      <c r="B410" s="335" t="s">
        <v>508</v>
      </c>
      <c r="C410" s="336" t="s">
        <v>1944</v>
      </c>
      <c r="D410" s="345">
        <v>0</v>
      </c>
      <c r="E410" s="632">
        <v>146</v>
      </c>
      <c r="F410" s="345">
        <f t="shared" si="106"/>
        <v>146</v>
      </c>
      <c r="G410" s="632">
        <v>143</v>
      </c>
      <c r="H410" s="632">
        <v>3</v>
      </c>
      <c r="I410" s="345">
        <f t="shared" si="110"/>
        <v>146</v>
      </c>
      <c r="J410" s="345">
        <f t="shared" si="111"/>
        <v>0</v>
      </c>
      <c r="L410" s="572">
        <v>0</v>
      </c>
      <c r="M410" s="572">
        <f t="shared" si="112"/>
        <v>0</v>
      </c>
    </row>
    <row r="411" spans="1:13" ht="16.5" hidden="1">
      <c r="A411" s="713"/>
      <c r="B411" s="335" t="s">
        <v>1987</v>
      </c>
      <c r="C411" s="336" t="s">
        <v>1992</v>
      </c>
      <c r="D411" s="345">
        <v>0</v>
      </c>
      <c r="E411" s="632">
        <v>0</v>
      </c>
      <c r="F411" s="345">
        <f t="shared" si="106"/>
        <v>0</v>
      </c>
      <c r="G411" s="632">
        <v>0</v>
      </c>
      <c r="H411" s="632">
        <v>0</v>
      </c>
      <c r="I411" s="345">
        <f t="shared" si="110"/>
        <v>0</v>
      </c>
      <c r="J411" s="345">
        <f t="shared" si="111"/>
        <v>0</v>
      </c>
      <c r="L411" s="572">
        <v>0</v>
      </c>
      <c r="M411" s="572">
        <f t="shared" si="112"/>
        <v>0</v>
      </c>
    </row>
    <row r="412" spans="1:13" ht="16.5" hidden="1">
      <c r="A412" s="713"/>
      <c r="B412" s="335" t="s">
        <v>1988</v>
      </c>
      <c r="C412" s="336" t="s">
        <v>1991</v>
      </c>
      <c r="D412" s="345">
        <v>0</v>
      </c>
      <c r="E412" s="632">
        <v>171</v>
      </c>
      <c r="F412" s="345">
        <f t="shared" si="106"/>
        <v>171</v>
      </c>
      <c r="G412" s="632">
        <v>146</v>
      </c>
      <c r="H412" s="632">
        <v>25</v>
      </c>
      <c r="I412" s="345">
        <f t="shared" si="110"/>
        <v>171</v>
      </c>
      <c r="J412" s="345">
        <f t="shared" si="111"/>
        <v>0</v>
      </c>
      <c r="L412" s="572">
        <v>0</v>
      </c>
      <c r="M412" s="572">
        <f t="shared" si="112"/>
        <v>0</v>
      </c>
    </row>
    <row r="413" spans="1:13" ht="16.5" hidden="1">
      <c r="A413" s="713"/>
      <c r="B413" s="335" t="s">
        <v>1989</v>
      </c>
      <c r="C413" s="336" t="s">
        <v>1990</v>
      </c>
      <c r="D413" s="345">
        <v>0</v>
      </c>
      <c r="E413" s="632">
        <v>358</v>
      </c>
      <c r="F413" s="345">
        <f t="shared" si="106"/>
        <v>358</v>
      </c>
      <c r="G413" s="632">
        <v>340</v>
      </c>
      <c r="H413" s="632">
        <v>18</v>
      </c>
      <c r="I413" s="345">
        <f t="shared" si="110"/>
        <v>358</v>
      </c>
      <c r="J413" s="345">
        <f t="shared" si="111"/>
        <v>0</v>
      </c>
      <c r="L413" s="572">
        <v>0</v>
      </c>
      <c r="M413" s="572">
        <f t="shared" si="112"/>
        <v>0</v>
      </c>
    </row>
    <row r="414" spans="1:13" ht="16.5" hidden="1">
      <c r="A414" s="713"/>
      <c r="B414" s="335" t="s">
        <v>509</v>
      </c>
      <c r="C414" s="336" t="s">
        <v>1998</v>
      </c>
      <c r="D414" s="345">
        <v>0</v>
      </c>
      <c r="E414" s="632">
        <v>4452</v>
      </c>
      <c r="F414" s="345">
        <f t="shared" si="106"/>
        <v>4452</v>
      </c>
      <c r="G414" s="632">
        <v>3805</v>
      </c>
      <c r="H414" s="632">
        <v>647</v>
      </c>
      <c r="I414" s="345">
        <f t="shared" si="110"/>
        <v>4452</v>
      </c>
      <c r="J414" s="345">
        <f t="shared" si="111"/>
        <v>0</v>
      </c>
      <c r="L414" s="572">
        <v>0</v>
      </c>
      <c r="M414" s="572">
        <f t="shared" si="112"/>
        <v>0</v>
      </c>
    </row>
    <row r="415" spans="1:13" ht="16.5" hidden="1">
      <c r="A415" s="713"/>
      <c r="B415" s="335" t="s">
        <v>510</v>
      </c>
      <c r="C415" s="336" t="s">
        <v>1999</v>
      </c>
      <c r="D415" s="345">
        <v>0</v>
      </c>
      <c r="E415" s="632">
        <v>452</v>
      </c>
      <c r="F415" s="345">
        <f t="shared" si="106"/>
        <v>452</v>
      </c>
      <c r="G415" s="632">
        <v>449</v>
      </c>
      <c r="H415" s="632">
        <v>3</v>
      </c>
      <c r="I415" s="345">
        <f t="shared" si="110"/>
        <v>452</v>
      </c>
      <c r="J415" s="345">
        <f t="shared" si="111"/>
        <v>0</v>
      </c>
      <c r="L415" s="572">
        <v>0</v>
      </c>
      <c r="M415" s="572">
        <f t="shared" si="112"/>
        <v>0</v>
      </c>
    </row>
    <row r="416" spans="1:13" ht="16.5" hidden="1">
      <c r="A416" s="713"/>
      <c r="B416" s="335" t="s">
        <v>1994</v>
      </c>
      <c r="C416" s="336" t="s">
        <v>2000</v>
      </c>
      <c r="D416" s="345">
        <v>0</v>
      </c>
      <c r="E416" s="632">
        <v>1182</v>
      </c>
      <c r="F416" s="345">
        <f t="shared" si="106"/>
        <v>1182</v>
      </c>
      <c r="G416" s="632">
        <v>1174</v>
      </c>
      <c r="H416" s="632">
        <v>8</v>
      </c>
      <c r="I416" s="345">
        <f t="shared" si="110"/>
        <v>1182</v>
      </c>
      <c r="J416" s="345">
        <f t="shared" si="111"/>
        <v>0</v>
      </c>
      <c r="L416" s="572">
        <v>0</v>
      </c>
      <c r="M416" s="572">
        <f t="shared" si="112"/>
        <v>0</v>
      </c>
    </row>
    <row r="417" spans="1:13" ht="16.5" hidden="1">
      <c r="A417" s="713"/>
      <c r="B417" s="335" t="s">
        <v>1995</v>
      </c>
      <c r="C417" s="336" t="s">
        <v>2001</v>
      </c>
      <c r="D417" s="345">
        <v>0</v>
      </c>
      <c r="E417" s="632">
        <v>0</v>
      </c>
      <c r="F417" s="345">
        <f t="shared" si="106"/>
        <v>0</v>
      </c>
      <c r="G417" s="632">
        <v>0</v>
      </c>
      <c r="H417" s="632">
        <v>0</v>
      </c>
      <c r="I417" s="345">
        <f t="shared" si="110"/>
        <v>0</v>
      </c>
      <c r="J417" s="345">
        <f t="shared" si="111"/>
        <v>0</v>
      </c>
      <c r="L417" s="572">
        <v>0</v>
      </c>
      <c r="M417" s="572">
        <f t="shared" si="112"/>
        <v>0</v>
      </c>
    </row>
    <row r="418" spans="1:13" ht="16.5" hidden="1">
      <c r="A418" s="713"/>
      <c r="B418" s="335" t="s">
        <v>1996</v>
      </c>
      <c r="C418" s="336" t="s">
        <v>2002</v>
      </c>
      <c r="D418" s="345">
        <v>0</v>
      </c>
      <c r="E418" s="632">
        <v>1352</v>
      </c>
      <c r="F418" s="345">
        <f t="shared" si="106"/>
        <v>1352</v>
      </c>
      <c r="G418" s="632">
        <v>1231</v>
      </c>
      <c r="H418" s="632">
        <v>121</v>
      </c>
      <c r="I418" s="345">
        <f t="shared" si="110"/>
        <v>1352</v>
      </c>
      <c r="J418" s="345">
        <f t="shared" si="111"/>
        <v>0</v>
      </c>
      <c r="L418" s="572">
        <v>0</v>
      </c>
      <c r="M418" s="572">
        <f t="shared" si="112"/>
        <v>0</v>
      </c>
    </row>
    <row r="419" spans="1:13" ht="16.5" hidden="1">
      <c r="A419" s="713"/>
      <c r="B419" s="335" t="s">
        <v>1997</v>
      </c>
      <c r="C419" s="336" t="s">
        <v>2003</v>
      </c>
      <c r="D419" s="345">
        <v>0</v>
      </c>
      <c r="E419" s="632">
        <v>210</v>
      </c>
      <c r="F419" s="345">
        <f t="shared" si="106"/>
        <v>210</v>
      </c>
      <c r="G419" s="632">
        <v>200</v>
      </c>
      <c r="H419" s="632">
        <v>10</v>
      </c>
      <c r="I419" s="345">
        <f t="shared" si="110"/>
        <v>210</v>
      </c>
      <c r="J419" s="345">
        <f t="shared" si="111"/>
        <v>0</v>
      </c>
      <c r="L419" s="572">
        <v>0</v>
      </c>
      <c r="M419" s="572">
        <f t="shared" si="112"/>
        <v>0</v>
      </c>
    </row>
    <row r="420" spans="1:13" ht="16.5" hidden="1">
      <c r="A420" s="713"/>
      <c r="B420" s="335" t="s">
        <v>511</v>
      </c>
      <c r="C420" s="336" t="s">
        <v>1945</v>
      </c>
      <c r="D420" s="345">
        <v>0</v>
      </c>
      <c r="E420" s="632">
        <v>1700</v>
      </c>
      <c r="F420" s="345">
        <f t="shared" si="106"/>
        <v>1700</v>
      </c>
      <c r="G420" s="632">
        <v>1672</v>
      </c>
      <c r="H420" s="632">
        <v>28</v>
      </c>
      <c r="I420" s="345">
        <f t="shared" si="110"/>
        <v>1700</v>
      </c>
      <c r="J420" s="345">
        <f t="shared" si="111"/>
        <v>0</v>
      </c>
      <c r="L420" s="572">
        <v>0</v>
      </c>
      <c r="M420" s="572">
        <f t="shared" si="112"/>
        <v>0</v>
      </c>
    </row>
    <row r="421" spans="1:13" ht="16.5" hidden="1">
      <c r="A421" s="713"/>
      <c r="B421" s="335" t="s">
        <v>512</v>
      </c>
      <c r="C421" s="336" t="s">
        <v>1946</v>
      </c>
      <c r="D421" s="345">
        <v>0</v>
      </c>
      <c r="E421" s="632">
        <v>0</v>
      </c>
      <c r="F421" s="345">
        <f t="shared" si="106"/>
        <v>0</v>
      </c>
      <c r="G421" s="632">
        <v>0</v>
      </c>
      <c r="H421" s="632">
        <v>0</v>
      </c>
      <c r="I421" s="345">
        <f t="shared" si="110"/>
        <v>0</v>
      </c>
      <c r="J421" s="345">
        <f t="shared" si="111"/>
        <v>0</v>
      </c>
      <c r="L421" s="572">
        <v>0</v>
      </c>
      <c r="M421" s="572">
        <f t="shared" si="112"/>
        <v>0</v>
      </c>
    </row>
    <row r="422" spans="1:13" ht="16.5" hidden="1">
      <c r="A422" s="713"/>
      <c r="B422" s="335" t="s">
        <v>513</v>
      </c>
      <c r="C422" s="336" t="s">
        <v>1947</v>
      </c>
      <c r="D422" s="345">
        <v>0</v>
      </c>
      <c r="E422" s="632">
        <v>712</v>
      </c>
      <c r="F422" s="345">
        <f t="shared" si="106"/>
        <v>712</v>
      </c>
      <c r="G422" s="632">
        <v>563</v>
      </c>
      <c r="H422" s="632">
        <v>149</v>
      </c>
      <c r="I422" s="345">
        <f t="shared" si="110"/>
        <v>712</v>
      </c>
      <c r="J422" s="345">
        <f t="shared" si="111"/>
        <v>0</v>
      </c>
      <c r="L422" s="572">
        <v>0</v>
      </c>
      <c r="M422" s="572">
        <f t="shared" si="112"/>
        <v>0</v>
      </c>
    </row>
    <row r="423" spans="1:13" ht="16.5" hidden="1">
      <c r="A423" s="713"/>
      <c r="B423" s="335" t="s">
        <v>514</v>
      </c>
      <c r="C423" s="336" t="s">
        <v>2004</v>
      </c>
      <c r="D423" s="345">
        <v>0</v>
      </c>
      <c r="E423" s="632">
        <v>179</v>
      </c>
      <c r="F423" s="345">
        <f t="shared" si="106"/>
        <v>179</v>
      </c>
      <c r="G423" s="632">
        <v>144</v>
      </c>
      <c r="H423" s="632">
        <v>35</v>
      </c>
      <c r="I423" s="345">
        <f t="shared" si="110"/>
        <v>179</v>
      </c>
      <c r="J423" s="345">
        <f t="shared" si="111"/>
        <v>0</v>
      </c>
      <c r="L423" s="572">
        <v>0</v>
      </c>
      <c r="M423" s="572">
        <f t="shared" si="112"/>
        <v>0</v>
      </c>
    </row>
    <row r="424" spans="1:13" ht="16.5" hidden="1">
      <c r="A424" s="713"/>
      <c r="B424" s="335" t="s">
        <v>2005</v>
      </c>
      <c r="C424" s="336" t="s">
        <v>2008</v>
      </c>
      <c r="D424" s="345">
        <v>0</v>
      </c>
      <c r="E424" s="632">
        <v>12</v>
      </c>
      <c r="F424" s="345">
        <f t="shared" si="106"/>
        <v>12</v>
      </c>
      <c r="G424" s="632">
        <v>12</v>
      </c>
      <c r="H424" s="632">
        <v>0</v>
      </c>
      <c r="I424" s="345">
        <f t="shared" si="110"/>
        <v>12</v>
      </c>
      <c r="J424" s="345">
        <f t="shared" si="111"/>
        <v>0</v>
      </c>
      <c r="L424" s="572">
        <v>0</v>
      </c>
      <c r="M424" s="572">
        <f t="shared" si="112"/>
        <v>0</v>
      </c>
    </row>
    <row r="425" spans="1:13" ht="16.5" hidden="1">
      <c r="A425" s="713"/>
      <c r="B425" s="335" t="s">
        <v>2006</v>
      </c>
      <c r="C425" s="336" t="s">
        <v>2007</v>
      </c>
      <c r="D425" s="345">
        <v>0</v>
      </c>
      <c r="E425" s="632">
        <v>38</v>
      </c>
      <c r="F425" s="345">
        <f t="shared" si="106"/>
        <v>38</v>
      </c>
      <c r="G425" s="632">
        <v>35</v>
      </c>
      <c r="H425" s="632">
        <v>3</v>
      </c>
      <c r="I425" s="345">
        <f t="shared" si="110"/>
        <v>38</v>
      </c>
      <c r="J425" s="345">
        <f t="shared" si="111"/>
        <v>0</v>
      </c>
      <c r="L425" s="572">
        <v>0</v>
      </c>
      <c r="M425" s="572">
        <f t="shared" si="112"/>
        <v>0</v>
      </c>
    </row>
    <row r="426" spans="1:13" ht="16.5" hidden="1">
      <c r="A426" s="713"/>
      <c r="B426" s="335" t="s">
        <v>515</v>
      </c>
      <c r="C426" s="336" t="s">
        <v>2009</v>
      </c>
      <c r="D426" s="345">
        <v>0</v>
      </c>
      <c r="E426" s="632">
        <v>45</v>
      </c>
      <c r="F426" s="345">
        <f t="shared" si="106"/>
        <v>45</v>
      </c>
      <c r="G426" s="632">
        <v>39</v>
      </c>
      <c r="H426" s="632">
        <v>6</v>
      </c>
      <c r="I426" s="345">
        <f t="shared" si="110"/>
        <v>45</v>
      </c>
      <c r="J426" s="345">
        <f t="shared" si="111"/>
        <v>0</v>
      </c>
      <c r="L426" s="572">
        <v>0</v>
      </c>
      <c r="M426" s="572">
        <f t="shared" si="112"/>
        <v>0</v>
      </c>
    </row>
    <row r="427" spans="1:13" ht="16.5" hidden="1">
      <c r="A427" s="713"/>
      <c r="B427" s="335" t="s">
        <v>516</v>
      </c>
      <c r="C427" s="336" t="s">
        <v>2010</v>
      </c>
      <c r="D427" s="345">
        <v>0</v>
      </c>
      <c r="E427" s="632">
        <v>12</v>
      </c>
      <c r="F427" s="345">
        <f t="shared" si="106"/>
        <v>12</v>
      </c>
      <c r="G427" s="632">
        <v>12</v>
      </c>
      <c r="H427" s="632">
        <v>0</v>
      </c>
      <c r="I427" s="345">
        <f t="shared" si="110"/>
        <v>12</v>
      </c>
      <c r="J427" s="345">
        <f t="shared" si="111"/>
        <v>0</v>
      </c>
      <c r="L427" s="572">
        <v>0</v>
      </c>
      <c r="M427" s="572">
        <f t="shared" si="112"/>
        <v>0</v>
      </c>
    </row>
    <row r="428" spans="1:13" ht="16.5" hidden="1">
      <c r="A428" s="713"/>
      <c r="B428" s="335" t="s">
        <v>517</v>
      </c>
      <c r="C428" s="336" t="s">
        <v>2011</v>
      </c>
      <c r="D428" s="345">
        <v>0</v>
      </c>
      <c r="E428" s="632">
        <v>27</v>
      </c>
      <c r="F428" s="345">
        <f t="shared" si="106"/>
        <v>27</v>
      </c>
      <c r="G428" s="632">
        <v>24</v>
      </c>
      <c r="H428" s="632">
        <v>3</v>
      </c>
      <c r="I428" s="345">
        <f t="shared" si="110"/>
        <v>27</v>
      </c>
      <c r="J428" s="345">
        <f t="shared" si="111"/>
        <v>0</v>
      </c>
      <c r="L428" s="572">
        <v>0</v>
      </c>
      <c r="M428" s="572">
        <f t="shared" si="112"/>
        <v>0</v>
      </c>
    </row>
    <row r="429" spans="1:13" ht="33" hidden="1">
      <c r="A429" s="713"/>
      <c r="B429" s="335" t="s">
        <v>518</v>
      </c>
      <c r="C429" s="336" t="s">
        <v>2012</v>
      </c>
      <c r="D429" s="345">
        <v>0</v>
      </c>
      <c r="E429" s="632">
        <v>24</v>
      </c>
      <c r="F429" s="345">
        <f t="shared" ref="F429:F474" si="113">D429+E429</f>
        <v>24</v>
      </c>
      <c r="G429" s="632">
        <v>21</v>
      </c>
      <c r="H429" s="632">
        <v>3</v>
      </c>
      <c r="I429" s="345">
        <f t="shared" si="110"/>
        <v>24</v>
      </c>
      <c r="J429" s="345">
        <f t="shared" si="111"/>
        <v>0</v>
      </c>
      <c r="L429" s="572">
        <v>0</v>
      </c>
      <c r="M429" s="572">
        <f t="shared" si="112"/>
        <v>0</v>
      </c>
    </row>
    <row r="430" spans="1:13" ht="16.5" hidden="1">
      <c r="A430" s="713"/>
      <c r="B430" s="335" t="s">
        <v>2017</v>
      </c>
      <c r="C430" s="336" t="s">
        <v>2013</v>
      </c>
      <c r="D430" s="345">
        <v>0</v>
      </c>
      <c r="E430" s="632">
        <v>0</v>
      </c>
      <c r="F430" s="345">
        <f t="shared" si="113"/>
        <v>0</v>
      </c>
      <c r="G430" s="632">
        <v>0</v>
      </c>
      <c r="H430" s="632">
        <v>0</v>
      </c>
      <c r="I430" s="345">
        <f t="shared" si="110"/>
        <v>0</v>
      </c>
      <c r="J430" s="345">
        <f t="shared" si="111"/>
        <v>0</v>
      </c>
      <c r="L430" s="572">
        <v>0</v>
      </c>
      <c r="M430" s="572">
        <f t="shared" si="112"/>
        <v>0</v>
      </c>
    </row>
    <row r="431" spans="1:13" ht="16.5" hidden="1">
      <c r="A431" s="713"/>
      <c r="B431" s="335" t="s">
        <v>2018</v>
      </c>
      <c r="C431" s="336" t="s">
        <v>1948</v>
      </c>
      <c r="D431" s="345">
        <v>0</v>
      </c>
      <c r="E431" s="632">
        <v>247</v>
      </c>
      <c r="F431" s="345">
        <f t="shared" si="113"/>
        <v>247</v>
      </c>
      <c r="G431" s="632">
        <v>204</v>
      </c>
      <c r="H431" s="632">
        <v>43</v>
      </c>
      <c r="I431" s="345">
        <f t="shared" si="110"/>
        <v>247</v>
      </c>
      <c r="J431" s="345">
        <f t="shared" si="111"/>
        <v>0</v>
      </c>
      <c r="L431" s="572">
        <v>0</v>
      </c>
      <c r="M431" s="572">
        <f t="shared" si="112"/>
        <v>0</v>
      </c>
    </row>
    <row r="432" spans="1:13" ht="16.5" hidden="1">
      <c r="A432" s="713"/>
      <c r="B432" s="335" t="s">
        <v>2019</v>
      </c>
      <c r="C432" s="336" t="s">
        <v>2014</v>
      </c>
      <c r="D432" s="345">
        <v>0</v>
      </c>
      <c r="E432" s="632">
        <v>261</v>
      </c>
      <c r="F432" s="345">
        <f t="shared" si="113"/>
        <v>261</v>
      </c>
      <c r="G432" s="632">
        <v>250</v>
      </c>
      <c r="H432" s="632">
        <v>11</v>
      </c>
      <c r="I432" s="345">
        <f t="shared" si="110"/>
        <v>261</v>
      </c>
      <c r="J432" s="345">
        <f t="shared" si="111"/>
        <v>0</v>
      </c>
      <c r="L432" s="572">
        <v>0</v>
      </c>
      <c r="M432" s="572">
        <f t="shared" si="112"/>
        <v>0</v>
      </c>
    </row>
    <row r="433" spans="1:13" ht="16.5" hidden="1">
      <c r="A433" s="713"/>
      <c r="B433" s="335" t="s">
        <v>2020</v>
      </c>
      <c r="C433" s="336" t="s">
        <v>2015</v>
      </c>
      <c r="D433" s="345">
        <v>0</v>
      </c>
      <c r="E433" s="632">
        <v>78</v>
      </c>
      <c r="F433" s="345">
        <f t="shared" si="113"/>
        <v>78</v>
      </c>
      <c r="G433" s="632">
        <v>69</v>
      </c>
      <c r="H433" s="632">
        <v>9</v>
      </c>
      <c r="I433" s="345">
        <f t="shared" si="110"/>
        <v>78</v>
      </c>
      <c r="J433" s="345">
        <f t="shared" si="111"/>
        <v>0</v>
      </c>
      <c r="L433" s="572">
        <v>0</v>
      </c>
      <c r="M433" s="572">
        <f t="shared" si="112"/>
        <v>0</v>
      </c>
    </row>
    <row r="434" spans="1:13" ht="16.5" hidden="1">
      <c r="A434" s="713"/>
      <c r="B434" s="335" t="s">
        <v>2021</v>
      </c>
      <c r="C434" s="336" t="s">
        <v>2016</v>
      </c>
      <c r="D434" s="345">
        <v>0</v>
      </c>
      <c r="E434" s="632">
        <v>43</v>
      </c>
      <c r="F434" s="345">
        <f t="shared" si="113"/>
        <v>43</v>
      </c>
      <c r="G434" s="632">
        <v>39</v>
      </c>
      <c r="H434" s="632">
        <v>4</v>
      </c>
      <c r="I434" s="345">
        <f t="shared" si="110"/>
        <v>43</v>
      </c>
      <c r="J434" s="345">
        <f t="shared" si="111"/>
        <v>0</v>
      </c>
      <c r="L434" s="572">
        <v>0</v>
      </c>
      <c r="M434" s="572">
        <f t="shared" si="112"/>
        <v>0</v>
      </c>
    </row>
    <row r="435" spans="1:13" ht="16.5" hidden="1">
      <c r="A435" s="713"/>
      <c r="B435" s="335" t="s">
        <v>519</v>
      </c>
      <c r="C435" s="336" t="s">
        <v>2022</v>
      </c>
      <c r="D435" s="345">
        <v>0</v>
      </c>
      <c r="E435" s="632">
        <v>88</v>
      </c>
      <c r="F435" s="345">
        <f t="shared" si="113"/>
        <v>88</v>
      </c>
      <c r="G435" s="632">
        <v>85</v>
      </c>
      <c r="H435" s="632">
        <v>3</v>
      </c>
      <c r="I435" s="345">
        <f t="shared" si="110"/>
        <v>88</v>
      </c>
      <c r="J435" s="345">
        <f t="shared" si="111"/>
        <v>0</v>
      </c>
      <c r="L435" s="572">
        <v>0</v>
      </c>
      <c r="M435" s="572">
        <f t="shared" si="112"/>
        <v>0</v>
      </c>
    </row>
    <row r="436" spans="1:13" ht="16.5" hidden="1">
      <c r="A436" s="713"/>
      <c r="B436" s="335" t="s">
        <v>520</v>
      </c>
      <c r="C436" s="336" t="s">
        <v>1949</v>
      </c>
      <c r="D436" s="345">
        <v>0</v>
      </c>
      <c r="E436" s="632">
        <v>253</v>
      </c>
      <c r="F436" s="345">
        <f t="shared" si="113"/>
        <v>253</v>
      </c>
      <c r="G436" s="632">
        <v>245</v>
      </c>
      <c r="H436" s="632">
        <v>8</v>
      </c>
      <c r="I436" s="345">
        <f t="shared" si="110"/>
        <v>253</v>
      </c>
      <c r="J436" s="345">
        <f t="shared" si="111"/>
        <v>0</v>
      </c>
      <c r="L436" s="572">
        <v>0</v>
      </c>
      <c r="M436" s="572">
        <f t="shared" si="112"/>
        <v>0</v>
      </c>
    </row>
    <row r="437" spans="1:13" ht="16.5" hidden="1">
      <c r="A437" s="713"/>
      <c r="B437" s="335" t="s">
        <v>1980</v>
      </c>
      <c r="C437" s="336" t="s">
        <v>2023</v>
      </c>
      <c r="D437" s="345">
        <v>0</v>
      </c>
      <c r="E437" s="632">
        <v>48</v>
      </c>
      <c r="F437" s="345">
        <f t="shared" si="113"/>
        <v>48</v>
      </c>
      <c r="G437" s="632">
        <v>48</v>
      </c>
      <c r="H437" s="632">
        <v>0</v>
      </c>
      <c r="I437" s="345">
        <f t="shared" si="110"/>
        <v>48</v>
      </c>
      <c r="J437" s="345">
        <f t="shared" si="111"/>
        <v>0</v>
      </c>
      <c r="L437" s="572">
        <v>0</v>
      </c>
      <c r="M437" s="572">
        <f t="shared" si="112"/>
        <v>0</v>
      </c>
    </row>
    <row r="438" spans="1:13" ht="16.5" hidden="1">
      <c r="A438" s="713"/>
      <c r="B438" s="335" t="s">
        <v>2024</v>
      </c>
      <c r="C438" s="336" t="s">
        <v>1950</v>
      </c>
      <c r="D438" s="345">
        <v>0</v>
      </c>
      <c r="E438" s="632">
        <v>22675</v>
      </c>
      <c r="F438" s="345">
        <f t="shared" si="113"/>
        <v>22675</v>
      </c>
      <c r="G438" s="632">
        <v>22212</v>
      </c>
      <c r="H438" s="632">
        <v>463</v>
      </c>
      <c r="I438" s="345">
        <f t="shared" si="110"/>
        <v>22675</v>
      </c>
      <c r="J438" s="345">
        <f t="shared" si="111"/>
        <v>0</v>
      </c>
      <c r="L438" s="572">
        <v>0</v>
      </c>
      <c r="M438" s="572">
        <f t="shared" si="112"/>
        <v>0</v>
      </c>
    </row>
    <row r="439" spans="1:13" hidden="1">
      <c r="A439" s="344"/>
      <c r="B439" s="340">
        <v>0</v>
      </c>
      <c r="C439" s="340"/>
      <c r="D439" s="347"/>
      <c r="E439" s="347"/>
      <c r="F439" s="345">
        <f t="shared" si="113"/>
        <v>0</v>
      </c>
      <c r="G439" s="347"/>
      <c r="H439" s="347"/>
      <c r="I439" s="347"/>
      <c r="J439" s="347"/>
    </row>
    <row r="440" spans="1:13" ht="16.5" hidden="1">
      <c r="A440" s="714" t="s">
        <v>1123</v>
      </c>
      <c r="B440" s="337" t="s">
        <v>504</v>
      </c>
      <c r="C440" s="338" t="s">
        <v>1983</v>
      </c>
      <c r="D440" s="348">
        <v>0</v>
      </c>
      <c r="E440" s="348">
        <v>1703</v>
      </c>
      <c r="F440" s="345">
        <f t="shared" si="113"/>
        <v>1703</v>
      </c>
      <c r="G440" s="348">
        <v>1688</v>
      </c>
      <c r="H440" s="348">
        <v>15</v>
      </c>
      <c r="I440" s="345">
        <f>G440+H440</f>
        <v>1703</v>
      </c>
      <c r="J440" s="345">
        <f>F440-I440</f>
        <v>0</v>
      </c>
      <c r="L440" s="572">
        <v>0</v>
      </c>
      <c r="M440" s="572">
        <f>D440-L440</f>
        <v>0</v>
      </c>
    </row>
    <row r="441" spans="1:13" ht="16.5" hidden="1">
      <c r="A441" s="714"/>
      <c r="B441" s="337" t="s">
        <v>505</v>
      </c>
      <c r="C441" s="338" t="s">
        <v>1943</v>
      </c>
      <c r="D441" s="348">
        <v>0</v>
      </c>
      <c r="E441" s="348">
        <v>800</v>
      </c>
      <c r="F441" s="345">
        <f t="shared" si="113"/>
        <v>800</v>
      </c>
      <c r="G441" s="348">
        <v>792</v>
      </c>
      <c r="H441" s="348">
        <v>8</v>
      </c>
      <c r="I441" s="345">
        <f t="shared" ref="I441:I474" si="114">G441+H441</f>
        <v>800</v>
      </c>
      <c r="J441" s="345">
        <f t="shared" ref="J441:J474" si="115">F441-I441</f>
        <v>0</v>
      </c>
      <c r="L441" s="572">
        <v>0</v>
      </c>
      <c r="M441" s="572">
        <f t="shared" ref="M441:M474" si="116">D441-L441</f>
        <v>0</v>
      </c>
    </row>
    <row r="442" spans="1:13" ht="16.5" hidden="1">
      <c r="A442" s="714"/>
      <c r="B442" s="337" t="s">
        <v>506</v>
      </c>
      <c r="C442" s="338" t="s">
        <v>1984</v>
      </c>
      <c r="D442" s="348">
        <v>0</v>
      </c>
      <c r="E442" s="348">
        <v>519</v>
      </c>
      <c r="F442" s="345">
        <f t="shared" si="113"/>
        <v>519</v>
      </c>
      <c r="G442" s="348">
        <v>513</v>
      </c>
      <c r="H442" s="348">
        <v>6</v>
      </c>
      <c r="I442" s="345">
        <f t="shared" si="114"/>
        <v>519</v>
      </c>
      <c r="J442" s="345">
        <f t="shared" si="115"/>
        <v>0</v>
      </c>
      <c r="L442" s="572">
        <v>0</v>
      </c>
      <c r="M442" s="572">
        <f t="shared" si="116"/>
        <v>0</v>
      </c>
    </row>
    <row r="443" spans="1:13" ht="16.5" hidden="1">
      <c r="A443" s="714"/>
      <c r="B443" s="337" t="s">
        <v>1981</v>
      </c>
      <c r="C443" s="338" t="s">
        <v>1985</v>
      </c>
      <c r="D443" s="348">
        <v>0</v>
      </c>
      <c r="E443" s="348">
        <v>346</v>
      </c>
      <c r="F443" s="345">
        <f t="shared" si="113"/>
        <v>346</v>
      </c>
      <c r="G443" s="348">
        <v>338</v>
      </c>
      <c r="H443" s="348">
        <v>8</v>
      </c>
      <c r="I443" s="345">
        <f t="shared" si="114"/>
        <v>346</v>
      </c>
      <c r="J443" s="345">
        <f t="shared" si="115"/>
        <v>0</v>
      </c>
      <c r="L443" s="572">
        <v>0</v>
      </c>
      <c r="M443" s="572">
        <f t="shared" si="116"/>
        <v>0</v>
      </c>
    </row>
    <row r="444" spans="1:13" ht="16.5" hidden="1">
      <c r="A444" s="714"/>
      <c r="B444" s="337" t="s">
        <v>1982</v>
      </c>
      <c r="C444" s="338" t="s">
        <v>1986</v>
      </c>
      <c r="D444" s="348">
        <v>0</v>
      </c>
      <c r="E444" s="348">
        <v>740</v>
      </c>
      <c r="F444" s="345">
        <f t="shared" si="113"/>
        <v>740</v>
      </c>
      <c r="G444" s="348">
        <v>732</v>
      </c>
      <c r="H444" s="348">
        <v>8</v>
      </c>
      <c r="I444" s="345">
        <f t="shared" si="114"/>
        <v>740</v>
      </c>
      <c r="J444" s="345">
        <f t="shared" si="115"/>
        <v>0</v>
      </c>
      <c r="L444" s="572">
        <v>0</v>
      </c>
      <c r="M444" s="572">
        <f t="shared" si="116"/>
        <v>0</v>
      </c>
    </row>
    <row r="445" spans="1:13" ht="16.5" hidden="1">
      <c r="A445" s="714"/>
      <c r="B445" s="337" t="s">
        <v>507</v>
      </c>
      <c r="C445" s="338" t="s">
        <v>1993</v>
      </c>
      <c r="D445" s="348">
        <v>0</v>
      </c>
      <c r="E445" s="348">
        <v>753</v>
      </c>
      <c r="F445" s="345">
        <f t="shared" si="113"/>
        <v>753</v>
      </c>
      <c r="G445" s="348">
        <v>742</v>
      </c>
      <c r="H445" s="348">
        <v>11</v>
      </c>
      <c r="I445" s="345">
        <f t="shared" si="114"/>
        <v>753</v>
      </c>
      <c r="J445" s="345">
        <f t="shared" si="115"/>
        <v>0</v>
      </c>
      <c r="L445" s="572">
        <v>0</v>
      </c>
      <c r="M445" s="572">
        <f t="shared" si="116"/>
        <v>0</v>
      </c>
    </row>
    <row r="446" spans="1:13" ht="16.5" hidden="1">
      <c r="A446" s="714"/>
      <c r="B446" s="337" t="s">
        <v>508</v>
      </c>
      <c r="C446" s="338" t="s">
        <v>1944</v>
      </c>
      <c r="D446" s="348">
        <v>0</v>
      </c>
      <c r="E446" s="348">
        <v>660</v>
      </c>
      <c r="F446" s="345">
        <f t="shared" si="113"/>
        <v>660</v>
      </c>
      <c r="G446" s="348">
        <v>654</v>
      </c>
      <c r="H446" s="348">
        <v>6</v>
      </c>
      <c r="I446" s="345">
        <f t="shared" si="114"/>
        <v>660</v>
      </c>
      <c r="J446" s="345">
        <f t="shared" si="115"/>
        <v>0</v>
      </c>
      <c r="L446" s="572">
        <v>0</v>
      </c>
      <c r="M446" s="572">
        <f t="shared" si="116"/>
        <v>0</v>
      </c>
    </row>
    <row r="447" spans="1:13" ht="16.5" hidden="1">
      <c r="A447" s="714"/>
      <c r="B447" s="337" t="s">
        <v>1987</v>
      </c>
      <c r="C447" s="338" t="s">
        <v>1992</v>
      </c>
      <c r="D447" s="348">
        <v>0</v>
      </c>
      <c r="E447" s="348">
        <v>0</v>
      </c>
      <c r="F447" s="345">
        <f t="shared" si="113"/>
        <v>0</v>
      </c>
      <c r="G447" s="348">
        <v>0</v>
      </c>
      <c r="H447" s="348">
        <v>0</v>
      </c>
      <c r="I447" s="345">
        <f t="shared" si="114"/>
        <v>0</v>
      </c>
      <c r="J447" s="345">
        <f t="shared" si="115"/>
        <v>0</v>
      </c>
      <c r="L447" s="572">
        <v>0</v>
      </c>
      <c r="M447" s="572">
        <f t="shared" si="116"/>
        <v>0</v>
      </c>
    </row>
    <row r="448" spans="1:13" ht="16.5" hidden="1">
      <c r="A448" s="714"/>
      <c r="B448" s="337" t="s">
        <v>1988</v>
      </c>
      <c r="C448" s="338" t="s">
        <v>1991</v>
      </c>
      <c r="D448" s="348">
        <v>0</v>
      </c>
      <c r="E448" s="348">
        <v>227</v>
      </c>
      <c r="F448" s="345">
        <f t="shared" si="113"/>
        <v>227</v>
      </c>
      <c r="G448" s="348">
        <v>219</v>
      </c>
      <c r="H448" s="348">
        <v>8</v>
      </c>
      <c r="I448" s="345">
        <f t="shared" si="114"/>
        <v>227</v>
      </c>
      <c r="J448" s="345">
        <f t="shared" si="115"/>
        <v>0</v>
      </c>
      <c r="L448" s="572">
        <v>0</v>
      </c>
      <c r="M448" s="572">
        <f t="shared" si="116"/>
        <v>0</v>
      </c>
    </row>
    <row r="449" spans="1:13" ht="16.5" hidden="1">
      <c r="A449" s="714"/>
      <c r="B449" s="337" t="s">
        <v>1989</v>
      </c>
      <c r="C449" s="338" t="s">
        <v>1990</v>
      </c>
      <c r="D449" s="348">
        <v>0</v>
      </c>
      <c r="E449" s="348">
        <v>258</v>
      </c>
      <c r="F449" s="345">
        <f t="shared" si="113"/>
        <v>258</v>
      </c>
      <c r="G449" s="348">
        <v>254</v>
      </c>
      <c r="H449" s="348">
        <v>4</v>
      </c>
      <c r="I449" s="345">
        <f t="shared" si="114"/>
        <v>258</v>
      </c>
      <c r="J449" s="345">
        <f t="shared" si="115"/>
        <v>0</v>
      </c>
      <c r="L449" s="572">
        <v>0</v>
      </c>
      <c r="M449" s="572">
        <f t="shared" si="116"/>
        <v>0</v>
      </c>
    </row>
    <row r="450" spans="1:13" ht="16.5" hidden="1">
      <c r="A450" s="714"/>
      <c r="B450" s="337" t="s">
        <v>509</v>
      </c>
      <c r="C450" s="338" t="s">
        <v>1998</v>
      </c>
      <c r="D450" s="348">
        <v>0</v>
      </c>
      <c r="E450" s="348">
        <v>442</v>
      </c>
      <c r="F450" s="345">
        <f t="shared" si="113"/>
        <v>442</v>
      </c>
      <c r="G450" s="348">
        <v>440</v>
      </c>
      <c r="H450" s="348">
        <v>2</v>
      </c>
      <c r="I450" s="345">
        <f t="shared" si="114"/>
        <v>442</v>
      </c>
      <c r="J450" s="345">
        <f t="shared" si="115"/>
        <v>0</v>
      </c>
      <c r="L450" s="572">
        <v>0</v>
      </c>
      <c r="M450" s="572">
        <f t="shared" si="116"/>
        <v>0</v>
      </c>
    </row>
    <row r="451" spans="1:13" ht="16.5" hidden="1">
      <c r="A451" s="714"/>
      <c r="B451" s="337" t="s">
        <v>510</v>
      </c>
      <c r="C451" s="338" t="s">
        <v>1999</v>
      </c>
      <c r="D451" s="348">
        <v>0</v>
      </c>
      <c r="E451" s="348">
        <v>251</v>
      </c>
      <c r="F451" s="345">
        <f t="shared" si="113"/>
        <v>251</v>
      </c>
      <c r="G451" s="348">
        <v>247</v>
      </c>
      <c r="H451" s="348">
        <v>4</v>
      </c>
      <c r="I451" s="345">
        <f t="shared" si="114"/>
        <v>251</v>
      </c>
      <c r="J451" s="345">
        <f t="shared" si="115"/>
        <v>0</v>
      </c>
      <c r="L451" s="572">
        <v>0</v>
      </c>
      <c r="M451" s="572">
        <f t="shared" si="116"/>
        <v>0</v>
      </c>
    </row>
    <row r="452" spans="1:13" ht="16.5" hidden="1">
      <c r="A452" s="714"/>
      <c r="B452" s="337" t="s">
        <v>1994</v>
      </c>
      <c r="C452" s="338" t="s">
        <v>2000</v>
      </c>
      <c r="D452" s="348">
        <v>0</v>
      </c>
      <c r="E452" s="348">
        <v>351</v>
      </c>
      <c r="F452" s="345">
        <f t="shared" si="113"/>
        <v>351</v>
      </c>
      <c r="G452" s="348">
        <v>346</v>
      </c>
      <c r="H452" s="348">
        <v>5</v>
      </c>
      <c r="I452" s="345">
        <f t="shared" si="114"/>
        <v>351</v>
      </c>
      <c r="J452" s="345">
        <f t="shared" si="115"/>
        <v>0</v>
      </c>
      <c r="L452" s="572">
        <v>0</v>
      </c>
      <c r="M452" s="572">
        <f t="shared" si="116"/>
        <v>0</v>
      </c>
    </row>
    <row r="453" spans="1:13" ht="16.5" hidden="1">
      <c r="A453" s="714"/>
      <c r="B453" s="337" t="s">
        <v>1995</v>
      </c>
      <c r="C453" s="338" t="s">
        <v>2001</v>
      </c>
      <c r="D453" s="348">
        <v>0</v>
      </c>
      <c r="E453" s="348">
        <v>185</v>
      </c>
      <c r="F453" s="345">
        <f t="shared" si="113"/>
        <v>185</v>
      </c>
      <c r="G453" s="348">
        <v>182</v>
      </c>
      <c r="H453" s="348">
        <v>3</v>
      </c>
      <c r="I453" s="345">
        <f t="shared" si="114"/>
        <v>185</v>
      </c>
      <c r="J453" s="345">
        <f t="shared" si="115"/>
        <v>0</v>
      </c>
      <c r="L453" s="572">
        <v>0</v>
      </c>
      <c r="M453" s="572">
        <f t="shared" si="116"/>
        <v>0</v>
      </c>
    </row>
    <row r="454" spans="1:13" ht="16.5" hidden="1">
      <c r="A454" s="714"/>
      <c r="B454" s="337" t="s">
        <v>1996</v>
      </c>
      <c r="C454" s="338" t="s">
        <v>2002</v>
      </c>
      <c r="D454" s="348">
        <v>0</v>
      </c>
      <c r="E454" s="348">
        <v>399</v>
      </c>
      <c r="F454" s="345">
        <f t="shared" si="113"/>
        <v>399</v>
      </c>
      <c r="G454" s="348">
        <v>396</v>
      </c>
      <c r="H454" s="348">
        <v>3</v>
      </c>
      <c r="I454" s="345">
        <f t="shared" si="114"/>
        <v>399</v>
      </c>
      <c r="J454" s="345">
        <f t="shared" si="115"/>
        <v>0</v>
      </c>
      <c r="L454" s="572">
        <v>0</v>
      </c>
      <c r="M454" s="572">
        <f t="shared" si="116"/>
        <v>0</v>
      </c>
    </row>
    <row r="455" spans="1:13" ht="16.5" hidden="1">
      <c r="A455" s="714"/>
      <c r="B455" s="337" t="s">
        <v>1997</v>
      </c>
      <c r="C455" s="338" t="s">
        <v>2003</v>
      </c>
      <c r="D455" s="348">
        <v>0</v>
      </c>
      <c r="E455" s="348">
        <v>556</v>
      </c>
      <c r="F455" s="345">
        <f t="shared" si="113"/>
        <v>556</v>
      </c>
      <c r="G455" s="348">
        <v>548</v>
      </c>
      <c r="H455" s="348">
        <v>8</v>
      </c>
      <c r="I455" s="345">
        <f t="shared" si="114"/>
        <v>556</v>
      </c>
      <c r="J455" s="345">
        <f t="shared" si="115"/>
        <v>0</v>
      </c>
      <c r="L455" s="572">
        <v>0</v>
      </c>
      <c r="M455" s="572">
        <f t="shared" si="116"/>
        <v>0</v>
      </c>
    </row>
    <row r="456" spans="1:13" ht="16.5" hidden="1">
      <c r="A456" s="714"/>
      <c r="B456" s="337" t="s">
        <v>511</v>
      </c>
      <c r="C456" s="338" t="s">
        <v>1945</v>
      </c>
      <c r="D456" s="348">
        <v>0</v>
      </c>
      <c r="E456" s="348">
        <v>617</v>
      </c>
      <c r="F456" s="345">
        <f t="shared" si="113"/>
        <v>617</v>
      </c>
      <c r="G456" s="348">
        <v>601</v>
      </c>
      <c r="H456" s="348">
        <v>16</v>
      </c>
      <c r="I456" s="345">
        <f t="shared" si="114"/>
        <v>617</v>
      </c>
      <c r="J456" s="345">
        <f t="shared" si="115"/>
        <v>0</v>
      </c>
      <c r="L456" s="572">
        <v>0</v>
      </c>
      <c r="M456" s="572">
        <f t="shared" si="116"/>
        <v>0</v>
      </c>
    </row>
    <row r="457" spans="1:13" ht="16.5" hidden="1">
      <c r="A457" s="714"/>
      <c r="B457" s="337" t="s">
        <v>512</v>
      </c>
      <c r="C457" s="338" t="s">
        <v>1946</v>
      </c>
      <c r="D457" s="348">
        <v>0</v>
      </c>
      <c r="E457" s="348">
        <v>599</v>
      </c>
      <c r="F457" s="345">
        <f t="shared" si="113"/>
        <v>599</v>
      </c>
      <c r="G457" s="348">
        <v>587</v>
      </c>
      <c r="H457" s="348">
        <v>12</v>
      </c>
      <c r="I457" s="345">
        <f t="shared" si="114"/>
        <v>599</v>
      </c>
      <c r="J457" s="345">
        <f t="shared" si="115"/>
        <v>0</v>
      </c>
      <c r="L457" s="572">
        <v>0</v>
      </c>
      <c r="M457" s="572">
        <f t="shared" si="116"/>
        <v>0</v>
      </c>
    </row>
    <row r="458" spans="1:13" ht="16.5" hidden="1">
      <c r="A458" s="714"/>
      <c r="B458" s="337" t="s">
        <v>513</v>
      </c>
      <c r="C458" s="338" t="s">
        <v>1947</v>
      </c>
      <c r="D458" s="348">
        <v>0</v>
      </c>
      <c r="E458" s="348">
        <v>259</v>
      </c>
      <c r="F458" s="345">
        <f t="shared" si="113"/>
        <v>259</v>
      </c>
      <c r="G458" s="348">
        <v>258</v>
      </c>
      <c r="H458" s="348">
        <v>1</v>
      </c>
      <c r="I458" s="345">
        <f t="shared" si="114"/>
        <v>259</v>
      </c>
      <c r="J458" s="345">
        <f t="shared" si="115"/>
        <v>0</v>
      </c>
      <c r="L458" s="572">
        <v>0</v>
      </c>
      <c r="M458" s="572">
        <f t="shared" si="116"/>
        <v>0</v>
      </c>
    </row>
    <row r="459" spans="1:13" ht="16.5" hidden="1">
      <c r="A459" s="714"/>
      <c r="B459" s="337" t="s">
        <v>514</v>
      </c>
      <c r="C459" s="338" t="s">
        <v>2004</v>
      </c>
      <c r="D459" s="348">
        <v>0</v>
      </c>
      <c r="E459" s="348">
        <v>628</v>
      </c>
      <c r="F459" s="345">
        <f t="shared" si="113"/>
        <v>628</v>
      </c>
      <c r="G459" s="348">
        <v>621</v>
      </c>
      <c r="H459" s="348">
        <v>7</v>
      </c>
      <c r="I459" s="345">
        <f t="shared" si="114"/>
        <v>628</v>
      </c>
      <c r="J459" s="345">
        <f t="shared" si="115"/>
        <v>0</v>
      </c>
      <c r="L459" s="572">
        <v>0</v>
      </c>
      <c r="M459" s="572">
        <f t="shared" si="116"/>
        <v>0</v>
      </c>
    </row>
    <row r="460" spans="1:13" ht="16.5" hidden="1">
      <c r="A460" s="714"/>
      <c r="B460" s="337" t="s">
        <v>2005</v>
      </c>
      <c r="C460" s="338" t="s">
        <v>2008</v>
      </c>
      <c r="D460" s="348">
        <v>0</v>
      </c>
      <c r="E460" s="348">
        <v>446</v>
      </c>
      <c r="F460" s="345">
        <f t="shared" si="113"/>
        <v>446</v>
      </c>
      <c r="G460" s="348">
        <v>441</v>
      </c>
      <c r="H460" s="348">
        <v>5</v>
      </c>
      <c r="I460" s="345">
        <f t="shared" si="114"/>
        <v>446</v>
      </c>
      <c r="J460" s="345">
        <f t="shared" si="115"/>
        <v>0</v>
      </c>
      <c r="L460" s="572">
        <v>0</v>
      </c>
      <c r="M460" s="572">
        <f t="shared" si="116"/>
        <v>0</v>
      </c>
    </row>
    <row r="461" spans="1:13" ht="16.5" hidden="1">
      <c r="A461" s="714"/>
      <c r="B461" s="337" t="s">
        <v>2006</v>
      </c>
      <c r="C461" s="338" t="s">
        <v>2007</v>
      </c>
      <c r="D461" s="348">
        <v>0</v>
      </c>
      <c r="E461" s="348">
        <v>191</v>
      </c>
      <c r="F461" s="345">
        <f t="shared" si="113"/>
        <v>191</v>
      </c>
      <c r="G461" s="348">
        <v>187</v>
      </c>
      <c r="H461" s="348">
        <v>4</v>
      </c>
      <c r="I461" s="345">
        <f t="shared" si="114"/>
        <v>191</v>
      </c>
      <c r="J461" s="345">
        <f t="shared" si="115"/>
        <v>0</v>
      </c>
      <c r="L461" s="572">
        <v>0</v>
      </c>
      <c r="M461" s="572">
        <f t="shared" si="116"/>
        <v>0</v>
      </c>
    </row>
    <row r="462" spans="1:13" ht="16.5" hidden="1">
      <c r="A462" s="714"/>
      <c r="B462" s="337" t="s">
        <v>515</v>
      </c>
      <c r="C462" s="338" t="s">
        <v>2009</v>
      </c>
      <c r="D462" s="348">
        <v>0</v>
      </c>
      <c r="E462" s="348">
        <v>45</v>
      </c>
      <c r="F462" s="345">
        <f t="shared" si="113"/>
        <v>45</v>
      </c>
      <c r="G462" s="348">
        <v>44</v>
      </c>
      <c r="H462" s="348">
        <v>1</v>
      </c>
      <c r="I462" s="345">
        <f t="shared" si="114"/>
        <v>45</v>
      </c>
      <c r="J462" s="345">
        <f t="shared" si="115"/>
        <v>0</v>
      </c>
      <c r="L462" s="572">
        <v>0</v>
      </c>
      <c r="M462" s="572">
        <f t="shared" si="116"/>
        <v>0</v>
      </c>
    </row>
    <row r="463" spans="1:13" ht="16.5" hidden="1">
      <c r="A463" s="714"/>
      <c r="B463" s="337" t="s">
        <v>516</v>
      </c>
      <c r="C463" s="338" t="s">
        <v>2010</v>
      </c>
      <c r="D463" s="348">
        <v>0</v>
      </c>
      <c r="E463" s="348">
        <v>156</v>
      </c>
      <c r="F463" s="345">
        <f t="shared" si="113"/>
        <v>156</v>
      </c>
      <c r="G463" s="348">
        <v>155</v>
      </c>
      <c r="H463" s="348">
        <v>1</v>
      </c>
      <c r="I463" s="345">
        <f t="shared" si="114"/>
        <v>156</v>
      </c>
      <c r="J463" s="345">
        <f t="shared" si="115"/>
        <v>0</v>
      </c>
      <c r="L463" s="572">
        <v>0</v>
      </c>
      <c r="M463" s="572">
        <f t="shared" si="116"/>
        <v>0</v>
      </c>
    </row>
    <row r="464" spans="1:13" ht="16.5" hidden="1">
      <c r="A464" s="714"/>
      <c r="B464" s="337" t="s">
        <v>517</v>
      </c>
      <c r="C464" s="338" t="s">
        <v>2011</v>
      </c>
      <c r="D464" s="348">
        <v>0</v>
      </c>
      <c r="E464" s="348">
        <v>135</v>
      </c>
      <c r="F464" s="345">
        <f t="shared" si="113"/>
        <v>135</v>
      </c>
      <c r="G464" s="348">
        <v>134</v>
      </c>
      <c r="H464" s="348">
        <v>1</v>
      </c>
      <c r="I464" s="345">
        <f t="shared" si="114"/>
        <v>135</v>
      </c>
      <c r="J464" s="345">
        <f t="shared" si="115"/>
        <v>0</v>
      </c>
      <c r="L464" s="572">
        <v>0</v>
      </c>
      <c r="M464" s="572">
        <f t="shared" si="116"/>
        <v>0</v>
      </c>
    </row>
    <row r="465" spans="1:13" ht="33" hidden="1">
      <c r="A465" s="714"/>
      <c r="B465" s="337" t="s">
        <v>518</v>
      </c>
      <c r="C465" s="338" t="s">
        <v>2012</v>
      </c>
      <c r="D465" s="348">
        <v>0</v>
      </c>
      <c r="E465" s="348">
        <v>115</v>
      </c>
      <c r="F465" s="345">
        <f t="shared" si="113"/>
        <v>115</v>
      </c>
      <c r="G465" s="348">
        <v>114</v>
      </c>
      <c r="H465" s="348">
        <v>1</v>
      </c>
      <c r="I465" s="345">
        <f t="shared" si="114"/>
        <v>115</v>
      </c>
      <c r="J465" s="345">
        <f t="shared" si="115"/>
        <v>0</v>
      </c>
      <c r="L465" s="572">
        <v>0</v>
      </c>
      <c r="M465" s="572">
        <f t="shared" si="116"/>
        <v>0</v>
      </c>
    </row>
    <row r="466" spans="1:13" ht="16.5" hidden="1">
      <c r="A466" s="714"/>
      <c r="B466" s="337" t="s">
        <v>2017</v>
      </c>
      <c r="C466" s="338" t="s">
        <v>2013</v>
      </c>
      <c r="D466" s="348">
        <v>0</v>
      </c>
      <c r="E466" s="348">
        <v>59</v>
      </c>
      <c r="F466" s="345">
        <f t="shared" si="113"/>
        <v>59</v>
      </c>
      <c r="G466" s="348">
        <v>57</v>
      </c>
      <c r="H466" s="348">
        <v>2</v>
      </c>
      <c r="I466" s="345">
        <f t="shared" si="114"/>
        <v>59</v>
      </c>
      <c r="J466" s="345">
        <f t="shared" si="115"/>
        <v>0</v>
      </c>
      <c r="L466" s="572">
        <v>0</v>
      </c>
      <c r="M466" s="572">
        <f t="shared" si="116"/>
        <v>0</v>
      </c>
    </row>
    <row r="467" spans="1:13" ht="16.5" hidden="1">
      <c r="A467" s="714"/>
      <c r="B467" s="337" t="s">
        <v>2018</v>
      </c>
      <c r="C467" s="338" t="s">
        <v>1948</v>
      </c>
      <c r="D467" s="348">
        <v>0</v>
      </c>
      <c r="E467" s="348">
        <v>188</v>
      </c>
      <c r="F467" s="345">
        <f t="shared" si="113"/>
        <v>188</v>
      </c>
      <c r="G467" s="348">
        <v>185</v>
      </c>
      <c r="H467" s="348">
        <v>3</v>
      </c>
      <c r="I467" s="345">
        <f t="shared" si="114"/>
        <v>188</v>
      </c>
      <c r="J467" s="345">
        <f t="shared" si="115"/>
        <v>0</v>
      </c>
      <c r="L467" s="572">
        <v>0</v>
      </c>
      <c r="M467" s="572">
        <f t="shared" si="116"/>
        <v>0</v>
      </c>
    </row>
    <row r="468" spans="1:13" ht="16.5" hidden="1">
      <c r="A468" s="714"/>
      <c r="B468" s="337" t="s">
        <v>2019</v>
      </c>
      <c r="C468" s="338" t="s">
        <v>2014</v>
      </c>
      <c r="D468" s="348">
        <v>0</v>
      </c>
      <c r="E468" s="348">
        <v>197</v>
      </c>
      <c r="F468" s="345">
        <f t="shared" si="113"/>
        <v>197</v>
      </c>
      <c r="G468" s="348">
        <v>191</v>
      </c>
      <c r="H468" s="348">
        <v>6</v>
      </c>
      <c r="I468" s="345">
        <f t="shared" si="114"/>
        <v>197</v>
      </c>
      <c r="J468" s="345">
        <f t="shared" si="115"/>
        <v>0</v>
      </c>
      <c r="L468" s="572">
        <v>0</v>
      </c>
      <c r="M468" s="572">
        <f t="shared" si="116"/>
        <v>0</v>
      </c>
    </row>
    <row r="469" spans="1:13" ht="16.5" hidden="1">
      <c r="A469" s="714"/>
      <c r="B469" s="337" t="s">
        <v>2020</v>
      </c>
      <c r="C469" s="338" t="s">
        <v>2015</v>
      </c>
      <c r="D469" s="348">
        <v>0</v>
      </c>
      <c r="E469" s="348">
        <v>57</v>
      </c>
      <c r="F469" s="345">
        <f t="shared" si="113"/>
        <v>57</v>
      </c>
      <c r="G469" s="348">
        <v>56</v>
      </c>
      <c r="H469" s="348">
        <v>1</v>
      </c>
      <c r="I469" s="345">
        <f t="shared" si="114"/>
        <v>57</v>
      </c>
      <c r="J469" s="345">
        <f t="shared" si="115"/>
        <v>0</v>
      </c>
      <c r="L469" s="572">
        <v>0</v>
      </c>
      <c r="M469" s="572">
        <f t="shared" si="116"/>
        <v>0</v>
      </c>
    </row>
    <row r="470" spans="1:13" ht="16.5" hidden="1">
      <c r="A470" s="714"/>
      <c r="B470" s="337" t="s">
        <v>2021</v>
      </c>
      <c r="C470" s="338" t="s">
        <v>2016</v>
      </c>
      <c r="D470" s="348">
        <v>0</v>
      </c>
      <c r="E470" s="348">
        <v>105</v>
      </c>
      <c r="F470" s="345">
        <f t="shared" si="113"/>
        <v>105</v>
      </c>
      <c r="G470" s="348">
        <v>100</v>
      </c>
      <c r="H470" s="348">
        <v>5</v>
      </c>
      <c r="I470" s="345">
        <f t="shared" si="114"/>
        <v>105</v>
      </c>
      <c r="J470" s="345">
        <f t="shared" si="115"/>
        <v>0</v>
      </c>
      <c r="L470" s="572">
        <v>0</v>
      </c>
      <c r="M470" s="572">
        <f t="shared" si="116"/>
        <v>0</v>
      </c>
    </row>
    <row r="471" spans="1:13" ht="16.5" hidden="1">
      <c r="A471" s="714"/>
      <c r="B471" s="337" t="s">
        <v>519</v>
      </c>
      <c r="C471" s="338" t="s">
        <v>2022</v>
      </c>
      <c r="D471" s="348">
        <v>0</v>
      </c>
      <c r="E471" s="348">
        <v>96</v>
      </c>
      <c r="F471" s="345">
        <f t="shared" si="113"/>
        <v>96</v>
      </c>
      <c r="G471" s="348">
        <v>95</v>
      </c>
      <c r="H471" s="348">
        <v>1</v>
      </c>
      <c r="I471" s="345">
        <f t="shared" si="114"/>
        <v>96</v>
      </c>
      <c r="J471" s="345">
        <f t="shared" si="115"/>
        <v>0</v>
      </c>
      <c r="L471" s="572">
        <v>0</v>
      </c>
      <c r="M471" s="572">
        <f t="shared" si="116"/>
        <v>0</v>
      </c>
    </row>
    <row r="472" spans="1:13" ht="16.5" hidden="1">
      <c r="A472" s="714"/>
      <c r="B472" s="337" t="s">
        <v>520</v>
      </c>
      <c r="C472" s="338" t="s">
        <v>1949</v>
      </c>
      <c r="D472" s="348">
        <v>0</v>
      </c>
      <c r="E472" s="348">
        <v>168</v>
      </c>
      <c r="F472" s="345">
        <f t="shared" si="113"/>
        <v>168</v>
      </c>
      <c r="G472" s="348">
        <v>164</v>
      </c>
      <c r="H472" s="348">
        <v>4</v>
      </c>
      <c r="I472" s="345">
        <f t="shared" si="114"/>
        <v>168</v>
      </c>
      <c r="J472" s="345">
        <f t="shared" si="115"/>
        <v>0</v>
      </c>
      <c r="L472" s="572">
        <v>0</v>
      </c>
      <c r="M472" s="572">
        <f t="shared" si="116"/>
        <v>0</v>
      </c>
    </row>
    <row r="473" spans="1:13" ht="16.5" hidden="1">
      <c r="A473" s="714"/>
      <c r="B473" s="337" t="s">
        <v>1980</v>
      </c>
      <c r="C473" s="338" t="s">
        <v>2023</v>
      </c>
      <c r="D473" s="348">
        <v>0</v>
      </c>
      <c r="E473" s="348">
        <v>131</v>
      </c>
      <c r="F473" s="345">
        <f t="shared" si="113"/>
        <v>131</v>
      </c>
      <c r="G473" s="348">
        <v>131</v>
      </c>
      <c r="H473" s="348">
        <v>0</v>
      </c>
      <c r="I473" s="345">
        <f t="shared" si="114"/>
        <v>131</v>
      </c>
      <c r="J473" s="345">
        <f t="shared" si="115"/>
        <v>0</v>
      </c>
      <c r="L473" s="572">
        <v>0</v>
      </c>
      <c r="M473" s="572">
        <f t="shared" si="116"/>
        <v>0</v>
      </c>
    </row>
    <row r="474" spans="1:13" ht="16.5" hidden="1">
      <c r="A474" s="714"/>
      <c r="B474" s="337" t="s">
        <v>2024</v>
      </c>
      <c r="C474" s="338" t="s">
        <v>1950</v>
      </c>
      <c r="D474" s="348">
        <v>0</v>
      </c>
      <c r="E474" s="348">
        <v>883</v>
      </c>
      <c r="F474" s="345">
        <f t="shared" si="113"/>
        <v>883</v>
      </c>
      <c r="G474" s="348">
        <v>873</v>
      </c>
      <c r="H474" s="348">
        <v>10</v>
      </c>
      <c r="I474" s="345">
        <f t="shared" si="114"/>
        <v>883</v>
      </c>
      <c r="J474" s="345">
        <f t="shared" si="115"/>
        <v>0</v>
      </c>
      <c r="L474" s="572">
        <v>0</v>
      </c>
      <c r="M474" s="572">
        <f t="shared" si="116"/>
        <v>0</v>
      </c>
    </row>
    <row r="475" spans="1:13">
      <c r="A475" s="344"/>
      <c r="B475" s="340"/>
      <c r="C475" s="340"/>
      <c r="D475" s="339"/>
      <c r="E475" s="339"/>
      <c r="F475" s="339"/>
      <c r="G475" s="339"/>
      <c r="H475" s="339"/>
      <c r="I475" s="339"/>
      <c r="J475" s="339"/>
    </row>
  </sheetData>
  <autoFilter ref="A6:J41"/>
  <mergeCells count="21">
    <mergeCell ref="A404:A438"/>
    <mergeCell ref="A440:A474"/>
    <mergeCell ref="A224:A258"/>
    <mergeCell ref="A260:A294"/>
    <mergeCell ref="A296:A330"/>
    <mergeCell ref="A332:A366"/>
    <mergeCell ref="A368:A402"/>
    <mergeCell ref="A44:A78"/>
    <mergeCell ref="A80:A114"/>
    <mergeCell ref="A116:A150"/>
    <mergeCell ref="A152:A186"/>
    <mergeCell ref="A188:A222"/>
    <mergeCell ref="A7:A41"/>
    <mergeCell ref="B6:C6"/>
    <mergeCell ref="F3:F5"/>
    <mergeCell ref="J3:J5"/>
    <mergeCell ref="D3:D5"/>
    <mergeCell ref="E3:E5"/>
    <mergeCell ref="G3:I4"/>
    <mergeCell ref="B3:C5"/>
    <mergeCell ref="A3:A5"/>
  </mergeCells>
  <printOptions horizontalCentered="1" verticalCentered="1"/>
  <pageMargins left="0.23622047244094491" right="0" top="0" bottom="0" header="0.31496062992125984" footer="0.31496062992125984"/>
  <pageSetup paperSize="9" scale="1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86"/>
  <sheetViews>
    <sheetView view="pageBreakPreview" zoomScale="145" zoomScaleNormal="100" zoomScaleSheetLayoutView="145" workbookViewId="0">
      <selection activeCell="A3" sqref="A3:D3"/>
    </sheetView>
  </sheetViews>
  <sheetFormatPr defaultColWidth="9" defaultRowHeight="12.75"/>
  <cols>
    <col min="1" max="1" width="7.85546875" style="320" bestFit="1" customWidth="1"/>
    <col min="2" max="2" width="57.7109375" style="320" customWidth="1"/>
    <col min="3" max="3" width="17.5703125" style="320" customWidth="1"/>
    <col min="4" max="4" width="31" style="320" customWidth="1"/>
    <col min="5" max="5" width="36.28515625" style="481" hidden="1" customWidth="1"/>
    <col min="6" max="6" width="10.28515625" style="320" hidden="1" customWidth="1"/>
    <col min="7" max="7" width="48.5703125" style="320" hidden="1" customWidth="1"/>
    <col min="8" max="8" width="24.28515625" style="320" hidden="1" customWidth="1"/>
    <col min="9" max="9" width="11.28515625" style="320" customWidth="1"/>
    <col min="10" max="10" width="11.28515625" style="628" bestFit="1" customWidth="1"/>
    <col min="11" max="11" width="12.42578125" style="628" bestFit="1" customWidth="1"/>
    <col min="12" max="12" width="14.85546875" style="320" bestFit="1" customWidth="1"/>
    <col min="13" max="16384" width="9" style="320"/>
  </cols>
  <sheetData>
    <row r="1" spans="1:11" ht="26.25">
      <c r="A1" s="720" t="s">
        <v>2042</v>
      </c>
      <c r="B1" s="721"/>
      <c r="C1" s="721"/>
      <c r="D1" s="722"/>
    </row>
    <row r="2" spans="1:11" ht="15.75">
      <c r="A2" s="723" t="s">
        <v>2260</v>
      </c>
      <c r="B2" s="724"/>
      <c r="C2" s="724"/>
      <c r="D2" s="725"/>
    </row>
    <row r="3" spans="1:11" ht="15">
      <c r="A3" s="726" t="s">
        <v>2062</v>
      </c>
      <c r="B3" s="727"/>
      <c r="C3" s="727"/>
      <c r="D3" s="728"/>
    </row>
    <row r="4" spans="1:11" ht="45">
      <c r="A4" s="321" t="s">
        <v>806</v>
      </c>
      <c r="B4" s="322" t="s">
        <v>2063</v>
      </c>
      <c r="C4" s="322" t="s">
        <v>2030</v>
      </c>
      <c r="D4" s="323" t="s">
        <v>2064</v>
      </c>
    </row>
    <row r="5" spans="1:11" ht="15">
      <c r="A5" s="321">
        <v>1</v>
      </c>
      <c r="B5" s="322">
        <v>2</v>
      </c>
      <c r="C5" s="322">
        <v>3</v>
      </c>
      <c r="D5" s="323">
        <v>4</v>
      </c>
    </row>
    <row r="6" spans="1:11" ht="14.25">
      <c r="A6" s="482">
        <v>1</v>
      </c>
      <c r="B6" s="324" t="s">
        <v>2065</v>
      </c>
      <c r="C6" s="697">
        <v>263585</v>
      </c>
      <c r="D6" s="483" t="s">
        <v>2066</v>
      </c>
      <c r="E6" s="487" t="s">
        <v>2198</v>
      </c>
    </row>
    <row r="7" spans="1:11" ht="25.5">
      <c r="A7" s="482">
        <v>2</v>
      </c>
      <c r="B7" s="326" t="s">
        <v>2067</v>
      </c>
      <c r="C7" s="697">
        <v>181437</v>
      </c>
      <c r="D7" s="483" t="s">
        <v>2066</v>
      </c>
      <c r="E7" s="487" t="s">
        <v>2198</v>
      </c>
    </row>
    <row r="8" spans="1:11" s="327" customFormat="1" ht="14.25">
      <c r="A8" s="482">
        <v>3</v>
      </c>
      <c r="B8" s="324" t="s">
        <v>2068</v>
      </c>
      <c r="C8" s="697">
        <v>344182</v>
      </c>
      <c r="D8" s="483" t="s">
        <v>2069</v>
      </c>
      <c r="E8" s="487" t="s">
        <v>2198</v>
      </c>
      <c r="J8" s="629"/>
      <c r="K8" s="629"/>
    </row>
    <row r="9" spans="1:11" ht="14.25">
      <c r="A9" s="482">
        <v>4</v>
      </c>
      <c r="B9" s="324" t="s">
        <v>2070</v>
      </c>
      <c r="C9" s="697">
        <v>2156507</v>
      </c>
      <c r="D9" s="483" t="s">
        <v>2071</v>
      </c>
      <c r="E9" s="487" t="s">
        <v>2198</v>
      </c>
    </row>
    <row r="10" spans="1:11" ht="14.25">
      <c r="A10" s="482">
        <v>5</v>
      </c>
      <c r="B10" s="324" t="s">
        <v>2072</v>
      </c>
      <c r="C10" s="697">
        <v>110913</v>
      </c>
      <c r="D10" s="483" t="s">
        <v>2073</v>
      </c>
      <c r="E10" s="487" t="s">
        <v>2198</v>
      </c>
    </row>
    <row r="11" spans="1:11" ht="14.25">
      <c r="A11" s="482">
        <v>6</v>
      </c>
      <c r="B11" s="324" t="s">
        <v>2074</v>
      </c>
      <c r="C11" s="697">
        <v>176757</v>
      </c>
      <c r="D11" s="483" t="s">
        <v>2075</v>
      </c>
      <c r="E11" s="487" t="s">
        <v>2198</v>
      </c>
      <c r="J11" s="630"/>
    </row>
    <row r="12" spans="1:11" ht="14.25">
      <c r="A12" s="482">
        <v>7</v>
      </c>
      <c r="B12" s="683" t="s">
        <v>2076</v>
      </c>
      <c r="C12" s="697">
        <f>306935+323885+798696</f>
        <v>1429516</v>
      </c>
      <c r="D12" s="656" t="s">
        <v>2077</v>
      </c>
      <c r="E12" s="487" t="s">
        <v>2200</v>
      </c>
      <c r="F12" s="582"/>
      <c r="G12" s="671" t="s">
        <v>2213</v>
      </c>
      <c r="H12" s="672" t="s">
        <v>1293</v>
      </c>
      <c r="J12" s="630"/>
    </row>
    <row r="13" spans="1:11" ht="14.25">
      <c r="A13" s="482">
        <v>8</v>
      </c>
      <c r="B13" s="657" t="s">
        <v>2078</v>
      </c>
      <c r="C13" s="673">
        <v>5985275</v>
      </c>
      <c r="D13" s="656" t="s">
        <v>2079</v>
      </c>
      <c r="E13" s="487" t="s">
        <v>2199</v>
      </c>
      <c r="G13" s="325">
        <v>6189706</v>
      </c>
      <c r="H13" s="671">
        <f>C13-G13</f>
        <v>-204431</v>
      </c>
    </row>
    <row r="14" spans="1:11" ht="14.25">
      <c r="A14" s="482">
        <v>9</v>
      </c>
      <c r="B14" s="324" t="s">
        <v>1950</v>
      </c>
      <c r="C14" s="697">
        <v>14725</v>
      </c>
      <c r="D14" s="483" t="s">
        <v>2080</v>
      </c>
      <c r="E14" s="487" t="s">
        <v>2198</v>
      </c>
    </row>
    <row r="15" spans="1:11" ht="42.75">
      <c r="A15" s="482">
        <v>10</v>
      </c>
      <c r="B15" s="328" t="s">
        <v>2084</v>
      </c>
      <c r="C15" s="697">
        <v>169795</v>
      </c>
      <c r="D15" s="483" t="s">
        <v>2081</v>
      </c>
      <c r="E15" s="487" t="s">
        <v>2198</v>
      </c>
      <c r="G15" s="331"/>
      <c r="H15" s="331"/>
    </row>
    <row r="16" spans="1:11" ht="57">
      <c r="A16" s="482">
        <v>11</v>
      </c>
      <c r="B16" s="328" t="s">
        <v>2084</v>
      </c>
      <c r="C16" s="697">
        <v>7169</v>
      </c>
      <c r="D16" s="483" t="s">
        <v>2082</v>
      </c>
      <c r="E16" s="487" t="s">
        <v>2198</v>
      </c>
    </row>
    <row r="17" spans="1:21" ht="57">
      <c r="A17" s="482">
        <v>12</v>
      </c>
      <c r="B17" s="328" t="s">
        <v>2084</v>
      </c>
      <c r="C17" s="697">
        <v>68003</v>
      </c>
      <c r="D17" s="483" t="s">
        <v>2083</v>
      </c>
      <c r="E17" s="487" t="s">
        <v>2198</v>
      </c>
    </row>
    <row r="18" spans="1:21" ht="29.25" thickBot="1">
      <c r="A18" s="484">
        <v>13</v>
      </c>
      <c r="B18" s="486" t="s">
        <v>2084</v>
      </c>
      <c r="C18" s="698">
        <v>1421</v>
      </c>
      <c r="D18" s="485" t="s">
        <v>2224</v>
      </c>
      <c r="E18" s="487" t="s">
        <v>2198</v>
      </c>
    </row>
    <row r="23" spans="1:21" hidden="1"/>
    <row r="24" spans="1:21" ht="167.25" hidden="1" customHeight="1">
      <c r="D24" s="695" t="s">
        <v>2229</v>
      </c>
      <c r="H24"/>
      <c r="I24"/>
      <c r="J24"/>
      <c r="K24"/>
      <c r="L24"/>
      <c r="M24"/>
      <c r="N24"/>
      <c r="O24"/>
      <c r="P24"/>
      <c r="Q24"/>
      <c r="R24"/>
      <c r="S24"/>
      <c r="T24"/>
      <c r="U24"/>
    </row>
    <row r="25" spans="1:21" hidden="1">
      <c r="H25" s="647"/>
      <c r="I25" s="648"/>
      <c r="J25" s="648"/>
      <c r="K25" s="647"/>
      <c r="L25" s="647"/>
      <c r="M25" s="716"/>
      <c r="N25" s="716"/>
      <c r="O25" s="717"/>
      <c r="P25" s="717"/>
      <c r="Q25" s="717"/>
      <c r="R25" s="717"/>
      <c r="S25" s="647"/>
      <c r="T25"/>
      <c r="U25"/>
    </row>
    <row r="26" spans="1:21" hidden="1">
      <c r="H26" s="649"/>
      <c r="I26" s="649"/>
      <c r="J26" s="647"/>
      <c r="K26" s="648"/>
      <c r="L26" s="648"/>
      <c r="M26" s="647"/>
      <c r="N26" s="647"/>
      <c r="O26" s="716"/>
      <c r="P26" s="716"/>
      <c r="Q26" s="717"/>
      <c r="R26" s="717"/>
      <c r="S26" s="717"/>
      <c r="T26" s="717"/>
      <c r="U26" s="647"/>
    </row>
    <row r="27" spans="1:21" hidden="1">
      <c r="H27" s="649"/>
      <c r="I27" s="649"/>
      <c r="J27" s="647"/>
      <c r="K27" s="648"/>
      <c r="L27" s="648"/>
      <c r="M27" s="647"/>
      <c r="N27" s="647"/>
      <c r="O27" s="716"/>
      <c r="P27" s="716"/>
      <c r="Q27" s="717"/>
      <c r="R27" s="717"/>
      <c r="S27" s="717"/>
      <c r="T27" s="717"/>
      <c r="U27" s="647"/>
    </row>
    <row r="28" spans="1:21" hidden="1">
      <c r="H28" s="649"/>
      <c r="I28" s="649"/>
      <c r="J28" s="647"/>
      <c r="K28" s="648"/>
      <c r="L28" s="648"/>
      <c r="M28" s="647"/>
      <c r="N28" s="647"/>
      <c r="O28" s="716"/>
      <c r="P28" s="716"/>
      <c r="Q28" s="717"/>
      <c r="R28" s="717"/>
      <c r="S28" s="717"/>
      <c r="T28" s="717"/>
      <c r="U28" s="647"/>
    </row>
    <row r="29" spans="1:21" hidden="1">
      <c r="H29" s="649"/>
      <c r="I29" s="649"/>
      <c r="J29" s="647"/>
      <c r="K29" s="648"/>
      <c r="L29" s="648"/>
      <c r="M29" s="647"/>
      <c r="N29" s="647"/>
      <c r="O29" s="716"/>
      <c r="P29" s="716"/>
      <c r="Q29" s="717"/>
      <c r="R29" s="717"/>
      <c r="S29" s="717"/>
      <c r="T29" s="717"/>
      <c r="U29" s="647"/>
    </row>
    <row r="30" spans="1:21" hidden="1">
      <c r="H30" s="649"/>
      <c r="I30" s="649"/>
      <c r="J30" s="647"/>
      <c r="K30" s="648"/>
      <c r="L30" s="648"/>
      <c r="M30" s="647"/>
      <c r="N30" s="647"/>
      <c r="O30" s="716"/>
      <c r="P30" s="716"/>
      <c r="Q30" s="717"/>
      <c r="R30" s="717"/>
      <c r="S30" s="717"/>
      <c r="T30" s="717"/>
      <c r="U30" s="647"/>
    </row>
    <row r="31" spans="1:21" hidden="1">
      <c r="H31" s="649"/>
      <c r="I31" s="649"/>
      <c r="J31" s="647"/>
      <c r="K31" s="648"/>
      <c r="L31" s="648"/>
      <c r="M31" s="647"/>
      <c r="N31" s="647"/>
      <c r="O31" s="716"/>
      <c r="P31" s="716"/>
      <c r="Q31" s="717"/>
      <c r="R31" s="717"/>
      <c r="S31" s="717"/>
      <c r="T31" s="717"/>
      <c r="U31" s="647"/>
    </row>
    <row r="32" spans="1:21" hidden="1">
      <c r="H32" s="649"/>
      <c r="I32" s="649"/>
      <c r="J32" s="647"/>
      <c r="K32" s="648"/>
      <c r="L32" s="648"/>
      <c r="M32" s="647"/>
      <c r="N32" s="647"/>
      <c r="O32" s="716"/>
      <c r="P32" s="716"/>
      <c r="Q32" s="717"/>
      <c r="R32" s="717"/>
      <c r="S32" s="717"/>
      <c r="T32" s="717"/>
      <c r="U32" s="647"/>
    </row>
    <row r="33" spans="2:21" hidden="1">
      <c r="H33" s="649"/>
      <c r="I33" s="649"/>
      <c r="J33" s="647"/>
      <c r="K33" s="648"/>
      <c r="L33" s="648"/>
      <c r="M33" s="647"/>
      <c r="N33" s="647"/>
      <c r="O33" s="716"/>
      <c r="P33" s="716"/>
      <c r="Q33" s="717"/>
      <c r="R33" s="717"/>
      <c r="S33" s="717"/>
      <c r="T33" s="717"/>
      <c r="U33" s="647"/>
    </row>
    <row r="34" spans="2:21" s="663" customFormat="1" ht="15" hidden="1">
      <c r="B34" s="715" t="s">
        <v>2253</v>
      </c>
      <c r="C34" s="715"/>
      <c r="E34" s="715" t="s">
        <v>2252</v>
      </c>
      <c r="F34" s="715"/>
      <c r="H34" s="667"/>
      <c r="I34" s="667"/>
      <c r="J34" s="668"/>
      <c r="K34" s="669"/>
      <c r="L34" s="669"/>
      <c r="M34" s="668"/>
      <c r="N34" s="668"/>
      <c r="O34" s="718"/>
      <c r="P34" s="718"/>
      <c r="Q34" s="719"/>
      <c r="R34" s="719"/>
      <c r="S34" s="719"/>
      <c r="T34" s="719"/>
      <c r="U34" s="668"/>
    </row>
    <row r="35" spans="2:21" ht="15" hidden="1">
      <c r="B35" s="650" t="s">
        <v>2254</v>
      </c>
      <c r="C35" s="651">
        <v>11078</v>
      </c>
      <c r="E35" s="650" t="s">
        <v>2240</v>
      </c>
      <c r="F35" s="651">
        <v>4113998</v>
      </c>
      <c r="H35" s="649"/>
      <c r="I35" s="649"/>
      <c r="J35" s="647"/>
      <c r="K35" s="648"/>
      <c r="L35" s="648"/>
      <c r="M35" s="647"/>
      <c r="N35" s="647"/>
      <c r="O35" s="716"/>
      <c r="P35" s="716"/>
      <c r="Q35" s="717"/>
      <c r="R35" s="717"/>
      <c r="S35" s="717"/>
      <c r="T35" s="717"/>
      <c r="U35" s="647"/>
    </row>
    <row r="36" spans="2:21" ht="15" hidden="1">
      <c r="B36" s="650" t="s">
        <v>2235</v>
      </c>
      <c r="C36" s="651">
        <v>2442</v>
      </c>
      <c r="E36" s="650" t="s">
        <v>2241</v>
      </c>
      <c r="F36" s="651">
        <v>42975</v>
      </c>
      <c r="H36" s="649"/>
      <c r="I36" s="649"/>
      <c r="J36" s="647"/>
      <c r="K36" s="648"/>
      <c r="L36" s="648"/>
      <c r="M36" s="647"/>
      <c r="N36" s="647"/>
      <c r="O36" s="716"/>
      <c r="P36" s="716"/>
      <c r="Q36" s="717"/>
      <c r="R36" s="717"/>
      <c r="S36" s="717"/>
      <c r="T36" s="717"/>
      <c r="U36" s="647"/>
    </row>
    <row r="37" spans="2:21" ht="15" hidden="1">
      <c r="B37" s="650" t="s">
        <v>2238</v>
      </c>
      <c r="C37" s="651">
        <v>0</v>
      </c>
      <c r="E37" s="650" t="s">
        <v>2230</v>
      </c>
      <c r="F37" s="651">
        <v>825218</v>
      </c>
      <c r="H37" s="649"/>
      <c r="I37" s="649"/>
      <c r="J37" s="647"/>
      <c r="K37" s="648"/>
      <c r="L37" s="648"/>
      <c r="M37" s="647"/>
      <c r="N37" s="647"/>
      <c r="O37" s="716"/>
      <c r="P37" s="716"/>
      <c r="Q37" s="717"/>
      <c r="R37" s="717"/>
      <c r="S37" s="717"/>
      <c r="T37" s="717"/>
      <c r="U37" s="647"/>
    </row>
    <row r="38" spans="2:21" ht="15" hidden="1">
      <c r="B38" s="650" t="s">
        <v>2237</v>
      </c>
      <c r="C38" s="651">
        <v>40</v>
      </c>
      <c r="E38" s="650" t="s">
        <v>2242</v>
      </c>
      <c r="F38" s="651">
        <v>0</v>
      </c>
      <c r="H38" s="649"/>
      <c r="I38" s="649"/>
      <c r="J38" s="647"/>
      <c r="K38" s="648"/>
      <c r="L38" s="648"/>
      <c r="M38" s="647"/>
      <c r="N38" s="647"/>
      <c r="O38" s="648"/>
      <c r="P38" s="648"/>
      <c r="Q38" s="649"/>
      <c r="R38" s="649"/>
      <c r="S38" s="649"/>
      <c r="T38" s="649"/>
      <c r="U38" s="647"/>
    </row>
    <row r="39" spans="2:21" ht="15.75" hidden="1">
      <c r="B39" s="652" t="s">
        <v>395</v>
      </c>
      <c r="C39" s="653">
        <f>C35-C36-C37-C38</f>
        <v>8596</v>
      </c>
      <c r="E39" s="652" t="s">
        <v>395</v>
      </c>
      <c r="F39" s="653">
        <f>SUM(F37:F38)</f>
        <v>825218</v>
      </c>
      <c r="H39" s="649"/>
      <c r="I39" s="649"/>
      <c r="J39" s="647"/>
      <c r="K39" s="648"/>
      <c r="L39" s="648"/>
      <c r="M39" s="647"/>
      <c r="N39" s="647"/>
      <c r="O39" s="648"/>
      <c r="P39" s="648"/>
      <c r="Q39" s="649"/>
      <c r="R39" s="649"/>
      <c r="S39" s="649"/>
      <c r="T39" s="649"/>
      <c r="U39" s="647"/>
    </row>
    <row r="40" spans="2:21" s="331" customFormat="1" ht="15" hidden="1">
      <c r="B40" s="650"/>
      <c r="C40" s="660"/>
      <c r="E40" s="650" t="s">
        <v>2243</v>
      </c>
      <c r="F40" s="660">
        <v>19381</v>
      </c>
      <c r="G40" s="650" t="s">
        <v>2248</v>
      </c>
      <c r="H40" s="650" t="s">
        <v>2249</v>
      </c>
      <c r="I40" s="659"/>
      <c r="J40" s="647"/>
      <c r="K40" s="658"/>
      <c r="L40" s="658"/>
      <c r="M40" s="647"/>
      <c r="N40" s="647"/>
      <c r="O40" s="716"/>
      <c r="P40" s="716"/>
      <c r="Q40" s="717"/>
      <c r="R40" s="717"/>
      <c r="S40" s="717"/>
      <c r="T40" s="717"/>
      <c r="U40" s="647"/>
    </row>
    <row r="41" spans="2:21" ht="15" hidden="1">
      <c r="B41" s="650"/>
      <c r="C41" s="651"/>
      <c r="E41" s="650" t="s">
        <v>2244</v>
      </c>
      <c r="F41" s="651">
        <v>1214694</v>
      </c>
      <c r="G41" s="662">
        <v>253159</v>
      </c>
      <c r="H41" s="662">
        <f>F41-G41</f>
        <v>961535</v>
      </c>
      <c r="I41" s="649"/>
      <c r="J41" s="647"/>
      <c r="K41" s="648"/>
      <c r="L41" s="648"/>
      <c r="M41" s="647"/>
      <c r="N41" s="647"/>
      <c r="O41" s="716"/>
      <c r="P41" s="716"/>
      <c r="Q41" s="717"/>
      <c r="R41" s="717"/>
      <c r="S41" s="717"/>
      <c r="T41" s="717"/>
      <c r="U41" s="647"/>
    </row>
    <row r="42" spans="2:21" ht="15" hidden="1">
      <c r="B42" s="650"/>
      <c r="C42" s="651"/>
      <c r="E42" s="650" t="s">
        <v>2231</v>
      </c>
      <c r="F42" s="651">
        <v>0</v>
      </c>
      <c r="H42" s="649"/>
      <c r="I42" s="649"/>
      <c r="J42" s="647"/>
      <c r="K42" s="648"/>
      <c r="L42" s="648"/>
      <c r="M42" s="647"/>
      <c r="N42" s="647"/>
      <c r="O42" s="648"/>
      <c r="P42" s="648"/>
      <c r="Q42" s="649"/>
      <c r="R42" s="649"/>
      <c r="S42" s="649"/>
      <c r="T42" s="649"/>
      <c r="U42" s="647"/>
    </row>
    <row r="43" spans="2:21" ht="15" hidden="1">
      <c r="B43" s="650"/>
      <c r="C43" s="651"/>
      <c r="E43" s="650" t="s">
        <v>2232</v>
      </c>
      <c r="F43" s="651">
        <v>13572</v>
      </c>
      <c r="H43" s="649"/>
      <c r="I43" s="649"/>
      <c r="J43" s="647"/>
      <c r="K43" s="648"/>
      <c r="L43" s="648"/>
      <c r="M43" s="647"/>
      <c r="N43" s="647"/>
      <c r="O43" s="716"/>
      <c r="P43" s="716"/>
      <c r="Q43" s="717"/>
      <c r="R43" s="717"/>
      <c r="S43" s="717"/>
      <c r="T43" s="717"/>
      <c r="U43" s="647"/>
    </row>
    <row r="44" spans="2:21" ht="15" hidden="1">
      <c r="B44" s="650"/>
      <c r="C44" s="651"/>
      <c r="E44" s="650" t="s">
        <v>2233</v>
      </c>
      <c r="F44" s="651">
        <v>642465</v>
      </c>
      <c r="H44" s="649"/>
      <c r="I44" s="649"/>
      <c r="J44" s="647"/>
      <c r="K44" s="648"/>
      <c r="L44" s="648"/>
      <c r="M44" s="647"/>
      <c r="N44" s="647"/>
      <c r="O44" s="716"/>
      <c r="P44" s="716"/>
      <c r="Q44" s="717"/>
      <c r="R44" s="717"/>
      <c r="S44" s="717"/>
      <c r="T44" s="717"/>
      <c r="U44" s="647"/>
    </row>
    <row r="45" spans="2:21" ht="15" hidden="1">
      <c r="B45" s="650"/>
      <c r="C45" s="651"/>
      <c r="E45" s="650" t="s">
        <v>2234</v>
      </c>
      <c r="F45" s="651">
        <v>0</v>
      </c>
      <c r="H45" s="649"/>
      <c r="I45" s="649"/>
      <c r="J45" s="647"/>
      <c r="K45" s="648"/>
      <c r="L45" s="648"/>
      <c r="M45" s="647"/>
      <c r="N45" s="647"/>
      <c r="O45" s="716"/>
      <c r="P45" s="716"/>
      <c r="Q45" s="717"/>
      <c r="R45" s="717"/>
      <c r="S45" s="717"/>
      <c r="T45" s="717"/>
      <c r="U45" s="647"/>
    </row>
    <row r="46" spans="2:21" ht="15" hidden="1">
      <c r="B46" s="650"/>
      <c r="C46" s="651"/>
      <c r="E46" s="650" t="s">
        <v>2235</v>
      </c>
      <c r="F46" s="651">
        <v>661458</v>
      </c>
      <c r="H46" s="649"/>
      <c r="I46" s="649"/>
      <c r="J46" s="647"/>
      <c r="K46" s="648"/>
      <c r="L46"/>
      <c r="M46"/>
      <c r="N46"/>
      <c r="O46"/>
      <c r="P46"/>
      <c r="Q46"/>
      <c r="R46"/>
      <c r="S46"/>
      <c r="T46"/>
      <c r="U46"/>
    </row>
    <row r="47" spans="2:21" ht="15" hidden="1">
      <c r="B47" s="650"/>
      <c r="C47" s="651"/>
      <c r="E47" s="650" t="s">
        <v>2237</v>
      </c>
      <c r="F47" s="651">
        <v>1568</v>
      </c>
    </row>
    <row r="48" spans="2:21" ht="15" hidden="1">
      <c r="B48" s="650"/>
      <c r="C48" s="651"/>
      <c r="E48" s="650" t="s">
        <v>2238</v>
      </c>
      <c r="F48" s="651">
        <v>206200</v>
      </c>
    </row>
    <row r="49" spans="2:9" ht="15" hidden="1">
      <c r="B49" s="650"/>
      <c r="C49" s="651"/>
      <c r="E49" s="650" t="s">
        <v>2239</v>
      </c>
      <c r="F49" s="651">
        <v>0</v>
      </c>
    </row>
    <row r="50" spans="2:9" ht="15.75" hidden="1">
      <c r="B50" s="652"/>
      <c r="C50" s="653"/>
      <c r="E50" s="652" t="s">
        <v>2245</v>
      </c>
      <c r="F50" s="653">
        <f>(F35+F36+F37+F40+F41+F42+F43+F49+F46)</f>
        <v>6891296</v>
      </c>
      <c r="G50" s="696"/>
      <c r="H50" s="663">
        <v>6872303</v>
      </c>
      <c r="I50" s="663">
        <f>F50-H50</f>
        <v>18993</v>
      </c>
    </row>
    <row r="51" spans="2:9" ht="15" hidden="1">
      <c r="B51" s="650"/>
      <c r="C51" s="651"/>
      <c r="E51" s="650" t="s">
        <v>2246</v>
      </c>
      <c r="F51" s="651">
        <f>F46+F47</f>
        <v>663026</v>
      </c>
    </row>
    <row r="52" spans="2:9" ht="15" hidden="1">
      <c r="B52" s="650"/>
      <c r="C52" s="651"/>
      <c r="E52" s="650" t="s">
        <v>2247</v>
      </c>
      <c r="F52" s="651">
        <f>F43+F48</f>
        <v>219772</v>
      </c>
    </row>
    <row r="53" spans="2:9" ht="15.75" hidden="1">
      <c r="B53" s="654"/>
      <c r="C53" s="655"/>
      <c r="E53" s="654" t="s">
        <v>2236</v>
      </c>
      <c r="F53" s="655">
        <f>F35+F36+F39+F40+F41+F42+F43+F44+F45+F46+F47+F48</f>
        <v>7741529</v>
      </c>
    </row>
    <row r="54" spans="2:9" hidden="1"/>
    <row r="55" spans="2:9" hidden="1">
      <c r="E55" s="670" t="s">
        <v>2255</v>
      </c>
      <c r="F55" s="320">
        <f>F53-F46-F47-F48-F44</f>
        <v>6229838</v>
      </c>
    </row>
    <row r="56" spans="2:9" hidden="1">
      <c r="E56" s="670" t="s">
        <v>622</v>
      </c>
      <c r="F56" s="320">
        <f>C39</f>
        <v>8596</v>
      </c>
    </row>
    <row r="57" spans="2:9" hidden="1">
      <c r="E57" s="670" t="s">
        <v>2256</v>
      </c>
      <c r="F57" s="320">
        <v>253159</v>
      </c>
    </row>
    <row r="58" spans="2:9" hidden="1">
      <c r="E58" s="670" t="s">
        <v>2257</v>
      </c>
      <c r="F58" s="320">
        <f>F55+F56-F57</f>
        <v>5985275</v>
      </c>
    </row>
    <row r="59" spans="2:9" hidden="1">
      <c r="E59" s="670"/>
    </row>
    <row r="60" spans="2:9" hidden="1">
      <c r="E60" s="670"/>
    </row>
    <row r="61" spans="2:9" ht="15" hidden="1">
      <c r="F61" s="661">
        <f>C13</f>
        <v>5985275</v>
      </c>
      <c r="G61" s="651" t="s">
        <v>2250</v>
      </c>
    </row>
    <row r="62" spans="2:9" ht="15" hidden="1">
      <c r="F62" s="661">
        <f>F61-H41</f>
        <v>5023740</v>
      </c>
      <c r="G62" s="651" t="s">
        <v>2251</v>
      </c>
    </row>
    <row r="63" spans="2:9" hidden="1"/>
    <row r="64" spans="2:9"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sheetData>
  <mergeCells count="59">
    <mergeCell ref="A1:D1"/>
    <mergeCell ref="A2:D2"/>
    <mergeCell ref="A3:D3"/>
    <mergeCell ref="M25:N25"/>
    <mergeCell ref="O25:P25"/>
    <mergeCell ref="Q25:R25"/>
    <mergeCell ref="O26:P26"/>
    <mergeCell ref="Q26:R26"/>
    <mergeCell ref="S26:T26"/>
    <mergeCell ref="O27:P27"/>
    <mergeCell ref="Q27:R27"/>
    <mergeCell ref="S27:T27"/>
    <mergeCell ref="O28:P28"/>
    <mergeCell ref="Q28:R28"/>
    <mergeCell ref="S28:T28"/>
    <mergeCell ref="O29:P29"/>
    <mergeCell ref="Q29:R29"/>
    <mergeCell ref="S29:T29"/>
    <mergeCell ref="O30:P30"/>
    <mergeCell ref="Q30:R30"/>
    <mergeCell ref="S30:T30"/>
    <mergeCell ref="O31:P31"/>
    <mergeCell ref="Q31:R31"/>
    <mergeCell ref="S31:T31"/>
    <mergeCell ref="O32:P32"/>
    <mergeCell ref="Q32:R32"/>
    <mergeCell ref="S32:T32"/>
    <mergeCell ref="O33:P33"/>
    <mergeCell ref="Q33:R33"/>
    <mergeCell ref="S33:T33"/>
    <mergeCell ref="O34:P34"/>
    <mergeCell ref="Q34:R34"/>
    <mergeCell ref="S34:T34"/>
    <mergeCell ref="O35:P35"/>
    <mergeCell ref="Q35:R35"/>
    <mergeCell ref="S35:T35"/>
    <mergeCell ref="S41:T41"/>
    <mergeCell ref="O36:P36"/>
    <mergeCell ref="Q36:R36"/>
    <mergeCell ref="S36:T36"/>
    <mergeCell ref="O37:P37"/>
    <mergeCell ref="Q37:R37"/>
    <mergeCell ref="S37:T37"/>
    <mergeCell ref="E34:F34"/>
    <mergeCell ref="B34:C34"/>
    <mergeCell ref="O45:P45"/>
    <mergeCell ref="Q45:R45"/>
    <mergeCell ref="S45:T45"/>
    <mergeCell ref="O43:P43"/>
    <mergeCell ref="Q43:R43"/>
    <mergeCell ref="S43:T43"/>
    <mergeCell ref="O44:P44"/>
    <mergeCell ref="Q44:R44"/>
    <mergeCell ref="S44:T44"/>
    <mergeCell ref="O40:P40"/>
    <mergeCell ref="Q40:R40"/>
    <mergeCell ref="S40:T40"/>
    <mergeCell ref="O41:P41"/>
    <mergeCell ref="Q41:R41"/>
  </mergeCells>
  <printOptions horizontalCentered="1" verticalCentered="1"/>
  <pageMargins left="0" right="0" top="0" bottom="0" header="0" footer="0"/>
  <pageSetup paperSize="9" orientation="landscape" r:id="rId1"/>
  <headerFooter alignWithMargins="0"/>
  <rowBreaks count="1" manualBreakCount="1">
    <brk id="18" max="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workbookViewId="0">
      <selection activeCell="H1" sqref="H1"/>
    </sheetView>
  </sheetViews>
  <sheetFormatPr defaultRowHeight="12.75"/>
  <cols>
    <col min="1" max="1" width="5.5703125" style="297" customWidth="1"/>
    <col min="2" max="2" width="7" style="297" bestFit="1" customWidth="1"/>
    <col min="3" max="3" width="16.85546875" style="297" customWidth="1"/>
    <col min="4" max="4" width="13" style="297" customWidth="1"/>
    <col min="5" max="5" width="11.5703125" style="297" customWidth="1"/>
    <col min="6" max="6" width="11.28515625" style="297" customWidth="1"/>
    <col min="7" max="7" width="13.7109375" style="297" customWidth="1"/>
    <col min="8" max="8" width="31.140625" style="297" customWidth="1"/>
    <col min="9" max="9" width="14.7109375" style="297" bestFit="1" customWidth="1"/>
    <col min="10" max="10" width="19.42578125" style="297" customWidth="1"/>
    <col min="11" max="11" width="19" style="297" customWidth="1"/>
    <col min="12" max="256" width="9" style="297"/>
    <col min="257" max="257" width="5.5703125" style="297" customWidth="1"/>
    <col min="258" max="258" width="7" style="297" bestFit="1" customWidth="1"/>
    <col min="259" max="259" width="16.85546875" style="297" customWidth="1"/>
    <col min="260" max="260" width="13" style="297" customWidth="1"/>
    <col min="261" max="261" width="11.5703125" style="297" customWidth="1"/>
    <col min="262" max="262" width="11.28515625" style="297" customWidth="1"/>
    <col min="263" max="263" width="13.7109375" style="297" customWidth="1"/>
    <col min="264" max="264" width="23.42578125" style="297" customWidth="1"/>
    <col min="265" max="265" width="14.7109375" style="297" bestFit="1" customWidth="1"/>
    <col min="266" max="512" width="9" style="297"/>
    <col min="513" max="513" width="5.5703125" style="297" customWidth="1"/>
    <col min="514" max="514" width="7" style="297" bestFit="1" customWidth="1"/>
    <col min="515" max="515" width="16.85546875" style="297" customWidth="1"/>
    <col min="516" max="516" width="13" style="297" customWidth="1"/>
    <col min="517" max="517" width="11.5703125" style="297" customWidth="1"/>
    <col min="518" max="518" width="11.28515625" style="297" customWidth="1"/>
    <col min="519" max="519" width="13.7109375" style="297" customWidth="1"/>
    <col min="520" max="520" width="23.42578125" style="297" customWidth="1"/>
    <col min="521" max="521" width="14.7109375" style="297" bestFit="1" customWidth="1"/>
    <col min="522" max="768" width="9" style="297"/>
    <col min="769" max="769" width="5.5703125" style="297" customWidth="1"/>
    <col min="770" max="770" width="7" style="297" bestFit="1" customWidth="1"/>
    <col min="771" max="771" width="16.85546875" style="297" customWidth="1"/>
    <col min="772" max="772" width="13" style="297" customWidth="1"/>
    <col min="773" max="773" width="11.5703125" style="297" customWidth="1"/>
    <col min="774" max="774" width="11.28515625" style="297" customWidth="1"/>
    <col min="775" max="775" width="13.7109375" style="297" customWidth="1"/>
    <col min="776" max="776" width="23.42578125" style="297" customWidth="1"/>
    <col min="777" max="777" width="14.7109375" style="297" bestFit="1" customWidth="1"/>
    <col min="778" max="1024" width="9" style="297"/>
    <col min="1025" max="1025" width="5.5703125" style="297" customWidth="1"/>
    <col min="1026" max="1026" width="7" style="297" bestFit="1" customWidth="1"/>
    <col min="1027" max="1027" width="16.85546875" style="297" customWidth="1"/>
    <col min="1028" max="1028" width="13" style="297" customWidth="1"/>
    <col min="1029" max="1029" width="11.5703125" style="297" customWidth="1"/>
    <col min="1030" max="1030" width="11.28515625" style="297" customWidth="1"/>
    <col min="1031" max="1031" width="13.7109375" style="297" customWidth="1"/>
    <col min="1032" max="1032" width="23.42578125" style="297" customWidth="1"/>
    <col min="1033" max="1033" width="14.7109375" style="297" bestFit="1" customWidth="1"/>
    <col min="1034" max="1280" width="9" style="297"/>
    <col min="1281" max="1281" width="5.5703125" style="297" customWidth="1"/>
    <col min="1282" max="1282" width="7" style="297" bestFit="1" customWidth="1"/>
    <col min="1283" max="1283" width="16.85546875" style="297" customWidth="1"/>
    <col min="1284" max="1284" width="13" style="297" customWidth="1"/>
    <col min="1285" max="1285" width="11.5703125" style="297" customWidth="1"/>
    <col min="1286" max="1286" width="11.28515625" style="297" customWidth="1"/>
    <col min="1287" max="1287" width="13.7109375" style="297" customWidth="1"/>
    <col min="1288" max="1288" width="23.42578125" style="297" customWidth="1"/>
    <col min="1289" max="1289" width="14.7109375" style="297" bestFit="1" customWidth="1"/>
    <col min="1290" max="1536" width="9" style="297"/>
    <col min="1537" max="1537" width="5.5703125" style="297" customWidth="1"/>
    <col min="1538" max="1538" width="7" style="297" bestFit="1" customWidth="1"/>
    <col min="1539" max="1539" width="16.85546875" style="297" customWidth="1"/>
    <col min="1540" max="1540" width="13" style="297" customWidth="1"/>
    <col min="1541" max="1541" width="11.5703125" style="297" customWidth="1"/>
    <col min="1542" max="1542" width="11.28515625" style="297" customWidth="1"/>
    <col min="1543" max="1543" width="13.7109375" style="297" customWidth="1"/>
    <col min="1544" max="1544" width="23.42578125" style="297" customWidth="1"/>
    <col min="1545" max="1545" width="14.7109375" style="297" bestFit="1" customWidth="1"/>
    <col min="1546" max="1792" width="9" style="297"/>
    <col min="1793" max="1793" width="5.5703125" style="297" customWidth="1"/>
    <col min="1794" max="1794" width="7" style="297" bestFit="1" customWidth="1"/>
    <col min="1795" max="1795" width="16.85546875" style="297" customWidth="1"/>
    <col min="1796" max="1796" width="13" style="297" customWidth="1"/>
    <col min="1797" max="1797" width="11.5703125" style="297" customWidth="1"/>
    <col min="1798" max="1798" width="11.28515625" style="297" customWidth="1"/>
    <col min="1799" max="1799" width="13.7109375" style="297" customWidth="1"/>
    <col min="1800" max="1800" width="23.42578125" style="297" customWidth="1"/>
    <col min="1801" max="1801" width="14.7109375" style="297" bestFit="1" customWidth="1"/>
    <col min="1802" max="2048" width="9" style="297"/>
    <col min="2049" max="2049" width="5.5703125" style="297" customWidth="1"/>
    <col min="2050" max="2050" width="7" style="297" bestFit="1" customWidth="1"/>
    <col min="2051" max="2051" width="16.85546875" style="297" customWidth="1"/>
    <col min="2052" max="2052" width="13" style="297" customWidth="1"/>
    <col min="2053" max="2053" width="11.5703125" style="297" customWidth="1"/>
    <col min="2054" max="2054" width="11.28515625" style="297" customWidth="1"/>
    <col min="2055" max="2055" width="13.7109375" style="297" customWidth="1"/>
    <col min="2056" max="2056" width="23.42578125" style="297" customWidth="1"/>
    <col min="2057" max="2057" width="14.7109375" style="297" bestFit="1" customWidth="1"/>
    <col min="2058" max="2304" width="9" style="297"/>
    <col min="2305" max="2305" width="5.5703125" style="297" customWidth="1"/>
    <col min="2306" max="2306" width="7" style="297" bestFit="1" customWidth="1"/>
    <col min="2307" max="2307" width="16.85546875" style="297" customWidth="1"/>
    <col min="2308" max="2308" width="13" style="297" customWidth="1"/>
    <col min="2309" max="2309" width="11.5703125" style="297" customWidth="1"/>
    <col min="2310" max="2310" width="11.28515625" style="297" customWidth="1"/>
    <col min="2311" max="2311" width="13.7109375" style="297" customWidth="1"/>
    <col min="2312" max="2312" width="23.42578125" style="297" customWidth="1"/>
    <col min="2313" max="2313" width="14.7109375" style="297" bestFit="1" customWidth="1"/>
    <col min="2314" max="2560" width="9" style="297"/>
    <col min="2561" max="2561" width="5.5703125" style="297" customWidth="1"/>
    <col min="2562" max="2562" width="7" style="297" bestFit="1" customWidth="1"/>
    <col min="2563" max="2563" width="16.85546875" style="297" customWidth="1"/>
    <col min="2564" max="2564" width="13" style="297" customWidth="1"/>
    <col min="2565" max="2565" width="11.5703125" style="297" customWidth="1"/>
    <col min="2566" max="2566" width="11.28515625" style="297" customWidth="1"/>
    <col min="2567" max="2567" width="13.7109375" style="297" customWidth="1"/>
    <col min="2568" max="2568" width="23.42578125" style="297" customWidth="1"/>
    <col min="2569" max="2569" width="14.7109375" style="297" bestFit="1" customWidth="1"/>
    <col min="2570" max="2816" width="9" style="297"/>
    <col min="2817" max="2817" width="5.5703125" style="297" customWidth="1"/>
    <col min="2818" max="2818" width="7" style="297" bestFit="1" customWidth="1"/>
    <col min="2819" max="2819" width="16.85546875" style="297" customWidth="1"/>
    <col min="2820" max="2820" width="13" style="297" customWidth="1"/>
    <col min="2821" max="2821" width="11.5703125" style="297" customWidth="1"/>
    <col min="2822" max="2822" width="11.28515625" style="297" customWidth="1"/>
    <col min="2823" max="2823" width="13.7109375" style="297" customWidth="1"/>
    <col min="2824" max="2824" width="23.42578125" style="297" customWidth="1"/>
    <col min="2825" max="2825" width="14.7109375" style="297" bestFit="1" customWidth="1"/>
    <col min="2826" max="3072" width="9" style="297"/>
    <col min="3073" max="3073" width="5.5703125" style="297" customWidth="1"/>
    <col min="3074" max="3074" width="7" style="297" bestFit="1" customWidth="1"/>
    <col min="3075" max="3075" width="16.85546875" style="297" customWidth="1"/>
    <col min="3076" max="3076" width="13" style="297" customWidth="1"/>
    <col min="3077" max="3077" width="11.5703125" style="297" customWidth="1"/>
    <col min="3078" max="3078" width="11.28515625" style="297" customWidth="1"/>
    <col min="3079" max="3079" width="13.7109375" style="297" customWidth="1"/>
    <col min="3080" max="3080" width="23.42578125" style="297" customWidth="1"/>
    <col min="3081" max="3081" width="14.7109375" style="297" bestFit="1" customWidth="1"/>
    <col min="3082" max="3328" width="9" style="297"/>
    <col min="3329" max="3329" width="5.5703125" style="297" customWidth="1"/>
    <col min="3330" max="3330" width="7" style="297" bestFit="1" customWidth="1"/>
    <col min="3331" max="3331" width="16.85546875" style="297" customWidth="1"/>
    <col min="3332" max="3332" width="13" style="297" customWidth="1"/>
    <col min="3333" max="3333" width="11.5703125" style="297" customWidth="1"/>
    <col min="3334" max="3334" width="11.28515625" style="297" customWidth="1"/>
    <col min="3335" max="3335" width="13.7109375" style="297" customWidth="1"/>
    <col min="3336" max="3336" width="23.42578125" style="297" customWidth="1"/>
    <col min="3337" max="3337" width="14.7109375" style="297" bestFit="1" customWidth="1"/>
    <col min="3338" max="3584" width="9" style="297"/>
    <col min="3585" max="3585" width="5.5703125" style="297" customWidth="1"/>
    <col min="3586" max="3586" width="7" style="297" bestFit="1" customWidth="1"/>
    <col min="3587" max="3587" width="16.85546875" style="297" customWidth="1"/>
    <col min="3588" max="3588" width="13" style="297" customWidth="1"/>
    <col min="3589" max="3589" width="11.5703125" style="297" customWidth="1"/>
    <col min="3590" max="3590" width="11.28515625" style="297" customWidth="1"/>
    <col min="3591" max="3591" width="13.7109375" style="297" customWidth="1"/>
    <col min="3592" max="3592" width="23.42578125" style="297" customWidth="1"/>
    <col min="3593" max="3593" width="14.7109375" style="297" bestFit="1" customWidth="1"/>
    <col min="3594" max="3840" width="9" style="297"/>
    <col min="3841" max="3841" width="5.5703125" style="297" customWidth="1"/>
    <col min="3842" max="3842" width="7" style="297" bestFit="1" customWidth="1"/>
    <col min="3843" max="3843" width="16.85546875" style="297" customWidth="1"/>
    <col min="3844" max="3844" width="13" style="297" customWidth="1"/>
    <col min="3845" max="3845" width="11.5703125" style="297" customWidth="1"/>
    <col min="3846" max="3846" width="11.28515625" style="297" customWidth="1"/>
    <col min="3847" max="3847" width="13.7109375" style="297" customWidth="1"/>
    <col min="3848" max="3848" width="23.42578125" style="297" customWidth="1"/>
    <col min="3849" max="3849" width="14.7109375" style="297" bestFit="1" customWidth="1"/>
    <col min="3850" max="4096" width="9" style="297"/>
    <col min="4097" max="4097" width="5.5703125" style="297" customWidth="1"/>
    <col min="4098" max="4098" width="7" style="297" bestFit="1" customWidth="1"/>
    <col min="4099" max="4099" width="16.85546875" style="297" customWidth="1"/>
    <col min="4100" max="4100" width="13" style="297" customWidth="1"/>
    <col min="4101" max="4101" width="11.5703125" style="297" customWidth="1"/>
    <col min="4102" max="4102" width="11.28515625" style="297" customWidth="1"/>
    <col min="4103" max="4103" width="13.7109375" style="297" customWidth="1"/>
    <col min="4104" max="4104" width="23.42578125" style="297" customWidth="1"/>
    <col min="4105" max="4105" width="14.7109375" style="297" bestFit="1" customWidth="1"/>
    <col min="4106" max="4352" width="9" style="297"/>
    <col min="4353" max="4353" width="5.5703125" style="297" customWidth="1"/>
    <col min="4354" max="4354" width="7" style="297" bestFit="1" customWidth="1"/>
    <col min="4355" max="4355" width="16.85546875" style="297" customWidth="1"/>
    <col min="4356" max="4356" width="13" style="297" customWidth="1"/>
    <col min="4357" max="4357" width="11.5703125" style="297" customWidth="1"/>
    <col min="4358" max="4358" width="11.28515625" style="297" customWidth="1"/>
    <col min="4359" max="4359" width="13.7109375" style="297" customWidth="1"/>
    <col min="4360" max="4360" width="23.42578125" style="297" customWidth="1"/>
    <col min="4361" max="4361" width="14.7109375" style="297" bestFit="1" customWidth="1"/>
    <col min="4362" max="4608" width="9" style="297"/>
    <col min="4609" max="4609" width="5.5703125" style="297" customWidth="1"/>
    <col min="4610" max="4610" width="7" style="297" bestFit="1" customWidth="1"/>
    <col min="4611" max="4611" width="16.85546875" style="297" customWidth="1"/>
    <col min="4612" max="4612" width="13" style="297" customWidth="1"/>
    <col min="4613" max="4613" width="11.5703125" style="297" customWidth="1"/>
    <col min="4614" max="4614" width="11.28515625" style="297" customWidth="1"/>
    <col min="4615" max="4615" width="13.7109375" style="297" customWidth="1"/>
    <col min="4616" max="4616" width="23.42578125" style="297" customWidth="1"/>
    <col min="4617" max="4617" width="14.7109375" style="297" bestFit="1" customWidth="1"/>
    <col min="4618" max="4864" width="9" style="297"/>
    <col min="4865" max="4865" width="5.5703125" style="297" customWidth="1"/>
    <col min="4866" max="4866" width="7" style="297" bestFit="1" customWidth="1"/>
    <col min="4867" max="4867" width="16.85546875" style="297" customWidth="1"/>
    <col min="4868" max="4868" width="13" style="297" customWidth="1"/>
    <col min="4869" max="4869" width="11.5703125" style="297" customWidth="1"/>
    <col min="4870" max="4870" width="11.28515625" style="297" customWidth="1"/>
    <col min="4871" max="4871" width="13.7109375" style="297" customWidth="1"/>
    <col min="4872" max="4872" width="23.42578125" style="297" customWidth="1"/>
    <col min="4873" max="4873" width="14.7109375" style="297" bestFit="1" customWidth="1"/>
    <col min="4874" max="5120" width="9" style="297"/>
    <col min="5121" max="5121" width="5.5703125" style="297" customWidth="1"/>
    <col min="5122" max="5122" width="7" style="297" bestFit="1" customWidth="1"/>
    <col min="5123" max="5123" width="16.85546875" style="297" customWidth="1"/>
    <col min="5124" max="5124" width="13" style="297" customWidth="1"/>
    <col min="5125" max="5125" width="11.5703125" style="297" customWidth="1"/>
    <col min="5126" max="5126" width="11.28515625" style="297" customWidth="1"/>
    <col min="5127" max="5127" width="13.7109375" style="297" customWidth="1"/>
    <col min="5128" max="5128" width="23.42578125" style="297" customWidth="1"/>
    <col min="5129" max="5129" width="14.7109375" style="297" bestFit="1" customWidth="1"/>
    <col min="5130" max="5376" width="9" style="297"/>
    <col min="5377" max="5377" width="5.5703125" style="297" customWidth="1"/>
    <col min="5378" max="5378" width="7" style="297" bestFit="1" customWidth="1"/>
    <col min="5379" max="5379" width="16.85546875" style="297" customWidth="1"/>
    <col min="5380" max="5380" width="13" style="297" customWidth="1"/>
    <col min="5381" max="5381" width="11.5703125" style="297" customWidth="1"/>
    <col min="5382" max="5382" width="11.28515625" style="297" customWidth="1"/>
    <col min="5383" max="5383" width="13.7109375" style="297" customWidth="1"/>
    <col min="5384" max="5384" width="23.42578125" style="297" customWidth="1"/>
    <col min="5385" max="5385" width="14.7109375" style="297" bestFit="1" customWidth="1"/>
    <col min="5386" max="5632" width="9" style="297"/>
    <col min="5633" max="5633" width="5.5703125" style="297" customWidth="1"/>
    <col min="5634" max="5634" width="7" style="297" bestFit="1" customWidth="1"/>
    <col min="5635" max="5635" width="16.85546875" style="297" customWidth="1"/>
    <col min="5636" max="5636" width="13" style="297" customWidth="1"/>
    <col min="5637" max="5637" width="11.5703125" style="297" customWidth="1"/>
    <col min="5638" max="5638" width="11.28515625" style="297" customWidth="1"/>
    <col min="5639" max="5639" width="13.7109375" style="297" customWidth="1"/>
    <col min="5640" max="5640" width="23.42578125" style="297" customWidth="1"/>
    <col min="5641" max="5641" width="14.7109375" style="297" bestFit="1" customWidth="1"/>
    <col min="5642" max="5888" width="9" style="297"/>
    <col min="5889" max="5889" width="5.5703125" style="297" customWidth="1"/>
    <col min="5890" max="5890" width="7" style="297" bestFit="1" customWidth="1"/>
    <col min="5891" max="5891" width="16.85546875" style="297" customWidth="1"/>
    <col min="5892" max="5892" width="13" style="297" customWidth="1"/>
    <col min="5893" max="5893" width="11.5703125" style="297" customWidth="1"/>
    <col min="5894" max="5894" width="11.28515625" style="297" customWidth="1"/>
    <col min="5895" max="5895" width="13.7109375" style="297" customWidth="1"/>
    <col min="5896" max="5896" width="23.42578125" style="297" customWidth="1"/>
    <col min="5897" max="5897" width="14.7109375" style="297" bestFit="1" customWidth="1"/>
    <col min="5898" max="6144" width="9" style="297"/>
    <col min="6145" max="6145" width="5.5703125" style="297" customWidth="1"/>
    <col min="6146" max="6146" width="7" style="297" bestFit="1" customWidth="1"/>
    <col min="6147" max="6147" width="16.85546875" style="297" customWidth="1"/>
    <col min="6148" max="6148" width="13" style="297" customWidth="1"/>
    <col min="6149" max="6149" width="11.5703125" style="297" customWidth="1"/>
    <col min="6150" max="6150" width="11.28515625" style="297" customWidth="1"/>
    <col min="6151" max="6151" width="13.7109375" style="297" customWidth="1"/>
    <col min="6152" max="6152" width="23.42578125" style="297" customWidth="1"/>
    <col min="6153" max="6153" width="14.7109375" style="297" bestFit="1" customWidth="1"/>
    <col min="6154" max="6400" width="9" style="297"/>
    <col min="6401" max="6401" width="5.5703125" style="297" customWidth="1"/>
    <col min="6402" max="6402" width="7" style="297" bestFit="1" customWidth="1"/>
    <col min="6403" max="6403" width="16.85546875" style="297" customWidth="1"/>
    <col min="6404" max="6404" width="13" style="297" customWidth="1"/>
    <col min="6405" max="6405" width="11.5703125" style="297" customWidth="1"/>
    <col min="6406" max="6406" width="11.28515625" style="297" customWidth="1"/>
    <col min="6407" max="6407" width="13.7109375" style="297" customWidth="1"/>
    <col min="6408" max="6408" width="23.42578125" style="297" customWidth="1"/>
    <col min="6409" max="6409" width="14.7109375" style="297" bestFit="1" customWidth="1"/>
    <col min="6410" max="6656" width="9" style="297"/>
    <col min="6657" max="6657" width="5.5703125" style="297" customWidth="1"/>
    <col min="6658" max="6658" width="7" style="297" bestFit="1" customWidth="1"/>
    <col min="6659" max="6659" width="16.85546875" style="297" customWidth="1"/>
    <col min="6660" max="6660" width="13" style="297" customWidth="1"/>
    <col min="6661" max="6661" width="11.5703125" style="297" customWidth="1"/>
    <col min="6662" max="6662" width="11.28515625" style="297" customWidth="1"/>
    <col min="6663" max="6663" width="13.7109375" style="297" customWidth="1"/>
    <col min="6664" max="6664" width="23.42578125" style="297" customWidth="1"/>
    <col min="6665" max="6665" width="14.7109375" style="297" bestFit="1" customWidth="1"/>
    <col min="6666" max="6912" width="9" style="297"/>
    <col min="6913" max="6913" width="5.5703125" style="297" customWidth="1"/>
    <col min="6914" max="6914" width="7" style="297" bestFit="1" customWidth="1"/>
    <col min="6915" max="6915" width="16.85546875" style="297" customWidth="1"/>
    <col min="6916" max="6916" width="13" style="297" customWidth="1"/>
    <col min="6917" max="6917" width="11.5703125" style="297" customWidth="1"/>
    <col min="6918" max="6918" width="11.28515625" style="297" customWidth="1"/>
    <col min="6919" max="6919" width="13.7109375" style="297" customWidth="1"/>
    <col min="6920" max="6920" width="23.42578125" style="297" customWidth="1"/>
    <col min="6921" max="6921" width="14.7109375" style="297" bestFit="1" customWidth="1"/>
    <col min="6922" max="7168" width="9" style="297"/>
    <col min="7169" max="7169" width="5.5703125" style="297" customWidth="1"/>
    <col min="7170" max="7170" width="7" style="297" bestFit="1" customWidth="1"/>
    <col min="7171" max="7171" width="16.85546875" style="297" customWidth="1"/>
    <col min="7172" max="7172" width="13" style="297" customWidth="1"/>
    <col min="7173" max="7173" width="11.5703125" style="297" customWidth="1"/>
    <col min="7174" max="7174" width="11.28515625" style="297" customWidth="1"/>
    <col min="7175" max="7175" width="13.7109375" style="297" customWidth="1"/>
    <col min="7176" max="7176" width="23.42578125" style="297" customWidth="1"/>
    <col min="7177" max="7177" width="14.7109375" style="297" bestFit="1" customWidth="1"/>
    <col min="7178" max="7424" width="9" style="297"/>
    <col min="7425" max="7425" width="5.5703125" style="297" customWidth="1"/>
    <col min="7426" max="7426" width="7" style="297" bestFit="1" customWidth="1"/>
    <col min="7427" max="7427" width="16.85546875" style="297" customWidth="1"/>
    <col min="7428" max="7428" width="13" style="297" customWidth="1"/>
    <col min="7429" max="7429" width="11.5703125" style="297" customWidth="1"/>
    <col min="7430" max="7430" width="11.28515625" style="297" customWidth="1"/>
    <col min="7431" max="7431" width="13.7109375" style="297" customWidth="1"/>
    <col min="7432" max="7432" width="23.42578125" style="297" customWidth="1"/>
    <col min="7433" max="7433" width="14.7109375" style="297" bestFit="1" customWidth="1"/>
    <col min="7434" max="7680" width="9" style="297"/>
    <col min="7681" max="7681" width="5.5703125" style="297" customWidth="1"/>
    <col min="7682" max="7682" width="7" style="297" bestFit="1" customWidth="1"/>
    <col min="7683" max="7683" width="16.85546875" style="297" customWidth="1"/>
    <col min="7684" max="7684" width="13" style="297" customWidth="1"/>
    <col min="7685" max="7685" width="11.5703125" style="297" customWidth="1"/>
    <col min="7686" max="7686" width="11.28515625" style="297" customWidth="1"/>
    <col min="7687" max="7687" width="13.7109375" style="297" customWidth="1"/>
    <col min="7688" max="7688" width="23.42578125" style="297" customWidth="1"/>
    <col min="7689" max="7689" width="14.7109375" style="297" bestFit="1" customWidth="1"/>
    <col min="7690" max="7936" width="9" style="297"/>
    <col min="7937" max="7937" width="5.5703125" style="297" customWidth="1"/>
    <col min="7938" max="7938" width="7" style="297" bestFit="1" customWidth="1"/>
    <col min="7939" max="7939" width="16.85546875" style="297" customWidth="1"/>
    <col min="7940" max="7940" width="13" style="297" customWidth="1"/>
    <col min="7941" max="7941" width="11.5703125" style="297" customWidth="1"/>
    <col min="7942" max="7942" width="11.28515625" style="297" customWidth="1"/>
    <col min="7943" max="7943" width="13.7109375" style="297" customWidth="1"/>
    <col min="7944" max="7944" width="23.42578125" style="297" customWidth="1"/>
    <col min="7945" max="7945" width="14.7109375" style="297" bestFit="1" customWidth="1"/>
    <col min="7946" max="8192" width="9" style="297"/>
    <col min="8193" max="8193" width="5.5703125" style="297" customWidth="1"/>
    <col min="8194" max="8194" width="7" style="297" bestFit="1" customWidth="1"/>
    <col min="8195" max="8195" width="16.85546875" style="297" customWidth="1"/>
    <col min="8196" max="8196" width="13" style="297" customWidth="1"/>
    <col min="8197" max="8197" width="11.5703125" style="297" customWidth="1"/>
    <col min="8198" max="8198" width="11.28515625" style="297" customWidth="1"/>
    <col min="8199" max="8199" width="13.7109375" style="297" customWidth="1"/>
    <col min="8200" max="8200" width="23.42578125" style="297" customWidth="1"/>
    <col min="8201" max="8201" width="14.7109375" style="297" bestFit="1" customWidth="1"/>
    <col min="8202" max="8448" width="9" style="297"/>
    <col min="8449" max="8449" width="5.5703125" style="297" customWidth="1"/>
    <col min="8450" max="8450" width="7" style="297" bestFit="1" customWidth="1"/>
    <col min="8451" max="8451" width="16.85546875" style="297" customWidth="1"/>
    <col min="8452" max="8452" width="13" style="297" customWidth="1"/>
    <col min="8453" max="8453" width="11.5703125" style="297" customWidth="1"/>
    <col min="8454" max="8454" width="11.28515625" style="297" customWidth="1"/>
    <col min="8455" max="8455" width="13.7109375" style="297" customWidth="1"/>
    <col min="8456" max="8456" width="23.42578125" style="297" customWidth="1"/>
    <col min="8457" max="8457" width="14.7109375" style="297" bestFit="1" customWidth="1"/>
    <col min="8458" max="8704" width="9" style="297"/>
    <col min="8705" max="8705" width="5.5703125" style="297" customWidth="1"/>
    <col min="8706" max="8706" width="7" style="297" bestFit="1" customWidth="1"/>
    <col min="8707" max="8707" width="16.85546875" style="297" customWidth="1"/>
    <col min="8708" max="8708" width="13" style="297" customWidth="1"/>
    <col min="8709" max="8709" width="11.5703125" style="297" customWidth="1"/>
    <col min="8710" max="8710" width="11.28515625" style="297" customWidth="1"/>
    <col min="8711" max="8711" width="13.7109375" style="297" customWidth="1"/>
    <col min="8712" max="8712" width="23.42578125" style="297" customWidth="1"/>
    <col min="8713" max="8713" width="14.7109375" style="297" bestFit="1" customWidth="1"/>
    <col min="8714" max="8960" width="9" style="297"/>
    <col min="8961" max="8961" width="5.5703125" style="297" customWidth="1"/>
    <col min="8962" max="8962" width="7" style="297" bestFit="1" customWidth="1"/>
    <col min="8963" max="8963" width="16.85546875" style="297" customWidth="1"/>
    <col min="8964" max="8964" width="13" style="297" customWidth="1"/>
    <col min="8965" max="8965" width="11.5703125" style="297" customWidth="1"/>
    <col min="8966" max="8966" width="11.28515625" style="297" customWidth="1"/>
    <col min="8967" max="8967" width="13.7109375" style="297" customWidth="1"/>
    <col min="8968" max="8968" width="23.42578125" style="297" customWidth="1"/>
    <col min="8969" max="8969" width="14.7109375" style="297" bestFit="1" customWidth="1"/>
    <col min="8970" max="9216" width="9" style="297"/>
    <col min="9217" max="9217" width="5.5703125" style="297" customWidth="1"/>
    <col min="9218" max="9218" width="7" style="297" bestFit="1" customWidth="1"/>
    <col min="9219" max="9219" width="16.85546875" style="297" customWidth="1"/>
    <col min="9220" max="9220" width="13" style="297" customWidth="1"/>
    <col min="9221" max="9221" width="11.5703125" style="297" customWidth="1"/>
    <col min="9222" max="9222" width="11.28515625" style="297" customWidth="1"/>
    <col min="9223" max="9223" width="13.7109375" style="297" customWidth="1"/>
    <col min="9224" max="9224" width="23.42578125" style="297" customWidth="1"/>
    <col min="9225" max="9225" width="14.7109375" style="297" bestFit="1" customWidth="1"/>
    <col min="9226" max="9472" width="9" style="297"/>
    <col min="9473" max="9473" width="5.5703125" style="297" customWidth="1"/>
    <col min="9474" max="9474" width="7" style="297" bestFit="1" customWidth="1"/>
    <col min="9475" max="9475" width="16.85546875" style="297" customWidth="1"/>
    <col min="9476" max="9476" width="13" style="297" customWidth="1"/>
    <col min="9477" max="9477" width="11.5703125" style="297" customWidth="1"/>
    <col min="9478" max="9478" width="11.28515625" style="297" customWidth="1"/>
    <col min="9479" max="9479" width="13.7109375" style="297" customWidth="1"/>
    <col min="9480" max="9480" width="23.42578125" style="297" customWidth="1"/>
    <col min="9481" max="9481" width="14.7109375" style="297" bestFit="1" customWidth="1"/>
    <col min="9482" max="9728" width="9" style="297"/>
    <col min="9729" max="9729" width="5.5703125" style="297" customWidth="1"/>
    <col min="9730" max="9730" width="7" style="297" bestFit="1" customWidth="1"/>
    <col min="9731" max="9731" width="16.85546875" style="297" customWidth="1"/>
    <col min="9732" max="9732" width="13" style="297" customWidth="1"/>
    <col min="9733" max="9733" width="11.5703125" style="297" customWidth="1"/>
    <col min="9734" max="9734" width="11.28515625" style="297" customWidth="1"/>
    <col min="9735" max="9735" width="13.7109375" style="297" customWidth="1"/>
    <col min="9736" max="9736" width="23.42578125" style="297" customWidth="1"/>
    <col min="9737" max="9737" width="14.7109375" style="297" bestFit="1" customWidth="1"/>
    <col min="9738" max="9984" width="9" style="297"/>
    <col min="9985" max="9985" width="5.5703125" style="297" customWidth="1"/>
    <col min="9986" max="9986" width="7" style="297" bestFit="1" customWidth="1"/>
    <col min="9987" max="9987" width="16.85546875" style="297" customWidth="1"/>
    <col min="9988" max="9988" width="13" style="297" customWidth="1"/>
    <col min="9989" max="9989" width="11.5703125" style="297" customWidth="1"/>
    <col min="9990" max="9990" width="11.28515625" style="297" customWidth="1"/>
    <col min="9991" max="9991" width="13.7109375" style="297" customWidth="1"/>
    <col min="9992" max="9992" width="23.42578125" style="297" customWidth="1"/>
    <col min="9993" max="9993" width="14.7109375" style="297" bestFit="1" customWidth="1"/>
    <col min="9994" max="10240" width="9" style="297"/>
    <col min="10241" max="10241" width="5.5703125" style="297" customWidth="1"/>
    <col min="10242" max="10242" width="7" style="297" bestFit="1" customWidth="1"/>
    <col min="10243" max="10243" width="16.85546875" style="297" customWidth="1"/>
    <col min="10244" max="10244" width="13" style="297" customWidth="1"/>
    <col min="10245" max="10245" width="11.5703125" style="297" customWidth="1"/>
    <col min="10246" max="10246" width="11.28515625" style="297" customWidth="1"/>
    <col min="10247" max="10247" width="13.7109375" style="297" customWidth="1"/>
    <col min="10248" max="10248" width="23.42578125" style="297" customWidth="1"/>
    <col min="10249" max="10249" width="14.7109375" style="297" bestFit="1" customWidth="1"/>
    <col min="10250" max="10496" width="9" style="297"/>
    <col min="10497" max="10497" width="5.5703125" style="297" customWidth="1"/>
    <col min="10498" max="10498" width="7" style="297" bestFit="1" customWidth="1"/>
    <col min="10499" max="10499" width="16.85546875" style="297" customWidth="1"/>
    <col min="10500" max="10500" width="13" style="297" customWidth="1"/>
    <col min="10501" max="10501" width="11.5703125" style="297" customWidth="1"/>
    <col min="10502" max="10502" width="11.28515625" style="297" customWidth="1"/>
    <col min="10503" max="10503" width="13.7109375" style="297" customWidth="1"/>
    <col min="10504" max="10504" width="23.42578125" style="297" customWidth="1"/>
    <col min="10505" max="10505" width="14.7109375" style="297" bestFit="1" customWidth="1"/>
    <col min="10506" max="10752" width="9" style="297"/>
    <col min="10753" max="10753" width="5.5703125" style="297" customWidth="1"/>
    <col min="10754" max="10754" width="7" style="297" bestFit="1" customWidth="1"/>
    <col min="10755" max="10755" width="16.85546875" style="297" customWidth="1"/>
    <col min="10756" max="10756" width="13" style="297" customWidth="1"/>
    <col min="10757" max="10757" width="11.5703125" style="297" customWidth="1"/>
    <col min="10758" max="10758" width="11.28515625" style="297" customWidth="1"/>
    <col min="10759" max="10759" width="13.7109375" style="297" customWidth="1"/>
    <col min="10760" max="10760" width="23.42578125" style="297" customWidth="1"/>
    <col min="10761" max="10761" width="14.7109375" style="297" bestFit="1" customWidth="1"/>
    <col min="10762" max="11008" width="9" style="297"/>
    <col min="11009" max="11009" width="5.5703125" style="297" customWidth="1"/>
    <col min="11010" max="11010" width="7" style="297" bestFit="1" customWidth="1"/>
    <col min="11011" max="11011" width="16.85546875" style="297" customWidth="1"/>
    <col min="11012" max="11012" width="13" style="297" customWidth="1"/>
    <col min="11013" max="11013" width="11.5703125" style="297" customWidth="1"/>
    <col min="11014" max="11014" width="11.28515625" style="297" customWidth="1"/>
    <col min="11015" max="11015" width="13.7109375" style="297" customWidth="1"/>
    <col min="11016" max="11016" width="23.42578125" style="297" customWidth="1"/>
    <col min="11017" max="11017" width="14.7109375" style="297" bestFit="1" customWidth="1"/>
    <col min="11018" max="11264" width="9" style="297"/>
    <col min="11265" max="11265" width="5.5703125" style="297" customWidth="1"/>
    <col min="11266" max="11266" width="7" style="297" bestFit="1" customWidth="1"/>
    <col min="11267" max="11267" width="16.85546875" style="297" customWidth="1"/>
    <col min="11268" max="11268" width="13" style="297" customWidth="1"/>
    <col min="11269" max="11269" width="11.5703125" style="297" customWidth="1"/>
    <col min="11270" max="11270" width="11.28515625" style="297" customWidth="1"/>
    <col min="11271" max="11271" width="13.7109375" style="297" customWidth="1"/>
    <col min="11272" max="11272" width="23.42578125" style="297" customWidth="1"/>
    <col min="11273" max="11273" width="14.7109375" style="297" bestFit="1" customWidth="1"/>
    <col min="11274" max="11520" width="9" style="297"/>
    <col min="11521" max="11521" width="5.5703125" style="297" customWidth="1"/>
    <col min="11522" max="11522" width="7" style="297" bestFit="1" customWidth="1"/>
    <col min="11523" max="11523" width="16.85546875" style="297" customWidth="1"/>
    <col min="11524" max="11524" width="13" style="297" customWidth="1"/>
    <col min="11525" max="11525" width="11.5703125" style="297" customWidth="1"/>
    <col min="11526" max="11526" width="11.28515625" style="297" customWidth="1"/>
    <col min="11527" max="11527" width="13.7109375" style="297" customWidth="1"/>
    <col min="11528" max="11528" width="23.42578125" style="297" customWidth="1"/>
    <col min="11529" max="11529" width="14.7109375" style="297" bestFit="1" customWidth="1"/>
    <col min="11530" max="11776" width="9" style="297"/>
    <col min="11777" max="11777" width="5.5703125" style="297" customWidth="1"/>
    <col min="11778" max="11778" width="7" style="297" bestFit="1" customWidth="1"/>
    <col min="11779" max="11779" width="16.85546875" style="297" customWidth="1"/>
    <col min="11780" max="11780" width="13" style="297" customWidth="1"/>
    <col min="11781" max="11781" width="11.5703125" style="297" customWidth="1"/>
    <col min="11782" max="11782" width="11.28515625" style="297" customWidth="1"/>
    <col min="11783" max="11783" width="13.7109375" style="297" customWidth="1"/>
    <col min="11784" max="11784" width="23.42578125" style="297" customWidth="1"/>
    <col min="11785" max="11785" width="14.7109375" style="297" bestFit="1" customWidth="1"/>
    <col min="11786" max="12032" width="9" style="297"/>
    <col min="12033" max="12033" width="5.5703125" style="297" customWidth="1"/>
    <col min="12034" max="12034" width="7" style="297" bestFit="1" customWidth="1"/>
    <col min="12035" max="12035" width="16.85546875" style="297" customWidth="1"/>
    <col min="12036" max="12036" width="13" style="297" customWidth="1"/>
    <col min="12037" max="12037" width="11.5703125" style="297" customWidth="1"/>
    <col min="12038" max="12038" width="11.28515625" style="297" customWidth="1"/>
    <col min="12039" max="12039" width="13.7109375" style="297" customWidth="1"/>
    <col min="12040" max="12040" width="23.42578125" style="297" customWidth="1"/>
    <col min="12041" max="12041" width="14.7109375" style="297" bestFit="1" customWidth="1"/>
    <col min="12042" max="12288" width="9" style="297"/>
    <col min="12289" max="12289" width="5.5703125" style="297" customWidth="1"/>
    <col min="12290" max="12290" width="7" style="297" bestFit="1" customWidth="1"/>
    <col min="12291" max="12291" width="16.85546875" style="297" customWidth="1"/>
    <col min="12292" max="12292" width="13" style="297" customWidth="1"/>
    <col min="12293" max="12293" width="11.5703125" style="297" customWidth="1"/>
    <col min="12294" max="12294" width="11.28515625" style="297" customWidth="1"/>
    <col min="12295" max="12295" width="13.7109375" style="297" customWidth="1"/>
    <col min="12296" max="12296" width="23.42578125" style="297" customWidth="1"/>
    <col min="12297" max="12297" width="14.7109375" style="297" bestFit="1" customWidth="1"/>
    <col min="12298" max="12544" width="9" style="297"/>
    <col min="12545" max="12545" width="5.5703125" style="297" customWidth="1"/>
    <col min="12546" max="12546" width="7" style="297" bestFit="1" customWidth="1"/>
    <col min="12547" max="12547" width="16.85546875" style="297" customWidth="1"/>
    <col min="12548" max="12548" width="13" style="297" customWidth="1"/>
    <col min="12549" max="12549" width="11.5703125" style="297" customWidth="1"/>
    <col min="12550" max="12550" width="11.28515625" style="297" customWidth="1"/>
    <col min="12551" max="12551" width="13.7109375" style="297" customWidth="1"/>
    <col min="12552" max="12552" width="23.42578125" style="297" customWidth="1"/>
    <col min="12553" max="12553" width="14.7109375" style="297" bestFit="1" customWidth="1"/>
    <col min="12554" max="12800" width="9" style="297"/>
    <col min="12801" max="12801" width="5.5703125" style="297" customWidth="1"/>
    <col min="12802" max="12802" width="7" style="297" bestFit="1" customWidth="1"/>
    <col min="12803" max="12803" width="16.85546875" style="297" customWidth="1"/>
    <col min="12804" max="12804" width="13" style="297" customWidth="1"/>
    <col min="12805" max="12805" width="11.5703125" style="297" customWidth="1"/>
    <col min="12806" max="12806" width="11.28515625" style="297" customWidth="1"/>
    <col min="12807" max="12807" width="13.7109375" style="297" customWidth="1"/>
    <col min="12808" max="12808" width="23.42578125" style="297" customWidth="1"/>
    <col min="12809" max="12809" width="14.7109375" style="297" bestFit="1" customWidth="1"/>
    <col min="12810" max="13056" width="9" style="297"/>
    <col min="13057" max="13057" width="5.5703125" style="297" customWidth="1"/>
    <col min="13058" max="13058" width="7" style="297" bestFit="1" customWidth="1"/>
    <col min="13059" max="13059" width="16.85546875" style="297" customWidth="1"/>
    <col min="13060" max="13060" width="13" style="297" customWidth="1"/>
    <col min="13061" max="13061" width="11.5703125" style="297" customWidth="1"/>
    <col min="13062" max="13062" width="11.28515625" style="297" customWidth="1"/>
    <col min="13063" max="13063" width="13.7109375" style="297" customWidth="1"/>
    <col min="13064" max="13064" width="23.42578125" style="297" customWidth="1"/>
    <col min="13065" max="13065" width="14.7109375" style="297" bestFit="1" customWidth="1"/>
    <col min="13066" max="13312" width="9" style="297"/>
    <col min="13313" max="13313" width="5.5703125" style="297" customWidth="1"/>
    <col min="13314" max="13314" width="7" style="297" bestFit="1" customWidth="1"/>
    <col min="13315" max="13315" width="16.85546875" style="297" customWidth="1"/>
    <col min="13316" max="13316" width="13" style="297" customWidth="1"/>
    <col min="13317" max="13317" width="11.5703125" style="297" customWidth="1"/>
    <col min="13318" max="13318" width="11.28515625" style="297" customWidth="1"/>
    <col min="13319" max="13319" width="13.7109375" style="297" customWidth="1"/>
    <col min="13320" max="13320" width="23.42578125" style="297" customWidth="1"/>
    <col min="13321" max="13321" width="14.7109375" style="297" bestFit="1" customWidth="1"/>
    <col min="13322" max="13568" width="9" style="297"/>
    <col min="13569" max="13569" width="5.5703125" style="297" customWidth="1"/>
    <col min="13570" max="13570" width="7" style="297" bestFit="1" customWidth="1"/>
    <col min="13571" max="13571" width="16.85546875" style="297" customWidth="1"/>
    <col min="13572" max="13572" width="13" style="297" customWidth="1"/>
    <col min="13573" max="13573" width="11.5703125" style="297" customWidth="1"/>
    <col min="13574" max="13574" width="11.28515625" style="297" customWidth="1"/>
    <col min="13575" max="13575" width="13.7109375" style="297" customWidth="1"/>
    <col min="13576" max="13576" width="23.42578125" style="297" customWidth="1"/>
    <col min="13577" max="13577" width="14.7109375" style="297" bestFit="1" customWidth="1"/>
    <col min="13578" max="13824" width="9" style="297"/>
    <col min="13825" max="13825" width="5.5703125" style="297" customWidth="1"/>
    <col min="13826" max="13826" width="7" style="297" bestFit="1" customWidth="1"/>
    <col min="13827" max="13827" width="16.85546875" style="297" customWidth="1"/>
    <col min="13828" max="13828" width="13" style="297" customWidth="1"/>
    <col min="13829" max="13829" width="11.5703125" style="297" customWidth="1"/>
    <col min="13830" max="13830" width="11.28515625" style="297" customWidth="1"/>
    <col min="13831" max="13831" width="13.7109375" style="297" customWidth="1"/>
    <col min="13832" max="13832" width="23.42578125" style="297" customWidth="1"/>
    <col min="13833" max="13833" width="14.7109375" style="297" bestFit="1" customWidth="1"/>
    <col min="13834" max="14080" width="9" style="297"/>
    <col min="14081" max="14081" width="5.5703125" style="297" customWidth="1"/>
    <col min="14082" max="14082" width="7" style="297" bestFit="1" customWidth="1"/>
    <col min="14083" max="14083" width="16.85546875" style="297" customWidth="1"/>
    <col min="14084" max="14084" width="13" style="297" customWidth="1"/>
    <col min="14085" max="14085" width="11.5703125" style="297" customWidth="1"/>
    <col min="14086" max="14086" width="11.28515625" style="297" customWidth="1"/>
    <col min="14087" max="14087" width="13.7109375" style="297" customWidth="1"/>
    <col min="14088" max="14088" width="23.42578125" style="297" customWidth="1"/>
    <col min="14089" max="14089" width="14.7109375" style="297" bestFit="1" customWidth="1"/>
    <col min="14090" max="14336" width="9" style="297"/>
    <col min="14337" max="14337" width="5.5703125" style="297" customWidth="1"/>
    <col min="14338" max="14338" width="7" style="297" bestFit="1" customWidth="1"/>
    <col min="14339" max="14339" width="16.85546875" style="297" customWidth="1"/>
    <col min="14340" max="14340" width="13" style="297" customWidth="1"/>
    <col min="14341" max="14341" width="11.5703125" style="297" customWidth="1"/>
    <col min="14342" max="14342" width="11.28515625" style="297" customWidth="1"/>
    <col min="14343" max="14343" width="13.7109375" style="297" customWidth="1"/>
    <col min="14344" max="14344" width="23.42578125" style="297" customWidth="1"/>
    <col min="14345" max="14345" width="14.7109375" style="297" bestFit="1" customWidth="1"/>
    <col min="14346" max="14592" width="9" style="297"/>
    <col min="14593" max="14593" width="5.5703125" style="297" customWidth="1"/>
    <col min="14594" max="14594" width="7" style="297" bestFit="1" customWidth="1"/>
    <col min="14595" max="14595" width="16.85546875" style="297" customWidth="1"/>
    <col min="14596" max="14596" width="13" style="297" customWidth="1"/>
    <col min="14597" max="14597" width="11.5703125" style="297" customWidth="1"/>
    <col min="14598" max="14598" width="11.28515625" style="297" customWidth="1"/>
    <col min="14599" max="14599" width="13.7109375" style="297" customWidth="1"/>
    <col min="14600" max="14600" width="23.42578125" style="297" customWidth="1"/>
    <col min="14601" max="14601" width="14.7109375" style="297" bestFit="1" customWidth="1"/>
    <col min="14602" max="14848" width="9" style="297"/>
    <col min="14849" max="14849" width="5.5703125" style="297" customWidth="1"/>
    <col min="14850" max="14850" width="7" style="297" bestFit="1" customWidth="1"/>
    <col min="14851" max="14851" width="16.85546875" style="297" customWidth="1"/>
    <col min="14852" max="14852" width="13" style="297" customWidth="1"/>
    <col min="14853" max="14853" width="11.5703125" style="297" customWidth="1"/>
    <col min="14854" max="14854" width="11.28515625" style="297" customWidth="1"/>
    <col min="14855" max="14855" width="13.7109375" style="297" customWidth="1"/>
    <col min="14856" max="14856" width="23.42578125" style="297" customWidth="1"/>
    <col min="14857" max="14857" width="14.7109375" style="297" bestFit="1" customWidth="1"/>
    <col min="14858" max="15104" width="9" style="297"/>
    <col min="15105" max="15105" width="5.5703125" style="297" customWidth="1"/>
    <col min="15106" max="15106" width="7" style="297" bestFit="1" customWidth="1"/>
    <col min="15107" max="15107" width="16.85546875" style="297" customWidth="1"/>
    <col min="15108" max="15108" width="13" style="297" customWidth="1"/>
    <col min="15109" max="15109" width="11.5703125" style="297" customWidth="1"/>
    <col min="15110" max="15110" width="11.28515625" style="297" customWidth="1"/>
    <col min="15111" max="15111" width="13.7109375" style="297" customWidth="1"/>
    <col min="15112" max="15112" width="23.42578125" style="297" customWidth="1"/>
    <col min="15113" max="15113" width="14.7109375" style="297" bestFit="1" customWidth="1"/>
    <col min="15114" max="15360" width="9" style="297"/>
    <col min="15361" max="15361" width="5.5703125" style="297" customWidth="1"/>
    <col min="15362" max="15362" width="7" style="297" bestFit="1" customWidth="1"/>
    <col min="15363" max="15363" width="16.85546875" style="297" customWidth="1"/>
    <col min="15364" max="15364" width="13" style="297" customWidth="1"/>
    <col min="15365" max="15365" width="11.5703125" style="297" customWidth="1"/>
    <col min="15366" max="15366" width="11.28515625" style="297" customWidth="1"/>
    <col min="15367" max="15367" width="13.7109375" style="297" customWidth="1"/>
    <col min="15368" max="15368" width="23.42578125" style="297" customWidth="1"/>
    <col min="15369" max="15369" width="14.7109375" style="297" bestFit="1" customWidth="1"/>
    <col min="15370" max="15616" width="9" style="297"/>
    <col min="15617" max="15617" width="5.5703125" style="297" customWidth="1"/>
    <col min="15618" max="15618" width="7" style="297" bestFit="1" customWidth="1"/>
    <col min="15619" max="15619" width="16.85546875" style="297" customWidth="1"/>
    <col min="15620" max="15620" width="13" style="297" customWidth="1"/>
    <col min="15621" max="15621" width="11.5703125" style="297" customWidth="1"/>
    <col min="15622" max="15622" width="11.28515625" style="297" customWidth="1"/>
    <col min="15623" max="15623" width="13.7109375" style="297" customWidth="1"/>
    <col min="15624" max="15624" width="23.42578125" style="297" customWidth="1"/>
    <col min="15625" max="15625" width="14.7109375" style="297" bestFit="1" customWidth="1"/>
    <col min="15626" max="15872" width="9" style="297"/>
    <col min="15873" max="15873" width="5.5703125" style="297" customWidth="1"/>
    <col min="15874" max="15874" width="7" style="297" bestFit="1" customWidth="1"/>
    <col min="15875" max="15875" width="16.85546875" style="297" customWidth="1"/>
    <col min="15876" max="15876" width="13" style="297" customWidth="1"/>
    <col min="15877" max="15877" width="11.5703125" style="297" customWidth="1"/>
    <col min="15878" max="15878" width="11.28515625" style="297" customWidth="1"/>
    <col min="15879" max="15879" width="13.7109375" style="297" customWidth="1"/>
    <col min="15880" max="15880" width="23.42578125" style="297" customWidth="1"/>
    <col min="15881" max="15881" width="14.7109375" style="297" bestFit="1" customWidth="1"/>
    <col min="15882" max="16128" width="9" style="297"/>
    <col min="16129" max="16129" width="5.5703125" style="297" customWidth="1"/>
    <col min="16130" max="16130" width="7" style="297" bestFit="1" customWidth="1"/>
    <col min="16131" max="16131" width="16.85546875" style="297" customWidth="1"/>
    <col min="16132" max="16132" width="13" style="297" customWidth="1"/>
    <col min="16133" max="16133" width="11.5703125" style="297" customWidth="1"/>
    <col min="16134" max="16134" width="11.28515625" style="297" customWidth="1"/>
    <col min="16135" max="16135" width="13.7109375" style="297" customWidth="1"/>
    <col min="16136" max="16136" width="23.42578125" style="297" customWidth="1"/>
    <col min="16137" max="16137" width="14.7109375" style="297" bestFit="1" customWidth="1"/>
    <col min="16138" max="16384" width="9" style="297"/>
  </cols>
  <sheetData>
    <row r="1" spans="1:11" s="331" customFormat="1" ht="34.5" customHeight="1">
      <c r="A1" s="730" t="s">
        <v>2031</v>
      </c>
      <c r="B1" s="730"/>
      <c r="C1" s="730"/>
      <c r="D1" s="730"/>
      <c r="E1" s="730"/>
      <c r="F1" s="730"/>
      <c r="G1" s="730"/>
      <c r="H1" s="332" t="str">
        <f>'3B'!F2</f>
        <v>YEAR 2025-26 (October-25 to December-25)</v>
      </c>
    </row>
    <row r="2" spans="1:11" ht="76.5">
      <c r="A2" s="302" t="s">
        <v>806</v>
      </c>
      <c r="B2" s="298" t="s">
        <v>1009</v>
      </c>
      <c r="C2" s="299" t="s">
        <v>2032</v>
      </c>
      <c r="D2" s="299" t="s">
        <v>1114</v>
      </c>
      <c r="E2" s="299" t="s">
        <v>805</v>
      </c>
      <c r="F2" s="299" t="s">
        <v>2033</v>
      </c>
      <c r="G2" s="299" t="s">
        <v>807</v>
      </c>
      <c r="H2" s="352" t="s">
        <v>2087</v>
      </c>
    </row>
    <row r="3" spans="1:11" s="331" customFormat="1" ht="25.5">
      <c r="A3" s="555"/>
      <c r="B3" s="555"/>
      <c r="C3" s="556" t="s">
        <v>808</v>
      </c>
      <c r="D3" s="556" t="s">
        <v>809</v>
      </c>
      <c r="E3" s="556" t="s">
        <v>810</v>
      </c>
      <c r="F3" s="556" t="s">
        <v>811</v>
      </c>
      <c r="G3" s="557" t="s">
        <v>812</v>
      </c>
      <c r="H3" s="558"/>
      <c r="J3" s="552" t="s">
        <v>2214</v>
      </c>
      <c r="K3" s="552" t="s">
        <v>2215</v>
      </c>
    </row>
    <row r="4" spans="1:11" s="333" customFormat="1" ht="15">
      <c r="A4" s="349">
        <v>1</v>
      </c>
      <c r="B4" s="350" t="s">
        <v>1115</v>
      </c>
      <c r="C4" s="351">
        <v>17949</v>
      </c>
      <c r="D4" s="351">
        <v>213</v>
      </c>
      <c r="E4" s="538">
        <f>C4+D4</f>
        <v>18162</v>
      </c>
      <c r="F4" s="351">
        <v>135</v>
      </c>
      <c r="G4" s="537">
        <f t="shared" ref="G4:G16" si="0">F4*100/E4</f>
        <v>0.74331020812685833</v>
      </c>
      <c r="H4" s="351"/>
      <c r="J4" s="553">
        <v>17049</v>
      </c>
      <c r="K4" s="554">
        <f>C4-J4</f>
        <v>900</v>
      </c>
    </row>
    <row r="5" spans="1:11" s="333" customFormat="1" ht="15">
      <c r="A5" s="349">
        <v>2</v>
      </c>
      <c r="B5" s="350" t="s">
        <v>1116</v>
      </c>
      <c r="C5" s="351">
        <v>202691</v>
      </c>
      <c r="D5" s="351">
        <v>1906</v>
      </c>
      <c r="E5" s="538">
        <f t="shared" ref="E5:E15" si="1">C5+D5</f>
        <v>204597</v>
      </c>
      <c r="F5" s="351">
        <v>4679</v>
      </c>
      <c r="G5" s="537">
        <f t="shared" si="0"/>
        <v>2.286934803540619</v>
      </c>
      <c r="H5" s="351"/>
      <c r="J5" s="553">
        <v>192141</v>
      </c>
      <c r="K5" s="554">
        <f t="shared" ref="K5:K15" si="2">C5-J5</f>
        <v>10550</v>
      </c>
    </row>
    <row r="6" spans="1:11" s="333" customFormat="1" ht="15">
      <c r="A6" s="349">
        <v>3</v>
      </c>
      <c r="B6" s="350" t="s">
        <v>696</v>
      </c>
      <c r="C6" s="351">
        <v>76099</v>
      </c>
      <c r="D6" s="351">
        <v>694</v>
      </c>
      <c r="E6" s="538">
        <f t="shared" si="1"/>
        <v>76793</v>
      </c>
      <c r="F6" s="351">
        <v>2301</v>
      </c>
      <c r="G6" s="537">
        <f t="shared" si="0"/>
        <v>2.9963668563540948</v>
      </c>
      <c r="H6" s="351"/>
      <c r="J6" s="553">
        <v>70881</v>
      </c>
      <c r="K6" s="554">
        <f t="shared" si="2"/>
        <v>5218</v>
      </c>
    </row>
    <row r="7" spans="1:11" s="333" customFormat="1" ht="15">
      <c r="A7" s="349">
        <v>4</v>
      </c>
      <c r="B7" s="350" t="s">
        <v>1117</v>
      </c>
      <c r="C7" s="351">
        <v>85572</v>
      </c>
      <c r="D7" s="351">
        <v>0</v>
      </c>
      <c r="E7" s="538">
        <f t="shared" si="1"/>
        <v>85572</v>
      </c>
      <c r="F7" s="351">
        <v>3047</v>
      </c>
      <c r="G7" s="537">
        <f t="shared" si="0"/>
        <v>3.5607441686532977</v>
      </c>
      <c r="H7" s="351"/>
      <c r="J7" s="553">
        <v>83974</v>
      </c>
      <c r="K7" s="554">
        <f t="shared" si="2"/>
        <v>1598</v>
      </c>
    </row>
    <row r="8" spans="1:11" s="333" customFormat="1" ht="15">
      <c r="A8" s="349">
        <v>5</v>
      </c>
      <c r="B8" s="350" t="s">
        <v>1118</v>
      </c>
      <c r="C8" s="351">
        <v>185893</v>
      </c>
      <c r="D8" s="351">
        <v>2058</v>
      </c>
      <c r="E8" s="538">
        <f t="shared" si="1"/>
        <v>187951</v>
      </c>
      <c r="F8" s="351">
        <v>6469</v>
      </c>
      <c r="G8" s="537">
        <f t="shared" si="0"/>
        <v>3.4418545259136688</v>
      </c>
      <c r="H8" s="351"/>
      <c r="J8" s="553">
        <v>177054</v>
      </c>
      <c r="K8" s="554">
        <f t="shared" si="2"/>
        <v>8839</v>
      </c>
    </row>
    <row r="9" spans="1:11" s="333" customFormat="1" ht="15">
      <c r="A9" s="349">
        <v>6</v>
      </c>
      <c r="B9" s="350" t="s">
        <v>1119</v>
      </c>
      <c r="C9" s="351">
        <v>60409</v>
      </c>
      <c r="D9" s="351">
        <v>702</v>
      </c>
      <c r="E9" s="538">
        <f t="shared" si="1"/>
        <v>61111</v>
      </c>
      <c r="F9" s="351">
        <v>1579</v>
      </c>
      <c r="G9" s="537">
        <f t="shared" si="0"/>
        <v>2.583822879677963</v>
      </c>
      <c r="H9" s="351"/>
      <c r="J9" s="553">
        <v>56828</v>
      </c>
      <c r="K9" s="554">
        <f t="shared" si="2"/>
        <v>3581</v>
      </c>
    </row>
    <row r="10" spans="1:11" s="333" customFormat="1" ht="15">
      <c r="A10" s="349">
        <v>7</v>
      </c>
      <c r="B10" s="350" t="s">
        <v>1951</v>
      </c>
      <c r="C10" s="351">
        <v>37151</v>
      </c>
      <c r="D10" s="351">
        <v>114</v>
      </c>
      <c r="E10" s="538">
        <f t="shared" si="1"/>
        <v>37265</v>
      </c>
      <c r="F10" s="351">
        <v>1321</v>
      </c>
      <c r="G10" s="537">
        <f t="shared" si="0"/>
        <v>3.5448812558701195</v>
      </c>
      <c r="H10" s="351"/>
      <c r="J10" s="553">
        <v>35110</v>
      </c>
      <c r="K10" s="554">
        <f t="shared" si="2"/>
        <v>2041</v>
      </c>
    </row>
    <row r="11" spans="1:11" s="333" customFormat="1" ht="15">
      <c r="A11" s="349">
        <v>8</v>
      </c>
      <c r="B11" s="350" t="s">
        <v>1120</v>
      </c>
      <c r="C11" s="351">
        <v>96729</v>
      </c>
      <c r="D11" s="351">
        <v>499</v>
      </c>
      <c r="E11" s="538">
        <f t="shared" si="1"/>
        <v>97228</v>
      </c>
      <c r="F11" s="351">
        <v>2643</v>
      </c>
      <c r="G11" s="537">
        <f t="shared" si="0"/>
        <v>2.7183527378944339</v>
      </c>
      <c r="H11" s="351"/>
      <c r="J11" s="553">
        <v>93331</v>
      </c>
      <c r="K11" s="554">
        <f t="shared" si="2"/>
        <v>3398</v>
      </c>
    </row>
    <row r="12" spans="1:11" s="333" customFormat="1" ht="15">
      <c r="A12" s="349">
        <v>9</v>
      </c>
      <c r="B12" s="350" t="s">
        <v>1121</v>
      </c>
      <c r="C12" s="351">
        <v>111939</v>
      </c>
      <c r="D12" s="351">
        <v>1382</v>
      </c>
      <c r="E12" s="538">
        <f t="shared" si="1"/>
        <v>113321</v>
      </c>
      <c r="F12" s="351">
        <v>2807</v>
      </c>
      <c r="G12" s="537">
        <f t="shared" si="0"/>
        <v>2.477034265493598</v>
      </c>
      <c r="H12" s="351"/>
      <c r="J12" s="553">
        <v>106083</v>
      </c>
      <c r="K12" s="554">
        <f t="shared" si="2"/>
        <v>5856</v>
      </c>
    </row>
    <row r="13" spans="1:11" s="333" customFormat="1" ht="15">
      <c r="A13" s="349">
        <v>10</v>
      </c>
      <c r="B13" s="350" t="s">
        <v>697</v>
      </c>
      <c r="C13" s="351">
        <v>68176</v>
      </c>
      <c r="D13" s="351">
        <v>597</v>
      </c>
      <c r="E13" s="538">
        <f t="shared" si="1"/>
        <v>68773</v>
      </c>
      <c r="F13" s="351">
        <v>1226</v>
      </c>
      <c r="G13" s="537">
        <f t="shared" si="0"/>
        <v>1.7826763410059181</v>
      </c>
      <c r="H13" s="351"/>
      <c r="J13" s="553">
        <v>65600</v>
      </c>
      <c r="K13" s="554">
        <f t="shared" si="2"/>
        <v>2576</v>
      </c>
    </row>
    <row r="14" spans="1:11" s="678" customFormat="1" ht="15">
      <c r="A14" s="349">
        <v>11</v>
      </c>
      <c r="B14" s="350" t="s">
        <v>1122</v>
      </c>
      <c r="C14" s="351">
        <v>162849</v>
      </c>
      <c r="D14" s="351">
        <v>583</v>
      </c>
      <c r="E14" s="538">
        <f t="shared" si="1"/>
        <v>163432</v>
      </c>
      <c r="F14" s="351">
        <v>6192</v>
      </c>
      <c r="G14" s="537">
        <f t="shared" si="0"/>
        <v>3.7887317049292673</v>
      </c>
      <c r="H14" s="677"/>
      <c r="J14" s="304">
        <v>158766</v>
      </c>
      <c r="K14" s="679">
        <f t="shared" si="2"/>
        <v>4083</v>
      </c>
    </row>
    <row r="15" spans="1:11" s="333" customFormat="1" ht="15">
      <c r="A15" s="349">
        <v>12</v>
      </c>
      <c r="B15" s="350" t="s">
        <v>1123</v>
      </c>
      <c r="C15" s="351">
        <v>89798</v>
      </c>
      <c r="D15" s="351">
        <v>2962</v>
      </c>
      <c r="E15" s="538">
        <f t="shared" si="1"/>
        <v>92760</v>
      </c>
      <c r="F15" s="351">
        <v>2499</v>
      </c>
      <c r="G15" s="537">
        <f t="shared" si="0"/>
        <v>2.6940491591203104</v>
      </c>
      <c r="H15" s="351"/>
      <c r="J15" s="553">
        <v>85033</v>
      </c>
      <c r="K15" s="554">
        <f t="shared" si="2"/>
        <v>4765</v>
      </c>
    </row>
    <row r="16" spans="1:11" s="499" customFormat="1">
      <c r="A16" s="731" t="s">
        <v>392</v>
      </c>
      <c r="B16" s="732"/>
      <c r="C16" s="539">
        <f>SUM(C4:C15)</f>
        <v>1195255</v>
      </c>
      <c r="D16" s="539">
        <f t="shared" ref="D16:F16" si="3">SUM(D4:D15)</f>
        <v>11710</v>
      </c>
      <c r="E16" s="539">
        <f t="shared" si="3"/>
        <v>1206965</v>
      </c>
      <c r="F16" s="539">
        <f t="shared" si="3"/>
        <v>34898</v>
      </c>
      <c r="G16" s="540">
        <f t="shared" si="0"/>
        <v>2.8913845886169027</v>
      </c>
      <c r="H16" s="498"/>
      <c r="J16" s="553">
        <f>SUM(J4:J15)</f>
        <v>1141850</v>
      </c>
      <c r="K16" s="553">
        <f>SUM(K4:K15)</f>
        <v>53405</v>
      </c>
    </row>
    <row r="17" spans="1:9" hidden="1">
      <c r="A17" s="500"/>
      <c r="B17" s="500"/>
      <c r="C17" s="501"/>
      <c r="D17" s="501"/>
      <c r="E17" s="501"/>
      <c r="F17" s="333" t="s">
        <v>2204</v>
      </c>
      <c r="G17" s="502"/>
      <c r="H17" s="503" t="s">
        <v>2205</v>
      </c>
      <c r="I17" s="581" t="s">
        <v>2206</v>
      </c>
    </row>
    <row r="18" spans="1:9" hidden="1">
      <c r="A18" s="729" t="s">
        <v>2207</v>
      </c>
      <c r="B18" s="729"/>
      <c r="C18" s="639">
        <f>E33</f>
        <v>0</v>
      </c>
      <c r="D18" s="641">
        <f>E18-C18</f>
        <v>0</v>
      </c>
      <c r="E18" s="504"/>
      <c r="F18" s="642">
        <f>H18-F32-F47-F61</f>
        <v>0</v>
      </c>
      <c r="G18" s="643" t="e">
        <f>F18*100/E18</f>
        <v>#DIV/0!</v>
      </c>
      <c r="H18" s="504"/>
      <c r="I18" s="581">
        <f>H18-F32-F47-F61</f>
        <v>0</v>
      </c>
    </row>
    <row r="19" spans="1:9" hidden="1">
      <c r="A19" s="729"/>
      <c r="B19" s="729"/>
      <c r="C19" s="639">
        <f t="shared" ref="C19:C29" si="4">E34</f>
        <v>0</v>
      </c>
      <c r="D19" s="641">
        <f t="shared" ref="D19:D29" si="5">E19-C19</f>
        <v>0</v>
      </c>
      <c r="E19" s="504"/>
      <c r="F19" s="642">
        <f t="shared" ref="F19:F29" si="6">H19-F33-F48-F62</f>
        <v>0</v>
      </c>
      <c r="G19" s="643" t="e">
        <f>F19*100/E19</f>
        <v>#DIV/0!</v>
      </c>
      <c r="H19" s="504"/>
      <c r="I19" s="581">
        <f t="shared" ref="I19:I30" si="7">H19-F33-F48-F62</f>
        <v>0</v>
      </c>
    </row>
    <row r="20" spans="1:9" hidden="1">
      <c r="A20" s="729"/>
      <c r="B20" s="729"/>
      <c r="C20" s="639">
        <f t="shared" si="4"/>
        <v>0</v>
      </c>
      <c r="D20" s="641">
        <f t="shared" si="5"/>
        <v>0</v>
      </c>
      <c r="E20" s="504"/>
      <c r="F20" s="642">
        <f t="shared" si="6"/>
        <v>0</v>
      </c>
      <c r="G20" s="643" t="e">
        <f t="shared" ref="G20:G29" si="8">F20*100/E20</f>
        <v>#DIV/0!</v>
      </c>
      <c r="H20" s="504"/>
      <c r="I20" s="581">
        <f t="shared" si="7"/>
        <v>0</v>
      </c>
    </row>
    <row r="21" spans="1:9" hidden="1">
      <c r="A21" s="729"/>
      <c r="B21" s="729"/>
      <c r="C21" s="639">
        <f t="shared" si="4"/>
        <v>0</v>
      </c>
      <c r="D21" s="641">
        <f t="shared" si="5"/>
        <v>0</v>
      </c>
      <c r="E21" s="504"/>
      <c r="F21" s="642">
        <f t="shared" si="6"/>
        <v>0</v>
      </c>
      <c r="G21" s="643" t="e">
        <f t="shared" si="8"/>
        <v>#DIV/0!</v>
      </c>
      <c r="H21" s="504"/>
      <c r="I21" s="581">
        <f t="shared" si="7"/>
        <v>0</v>
      </c>
    </row>
    <row r="22" spans="1:9" hidden="1">
      <c r="A22" s="729"/>
      <c r="B22" s="729"/>
      <c r="C22" s="639">
        <f t="shared" si="4"/>
        <v>0</v>
      </c>
      <c r="D22" s="641">
        <f t="shared" si="5"/>
        <v>0</v>
      </c>
      <c r="E22" s="504"/>
      <c r="F22" s="642">
        <f t="shared" si="6"/>
        <v>0</v>
      </c>
      <c r="G22" s="643" t="e">
        <f t="shared" si="8"/>
        <v>#DIV/0!</v>
      </c>
      <c r="H22" s="504"/>
      <c r="I22" s="581">
        <f t="shared" si="7"/>
        <v>0</v>
      </c>
    </row>
    <row r="23" spans="1:9" hidden="1">
      <c r="A23" s="729"/>
      <c r="B23" s="729"/>
      <c r="C23" s="639">
        <f t="shared" si="4"/>
        <v>0</v>
      </c>
      <c r="D23" s="641">
        <f t="shared" si="5"/>
        <v>0</v>
      </c>
      <c r="E23" s="504"/>
      <c r="F23" s="642">
        <f t="shared" si="6"/>
        <v>0</v>
      </c>
      <c r="G23" s="643" t="e">
        <f t="shared" si="8"/>
        <v>#DIV/0!</v>
      </c>
      <c r="H23" s="504"/>
      <c r="I23" s="581">
        <f t="shared" si="7"/>
        <v>0</v>
      </c>
    </row>
    <row r="24" spans="1:9" hidden="1">
      <c r="A24" s="729"/>
      <c r="B24" s="729"/>
      <c r="C24" s="639">
        <f t="shared" si="4"/>
        <v>0</v>
      </c>
      <c r="D24" s="641">
        <f t="shared" si="5"/>
        <v>0</v>
      </c>
      <c r="E24" s="504"/>
      <c r="F24" s="642">
        <f t="shared" si="6"/>
        <v>0</v>
      </c>
      <c r="G24" s="643" t="e">
        <f t="shared" si="8"/>
        <v>#DIV/0!</v>
      </c>
      <c r="H24" s="504"/>
      <c r="I24" s="581">
        <f t="shared" si="7"/>
        <v>0</v>
      </c>
    </row>
    <row r="25" spans="1:9" hidden="1">
      <c r="A25" s="729"/>
      <c r="B25" s="729"/>
      <c r="C25" s="639">
        <f t="shared" si="4"/>
        <v>0</v>
      </c>
      <c r="D25" s="641">
        <f t="shared" si="5"/>
        <v>0</v>
      </c>
      <c r="E25" s="504"/>
      <c r="F25" s="642">
        <f t="shared" si="6"/>
        <v>0</v>
      </c>
      <c r="G25" s="643" t="e">
        <f t="shared" si="8"/>
        <v>#DIV/0!</v>
      </c>
      <c r="H25" s="504"/>
      <c r="I25" s="581">
        <f t="shared" si="7"/>
        <v>0</v>
      </c>
    </row>
    <row r="26" spans="1:9" hidden="1">
      <c r="A26" s="729"/>
      <c r="B26" s="729"/>
      <c r="C26" s="639">
        <f t="shared" si="4"/>
        <v>0</v>
      </c>
      <c r="D26" s="641">
        <f t="shared" si="5"/>
        <v>0</v>
      </c>
      <c r="E26" s="504"/>
      <c r="F26" s="642">
        <f t="shared" si="6"/>
        <v>0</v>
      </c>
      <c r="G26" s="643" t="e">
        <f t="shared" si="8"/>
        <v>#DIV/0!</v>
      </c>
      <c r="H26" s="504"/>
      <c r="I26" s="581">
        <f t="shared" si="7"/>
        <v>0</v>
      </c>
    </row>
    <row r="27" spans="1:9" hidden="1">
      <c r="A27" s="729"/>
      <c r="B27" s="729"/>
      <c r="C27" s="639">
        <f t="shared" si="4"/>
        <v>0</v>
      </c>
      <c r="D27" s="641">
        <f t="shared" si="5"/>
        <v>0</v>
      </c>
      <c r="E27" s="504"/>
      <c r="F27" s="642">
        <f t="shared" si="6"/>
        <v>0</v>
      </c>
      <c r="G27" s="643" t="e">
        <f t="shared" si="8"/>
        <v>#DIV/0!</v>
      </c>
      <c r="H27" s="504"/>
      <c r="I27" s="581">
        <f t="shared" si="7"/>
        <v>0</v>
      </c>
    </row>
    <row r="28" spans="1:9" hidden="1">
      <c r="A28" s="729"/>
      <c r="B28" s="729"/>
      <c r="C28" s="639">
        <f t="shared" si="4"/>
        <v>0</v>
      </c>
      <c r="D28" s="641">
        <f t="shared" si="5"/>
        <v>0</v>
      </c>
      <c r="E28" s="504"/>
      <c r="F28" s="642">
        <f t="shared" si="6"/>
        <v>0</v>
      </c>
      <c r="G28" s="643" t="e">
        <f t="shared" si="8"/>
        <v>#DIV/0!</v>
      </c>
      <c r="H28" s="504"/>
      <c r="I28" s="581">
        <f t="shared" si="7"/>
        <v>0</v>
      </c>
    </row>
    <row r="29" spans="1:9" hidden="1">
      <c r="A29" s="729"/>
      <c r="B29" s="729"/>
      <c r="C29" s="639">
        <f t="shared" si="4"/>
        <v>0</v>
      </c>
      <c r="D29" s="641">
        <f t="shared" si="5"/>
        <v>0</v>
      </c>
      <c r="E29" s="504"/>
      <c r="F29" s="642">
        <f t="shared" si="6"/>
        <v>0</v>
      </c>
      <c r="G29" s="643" t="e">
        <f t="shared" si="8"/>
        <v>#DIV/0!</v>
      </c>
      <c r="H29" s="505"/>
      <c r="I29" s="581">
        <f t="shared" si="7"/>
        <v>0</v>
      </c>
    </row>
    <row r="30" spans="1:9" hidden="1">
      <c r="A30" s="729"/>
      <c r="B30" s="729"/>
      <c r="C30" s="641">
        <f>SUM(C18:C29)</f>
        <v>0</v>
      </c>
      <c r="D30" s="641">
        <f>SUM(D18:D29)</f>
        <v>0</v>
      </c>
      <c r="E30" s="641">
        <f>SUM(E18:E29)</f>
        <v>0</v>
      </c>
      <c r="F30" s="642">
        <f>SUM(F18:F29)</f>
        <v>0</v>
      </c>
      <c r="G30" s="644" t="e">
        <f>F30*100/E30</f>
        <v>#DIV/0!</v>
      </c>
      <c r="H30" s="641">
        <f>SUM(H18:H29)</f>
        <v>0</v>
      </c>
      <c r="I30" s="581">
        <f t="shared" si="7"/>
        <v>0</v>
      </c>
    </row>
    <row r="31" spans="1:9" hidden="1">
      <c r="A31" s="477"/>
      <c r="B31" s="477"/>
      <c r="C31" s="477"/>
      <c r="D31" s="477"/>
      <c r="E31" s="477"/>
      <c r="F31" s="333" t="s">
        <v>2204</v>
      </c>
      <c r="G31" s="477"/>
      <c r="H31" s="503" t="s">
        <v>2208</v>
      </c>
      <c r="I31" s="581" t="s">
        <v>2206</v>
      </c>
    </row>
    <row r="32" spans="1:9" hidden="1">
      <c r="A32" s="729" t="s">
        <v>2209</v>
      </c>
      <c r="B32" s="729"/>
      <c r="C32" s="639">
        <f>E47</f>
        <v>0</v>
      </c>
      <c r="D32" s="641">
        <f>E32-C32</f>
        <v>0</v>
      </c>
      <c r="E32" s="504"/>
      <c r="F32" s="642">
        <f>H32-F47-F61</f>
        <v>0</v>
      </c>
      <c r="G32" s="643" t="e">
        <f>F32*100/E32</f>
        <v>#DIV/0!</v>
      </c>
      <c r="H32" s="504"/>
      <c r="I32" s="581">
        <f>H32-F47-F61</f>
        <v>0</v>
      </c>
    </row>
    <row r="33" spans="1:9" hidden="1">
      <c r="A33" s="729"/>
      <c r="B33" s="729"/>
      <c r="C33" s="639">
        <f t="shared" ref="C33:C43" si="9">E48</f>
        <v>0</v>
      </c>
      <c r="D33" s="641">
        <f t="shared" ref="D33:D43" si="10">E33-C33</f>
        <v>0</v>
      </c>
      <c r="E33" s="504"/>
      <c r="F33" s="642">
        <f t="shared" ref="F33:F43" si="11">H33-F48-F62</f>
        <v>0</v>
      </c>
      <c r="G33" s="643" t="e">
        <f>F33*100/E33</f>
        <v>#DIV/0!</v>
      </c>
      <c r="H33" s="504"/>
      <c r="I33" s="581">
        <f t="shared" ref="I33:I44" si="12">H33-F48-F62</f>
        <v>0</v>
      </c>
    </row>
    <row r="34" spans="1:9" hidden="1">
      <c r="A34" s="729"/>
      <c r="B34" s="729"/>
      <c r="C34" s="639">
        <f t="shared" si="9"/>
        <v>0</v>
      </c>
      <c r="D34" s="641">
        <f t="shared" si="10"/>
        <v>0</v>
      </c>
      <c r="E34" s="504"/>
      <c r="F34" s="642">
        <f t="shared" si="11"/>
        <v>0</v>
      </c>
      <c r="G34" s="643" t="e">
        <f t="shared" ref="G34:G43" si="13">F34*100/E34</f>
        <v>#DIV/0!</v>
      </c>
      <c r="H34" s="504"/>
      <c r="I34" s="581">
        <f t="shared" si="12"/>
        <v>0</v>
      </c>
    </row>
    <row r="35" spans="1:9" hidden="1">
      <c r="A35" s="729"/>
      <c r="B35" s="729"/>
      <c r="C35" s="639">
        <f t="shared" si="9"/>
        <v>0</v>
      </c>
      <c r="D35" s="641">
        <f t="shared" si="10"/>
        <v>0</v>
      </c>
      <c r="E35" s="504"/>
      <c r="F35" s="642">
        <f t="shared" si="11"/>
        <v>0</v>
      </c>
      <c r="G35" s="643" t="e">
        <f t="shared" si="13"/>
        <v>#DIV/0!</v>
      </c>
      <c r="H35" s="504"/>
      <c r="I35" s="581">
        <f t="shared" si="12"/>
        <v>0</v>
      </c>
    </row>
    <row r="36" spans="1:9" hidden="1">
      <c r="A36" s="729"/>
      <c r="B36" s="729"/>
      <c r="C36" s="639">
        <f t="shared" si="9"/>
        <v>0</v>
      </c>
      <c r="D36" s="641">
        <f t="shared" si="10"/>
        <v>0</v>
      </c>
      <c r="E36" s="504"/>
      <c r="F36" s="642">
        <f t="shared" si="11"/>
        <v>0</v>
      </c>
      <c r="G36" s="643" t="e">
        <f t="shared" si="13"/>
        <v>#DIV/0!</v>
      </c>
      <c r="H36" s="504"/>
      <c r="I36" s="581">
        <f t="shared" si="12"/>
        <v>0</v>
      </c>
    </row>
    <row r="37" spans="1:9" hidden="1">
      <c r="A37" s="729"/>
      <c r="B37" s="729"/>
      <c r="C37" s="639">
        <f t="shared" si="9"/>
        <v>0</v>
      </c>
      <c r="D37" s="641">
        <f t="shared" si="10"/>
        <v>0</v>
      </c>
      <c r="E37" s="504"/>
      <c r="F37" s="642">
        <f t="shared" si="11"/>
        <v>0</v>
      </c>
      <c r="G37" s="643" t="e">
        <f t="shared" si="13"/>
        <v>#DIV/0!</v>
      </c>
      <c r="H37" s="504"/>
      <c r="I37" s="581">
        <f t="shared" si="12"/>
        <v>0</v>
      </c>
    </row>
    <row r="38" spans="1:9" hidden="1">
      <c r="A38" s="729"/>
      <c r="B38" s="729"/>
      <c r="C38" s="639">
        <f t="shared" si="9"/>
        <v>0</v>
      </c>
      <c r="D38" s="641">
        <f t="shared" si="10"/>
        <v>0</v>
      </c>
      <c r="E38" s="504"/>
      <c r="F38" s="642">
        <f t="shared" si="11"/>
        <v>0</v>
      </c>
      <c r="G38" s="643" t="e">
        <f t="shared" si="13"/>
        <v>#DIV/0!</v>
      </c>
      <c r="H38" s="504"/>
      <c r="I38" s="581">
        <f t="shared" si="12"/>
        <v>0</v>
      </c>
    </row>
    <row r="39" spans="1:9" hidden="1">
      <c r="A39" s="729"/>
      <c r="B39" s="729"/>
      <c r="C39" s="639">
        <f t="shared" si="9"/>
        <v>0</v>
      </c>
      <c r="D39" s="641">
        <f t="shared" si="10"/>
        <v>0</v>
      </c>
      <c r="E39" s="504"/>
      <c r="F39" s="642">
        <f t="shared" si="11"/>
        <v>0</v>
      </c>
      <c r="G39" s="643" t="e">
        <f t="shared" si="13"/>
        <v>#DIV/0!</v>
      </c>
      <c r="H39" s="504"/>
      <c r="I39" s="581">
        <f t="shared" si="12"/>
        <v>0</v>
      </c>
    </row>
    <row r="40" spans="1:9" hidden="1">
      <c r="A40" s="729"/>
      <c r="B40" s="729"/>
      <c r="C40" s="639">
        <f t="shared" si="9"/>
        <v>0</v>
      </c>
      <c r="D40" s="641">
        <f t="shared" si="10"/>
        <v>0</v>
      </c>
      <c r="E40" s="504"/>
      <c r="F40" s="642">
        <f t="shared" si="11"/>
        <v>0</v>
      </c>
      <c r="G40" s="643" t="e">
        <f t="shared" si="13"/>
        <v>#DIV/0!</v>
      </c>
      <c r="H40" s="504"/>
      <c r="I40" s="581">
        <f t="shared" si="12"/>
        <v>0</v>
      </c>
    </row>
    <row r="41" spans="1:9" hidden="1">
      <c r="A41" s="729"/>
      <c r="B41" s="729"/>
      <c r="C41" s="639">
        <f t="shared" si="9"/>
        <v>0</v>
      </c>
      <c r="D41" s="641">
        <f t="shared" si="10"/>
        <v>0</v>
      </c>
      <c r="E41" s="504"/>
      <c r="F41" s="642">
        <f t="shared" si="11"/>
        <v>0</v>
      </c>
      <c r="G41" s="643" t="e">
        <f t="shared" si="13"/>
        <v>#DIV/0!</v>
      </c>
      <c r="H41" s="504"/>
      <c r="I41" s="581">
        <f t="shared" si="12"/>
        <v>0</v>
      </c>
    </row>
    <row r="42" spans="1:9" hidden="1">
      <c r="A42" s="729"/>
      <c r="B42" s="729"/>
      <c r="C42" s="639">
        <f t="shared" si="9"/>
        <v>0</v>
      </c>
      <c r="D42" s="641">
        <f t="shared" si="10"/>
        <v>0</v>
      </c>
      <c r="E42" s="504"/>
      <c r="F42" s="642">
        <f t="shared" si="11"/>
        <v>0</v>
      </c>
      <c r="G42" s="643" t="e">
        <f t="shared" si="13"/>
        <v>#DIV/0!</v>
      </c>
      <c r="H42" s="504"/>
      <c r="I42" s="581">
        <f t="shared" si="12"/>
        <v>0</v>
      </c>
    </row>
    <row r="43" spans="1:9" hidden="1">
      <c r="A43" s="729"/>
      <c r="B43" s="729"/>
      <c r="C43" s="639">
        <f t="shared" si="9"/>
        <v>0</v>
      </c>
      <c r="D43" s="641">
        <f t="shared" si="10"/>
        <v>0</v>
      </c>
      <c r="E43" s="504"/>
      <c r="F43" s="642">
        <f t="shared" si="11"/>
        <v>0</v>
      </c>
      <c r="G43" s="643" t="e">
        <f t="shared" si="13"/>
        <v>#DIV/0!</v>
      </c>
      <c r="H43" s="505"/>
      <c r="I43" s="581">
        <f t="shared" si="12"/>
        <v>0</v>
      </c>
    </row>
    <row r="44" spans="1:9" hidden="1">
      <c r="A44" s="729"/>
      <c r="B44" s="729"/>
      <c r="C44" s="641">
        <f>SUM(C32:C43)</f>
        <v>0</v>
      </c>
      <c r="D44" s="641">
        <f>SUM(D32:D43)</f>
        <v>0</v>
      </c>
      <c r="E44" s="641">
        <f>SUM(E32:E43)</f>
        <v>0</v>
      </c>
      <c r="F44" s="641">
        <f>SUM(F32:F43)</f>
        <v>0</v>
      </c>
      <c r="G44" s="644" t="e">
        <f>F44*100/E44</f>
        <v>#DIV/0!</v>
      </c>
      <c r="H44" s="641">
        <f>SUM(H32:H43)</f>
        <v>0</v>
      </c>
      <c r="I44" s="581">
        <f t="shared" si="12"/>
        <v>0</v>
      </c>
    </row>
    <row r="45" spans="1:9" hidden="1">
      <c r="A45" s="477"/>
      <c r="B45" s="477"/>
      <c r="C45" s="477"/>
      <c r="D45" s="477"/>
      <c r="E45" s="477"/>
      <c r="F45" s="477"/>
      <c r="G45" s="477"/>
      <c r="H45" s="477"/>
      <c r="I45" s="477"/>
    </row>
    <row r="46" spans="1:9" hidden="1">
      <c r="A46" s="477"/>
      <c r="B46" s="477"/>
      <c r="C46" s="477"/>
      <c r="D46" s="477"/>
      <c r="E46" s="477"/>
      <c r="F46" s="477"/>
      <c r="G46" s="477"/>
      <c r="H46" s="503" t="s">
        <v>2210</v>
      </c>
      <c r="I46" s="477"/>
    </row>
    <row r="47" spans="1:9" hidden="1">
      <c r="A47" s="729" t="s">
        <v>2211</v>
      </c>
      <c r="B47" s="729"/>
      <c r="C47" s="638">
        <f>E61</f>
        <v>17869</v>
      </c>
      <c r="D47" s="639">
        <f>E47-C47</f>
        <v>-17869</v>
      </c>
      <c r="E47" s="504"/>
      <c r="F47" s="639">
        <f t="shared" ref="F47:F58" si="14">H47-F61</f>
        <v>-119</v>
      </c>
      <c r="G47" s="640" t="e">
        <f>F47*100/E47</f>
        <v>#DIV/0!</v>
      </c>
      <c r="H47" s="504"/>
      <c r="I47" s="477">
        <f>H47-F61</f>
        <v>-119</v>
      </c>
    </row>
    <row r="48" spans="1:9" hidden="1">
      <c r="A48" s="729"/>
      <c r="B48" s="729"/>
      <c r="C48" s="638">
        <f t="shared" ref="C48:C58" si="15">E62</f>
        <v>197886</v>
      </c>
      <c r="D48" s="639">
        <f t="shared" ref="D48:D58" si="16">E48-C48</f>
        <v>-197886</v>
      </c>
      <c r="E48" s="504"/>
      <c r="F48" s="639">
        <f t="shared" si="14"/>
        <v>-2858</v>
      </c>
      <c r="G48" s="640" t="e">
        <f>F48*100/E48</f>
        <v>#DIV/0!</v>
      </c>
      <c r="H48" s="504"/>
      <c r="I48" s="477">
        <f t="shared" ref="I48:I59" si="17">H48-F62</f>
        <v>-2858</v>
      </c>
    </row>
    <row r="49" spans="1:9" hidden="1">
      <c r="A49" s="729"/>
      <c r="B49" s="729"/>
      <c r="C49" s="638">
        <f t="shared" si="15"/>
        <v>74345</v>
      </c>
      <c r="D49" s="639">
        <f t="shared" si="16"/>
        <v>-74345</v>
      </c>
      <c r="E49" s="504"/>
      <c r="F49" s="639">
        <f t="shared" si="14"/>
        <v>-1560</v>
      </c>
      <c r="G49" s="640" t="e">
        <f t="shared" ref="G49:G58" si="18">F49*100/E49</f>
        <v>#DIV/0!</v>
      </c>
      <c r="H49" s="504"/>
      <c r="I49" s="477">
        <f t="shared" si="17"/>
        <v>-1560</v>
      </c>
    </row>
    <row r="50" spans="1:9" hidden="1">
      <c r="A50" s="729"/>
      <c r="B50" s="729"/>
      <c r="C50" s="638">
        <f t="shared" si="15"/>
        <v>85427</v>
      </c>
      <c r="D50" s="639">
        <f t="shared" si="16"/>
        <v>-85427</v>
      </c>
      <c r="E50" s="504"/>
      <c r="F50" s="639">
        <f t="shared" si="14"/>
        <v>-1554</v>
      </c>
      <c r="G50" s="640" t="e">
        <f t="shared" si="18"/>
        <v>#DIV/0!</v>
      </c>
      <c r="H50" s="504"/>
      <c r="I50" s="477">
        <f t="shared" si="17"/>
        <v>-1554</v>
      </c>
    </row>
    <row r="51" spans="1:9" hidden="1">
      <c r="A51" s="729"/>
      <c r="B51" s="729"/>
      <c r="C51" s="638">
        <f t="shared" si="15"/>
        <v>184557</v>
      </c>
      <c r="D51" s="639">
        <f t="shared" si="16"/>
        <v>-184557</v>
      </c>
      <c r="E51" s="504"/>
      <c r="F51" s="639">
        <f t="shared" si="14"/>
        <v>-3715</v>
      </c>
      <c r="G51" s="640" t="e">
        <f t="shared" si="18"/>
        <v>#DIV/0!</v>
      </c>
      <c r="H51" s="504"/>
      <c r="I51" s="477">
        <f t="shared" si="17"/>
        <v>-3715</v>
      </c>
    </row>
    <row r="52" spans="1:9" hidden="1">
      <c r="A52" s="729"/>
      <c r="B52" s="729"/>
      <c r="C52" s="638">
        <f t="shared" si="15"/>
        <v>59559</v>
      </c>
      <c r="D52" s="639">
        <f t="shared" si="16"/>
        <v>-59559</v>
      </c>
      <c r="E52" s="504"/>
      <c r="F52" s="639">
        <f t="shared" si="14"/>
        <v>-1061</v>
      </c>
      <c r="G52" s="640" t="e">
        <f t="shared" si="18"/>
        <v>#DIV/0!</v>
      </c>
      <c r="H52" s="504"/>
      <c r="I52" s="477">
        <f t="shared" si="17"/>
        <v>-1061</v>
      </c>
    </row>
    <row r="53" spans="1:9" hidden="1">
      <c r="A53" s="729"/>
      <c r="B53" s="729"/>
      <c r="C53" s="638">
        <f t="shared" si="15"/>
        <v>36906</v>
      </c>
      <c r="D53" s="639">
        <f t="shared" si="16"/>
        <v>-36906</v>
      </c>
      <c r="E53" s="504"/>
      <c r="F53" s="639">
        <f t="shared" si="14"/>
        <v>-763</v>
      </c>
      <c r="G53" s="640" t="e">
        <f t="shared" si="18"/>
        <v>#DIV/0!</v>
      </c>
      <c r="H53" s="504"/>
      <c r="I53" s="477">
        <f t="shared" si="17"/>
        <v>-763</v>
      </c>
    </row>
    <row r="54" spans="1:9" hidden="1">
      <c r="A54" s="729"/>
      <c r="B54" s="729"/>
      <c r="C54" s="638">
        <f t="shared" si="15"/>
        <v>96271</v>
      </c>
      <c r="D54" s="639">
        <f t="shared" si="16"/>
        <v>-96271</v>
      </c>
      <c r="E54" s="504"/>
      <c r="F54" s="639">
        <f t="shared" si="14"/>
        <v>-1902</v>
      </c>
      <c r="G54" s="640" t="e">
        <f t="shared" si="18"/>
        <v>#DIV/0!</v>
      </c>
      <c r="H54" s="504"/>
      <c r="I54" s="477">
        <f t="shared" si="17"/>
        <v>-1902</v>
      </c>
    </row>
    <row r="55" spans="1:9" hidden="1">
      <c r="A55" s="729"/>
      <c r="B55" s="729"/>
      <c r="C55" s="638">
        <f t="shared" si="15"/>
        <v>110794</v>
      </c>
      <c r="D55" s="639">
        <f t="shared" si="16"/>
        <v>-110794</v>
      </c>
      <c r="E55" s="504"/>
      <c r="F55" s="639">
        <f t="shared" si="14"/>
        <v>-1891</v>
      </c>
      <c r="G55" s="640" t="e">
        <f t="shared" si="18"/>
        <v>#DIV/0!</v>
      </c>
      <c r="H55" s="504"/>
      <c r="I55" s="477">
        <f t="shared" si="17"/>
        <v>-1891</v>
      </c>
    </row>
    <row r="56" spans="1:9" hidden="1">
      <c r="A56" s="729"/>
      <c r="B56" s="729"/>
      <c r="C56" s="638">
        <f t="shared" si="15"/>
        <v>67632</v>
      </c>
      <c r="D56" s="639">
        <f t="shared" si="16"/>
        <v>-67632</v>
      </c>
      <c r="E56" s="504"/>
      <c r="F56" s="639">
        <f t="shared" si="14"/>
        <v>-965</v>
      </c>
      <c r="G56" s="640" t="e">
        <f t="shared" si="18"/>
        <v>#DIV/0!</v>
      </c>
      <c r="H56" s="504"/>
      <c r="I56" s="477">
        <f t="shared" si="17"/>
        <v>-965</v>
      </c>
    </row>
    <row r="57" spans="1:9" hidden="1">
      <c r="A57" s="729"/>
      <c r="B57" s="729"/>
      <c r="C57" s="638">
        <f t="shared" si="15"/>
        <v>164540</v>
      </c>
      <c r="D57" s="639">
        <f t="shared" si="16"/>
        <v>-164540</v>
      </c>
      <c r="E57" s="504"/>
      <c r="F57" s="639">
        <f t="shared" si="14"/>
        <v>-4359</v>
      </c>
      <c r="G57" s="640" t="e">
        <f t="shared" si="18"/>
        <v>#DIV/0!</v>
      </c>
      <c r="H57" s="504"/>
      <c r="I57" s="477">
        <f t="shared" si="17"/>
        <v>-4359</v>
      </c>
    </row>
    <row r="58" spans="1:9" hidden="1">
      <c r="A58" s="729"/>
      <c r="B58" s="729"/>
      <c r="C58" s="638">
        <f t="shared" si="15"/>
        <v>89114</v>
      </c>
      <c r="D58" s="639">
        <f t="shared" si="16"/>
        <v>-89114</v>
      </c>
      <c r="E58" s="504"/>
      <c r="F58" s="639">
        <f t="shared" si="14"/>
        <v>-1900</v>
      </c>
      <c r="G58" s="640" t="e">
        <f t="shared" si="18"/>
        <v>#DIV/0!</v>
      </c>
      <c r="H58" s="504"/>
      <c r="I58" s="477">
        <f t="shared" si="17"/>
        <v>-1900</v>
      </c>
    </row>
    <row r="59" spans="1:9" hidden="1">
      <c r="A59" s="729"/>
      <c r="B59" s="729"/>
      <c r="C59" s="639">
        <f>SUM(C47:C58)</f>
        <v>1184900</v>
      </c>
      <c r="D59" s="639">
        <f>SUM(D47:D58)</f>
        <v>-1184900</v>
      </c>
      <c r="E59" s="639">
        <f>SUM(E47:E58)</f>
        <v>0</v>
      </c>
      <c r="F59" s="639">
        <f>SUM(F47:F58)</f>
        <v>-22647</v>
      </c>
      <c r="G59" s="640" t="e">
        <f>F59*100/E59</f>
        <v>#DIV/0!</v>
      </c>
      <c r="H59" s="639">
        <f>SUM(H47:H58)</f>
        <v>0</v>
      </c>
      <c r="I59" s="477">
        <f t="shared" si="17"/>
        <v>-22647</v>
      </c>
    </row>
    <row r="60" spans="1:9" hidden="1">
      <c r="A60" s="477"/>
      <c r="B60" s="477"/>
      <c r="C60" s="477"/>
      <c r="D60" s="477"/>
      <c r="E60" s="477"/>
      <c r="F60" s="477"/>
      <c r="G60" s="477"/>
      <c r="H60" s="477"/>
      <c r="I60" s="477"/>
    </row>
    <row r="61" spans="1:9" hidden="1">
      <c r="A61" s="729" t="s">
        <v>2212</v>
      </c>
      <c r="B61" s="729"/>
      <c r="C61" s="507">
        <v>17752</v>
      </c>
      <c r="D61" s="636">
        <f>E61-C61</f>
        <v>117</v>
      </c>
      <c r="E61" s="507">
        <v>17869</v>
      </c>
      <c r="F61" s="506">
        <v>119</v>
      </c>
      <c r="G61" s="637">
        <f>F61*100/E61</f>
        <v>0.66595780401813198</v>
      </c>
      <c r="H61" s="477"/>
      <c r="I61" s="477"/>
    </row>
    <row r="62" spans="1:9" hidden="1">
      <c r="A62" s="729"/>
      <c r="B62" s="729"/>
      <c r="C62" s="507">
        <v>196784</v>
      </c>
      <c r="D62" s="636">
        <f t="shared" ref="D62:D72" si="19">E62-C62</f>
        <v>1102</v>
      </c>
      <c r="E62" s="507">
        <v>197886</v>
      </c>
      <c r="F62" s="506">
        <v>2858</v>
      </c>
      <c r="G62" s="637">
        <f>F62*100/E62</f>
        <v>1.4442658904621852</v>
      </c>
      <c r="H62" s="477"/>
      <c r="I62" s="477"/>
    </row>
    <row r="63" spans="1:9" hidden="1">
      <c r="A63" s="729"/>
      <c r="B63" s="729"/>
      <c r="C63" s="507">
        <v>73498</v>
      </c>
      <c r="D63" s="636">
        <f t="shared" si="19"/>
        <v>847</v>
      </c>
      <c r="E63" s="507">
        <v>74345</v>
      </c>
      <c r="F63" s="506">
        <v>1560</v>
      </c>
      <c r="G63" s="637">
        <f t="shared" ref="G63:G72" si="20">F63*100/E63</f>
        <v>2.0983253749411528</v>
      </c>
      <c r="H63" s="477"/>
      <c r="I63" s="477"/>
    </row>
    <row r="64" spans="1:9" hidden="1">
      <c r="A64" s="729"/>
      <c r="B64" s="729"/>
      <c r="C64" s="507">
        <v>85220</v>
      </c>
      <c r="D64" s="636">
        <f t="shared" si="19"/>
        <v>207</v>
      </c>
      <c r="E64" s="507">
        <v>85427</v>
      </c>
      <c r="F64" s="506">
        <v>1554</v>
      </c>
      <c r="G64" s="637">
        <f t="shared" si="20"/>
        <v>1.8190970068011285</v>
      </c>
      <c r="H64" s="477"/>
      <c r="I64" s="477"/>
    </row>
    <row r="65" spans="1:9" hidden="1">
      <c r="A65" s="729"/>
      <c r="B65" s="729"/>
      <c r="C65" s="507">
        <v>181599</v>
      </c>
      <c r="D65" s="636">
        <f t="shared" si="19"/>
        <v>2958</v>
      </c>
      <c r="E65" s="507">
        <v>184557</v>
      </c>
      <c r="F65" s="506">
        <v>3715</v>
      </c>
      <c r="G65" s="637">
        <f t="shared" si="20"/>
        <v>2.0129282552273824</v>
      </c>
      <c r="H65" s="477"/>
      <c r="I65" s="477"/>
    </row>
    <row r="66" spans="1:9" hidden="1">
      <c r="A66" s="729"/>
      <c r="B66" s="729"/>
      <c r="C66" s="507">
        <v>59006</v>
      </c>
      <c r="D66" s="636">
        <f t="shared" si="19"/>
        <v>553</v>
      </c>
      <c r="E66" s="507">
        <v>59559</v>
      </c>
      <c r="F66" s="506">
        <v>1061</v>
      </c>
      <c r="G66" s="637">
        <f t="shared" si="20"/>
        <v>1.7814268204637418</v>
      </c>
      <c r="H66" s="477"/>
      <c r="I66" s="477"/>
    </row>
    <row r="67" spans="1:9" hidden="1">
      <c r="A67" s="729"/>
      <c r="B67" s="729"/>
      <c r="C67" s="507">
        <v>36617</v>
      </c>
      <c r="D67" s="636">
        <f t="shared" si="19"/>
        <v>289</v>
      </c>
      <c r="E67" s="507">
        <v>36906</v>
      </c>
      <c r="F67" s="506">
        <v>763</v>
      </c>
      <c r="G67" s="637">
        <f t="shared" si="20"/>
        <v>2.0674145125453856</v>
      </c>
      <c r="H67" s="477"/>
      <c r="I67" s="477"/>
    </row>
    <row r="68" spans="1:9" hidden="1">
      <c r="A68" s="729"/>
      <c r="B68" s="729"/>
      <c r="C68" s="507">
        <v>95443</v>
      </c>
      <c r="D68" s="636">
        <f t="shared" si="19"/>
        <v>828</v>
      </c>
      <c r="E68" s="507">
        <v>96271</v>
      </c>
      <c r="F68" s="506">
        <v>1902</v>
      </c>
      <c r="G68" s="637">
        <f t="shared" si="20"/>
        <v>1.9756728402114863</v>
      </c>
      <c r="H68" s="477"/>
      <c r="I68" s="477"/>
    </row>
    <row r="69" spans="1:9" hidden="1">
      <c r="A69" s="729"/>
      <c r="B69" s="729"/>
      <c r="C69" s="507">
        <v>110097</v>
      </c>
      <c r="D69" s="636">
        <f t="shared" si="19"/>
        <v>697</v>
      </c>
      <c r="E69" s="507">
        <v>110794</v>
      </c>
      <c r="F69" s="506">
        <v>1891</v>
      </c>
      <c r="G69" s="637">
        <f t="shared" si="20"/>
        <v>1.7067711247901511</v>
      </c>
      <c r="H69" s="477"/>
      <c r="I69" s="477"/>
    </row>
    <row r="70" spans="1:9" hidden="1">
      <c r="A70" s="729"/>
      <c r="B70" s="729"/>
      <c r="C70" s="507">
        <v>67248</v>
      </c>
      <c r="D70" s="636">
        <f t="shared" si="19"/>
        <v>384</v>
      </c>
      <c r="E70" s="507">
        <v>67632</v>
      </c>
      <c r="F70" s="506">
        <v>965</v>
      </c>
      <c r="G70" s="637">
        <f t="shared" si="20"/>
        <v>1.4268393659806009</v>
      </c>
      <c r="H70" s="477"/>
      <c r="I70" s="477"/>
    </row>
    <row r="71" spans="1:9" hidden="1">
      <c r="A71" s="729"/>
      <c r="B71" s="729"/>
      <c r="C71" s="507">
        <v>162267</v>
      </c>
      <c r="D71" s="636">
        <f t="shared" si="19"/>
        <v>2273</v>
      </c>
      <c r="E71" s="507">
        <v>164540</v>
      </c>
      <c r="F71" s="506">
        <v>4359</v>
      </c>
      <c r="G71" s="637">
        <f t="shared" si="20"/>
        <v>2.6492038410113041</v>
      </c>
      <c r="H71" s="477"/>
      <c r="I71" s="477"/>
    </row>
    <row r="72" spans="1:9" hidden="1">
      <c r="A72" s="729"/>
      <c r="B72" s="729"/>
      <c r="C72" s="507">
        <v>87848</v>
      </c>
      <c r="D72" s="636">
        <f t="shared" si="19"/>
        <v>1266</v>
      </c>
      <c r="E72" s="507">
        <v>89114</v>
      </c>
      <c r="F72" s="506">
        <v>1900</v>
      </c>
      <c r="G72" s="637">
        <f t="shared" si="20"/>
        <v>2.1321004555962024</v>
      </c>
      <c r="H72" s="477"/>
      <c r="I72" s="477"/>
    </row>
    <row r="73" spans="1:9" hidden="1">
      <c r="A73" s="729"/>
      <c r="B73" s="729"/>
      <c r="C73" s="636">
        <f>SUM(C61:C72)</f>
        <v>1173379</v>
      </c>
      <c r="D73" s="636">
        <f>SUM(D61:D72)</f>
        <v>11521</v>
      </c>
      <c r="E73" s="636">
        <f>SUM(E61:E72)</f>
        <v>1184900</v>
      </c>
      <c r="F73" s="636">
        <f>SUM(F61:F72)</f>
        <v>22647</v>
      </c>
      <c r="G73" s="637">
        <f>F73*100/E73</f>
        <v>1.9113005316904381</v>
      </c>
      <c r="H73" s="477"/>
      <c r="I73" s="477"/>
    </row>
  </sheetData>
  <mergeCells count="6">
    <mergeCell ref="A61:B73"/>
    <mergeCell ref="A1:G1"/>
    <mergeCell ref="A16:B16"/>
    <mergeCell ref="A18:B30"/>
    <mergeCell ref="A32:B44"/>
    <mergeCell ref="A47:B59"/>
  </mergeCells>
  <printOptions horizontalCentered="1" verticalCentered="1"/>
  <pageMargins left="0.11811023622047245" right="1.1811023622047245" top="0.11811023622047245" bottom="0.11811023622047245" header="0.11811023622047245" footer="0.11811023622047245"/>
  <pageSetup paperSize="9" scale="72"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7"/>
  <sheetViews>
    <sheetView workbookViewId="0">
      <selection activeCell="G1" sqref="G1"/>
    </sheetView>
  </sheetViews>
  <sheetFormatPr defaultColWidth="9.140625" defaultRowHeight="12.75"/>
  <cols>
    <col min="1" max="2" width="5.42578125" style="273" customWidth="1"/>
    <col min="3" max="3" width="15.140625" style="273" customWidth="1"/>
    <col min="4" max="4" width="13" style="273" customWidth="1"/>
    <col min="5" max="6" width="11.42578125" style="273" customWidth="1"/>
    <col min="7" max="7" width="13.5703125" style="273" customWidth="1"/>
    <col min="8" max="16384" width="9.140625" style="273"/>
  </cols>
  <sheetData>
    <row r="1" spans="1:7" ht="55.5" customHeight="1">
      <c r="A1" s="734" t="s">
        <v>2034</v>
      </c>
      <c r="B1" s="734"/>
      <c r="C1" s="734"/>
      <c r="D1" s="734"/>
      <c r="E1" s="734"/>
      <c r="F1" s="734"/>
      <c r="G1" s="334" t="str">
        <f>'005'!H1</f>
        <v>YEAR 2025-26 (October-25 to December-25)</v>
      </c>
    </row>
    <row r="2" spans="1:7" ht="63.75">
      <c r="A2" s="276" t="s">
        <v>806</v>
      </c>
      <c r="B2" s="277" t="s">
        <v>1956</v>
      </c>
      <c r="C2" s="278" t="s">
        <v>813</v>
      </c>
      <c r="D2" s="278" t="s">
        <v>814</v>
      </c>
      <c r="E2" s="278" t="s">
        <v>815</v>
      </c>
      <c r="F2" s="278" t="s">
        <v>398</v>
      </c>
      <c r="G2" s="278" t="s">
        <v>399</v>
      </c>
    </row>
    <row r="3" spans="1:7" ht="13.5">
      <c r="A3" s="279"/>
      <c r="B3" s="279"/>
      <c r="C3" s="275" t="s">
        <v>808</v>
      </c>
      <c r="D3" s="275" t="s">
        <v>809</v>
      </c>
      <c r="E3" s="275" t="s">
        <v>810</v>
      </c>
      <c r="F3" s="275" t="s">
        <v>811</v>
      </c>
      <c r="G3" s="280" t="s">
        <v>2035</v>
      </c>
    </row>
    <row r="4" spans="1:7">
      <c r="A4" s="279"/>
      <c r="B4" s="279">
        <v>1</v>
      </c>
      <c r="C4" s="733" t="s">
        <v>256</v>
      </c>
      <c r="D4" s="733"/>
      <c r="E4" s="733"/>
      <c r="F4" s="733"/>
      <c r="G4" s="733"/>
    </row>
    <row r="5" spans="1:7">
      <c r="A5" s="279"/>
      <c r="B5" s="279">
        <v>2</v>
      </c>
      <c r="C5" s="733" t="s">
        <v>256</v>
      </c>
      <c r="D5" s="733"/>
      <c r="E5" s="733"/>
      <c r="F5" s="733"/>
      <c r="G5" s="733"/>
    </row>
    <row r="6" spans="1:7">
      <c r="A6" s="279"/>
      <c r="B6" s="279">
        <v>3</v>
      </c>
      <c r="C6" s="733" t="s">
        <v>256</v>
      </c>
      <c r="D6" s="733"/>
      <c r="E6" s="733"/>
      <c r="F6" s="733"/>
      <c r="G6" s="733"/>
    </row>
    <row r="7" spans="1:7">
      <c r="A7" s="279"/>
      <c r="B7" s="279">
        <v>4</v>
      </c>
      <c r="C7" s="733" t="s">
        <v>256</v>
      </c>
      <c r="D7" s="733"/>
      <c r="E7" s="733"/>
      <c r="F7" s="733"/>
      <c r="G7" s="733"/>
    </row>
  </sheetData>
  <mergeCells count="5">
    <mergeCell ref="C4:G4"/>
    <mergeCell ref="C5:G5"/>
    <mergeCell ref="C6:G6"/>
    <mergeCell ref="C7:G7"/>
    <mergeCell ref="A1:F1"/>
  </mergeCells>
  <phoneticPr fontId="22" type="noConversion"/>
  <printOptions horizontalCentered="1" verticalCentered="1"/>
  <pageMargins left="0.75" right="0.75" top="1" bottom="1" header="0.5" footer="0.5"/>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view="pageBreakPreview" topLeftCell="A36" zoomScaleNormal="100" zoomScaleSheetLayoutView="100" workbookViewId="0">
      <selection activeCell="A3" sqref="A3:J3"/>
    </sheetView>
  </sheetViews>
  <sheetFormatPr defaultColWidth="9.140625" defaultRowHeight="12.75"/>
  <cols>
    <col min="1" max="1" width="6.140625" style="357" customWidth="1"/>
    <col min="2" max="2" width="10.7109375" style="357" bestFit="1" customWidth="1"/>
    <col min="3" max="3" width="17" style="357" customWidth="1"/>
    <col min="4" max="4" width="14.85546875" style="357" customWidth="1"/>
    <col min="5" max="5" width="22.7109375" style="357" customWidth="1"/>
    <col min="6" max="6" width="19.42578125" style="357" customWidth="1"/>
    <col min="7" max="7" width="24.85546875" style="357" customWidth="1"/>
    <col min="8" max="8" width="14.85546875" style="357" bestFit="1" customWidth="1"/>
    <col min="9" max="9" width="32.7109375" style="357" customWidth="1"/>
    <col min="10" max="10" width="17" style="357" customWidth="1"/>
    <col min="11" max="11" width="10.85546875" style="357" bestFit="1" customWidth="1"/>
    <col min="12" max="12" width="9.140625" style="357"/>
    <col min="13" max="13" width="13.42578125" style="357" customWidth="1"/>
    <col min="14" max="14" width="12.28515625" style="357" customWidth="1"/>
    <col min="15" max="15" width="11.85546875" style="357" bestFit="1" customWidth="1"/>
    <col min="16" max="16384" width="9.140625" style="357"/>
  </cols>
  <sheetData>
    <row r="1" spans="1:10" ht="26.25">
      <c r="A1" s="738" t="s">
        <v>2042</v>
      </c>
      <c r="B1" s="739"/>
      <c r="C1" s="739"/>
      <c r="D1" s="739"/>
      <c r="E1" s="739"/>
      <c r="F1" s="739"/>
      <c r="G1" s="739"/>
      <c r="H1" s="739"/>
      <c r="I1" s="739"/>
      <c r="J1" s="739"/>
    </row>
    <row r="2" spans="1:10" ht="15">
      <c r="A2" s="740" t="s">
        <v>2260</v>
      </c>
      <c r="B2" s="741"/>
      <c r="C2" s="741"/>
      <c r="D2" s="741"/>
      <c r="E2" s="741"/>
      <c r="F2" s="741"/>
      <c r="G2" s="741"/>
      <c r="H2" s="741"/>
      <c r="I2" s="741"/>
      <c r="J2" s="741"/>
    </row>
    <row r="3" spans="1:10" s="358" customFormat="1" ht="16.5" thickBot="1">
      <c r="A3" s="742" t="s">
        <v>2187</v>
      </c>
      <c r="B3" s="743"/>
      <c r="C3" s="743"/>
      <c r="D3" s="743"/>
      <c r="E3" s="743"/>
      <c r="F3" s="743"/>
      <c r="G3" s="743"/>
      <c r="H3" s="743"/>
      <c r="I3" s="743"/>
      <c r="J3" s="743"/>
    </row>
    <row r="4" spans="1:10" s="358" customFormat="1" ht="114.75">
      <c r="A4" s="469" t="s">
        <v>1762</v>
      </c>
      <c r="B4" s="470" t="s">
        <v>1717</v>
      </c>
      <c r="C4" s="471" t="s">
        <v>2088</v>
      </c>
      <c r="D4" s="471" t="s">
        <v>2089</v>
      </c>
      <c r="E4" s="471" t="s">
        <v>2090</v>
      </c>
      <c r="F4" s="472" t="s">
        <v>2091</v>
      </c>
      <c r="G4" s="473" t="s">
        <v>2092</v>
      </c>
      <c r="H4" s="363"/>
    </row>
    <row r="5" spans="1:10" s="358" customFormat="1">
      <c r="A5" s="364">
        <v>1</v>
      </c>
      <c r="B5" s="365">
        <v>2</v>
      </c>
      <c r="C5" s="365">
        <v>3</v>
      </c>
      <c r="D5" s="365">
        <v>4</v>
      </c>
      <c r="E5" s="365">
        <v>5</v>
      </c>
      <c r="F5" s="365" t="s">
        <v>2093</v>
      </c>
      <c r="G5" s="465" t="s">
        <v>2094</v>
      </c>
      <c r="H5" s="363"/>
    </row>
    <row r="6" spans="1:10" s="358" customFormat="1" hidden="1">
      <c r="A6" s="364">
        <v>1</v>
      </c>
      <c r="B6" s="281">
        <v>45748</v>
      </c>
      <c r="C6" s="403">
        <v>113414</v>
      </c>
      <c r="D6" s="403">
        <v>5334855</v>
      </c>
      <c r="E6" s="403">
        <v>6324707</v>
      </c>
      <c r="F6" s="403">
        <v>62932223</v>
      </c>
      <c r="G6" s="523">
        <f>F6/E6</f>
        <v>9.9502195121449901</v>
      </c>
      <c r="H6" s="363"/>
      <c r="I6" s="559">
        <f>'SoP 010-013 AG'!C6+'SoP 010-013 JGY'!C6+'SoP 010-013 other than AG &amp; JGY'!C6</f>
        <v>113414</v>
      </c>
    </row>
    <row r="7" spans="1:10" s="358" customFormat="1" hidden="1">
      <c r="A7" s="364">
        <f>A6+1</f>
        <v>2</v>
      </c>
      <c r="B7" s="281">
        <v>45778</v>
      </c>
      <c r="C7" s="403">
        <v>223563</v>
      </c>
      <c r="D7" s="403">
        <v>5627901</v>
      </c>
      <c r="E7" s="403">
        <v>6336420</v>
      </c>
      <c r="F7" s="403">
        <v>128412304</v>
      </c>
      <c r="G7" s="523">
        <f t="shared" ref="G7:G22" si="0">F7/E7</f>
        <v>20.26575006075986</v>
      </c>
      <c r="H7" s="665">
        <v>21.44</v>
      </c>
    </row>
    <row r="8" spans="1:10" s="358" customFormat="1" hidden="1">
      <c r="A8" s="364">
        <f t="shared" ref="A8:A21" si="1">A7+1</f>
        <v>3</v>
      </c>
      <c r="B8" s="281">
        <v>45809</v>
      </c>
      <c r="C8" s="403">
        <v>207393</v>
      </c>
      <c r="D8" s="403">
        <v>5616990</v>
      </c>
      <c r="E8" s="403">
        <v>6353086</v>
      </c>
      <c r="F8" s="403">
        <v>115267141</v>
      </c>
      <c r="G8" s="523">
        <f t="shared" si="0"/>
        <v>18.143488219740767</v>
      </c>
      <c r="H8" s="363"/>
    </row>
    <row r="9" spans="1:10" s="358" customFormat="1" hidden="1">
      <c r="A9" s="367">
        <f t="shared" si="1"/>
        <v>4</v>
      </c>
      <c r="B9" s="282" t="s">
        <v>1957</v>
      </c>
      <c r="C9" s="404">
        <f>SUM(C6:C8)</f>
        <v>544370</v>
      </c>
      <c r="D9" s="404">
        <f t="shared" ref="D9:F9" si="2">SUM(D6:D8)</f>
        <v>16579746</v>
      </c>
      <c r="E9" s="404">
        <f t="shared" si="2"/>
        <v>19014213</v>
      </c>
      <c r="F9" s="404">
        <f t="shared" si="2"/>
        <v>306611668</v>
      </c>
      <c r="G9" s="565">
        <f t="shared" si="0"/>
        <v>16.125393567432951</v>
      </c>
      <c r="H9" s="363"/>
    </row>
    <row r="10" spans="1:10" s="358" customFormat="1" hidden="1">
      <c r="A10" s="364">
        <f t="shared" si="1"/>
        <v>5</v>
      </c>
      <c r="B10" s="281">
        <v>45839</v>
      </c>
      <c r="C10" s="365">
        <v>194498</v>
      </c>
      <c r="D10" s="365">
        <v>5422118</v>
      </c>
      <c r="E10" s="365">
        <v>6375010</v>
      </c>
      <c r="F10" s="365">
        <v>106477313</v>
      </c>
      <c r="G10" s="523">
        <f t="shared" si="0"/>
        <v>16.702297408160927</v>
      </c>
      <c r="H10" s="363"/>
    </row>
    <row r="11" spans="1:10" s="358" customFormat="1" hidden="1">
      <c r="A11" s="364">
        <f t="shared" si="1"/>
        <v>6</v>
      </c>
      <c r="B11" s="281">
        <v>45870</v>
      </c>
      <c r="C11" s="365">
        <v>219176</v>
      </c>
      <c r="D11" s="365">
        <v>5426358</v>
      </c>
      <c r="E11" s="365">
        <v>6383070</v>
      </c>
      <c r="F11" s="365">
        <v>113746983</v>
      </c>
      <c r="G11" s="523">
        <f t="shared" si="0"/>
        <v>17.820105842486452</v>
      </c>
      <c r="H11" s="363"/>
    </row>
    <row r="12" spans="1:10" s="358" customFormat="1" hidden="1">
      <c r="A12" s="364">
        <f t="shared" si="1"/>
        <v>7</v>
      </c>
      <c r="B12" s="281">
        <v>45901</v>
      </c>
      <c r="C12" s="365">
        <v>185991</v>
      </c>
      <c r="D12" s="365">
        <v>5293529</v>
      </c>
      <c r="E12" s="365">
        <v>6386243</v>
      </c>
      <c r="F12" s="365">
        <v>97726166</v>
      </c>
      <c r="G12" s="523">
        <f t="shared" si="0"/>
        <v>15.302606869171749</v>
      </c>
      <c r="H12" s="363"/>
    </row>
    <row r="13" spans="1:10" s="358" customFormat="1" hidden="1">
      <c r="A13" s="367">
        <f t="shared" si="1"/>
        <v>8</v>
      </c>
      <c r="B13" s="282" t="s">
        <v>1958</v>
      </c>
      <c r="C13" s="368">
        <f>SUM(C10:C12)</f>
        <v>599665</v>
      </c>
      <c r="D13" s="368">
        <f t="shared" ref="D13:F13" si="3">SUM(D10:D12)</f>
        <v>16142005</v>
      </c>
      <c r="E13" s="368">
        <f t="shared" si="3"/>
        <v>19144323</v>
      </c>
      <c r="F13" s="368">
        <f t="shared" si="3"/>
        <v>317950462</v>
      </c>
      <c r="G13" s="561">
        <f t="shared" si="0"/>
        <v>16.608080734952079</v>
      </c>
      <c r="H13" s="363"/>
    </row>
    <row r="14" spans="1:10" s="358" customFormat="1">
      <c r="A14" s="364">
        <v>9</v>
      </c>
      <c r="B14" s="281">
        <v>45931</v>
      </c>
      <c r="C14" s="365">
        <v>180982</v>
      </c>
      <c r="D14" s="365">
        <v>5139825</v>
      </c>
      <c r="E14" s="365">
        <v>6427405</v>
      </c>
      <c r="F14" s="365">
        <v>93048478</v>
      </c>
      <c r="G14" s="523">
        <f t="shared" si="0"/>
        <v>14.476834430069367</v>
      </c>
      <c r="H14" s="363"/>
    </row>
    <row r="15" spans="1:10" s="358" customFormat="1">
      <c r="A15" s="364">
        <f t="shared" si="1"/>
        <v>10</v>
      </c>
      <c r="B15" s="281">
        <v>45962</v>
      </c>
      <c r="C15" s="365">
        <v>158911</v>
      </c>
      <c r="D15" s="365">
        <v>5121458</v>
      </c>
      <c r="E15" s="365">
        <v>6447171</v>
      </c>
      <c r="F15" s="365">
        <v>78742733</v>
      </c>
      <c r="G15" s="523">
        <f t="shared" si="0"/>
        <v>12.213532571107544</v>
      </c>
      <c r="H15" s="363"/>
    </row>
    <row r="16" spans="1:10" s="358" customFormat="1">
      <c r="A16" s="364">
        <f t="shared" si="1"/>
        <v>11</v>
      </c>
      <c r="B16" s="281">
        <v>45992</v>
      </c>
      <c r="C16" s="365">
        <v>128571</v>
      </c>
      <c r="D16" s="365">
        <v>5178989</v>
      </c>
      <c r="E16" s="365">
        <v>6539654</v>
      </c>
      <c r="F16" s="365">
        <v>67555728</v>
      </c>
      <c r="G16" s="523">
        <f t="shared" si="0"/>
        <v>10.330168537968522</v>
      </c>
      <c r="H16" s="363"/>
    </row>
    <row r="17" spans="1:11" s="358" customFormat="1" ht="13.5" thickBot="1">
      <c r="A17" s="455">
        <f t="shared" si="1"/>
        <v>12</v>
      </c>
      <c r="B17" s="456" t="s">
        <v>1959</v>
      </c>
      <c r="C17" s="457">
        <f>SUM(C14:C16)</f>
        <v>468464</v>
      </c>
      <c r="D17" s="457">
        <f t="shared" ref="D17:F17" si="4">SUM(D14:D16)</f>
        <v>15440272</v>
      </c>
      <c r="E17" s="457">
        <f t="shared" si="4"/>
        <v>19414230</v>
      </c>
      <c r="F17" s="457">
        <f t="shared" si="4"/>
        <v>239346939</v>
      </c>
      <c r="G17" s="566">
        <f t="shared" si="0"/>
        <v>12.328428116901881</v>
      </c>
      <c r="H17" s="363"/>
    </row>
    <row r="18" spans="1:11" s="358" customFormat="1" hidden="1">
      <c r="A18" s="452">
        <f t="shared" si="1"/>
        <v>13</v>
      </c>
      <c r="B18" s="453">
        <v>46023</v>
      </c>
      <c r="C18" s="454"/>
      <c r="D18" s="454"/>
      <c r="E18" s="454"/>
      <c r="F18" s="454"/>
      <c r="G18" s="524" t="e">
        <f t="shared" si="0"/>
        <v>#DIV/0!</v>
      </c>
      <c r="H18" s="363"/>
    </row>
    <row r="19" spans="1:11" s="358" customFormat="1" ht="15" hidden="1">
      <c r="A19" s="364">
        <f t="shared" si="1"/>
        <v>14</v>
      </c>
      <c r="B19" s="281">
        <v>46054</v>
      </c>
      <c r="C19" s="588"/>
      <c r="D19" s="588"/>
      <c r="E19" s="588"/>
      <c r="F19" s="588"/>
      <c r="G19" s="583" t="e">
        <f t="shared" si="0"/>
        <v>#DIV/0!</v>
      </c>
      <c r="H19" s="363"/>
      <c r="I19" s="371"/>
    </row>
    <row r="20" spans="1:11" s="358" customFormat="1" ht="15" hidden="1">
      <c r="A20" s="364">
        <f t="shared" si="1"/>
        <v>15</v>
      </c>
      <c r="B20" s="281">
        <v>46082</v>
      </c>
      <c r="C20" s="588"/>
      <c r="D20" s="588"/>
      <c r="E20" s="588"/>
      <c r="F20" s="588"/>
      <c r="G20" s="583" t="e">
        <f t="shared" si="0"/>
        <v>#DIV/0!</v>
      </c>
      <c r="H20" s="363"/>
      <c r="I20" s="371"/>
    </row>
    <row r="21" spans="1:11" s="358" customFormat="1" ht="15" hidden="1">
      <c r="A21" s="368">
        <f t="shared" si="1"/>
        <v>16</v>
      </c>
      <c r="B21" s="282" t="s">
        <v>1960</v>
      </c>
      <c r="C21" s="368">
        <f>SUM(C18:C20)</f>
        <v>0</v>
      </c>
      <c r="D21" s="368">
        <f t="shared" ref="D21:F21" si="5">SUM(D18:D20)</f>
        <v>0</v>
      </c>
      <c r="E21" s="368">
        <f t="shared" si="5"/>
        <v>0</v>
      </c>
      <c r="F21" s="368">
        <f t="shared" si="5"/>
        <v>0</v>
      </c>
      <c r="G21" s="369" t="e">
        <f t="shared" si="0"/>
        <v>#DIV/0!</v>
      </c>
      <c r="H21" s="363"/>
      <c r="I21" s="371"/>
    </row>
    <row r="22" spans="1:11" s="358" customFormat="1" ht="15" hidden="1">
      <c r="A22" s="372"/>
      <c r="B22" s="373" t="s">
        <v>1961</v>
      </c>
      <c r="C22" s="512">
        <f>C9+C13+C17+C21</f>
        <v>1612499</v>
      </c>
      <c r="D22" s="512">
        <f t="shared" ref="D22:F22" si="6">D9+D13+D17+D21</f>
        <v>48162023</v>
      </c>
      <c r="E22" s="512">
        <f t="shared" si="6"/>
        <v>57572766</v>
      </c>
      <c r="F22" s="512">
        <f t="shared" si="6"/>
        <v>863909069</v>
      </c>
      <c r="G22" s="511">
        <f t="shared" si="0"/>
        <v>15.005516132401906</v>
      </c>
      <c r="H22" s="363"/>
      <c r="I22" s="371"/>
    </row>
    <row r="23" spans="1:11" s="358" customFormat="1">
      <c r="A23" s="374"/>
      <c r="B23" s="375"/>
      <c r="C23" s="376"/>
      <c r="D23" s="376"/>
      <c r="E23" s="377"/>
      <c r="F23" s="363"/>
      <c r="G23" s="363"/>
      <c r="H23" s="363"/>
    </row>
    <row r="24" spans="1:11" s="358" customFormat="1" ht="15.75" thickBot="1">
      <c r="A24" s="744" t="s">
        <v>2188</v>
      </c>
      <c r="B24" s="745"/>
      <c r="C24" s="745"/>
      <c r="D24" s="745"/>
      <c r="E24" s="745"/>
      <c r="F24" s="745"/>
      <c r="G24" s="745"/>
      <c r="H24" s="745"/>
      <c r="I24" s="745"/>
      <c r="J24" s="745"/>
    </row>
    <row r="25" spans="1:11" s="358" customFormat="1" ht="102">
      <c r="A25" s="469" t="s">
        <v>1762</v>
      </c>
      <c r="B25" s="470" t="s">
        <v>1717</v>
      </c>
      <c r="C25" s="563" t="s">
        <v>2095</v>
      </c>
      <c r="D25" s="471" t="s">
        <v>2096</v>
      </c>
      <c r="E25" s="471" t="s">
        <v>2097</v>
      </c>
      <c r="F25" s="471" t="s">
        <v>2098</v>
      </c>
      <c r="G25" s="472" t="s">
        <v>2099</v>
      </c>
      <c r="H25" s="472" t="s">
        <v>2100</v>
      </c>
      <c r="I25" s="472" t="s">
        <v>2101</v>
      </c>
      <c r="J25" s="473" t="s">
        <v>2102</v>
      </c>
    </row>
    <row r="26" spans="1:11" s="358" customFormat="1">
      <c r="A26" s="359"/>
      <c r="B26" s="360"/>
      <c r="C26" s="378" t="s">
        <v>2103</v>
      </c>
      <c r="D26" s="361" t="s">
        <v>2104</v>
      </c>
      <c r="E26" s="361" t="s">
        <v>2104</v>
      </c>
      <c r="F26" s="378" t="s">
        <v>2103</v>
      </c>
      <c r="G26" s="362" t="s">
        <v>2104</v>
      </c>
      <c r="H26" s="378" t="s">
        <v>2103</v>
      </c>
      <c r="I26" s="361" t="s">
        <v>2104</v>
      </c>
      <c r="J26" s="396" t="s">
        <v>2104</v>
      </c>
    </row>
    <row r="27" spans="1:11" s="358" customFormat="1">
      <c r="A27" s="364">
        <v>1</v>
      </c>
      <c r="B27" s="365">
        <v>2</v>
      </c>
      <c r="C27" s="365">
        <v>3</v>
      </c>
      <c r="D27" s="365">
        <v>4</v>
      </c>
      <c r="E27" s="365" t="s">
        <v>2105</v>
      </c>
      <c r="F27" s="365">
        <v>6</v>
      </c>
      <c r="G27" s="365" t="s">
        <v>2106</v>
      </c>
      <c r="H27" s="365">
        <v>8</v>
      </c>
      <c r="I27" s="365" t="s">
        <v>2228</v>
      </c>
      <c r="J27" s="465" t="s">
        <v>2227</v>
      </c>
    </row>
    <row r="28" spans="1:11" s="358" customFormat="1" hidden="1">
      <c r="A28" s="364">
        <f>A6</f>
        <v>1</v>
      </c>
      <c r="B28" s="281">
        <f>B6</f>
        <v>45748</v>
      </c>
      <c r="C28" s="513">
        <f>C6</f>
        <v>113414</v>
      </c>
      <c r="D28" s="366">
        <v>5788.3079166666657</v>
      </c>
      <c r="E28" s="510">
        <f>D28/C28</f>
        <v>5.1036978826835007E-2</v>
      </c>
      <c r="F28" s="513">
        <f>D6</f>
        <v>5334855</v>
      </c>
      <c r="G28" s="510">
        <f>F28*E28</f>
        <v>272274.88167923485</v>
      </c>
      <c r="H28" s="513">
        <f>E6</f>
        <v>6324707</v>
      </c>
      <c r="I28" s="379">
        <v>2840769.7362500001</v>
      </c>
      <c r="J28" s="528">
        <f>I28/H28</f>
        <v>0.44915436181470542</v>
      </c>
    </row>
    <row r="29" spans="1:11" s="358" customFormat="1" hidden="1">
      <c r="A29" s="364">
        <f t="shared" ref="A29:C44" si="7">A7</f>
        <v>2</v>
      </c>
      <c r="B29" s="281">
        <f t="shared" si="7"/>
        <v>45778</v>
      </c>
      <c r="C29" s="513">
        <f t="shared" si="7"/>
        <v>223563</v>
      </c>
      <c r="D29" s="366">
        <v>14044.511250000001</v>
      </c>
      <c r="E29" s="510">
        <f t="shared" ref="E29:E30" si="8">D29/C29</f>
        <v>6.2821268501496233E-2</v>
      </c>
      <c r="F29" s="513">
        <f t="shared" ref="F29:F30" si="9">D7</f>
        <v>5627901</v>
      </c>
      <c r="G29" s="510">
        <f t="shared" ref="G29:G34" si="10">F29*E29</f>
        <v>353551.87982083915</v>
      </c>
      <c r="H29" s="513">
        <f t="shared" ref="H29:H42" si="11">E7</f>
        <v>6336420</v>
      </c>
      <c r="I29" s="379">
        <v>6154612.3395833336</v>
      </c>
      <c r="J29" s="528">
        <f t="shared" ref="J29:J44" si="12">I29/H29</f>
        <v>0.97130751111563529</v>
      </c>
      <c r="K29" s="664">
        <v>26.33</v>
      </c>
    </row>
    <row r="30" spans="1:11" s="358" customFormat="1" hidden="1">
      <c r="A30" s="364">
        <f t="shared" si="7"/>
        <v>3</v>
      </c>
      <c r="B30" s="281">
        <f t="shared" si="7"/>
        <v>45809</v>
      </c>
      <c r="C30" s="513">
        <f t="shared" si="7"/>
        <v>207393</v>
      </c>
      <c r="D30" s="366">
        <v>12691.63125</v>
      </c>
      <c r="E30" s="510">
        <f t="shared" si="8"/>
        <v>6.1196044466303105E-2</v>
      </c>
      <c r="F30" s="513">
        <f t="shared" si="9"/>
        <v>5616990</v>
      </c>
      <c r="G30" s="510">
        <f t="shared" si="10"/>
        <v>343737.56980677985</v>
      </c>
      <c r="H30" s="513">
        <f t="shared" si="11"/>
        <v>6353086</v>
      </c>
      <c r="I30" s="379">
        <v>3540411.8345833332</v>
      </c>
      <c r="J30" s="528">
        <f t="shared" si="12"/>
        <v>0.55727434424519573</v>
      </c>
    </row>
    <row r="31" spans="1:11" s="358" customFormat="1" hidden="1">
      <c r="A31" s="367">
        <f t="shared" si="7"/>
        <v>4</v>
      </c>
      <c r="B31" s="282" t="str">
        <f t="shared" si="7"/>
        <v>1st Qtr</v>
      </c>
      <c r="C31" s="404">
        <f>SUM(C28:C30)</f>
        <v>544370</v>
      </c>
      <c r="D31" s="369">
        <f>SUM(D28:D30)</f>
        <v>32524.450416666667</v>
      </c>
      <c r="E31" s="369">
        <f>D31/C31</f>
        <v>5.9746955961325322E-2</v>
      </c>
      <c r="F31" s="404">
        <f t="shared" ref="F31:H31" si="13">SUM(F28:F30)</f>
        <v>16579746</v>
      </c>
      <c r="G31" s="369">
        <f t="shared" si="10"/>
        <v>990589.35411195969</v>
      </c>
      <c r="H31" s="404">
        <f t="shared" si="13"/>
        <v>19014213</v>
      </c>
      <c r="I31" s="380">
        <f>SUM(I28:I30)</f>
        <v>12535793.910416666</v>
      </c>
      <c r="J31" s="562">
        <f t="shared" si="12"/>
        <v>0.65928544665070632</v>
      </c>
    </row>
    <row r="32" spans="1:11" s="358" customFormat="1" hidden="1">
      <c r="A32" s="364">
        <f t="shared" si="7"/>
        <v>5</v>
      </c>
      <c r="B32" s="281">
        <f t="shared" si="7"/>
        <v>45839</v>
      </c>
      <c r="C32" s="510">
        <f>C10</f>
        <v>194498</v>
      </c>
      <c r="D32" s="379">
        <v>10400.389583333334</v>
      </c>
      <c r="E32" s="514">
        <f>D32/C32</f>
        <v>5.3472989867933522E-2</v>
      </c>
      <c r="F32" s="510">
        <f t="shared" ref="F32:F34" si="14">D10</f>
        <v>5422118</v>
      </c>
      <c r="G32" s="515">
        <f>F32*E32</f>
        <v>289936.86087673996</v>
      </c>
      <c r="H32" s="510">
        <f t="shared" si="11"/>
        <v>6375010</v>
      </c>
      <c r="I32" s="379">
        <v>3926177.34375</v>
      </c>
      <c r="J32" s="528">
        <f>I32/H32</f>
        <v>0.61586998981178065</v>
      </c>
    </row>
    <row r="33" spans="1:10" s="358" customFormat="1" hidden="1">
      <c r="A33" s="364">
        <f t="shared" si="7"/>
        <v>6</v>
      </c>
      <c r="B33" s="281">
        <f t="shared" si="7"/>
        <v>45870</v>
      </c>
      <c r="C33" s="510">
        <f t="shared" si="7"/>
        <v>219176</v>
      </c>
      <c r="D33" s="379">
        <v>10090.707499999999</v>
      </c>
      <c r="E33" s="514">
        <f t="shared" ref="E33:E34" si="15">D33/C33</f>
        <v>4.6039290342008245E-2</v>
      </c>
      <c r="F33" s="510">
        <f t="shared" si="14"/>
        <v>5426358</v>
      </c>
      <c r="G33" s="515">
        <f t="shared" si="10"/>
        <v>249825.67146167919</v>
      </c>
      <c r="H33" s="510">
        <f t="shared" si="11"/>
        <v>6383070</v>
      </c>
      <c r="I33" s="379">
        <v>3942742.4550000001</v>
      </c>
      <c r="J33" s="528">
        <f t="shared" si="12"/>
        <v>0.6176874850189642</v>
      </c>
    </row>
    <row r="34" spans="1:10" s="358" customFormat="1" hidden="1">
      <c r="A34" s="364">
        <f t="shared" si="7"/>
        <v>7</v>
      </c>
      <c r="B34" s="281">
        <f t="shared" si="7"/>
        <v>45901</v>
      </c>
      <c r="C34" s="510">
        <f t="shared" si="7"/>
        <v>185991</v>
      </c>
      <c r="D34" s="379">
        <v>9166.6266666666688</v>
      </c>
      <c r="E34" s="514">
        <f t="shared" si="15"/>
        <v>4.928532384183465E-2</v>
      </c>
      <c r="F34" s="510">
        <f t="shared" si="14"/>
        <v>5293529</v>
      </c>
      <c r="G34" s="515">
        <f t="shared" si="10"/>
        <v>260893.29103114313</v>
      </c>
      <c r="H34" s="510">
        <f t="shared" si="11"/>
        <v>6386243</v>
      </c>
      <c r="I34" s="379">
        <v>3463193.6004166664</v>
      </c>
      <c r="J34" s="528">
        <f t="shared" si="12"/>
        <v>0.54228966865442896</v>
      </c>
    </row>
    <row r="35" spans="1:10" s="358" customFormat="1" hidden="1">
      <c r="A35" s="367">
        <f t="shared" si="7"/>
        <v>8</v>
      </c>
      <c r="B35" s="282" t="str">
        <f t="shared" si="7"/>
        <v>2nd Qtr</v>
      </c>
      <c r="C35" s="368">
        <f>SUM(C32:C34)</f>
        <v>599665</v>
      </c>
      <c r="D35" s="380">
        <f>SUM(D32:D34)</f>
        <v>29657.723750000005</v>
      </c>
      <c r="E35" s="381">
        <f>D35/C35</f>
        <v>4.9457153160514626E-2</v>
      </c>
      <c r="F35" s="368">
        <f t="shared" ref="F35" si="16">SUM(F32:F34)</f>
        <v>16142005</v>
      </c>
      <c r="G35" s="380">
        <f>SUM(G32:G34)</f>
        <v>800655.82336956228</v>
      </c>
      <c r="H35" s="368">
        <f t="shared" ref="H35" si="17">SUM(H32:H34)</f>
        <v>19144323</v>
      </c>
      <c r="I35" s="380">
        <f>SUM(I32:I34)</f>
        <v>11332113.399166666</v>
      </c>
      <c r="J35" s="562">
        <f t="shared" si="12"/>
        <v>0.59193074621477426</v>
      </c>
    </row>
    <row r="36" spans="1:10" s="358" customFormat="1">
      <c r="A36" s="364">
        <f t="shared" si="7"/>
        <v>9</v>
      </c>
      <c r="B36" s="281">
        <f t="shared" si="7"/>
        <v>45931</v>
      </c>
      <c r="C36" s="510">
        <f>C14</f>
        <v>180982</v>
      </c>
      <c r="D36" s="379">
        <v>7628.2316666666666</v>
      </c>
      <c r="E36" s="514">
        <f>D36/C36</f>
        <v>4.2149117960165468E-2</v>
      </c>
      <c r="F36" s="510">
        <f t="shared" ref="F36:F38" si="18">D14</f>
        <v>5139825</v>
      </c>
      <c r="G36" s="515">
        <f>F36*E36</f>
        <v>216639.09021960749</v>
      </c>
      <c r="H36" s="510">
        <f t="shared" si="11"/>
        <v>6427405</v>
      </c>
      <c r="I36" s="379">
        <v>3167998.2904166668</v>
      </c>
      <c r="J36" s="528">
        <f>I36/H36</f>
        <v>0.4928891660657243</v>
      </c>
    </row>
    <row r="37" spans="1:10" s="358" customFormat="1">
      <c r="A37" s="364">
        <f t="shared" si="7"/>
        <v>10</v>
      </c>
      <c r="B37" s="281">
        <f t="shared" si="7"/>
        <v>45962</v>
      </c>
      <c r="C37" s="510">
        <f t="shared" si="7"/>
        <v>158911</v>
      </c>
      <c r="D37" s="379">
        <v>5529.3283333333338</v>
      </c>
      <c r="E37" s="514">
        <f t="shared" ref="E37:E38" si="19">D37/C37</f>
        <v>3.4795126412478269E-2</v>
      </c>
      <c r="F37" s="510">
        <f t="shared" si="18"/>
        <v>5121458</v>
      </c>
      <c r="G37" s="515">
        <f t="shared" ref="G37:G38" si="20">F37*E37</f>
        <v>178201.77852619812</v>
      </c>
      <c r="H37" s="510">
        <f t="shared" si="11"/>
        <v>6447171</v>
      </c>
      <c r="I37" s="379">
        <v>2277082.9745833334</v>
      </c>
      <c r="J37" s="528">
        <f t="shared" si="12"/>
        <v>0.35319103131952501</v>
      </c>
    </row>
    <row r="38" spans="1:10" s="358" customFormat="1">
      <c r="A38" s="364">
        <f t="shared" si="7"/>
        <v>11</v>
      </c>
      <c r="B38" s="281">
        <f t="shared" si="7"/>
        <v>45992</v>
      </c>
      <c r="C38" s="510">
        <f t="shared" si="7"/>
        <v>128571</v>
      </c>
      <c r="D38" s="379">
        <v>4187.5545833333335</v>
      </c>
      <c r="E38" s="514">
        <f t="shared" si="19"/>
        <v>3.2569977548073309E-2</v>
      </c>
      <c r="F38" s="510">
        <f t="shared" si="18"/>
        <v>5178989</v>
      </c>
      <c r="G38" s="515">
        <f t="shared" si="20"/>
        <v>168679.55545171862</v>
      </c>
      <c r="H38" s="510">
        <f t="shared" si="11"/>
        <v>6539654</v>
      </c>
      <c r="I38" s="379">
        <v>1942334.4025000001</v>
      </c>
      <c r="J38" s="528">
        <f t="shared" si="12"/>
        <v>0.29700874121169102</v>
      </c>
    </row>
    <row r="39" spans="1:10" s="358" customFormat="1" ht="13.5" thickBot="1">
      <c r="A39" s="455">
        <f t="shared" si="7"/>
        <v>12</v>
      </c>
      <c r="B39" s="456" t="str">
        <f t="shared" si="7"/>
        <v>3rd Qtr</v>
      </c>
      <c r="C39" s="457">
        <f>SUM(C36:C38)</f>
        <v>468464</v>
      </c>
      <c r="D39" s="466">
        <f>SUM(D36:D38)</f>
        <v>17345.114583333336</v>
      </c>
      <c r="E39" s="467">
        <f>D39/C39</f>
        <v>3.7025501603822994E-2</v>
      </c>
      <c r="F39" s="457">
        <f t="shared" ref="F39" si="21">SUM(F36:F38)</f>
        <v>15440272</v>
      </c>
      <c r="G39" s="466">
        <f>SUM(G36:G38)</f>
        <v>563520.4241975242</v>
      </c>
      <c r="H39" s="457">
        <f t="shared" ref="H39" si="22">SUM(H36:H38)</f>
        <v>19414230</v>
      </c>
      <c r="I39" s="466">
        <f>SUM(I36:I38)</f>
        <v>7387415.6675000004</v>
      </c>
      <c r="J39" s="468">
        <f t="shared" si="12"/>
        <v>0.38051551194664945</v>
      </c>
    </row>
    <row r="40" spans="1:10" s="358" customFormat="1" hidden="1">
      <c r="A40" s="452">
        <f t="shared" si="7"/>
        <v>13</v>
      </c>
      <c r="B40" s="453">
        <f t="shared" si="7"/>
        <v>46023</v>
      </c>
      <c r="C40" s="524">
        <f>C18</f>
        <v>0</v>
      </c>
      <c r="D40" s="464"/>
      <c r="E40" s="525" t="e">
        <f>D40/C40</f>
        <v>#DIV/0!</v>
      </c>
      <c r="F40" s="524">
        <f t="shared" ref="F40:F42" si="23">D18</f>
        <v>0</v>
      </c>
      <c r="G40" s="526" t="e">
        <f>F40*E40</f>
        <v>#DIV/0!</v>
      </c>
      <c r="H40" s="527">
        <f t="shared" si="11"/>
        <v>0</v>
      </c>
      <c r="I40" s="464"/>
      <c r="J40" s="526" t="e">
        <f>I40/H40</f>
        <v>#DIV/0!</v>
      </c>
    </row>
    <row r="41" spans="1:10" s="358" customFormat="1" hidden="1">
      <c r="A41" s="364">
        <f t="shared" si="7"/>
        <v>14</v>
      </c>
      <c r="B41" s="281">
        <f t="shared" si="7"/>
        <v>46054</v>
      </c>
      <c r="C41" s="510">
        <f t="shared" si="7"/>
        <v>0</v>
      </c>
      <c r="D41" s="379"/>
      <c r="E41" s="514" t="e">
        <f t="shared" ref="E41:E42" si="24">D41/C41</f>
        <v>#DIV/0!</v>
      </c>
      <c r="F41" s="510">
        <f t="shared" si="23"/>
        <v>0</v>
      </c>
      <c r="G41" s="515" t="e">
        <f t="shared" ref="G41:G42" si="25">F41*E41</f>
        <v>#DIV/0!</v>
      </c>
      <c r="H41" s="516">
        <f t="shared" si="11"/>
        <v>0</v>
      </c>
      <c r="I41" s="379"/>
      <c r="J41" s="515" t="e">
        <f t="shared" si="12"/>
        <v>#DIV/0!</v>
      </c>
    </row>
    <row r="42" spans="1:10" s="358" customFormat="1" hidden="1">
      <c r="A42" s="364">
        <f t="shared" si="7"/>
        <v>15</v>
      </c>
      <c r="B42" s="281">
        <f t="shared" si="7"/>
        <v>46082</v>
      </c>
      <c r="C42" s="510">
        <f t="shared" si="7"/>
        <v>0</v>
      </c>
      <c r="D42" s="379"/>
      <c r="E42" s="514" t="e">
        <f t="shared" si="24"/>
        <v>#DIV/0!</v>
      </c>
      <c r="F42" s="510">
        <f t="shared" si="23"/>
        <v>0</v>
      </c>
      <c r="G42" s="515" t="e">
        <f t="shared" si="25"/>
        <v>#DIV/0!</v>
      </c>
      <c r="H42" s="516">
        <f t="shared" si="11"/>
        <v>0</v>
      </c>
      <c r="I42" s="379"/>
      <c r="J42" s="515" t="e">
        <f t="shared" si="12"/>
        <v>#DIV/0!</v>
      </c>
    </row>
    <row r="43" spans="1:10" s="358" customFormat="1" hidden="1">
      <c r="A43" s="367">
        <f t="shared" si="7"/>
        <v>16</v>
      </c>
      <c r="B43" s="282" t="str">
        <f t="shared" si="7"/>
        <v>4th Qtr</v>
      </c>
      <c r="C43" s="368">
        <f>SUM(C40:C42)</f>
        <v>0</v>
      </c>
      <c r="D43" s="380">
        <f>SUM(D40:D42)</f>
        <v>0</v>
      </c>
      <c r="E43" s="381" t="e">
        <f>D43/C43</f>
        <v>#DIV/0!</v>
      </c>
      <c r="F43" s="368">
        <f t="shared" ref="F43" si="26">SUM(F40:F42)</f>
        <v>0</v>
      </c>
      <c r="G43" s="380" t="e">
        <f>SUM(G40:G42)</f>
        <v>#DIV/0!</v>
      </c>
      <c r="H43" s="368">
        <f t="shared" ref="H43" si="27">SUM(H40:H42)</f>
        <v>0</v>
      </c>
      <c r="I43" s="380">
        <f>SUM(I40:I42)</f>
        <v>0</v>
      </c>
      <c r="J43" s="380" t="e">
        <f t="shared" si="12"/>
        <v>#DIV/0!</v>
      </c>
    </row>
    <row r="44" spans="1:10" s="358" customFormat="1" ht="15" hidden="1">
      <c r="A44" s="372">
        <f t="shared" si="7"/>
        <v>0</v>
      </c>
      <c r="B44" s="373" t="str">
        <f t="shared" si="7"/>
        <v>Yearly Data</v>
      </c>
      <c r="C44" s="517">
        <f>C31+C35+C39+C43</f>
        <v>1612499</v>
      </c>
      <c r="D44" s="518">
        <f>D31+D35+D39+D43</f>
        <v>79527.288750000007</v>
      </c>
      <c r="E44" s="519">
        <f>D44/C44</f>
        <v>4.9319279422808948E-2</v>
      </c>
      <c r="F44" s="517">
        <f>F31+F35+F39+F43</f>
        <v>48162023</v>
      </c>
      <c r="G44" s="518" t="e">
        <f>G31+G35+G39+G43</f>
        <v>#DIV/0!</v>
      </c>
      <c r="H44" s="520">
        <f>H31+H35+H39+H43</f>
        <v>57572766</v>
      </c>
      <c r="I44" s="518">
        <f>I31+I35+I39+I43</f>
        <v>31255322.977083333</v>
      </c>
      <c r="J44" s="518">
        <f t="shared" si="12"/>
        <v>0.54288381727366253</v>
      </c>
    </row>
    <row r="45" spans="1:10" s="358" customFormat="1" ht="15.75" thickBot="1">
      <c r="A45" s="374"/>
      <c r="B45" s="397"/>
      <c r="C45" s="398"/>
      <c r="D45" s="398"/>
      <c r="E45" s="398"/>
      <c r="F45" s="399"/>
      <c r="G45" s="363"/>
      <c r="H45" s="382"/>
    </row>
    <row r="46" spans="1:10" s="358" customFormat="1" ht="40.700000000000003" customHeight="1">
      <c r="A46" s="735" t="s">
        <v>2189</v>
      </c>
      <c r="B46" s="736"/>
      <c r="C46" s="736"/>
      <c r="D46" s="736"/>
      <c r="E46" s="736"/>
      <c r="F46" s="736"/>
      <c r="G46" s="736"/>
      <c r="H46" s="737"/>
    </row>
    <row r="47" spans="1:10" s="358" customFormat="1" ht="114.75">
      <c r="A47" s="359" t="s">
        <v>1762</v>
      </c>
      <c r="B47" s="360" t="s">
        <v>1717</v>
      </c>
      <c r="C47" s="378" t="s">
        <v>2107</v>
      </c>
      <c r="D47" s="378" t="s">
        <v>2108</v>
      </c>
      <c r="E47" s="378" t="s">
        <v>2109</v>
      </c>
      <c r="F47" s="378" t="s">
        <v>2100</v>
      </c>
      <c r="G47" s="361" t="s">
        <v>2110</v>
      </c>
      <c r="H47" s="383" t="s">
        <v>2111</v>
      </c>
    </row>
    <row r="48" spans="1:10" s="358" customFormat="1">
      <c r="A48" s="364">
        <v>1</v>
      </c>
      <c r="B48" s="365">
        <v>2</v>
      </c>
      <c r="C48" s="365">
        <v>3</v>
      </c>
      <c r="D48" s="365">
        <v>4</v>
      </c>
      <c r="E48" s="365" t="s">
        <v>1962</v>
      </c>
      <c r="F48" s="365">
        <v>6</v>
      </c>
      <c r="G48" s="365" t="s">
        <v>2112</v>
      </c>
      <c r="H48" s="384" t="s">
        <v>1963</v>
      </c>
    </row>
    <row r="49" spans="1:9" s="358" customFormat="1" hidden="1">
      <c r="A49" s="364">
        <f>A28</f>
        <v>1</v>
      </c>
      <c r="B49" s="281">
        <f>B28</f>
        <v>45748</v>
      </c>
      <c r="C49" s="403">
        <v>121587.5</v>
      </c>
      <c r="D49" s="403">
        <v>5210907</v>
      </c>
      <c r="E49" s="513">
        <f>C49*D49</f>
        <v>633581154862.5</v>
      </c>
      <c r="F49" s="513">
        <f>E6</f>
        <v>6324707</v>
      </c>
      <c r="G49" s="403">
        <v>65859844.5</v>
      </c>
      <c r="H49" s="523">
        <f>G49/F49</f>
        <v>10.413106014239078</v>
      </c>
    </row>
    <row r="50" spans="1:9" s="358" customFormat="1" hidden="1">
      <c r="A50" s="364">
        <f t="shared" ref="A50:B65" si="28">A29</f>
        <v>2</v>
      </c>
      <c r="B50" s="281">
        <f t="shared" si="28"/>
        <v>45778</v>
      </c>
      <c r="C50" s="403">
        <v>166588</v>
      </c>
      <c r="D50" s="403">
        <v>5333248</v>
      </c>
      <c r="E50" s="513">
        <f t="shared" ref="E50:E65" si="29">C50*D50</f>
        <v>888455117824</v>
      </c>
      <c r="F50" s="513">
        <f t="shared" ref="F50:F63" si="30">E7</f>
        <v>6336420</v>
      </c>
      <c r="G50" s="403">
        <v>93528881</v>
      </c>
      <c r="H50" s="523">
        <f t="shared" ref="H50:H65" si="31">G50/F50</f>
        <v>14.760524239239192</v>
      </c>
      <c r="I50" s="664"/>
    </row>
    <row r="51" spans="1:9" s="358" customFormat="1" hidden="1">
      <c r="A51" s="364">
        <f t="shared" si="28"/>
        <v>3</v>
      </c>
      <c r="B51" s="281">
        <f t="shared" si="28"/>
        <v>45809</v>
      </c>
      <c r="C51" s="403">
        <v>150845</v>
      </c>
      <c r="D51" s="403">
        <v>5213384</v>
      </c>
      <c r="E51" s="513">
        <f t="shared" si="29"/>
        <v>786412909480</v>
      </c>
      <c r="F51" s="513">
        <f t="shared" si="30"/>
        <v>6353086</v>
      </c>
      <c r="G51" s="403">
        <v>83758747</v>
      </c>
      <c r="H51" s="523">
        <f t="shared" si="31"/>
        <v>13.183946667808369</v>
      </c>
    </row>
    <row r="52" spans="1:9" s="358" customFormat="1" hidden="1">
      <c r="A52" s="367">
        <f t="shared" si="28"/>
        <v>4</v>
      </c>
      <c r="B52" s="282" t="str">
        <f t="shared" si="28"/>
        <v>1st Qtr</v>
      </c>
      <c r="C52" s="404">
        <f>SUM(C49:C51)</f>
        <v>439020.5</v>
      </c>
      <c r="D52" s="404">
        <f t="shared" ref="D52:F52" si="32">SUM(D49:D51)</f>
        <v>15757539</v>
      </c>
      <c r="E52" s="404">
        <f t="shared" si="29"/>
        <v>6917882650549.5</v>
      </c>
      <c r="F52" s="404">
        <f t="shared" si="32"/>
        <v>19014213</v>
      </c>
      <c r="G52" s="404">
        <f>SUM(G49:G51)</f>
        <v>243147472.5</v>
      </c>
      <c r="H52" s="561">
        <f t="shared" si="31"/>
        <v>12.78766954488203</v>
      </c>
    </row>
    <row r="53" spans="1:9" s="358" customFormat="1" hidden="1">
      <c r="A53" s="364">
        <f t="shared" si="28"/>
        <v>5</v>
      </c>
      <c r="B53" s="281">
        <f t="shared" si="28"/>
        <v>45839</v>
      </c>
      <c r="C53" s="365">
        <v>125332</v>
      </c>
      <c r="D53" s="365">
        <v>5007294</v>
      </c>
      <c r="E53" s="510">
        <f t="shared" si="29"/>
        <v>627574171608</v>
      </c>
      <c r="F53" s="521">
        <f t="shared" si="30"/>
        <v>6375010</v>
      </c>
      <c r="G53" s="366">
        <v>67438021</v>
      </c>
      <c r="H53" s="523">
        <f t="shared" si="31"/>
        <v>10.578496504319208</v>
      </c>
    </row>
    <row r="54" spans="1:9" s="358" customFormat="1" hidden="1">
      <c r="A54" s="364">
        <f t="shared" si="28"/>
        <v>6</v>
      </c>
      <c r="B54" s="281">
        <f t="shared" si="28"/>
        <v>45870</v>
      </c>
      <c r="C54" s="365">
        <v>166013</v>
      </c>
      <c r="D54" s="365">
        <v>5142839</v>
      </c>
      <c r="E54" s="510">
        <f t="shared" si="29"/>
        <v>853778130907</v>
      </c>
      <c r="F54" s="521">
        <f t="shared" si="30"/>
        <v>6383070</v>
      </c>
      <c r="G54" s="366">
        <v>86981343</v>
      </c>
      <c r="H54" s="523">
        <f t="shared" si="31"/>
        <v>13.62688220558446</v>
      </c>
    </row>
    <row r="55" spans="1:9" s="358" customFormat="1" hidden="1">
      <c r="A55" s="364">
        <f t="shared" si="28"/>
        <v>7</v>
      </c>
      <c r="B55" s="281">
        <f t="shared" si="28"/>
        <v>45901</v>
      </c>
      <c r="C55" s="365">
        <v>147368</v>
      </c>
      <c r="D55" s="365">
        <v>5063521</v>
      </c>
      <c r="E55" s="510">
        <f t="shared" si="29"/>
        <v>746200962728</v>
      </c>
      <c r="F55" s="521">
        <f t="shared" si="30"/>
        <v>6386243</v>
      </c>
      <c r="G55" s="366">
        <v>77818233</v>
      </c>
      <c r="H55" s="523">
        <f t="shared" si="31"/>
        <v>12.185291571272813</v>
      </c>
    </row>
    <row r="56" spans="1:9" s="358" customFormat="1" hidden="1">
      <c r="A56" s="367">
        <f t="shared" si="28"/>
        <v>8</v>
      </c>
      <c r="B56" s="282" t="str">
        <f t="shared" si="28"/>
        <v>2nd Qtr</v>
      </c>
      <c r="C56" s="368">
        <f>SUM(C53:C55)</f>
        <v>438713</v>
      </c>
      <c r="D56" s="368">
        <f t="shared" ref="D56" si="33">SUM(D53:D55)</f>
        <v>15213654</v>
      </c>
      <c r="E56" s="369">
        <f t="shared" si="29"/>
        <v>6674427787302</v>
      </c>
      <c r="F56" s="368">
        <f t="shared" ref="F56" si="34">SUM(F53:F55)</f>
        <v>19144323</v>
      </c>
      <c r="G56" s="369">
        <f>SUM(G53:G55)</f>
        <v>232237597</v>
      </c>
      <c r="H56" s="561">
        <f t="shared" si="31"/>
        <v>12.130885850599157</v>
      </c>
    </row>
    <row r="57" spans="1:9" s="358" customFormat="1">
      <c r="A57" s="364">
        <f t="shared" si="28"/>
        <v>9</v>
      </c>
      <c r="B57" s="281">
        <f t="shared" si="28"/>
        <v>45931</v>
      </c>
      <c r="C57" s="365">
        <v>158623</v>
      </c>
      <c r="D57" s="365">
        <v>5019056</v>
      </c>
      <c r="E57" s="510">
        <f t="shared" si="29"/>
        <v>796137719888</v>
      </c>
      <c r="F57" s="521">
        <f t="shared" si="30"/>
        <v>6427405</v>
      </c>
      <c r="G57" s="366">
        <v>82327960</v>
      </c>
      <c r="H57" s="523">
        <f t="shared" si="31"/>
        <v>12.808895658512261</v>
      </c>
    </row>
    <row r="58" spans="1:9" s="358" customFormat="1">
      <c r="A58" s="364">
        <f t="shared" si="28"/>
        <v>10</v>
      </c>
      <c r="B58" s="281">
        <f t="shared" si="28"/>
        <v>45962</v>
      </c>
      <c r="C58" s="365">
        <v>163009</v>
      </c>
      <c r="D58" s="365">
        <v>4978031</v>
      </c>
      <c r="E58" s="510">
        <f t="shared" si="29"/>
        <v>811463855279</v>
      </c>
      <c r="F58" s="521">
        <f t="shared" si="30"/>
        <v>6447171</v>
      </c>
      <c r="G58" s="366">
        <v>79977046</v>
      </c>
      <c r="H58" s="523">
        <f t="shared" si="31"/>
        <v>12.40498289870084</v>
      </c>
    </row>
    <row r="59" spans="1:9" s="358" customFormat="1">
      <c r="A59" s="364">
        <f t="shared" si="28"/>
        <v>11</v>
      </c>
      <c r="B59" s="281">
        <f t="shared" si="28"/>
        <v>45992</v>
      </c>
      <c r="C59" s="365">
        <v>139518</v>
      </c>
      <c r="D59" s="365">
        <v>5065557</v>
      </c>
      <c r="E59" s="510">
        <f t="shared" si="29"/>
        <v>706736381526</v>
      </c>
      <c r="F59" s="521">
        <f t="shared" si="30"/>
        <v>6539654</v>
      </c>
      <c r="G59" s="366">
        <v>69663362</v>
      </c>
      <c r="H59" s="523">
        <f t="shared" si="31"/>
        <v>10.652453784252195</v>
      </c>
    </row>
    <row r="60" spans="1:9" s="358" customFormat="1" ht="13.5" thickBot="1">
      <c r="A60" s="455">
        <f t="shared" si="28"/>
        <v>12</v>
      </c>
      <c r="B60" s="456" t="str">
        <f t="shared" si="28"/>
        <v>3rd Qtr</v>
      </c>
      <c r="C60" s="457">
        <f>SUM(C57:C59)</f>
        <v>461150</v>
      </c>
      <c r="D60" s="457">
        <f t="shared" ref="D60" si="35">SUM(D57:D59)</f>
        <v>15062644</v>
      </c>
      <c r="E60" s="546">
        <f t="shared" si="29"/>
        <v>6946138280600</v>
      </c>
      <c r="F60" s="457">
        <f t="shared" ref="F60" si="36">SUM(F57:F59)</f>
        <v>19414230</v>
      </c>
      <c r="G60" s="546">
        <f>SUM(G57:G59)</f>
        <v>231968368</v>
      </c>
      <c r="H60" s="458">
        <f t="shared" si="31"/>
        <v>11.948368181483376</v>
      </c>
    </row>
    <row r="61" spans="1:9" s="358" customFormat="1" ht="15" hidden="1">
      <c r="A61" s="452">
        <f t="shared" si="28"/>
        <v>13</v>
      </c>
      <c r="B61" s="453">
        <f t="shared" si="28"/>
        <v>46023</v>
      </c>
      <c r="C61" s="370"/>
      <c r="D61" s="370"/>
      <c r="E61" s="524">
        <f t="shared" si="29"/>
        <v>0</v>
      </c>
      <c r="F61" s="529">
        <f t="shared" si="30"/>
        <v>0</v>
      </c>
      <c r="G61" s="567"/>
      <c r="H61" s="524" t="e">
        <f t="shared" si="31"/>
        <v>#DIV/0!</v>
      </c>
    </row>
    <row r="62" spans="1:9" s="358" customFormat="1" ht="15" hidden="1">
      <c r="A62" s="364">
        <f t="shared" si="28"/>
        <v>14</v>
      </c>
      <c r="B62" s="281">
        <f t="shared" si="28"/>
        <v>46054</v>
      </c>
      <c r="C62" s="370"/>
      <c r="D62" s="370"/>
      <c r="E62" s="524">
        <f t="shared" si="29"/>
        <v>0</v>
      </c>
      <c r="F62" s="521">
        <f t="shared" si="30"/>
        <v>0</v>
      </c>
      <c r="G62" s="567"/>
      <c r="H62" s="511" t="e">
        <f t="shared" si="31"/>
        <v>#DIV/0!</v>
      </c>
    </row>
    <row r="63" spans="1:9" s="358" customFormat="1" ht="15" hidden="1">
      <c r="A63" s="364">
        <f t="shared" si="28"/>
        <v>15</v>
      </c>
      <c r="B63" s="281">
        <f t="shared" si="28"/>
        <v>46082</v>
      </c>
      <c r="C63" s="370"/>
      <c r="D63" s="370"/>
      <c r="E63" s="524">
        <f t="shared" si="29"/>
        <v>0</v>
      </c>
      <c r="F63" s="521">
        <f t="shared" si="30"/>
        <v>0</v>
      </c>
      <c r="G63" s="567"/>
      <c r="H63" s="511" t="e">
        <f t="shared" si="31"/>
        <v>#DIV/0!</v>
      </c>
    </row>
    <row r="64" spans="1:9" s="358" customFormat="1" hidden="1">
      <c r="A64" s="367">
        <f t="shared" si="28"/>
        <v>16</v>
      </c>
      <c r="B64" s="282" t="str">
        <f t="shared" si="28"/>
        <v>4th Qtr</v>
      </c>
      <c r="C64" s="368">
        <f>SUM(C61:C63)</f>
        <v>0</v>
      </c>
      <c r="D64" s="368">
        <f t="shared" ref="D64" si="37">SUM(D61:D63)</f>
        <v>0</v>
      </c>
      <c r="E64" s="369">
        <f t="shared" si="29"/>
        <v>0</v>
      </c>
      <c r="F64" s="368">
        <f t="shared" ref="F64" si="38">SUM(F61:F63)</f>
        <v>0</v>
      </c>
      <c r="G64" s="369">
        <f>SUM(G61:G63)</f>
        <v>0</v>
      </c>
      <c r="H64" s="369" t="e">
        <f t="shared" si="31"/>
        <v>#DIV/0!</v>
      </c>
    </row>
    <row r="65" spans="1:11" s="358" customFormat="1" hidden="1">
      <c r="A65" s="584">
        <f t="shared" si="28"/>
        <v>0</v>
      </c>
      <c r="B65" s="373" t="str">
        <f t="shared" si="28"/>
        <v>Yearly Data</v>
      </c>
      <c r="C65" s="585">
        <f>C52+C56+C60+C64</f>
        <v>1338883.5</v>
      </c>
      <c r="D65" s="585">
        <f t="shared" ref="D65:G65" si="39">D52+D56+D60+D64</f>
        <v>46033837</v>
      </c>
      <c r="E65" s="586">
        <f t="shared" si="29"/>
        <v>61633944800989.5</v>
      </c>
      <c r="F65" s="585">
        <f t="shared" si="39"/>
        <v>57572766</v>
      </c>
      <c r="G65" s="585">
        <f t="shared" si="39"/>
        <v>707353437.5</v>
      </c>
      <c r="H65" s="586">
        <f t="shared" si="31"/>
        <v>12.286250716180634</v>
      </c>
    </row>
    <row r="67" spans="1:11" ht="13.5" thickBot="1">
      <c r="K67" s="385"/>
    </row>
    <row r="68" spans="1:11" ht="39" customHeight="1">
      <c r="A68" s="735" t="s">
        <v>2113</v>
      </c>
      <c r="B68" s="736"/>
      <c r="C68" s="736"/>
      <c r="D68" s="736"/>
      <c r="E68" s="736"/>
      <c r="F68" s="737"/>
    </row>
    <row r="69" spans="1:11" ht="102">
      <c r="A69" s="359" t="s">
        <v>1762</v>
      </c>
      <c r="B69" s="360" t="s">
        <v>1717</v>
      </c>
      <c r="C69" s="378" t="s">
        <v>2114</v>
      </c>
      <c r="D69" s="378" t="s">
        <v>2115</v>
      </c>
      <c r="E69" s="378" t="s">
        <v>2116</v>
      </c>
      <c r="F69" s="460" t="s">
        <v>2117</v>
      </c>
    </row>
    <row r="70" spans="1:11">
      <c r="A70" s="359">
        <v>1</v>
      </c>
      <c r="B70" s="360">
        <v>2</v>
      </c>
      <c r="C70" s="378">
        <v>3</v>
      </c>
      <c r="D70" s="378">
        <v>4</v>
      </c>
      <c r="E70" s="378">
        <v>5</v>
      </c>
      <c r="F70" s="460" t="s">
        <v>2118</v>
      </c>
    </row>
    <row r="71" spans="1:11" hidden="1">
      <c r="A71" s="364">
        <f>A49</f>
        <v>1</v>
      </c>
      <c r="B71" s="281">
        <f>B49</f>
        <v>45748</v>
      </c>
      <c r="C71" s="509">
        <f>F6</f>
        <v>62932223</v>
      </c>
      <c r="D71" s="386">
        <v>457718.70408174768</v>
      </c>
      <c r="E71" s="522">
        <f>D6</f>
        <v>5334855</v>
      </c>
      <c r="F71" s="531">
        <f>(D71*E71)/(C71*E71)</f>
        <v>7.2732009495635923E-3</v>
      </c>
    </row>
    <row r="72" spans="1:11" hidden="1">
      <c r="A72" s="364">
        <f t="shared" ref="A72:B87" si="40">A50</f>
        <v>2</v>
      </c>
      <c r="B72" s="281">
        <f t="shared" si="40"/>
        <v>45778</v>
      </c>
      <c r="C72" s="509">
        <f t="shared" ref="C72:C73" si="41">F7</f>
        <v>128412304</v>
      </c>
      <c r="D72" s="386">
        <v>1743514.9022948248</v>
      </c>
      <c r="E72" s="522">
        <f t="shared" ref="E72:E73" si="42">D7</f>
        <v>5627901</v>
      </c>
      <c r="F72" s="531">
        <f t="shared" ref="F72:F78" si="43">(D72*E72)/(C72*E72)</f>
        <v>1.3577475428638247E-2</v>
      </c>
    </row>
    <row r="73" spans="1:11" hidden="1">
      <c r="A73" s="364">
        <f t="shared" si="40"/>
        <v>3</v>
      </c>
      <c r="B73" s="281">
        <f t="shared" si="40"/>
        <v>45809</v>
      </c>
      <c r="C73" s="509">
        <f t="shared" si="41"/>
        <v>115267141</v>
      </c>
      <c r="D73" s="386">
        <v>556623.69036896084</v>
      </c>
      <c r="E73" s="522">
        <f t="shared" si="42"/>
        <v>5616990</v>
      </c>
      <c r="F73" s="531">
        <f t="shared" si="43"/>
        <v>4.8289884310478461E-3</v>
      </c>
    </row>
    <row r="74" spans="1:11" hidden="1">
      <c r="A74" s="367">
        <f t="shared" si="40"/>
        <v>4</v>
      </c>
      <c r="B74" s="282" t="str">
        <f t="shared" si="40"/>
        <v>1st Qtr</v>
      </c>
      <c r="C74" s="405">
        <f>SUM(C71:C73)</f>
        <v>306611668</v>
      </c>
      <c r="D74" s="388">
        <f t="shared" ref="D74:E74" si="44">SUM(D71:D73)</f>
        <v>2757857.2967455331</v>
      </c>
      <c r="E74" s="387">
        <f t="shared" si="44"/>
        <v>16579746</v>
      </c>
      <c r="F74" s="534">
        <f t="shared" si="43"/>
        <v>8.9946260516919826E-3</v>
      </c>
    </row>
    <row r="75" spans="1:11" hidden="1">
      <c r="A75" s="364">
        <f t="shared" si="40"/>
        <v>5</v>
      </c>
      <c r="B75" s="281">
        <f t="shared" si="40"/>
        <v>45839</v>
      </c>
      <c r="C75" s="508">
        <f>F10</f>
        <v>106477313</v>
      </c>
      <c r="D75" s="378">
        <v>941712.73830070661</v>
      </c>
      <c r="E75" s="508">
        <f>D7</f>
        <v>5627901</v>
      </c>
      <c r="F75" s="531">
        <f t="shared" si="43"/>
        <v>8.8442571639716968E-3</v>
      </c>
    </row>
    <row r="76" spans="1:11" hidden="1">
      <c r="A76" s="364">
        <f t="shared" si="40"/>
        <v>6</v>
      </c>
      <c r="B76" s="281">
        <f t="shared" si="40"/>
        <v>45870</v>
      </c>
      <c r="C76" s="508">
        <f>F11</f>
        <v>113746983</v>
      </c>
      <c r="D76" s="378">
        <v>847660.34192682814</v>
      </c>
      <c r="E76" s="508">
        <f t="shared" ref="E76:E77" si="45">D8</f>
        <v>5616990</v>
      </c>
      <c r="F76" s="531">
        <f t="shared" si="43"/>
        <v>7.4521567040316851E-3</v>
      </c>
    </row>
    <row r="77" spans="1:11" hidden="1">
      <c r="A77" s="364">
        <f t="shared" si="40"/>
        <v>7</v>
      </c>
      <c r="B77" s="281">
        <f t="shared" si="40"/>
        <v>45901</v>
      </c>
      <c r="C77" s="508">
        <f>F12</f>
        <v>97726166</v>
      </c>
      <c r="D77" s="378">
        <v>763731.91850237327</v>
      </c>
      <c r="E77" s="508">
        <f t="shared" si="45"/>
        <v>16579746</v>
      </c>
      <c r="F77" s="531">
        <f t="shared" si="43"/>
        <v>7.8150197614666808E-3</v>
      </c>
    </row>
    <row r="78" spans="1:11" hidden="1">
      <c r="A78" s="367">
        <f t="shared" si="40"/>
        <v>8</v>
      </c>
      <c r="B78" s="282" t="str">
        <f t="shared" si="40"/>
        <v>2nd Qtr</v>
      </c>
      <c r="C78" s="387">
        <f>SUM(C75:C77)</f>
        <v>317950462</v>
      </c>
      <c r="D78" s="387">
        <f t="shared" ref="D78:E78" si="46">SUM(D75:D77)</f>
        <v>2553104.9987299079</v>
      </c>
      <c r="E78" s="387">
        <f t="shared" si="46"/>
        <v>27824637</v>
      </c>
      <c r="F78" s="534">
        <f t="shared" si="43"/>
        <v>8.0298829656360367E-3</v>
      </c>
    </row>
    <row r="79" spans="1:11">
      <c r="A79" s="364">
        <f t="shared" si="40"/>
        <v>9</v>
      </c>
      <c r="B79" s="281">
        <f t="shared" si="40"/>
        <v>45931</v>
      </c>
      <c r="C79" s="508">
        <f>F14</f>
        <v>93048478</v>
      </c>
      <c r="D79" s="378">
        <v>749305.43084146967</v>
      </c>
      <c r="E79" s="508">
        <f t="shared" ref="E79:E81" si="47">D11</f>
        <v>5426358</v>
      </c>
      <c r="F79" s="568">
        <f t="shared" ref="F79:F82" si="48">(D79*E79)/(C79*E79)</f>
        <v>8.0528499438912871E-3</v>
      </c>
    </row>
    <row r="80" spans="1:11">
      <c r="A80" s="364">
        <f t="shared" si="40"/>
        <v>10</v>
      </c>
      <c r="B80" s="281">
        <f t="shared" si="40"/>
        <v>45962</v>
      </c>
      <c r="C80" s="508">
        <f t="shared" ref="C80:C81" si="49">F15</f>
        <v>78742733</v>
      </c>
      <c r="D80" s="378">
        <v>559901.93281040504</v>
      </c>
      <c r="E80" s="508">
        <f t="shared" si="47"/>
        <v>5293529</v>
      </c>
      <c r="F80" s="568">
        <f t="shared" si="48"/>
        <v>7.1105219679180433E-3</v>
      </c>
    </row>
    <row r="81" spans="1:6">
      <c r="A81" s="364">
        <f t="shared" si="40"/>
        <v>11</v>
      </c>
      <c r="B81" s="281">
        <f t="shared" si="40"/>
        <v>45992</v>
      </c>
      <c r="C81" s="508">
        <f t="shared" si="49"/>
        <v>67555728</v>
      </c>
      <c r="D81" s="378">
        <v>371818.25390067144</v>
      </c>
      <c r="E81" s="508">
        <f t="shared" si="47"/>
        <v>16142005</v>
      </c>
      <c r="F81" s="568">
        <f t="shared" si="48"/>
        <v>5.5038745774550965E-3</v>
      </c>
    </row>
    <row r="82" spans="1:6" ht="13.5" thickBot="1">
      <c r="A82" s="455">
        <f t="shared" si="40"/>
        <v>12</v>
      </c>
      <c r="B82" s="456" t="str">
        <f t="shared" si="40"/>
        <v>3rd Qtr</v>
      </c>
      <c r="C82" s="462">
        <f>SUM(C79:C81)</f>
        <v>239346939</v>
      </c>
      <c r="D82" s="462">
        <f t="shared" ref="D82:E82" si="50">SUM(D79:D81)</f>
        <v>1681025.6175525461</v>
      </c>
      <c r="E82" s="462">
        <f t="shared" si="50"/>
        <v>26861892</v>
      </c>
      <c r="F82" s="463">
        <f t="shared" si="48"/>
        <v>7.0233846506495166E-3</v>
      </c>
    </row>
    <row r="83" spans="1:6" hidden="1">
      <c r="A83" s="452">
        <f t="shared" si="40"/>
        <v>13</v>
      </c>
      <c r="B83" s="453">
        <f t="shared" si="40"/>
        <v>46023</v>
      </c>
      <c r="C83" s="508">
        <f t="shared" ref="C83:C85" si="51">F18</f>
        <v>0</v>
      </c>
      <c r="D83" s="389"/>
      <c r="E83" s="508">
        <f t="shared" ref="E83:E85" si="52">D15</f>
        <v>5121458</v>
      </c>
      <c r="F83" s="568" t="e">
        <f t="shared" ref="F83:F86" si="53">(D83*E83)/(C83*E83)</f>
        <v>#DIV/0!</v>
      </c>
    </row>
    <row r="84" spans="1:6" hidden="1">
      <c r="A84" s="364">
        <f t="shared" si="40"/>
        <v>14</v>
      </c>
      <c r="B84" s="281">
        <f t="shared" si="40"/>
        <v>46054</v>
      </c>
      <c r="C84" s="508">
        <f t="shared" si="51"/>
        <v>0</v>
      </c>
      <c r="D84" s="389"/>
      <c r="E84" s="508">
        <f t="shared" si="52"/>
        <v>5178989</v>
      </c>
      <c r="F84" s="568" t="e">
        <f t="shared" si="53"/>
        <v>#DIV/0!</v>
      </c>
    </row>
    <row r="85" spans="1:6" hidden="1">
      <c r="A85" s="364">
        <f t="shared" si="40"/>
        <v>15</v>
      </c>
      <c r="B85" s="281">
        <f t="shared" si="40"/>
        <v>46082</v>
      </c>
      <c r="C85" s="508">
        <f t="shared" si="51"/>
        <v>0</v>
      </c>
      <c r="D85" s="389"/>
      <c r="E85" s="508">
        <f t="shared" si="52"/>
        <v>15440272</v>
      </c>
      <c r="F85" s="568" t="e">
        <f t="shared" si="53"/>
        <v>#DIV/0!</v>
      </c>
    </row>
    <row r="86" spans="1:6" ht="13.5" hidden="1" thickBot="1">
      <c r="A86" s="367">
        <f t="shared" si="40"/>
        <v>16</v>
      </c>
      <c r="B86" s="282" t="str">
        <f t="shared" si="40"/>
        <v>4th Qtr</v>
      </c>
      <c r="C86" s="387">
        <f>SUM(C83:C85)</f>
        <v>0</v>
      </c>
      <c r="D86" s="387">
        <f t="shared" ref="D86:E86" si="54">SUM(D83:D85)</f>
        <v>0</v>
      </c>
      <c r="E86" s="387">
        <f t="shared" si="54"/>
        <v>25740719</v>
      </c>
      <c r="F86" s="463" t="e">
        <f t="shared" si="53"/>
        <v>#DIV/0!</v>
      </c>
    </row>
    <row r="87" spans="1:6" ht="15" hidden="1">
      <c r="A87" s="372">
        <f t="shared" si="40"/>
        <v>0</v>
      </c>
      <c r="B87" s="373" t="str">
        <f t="shared" si="40"/>
        <v>Yearly Data</v>
      </c>
      <c r="C87" s="390">
        <f>C74+C78+C82+C86</f>
        <v>863909069</v>
      </c>
      <c r="D87" s="390">
        <f t="shared" ref="D87:E87" si="55">D74+D78+D82+D86</f>
        <v>6991987.9130279869</v>
      </c>
      <c r="E87" s="390">
        <f t="shared" si="55"/>
        <v>97006994</v>
      </c>
      <c r="F87" s="391">
        <f>(D87*E87)/(C87*E87)</f>
        <v>8.0934303897531919E-3</v>
      </c>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35" orientation="landscape" r:id="rId1"/>
  <rowBreaks count="1" manualBreakCount="1">
    <brk id="22"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view="pageBreakPreview" zoomScaleNormal="100" zoomScaleSheetLayoutView="100" workbookViewId="0">
      <selection activeCell="A3" sqref="A3:J3"/>
    </sheetView>
  </sheetViews>
  <sheetFormatPr defaultColWidth="9.140625" defaultRowHeight="12.75"/>
  <cols>
    <col min="1" max="1" width="6.140625" style="392" customWidth="1"/>
    <col min="2" max="2" width="11.140625" style="392" customWidth="1"/>
    <col min="3" max="3" width="17" style="392" customWidth="1"/>
    <col min="4" max="4" width="14.85546875" style="392" customWidth="1"/>
    <col min="5" max="5" width="18.5703125" style="392" customWidth="1"/>
    <col min="6" max="6" width="19" style="392" customWidth="1"/>
    <col min="7" max="7" width="13.42578125" style="392" customWidth="1"/>
    <col min="8" max="8" width="13.7109375" style="392" bestFit="1" customWidth="1"/>
    <col min="9" max="9" width="17.5703125" style="392" customWidth="1"/>
    <col min="10" max="10" width="9.140625" style="392"/>
    <col min="11" max="11" width="10.85546875" style="392" bestFit="1" customWidth="1"/>
    <col min="12" max="12" width="9.140625" style="392"/>
    <col min="13" max="13" width="13.42578125" style="392" customWidth="1"/>
    <col min="14" max="14" width="12.28515625" style="392" customWidth="1"/>
    <col min="15" max="15" width="11.85546875" style="392" bestFit="1" customWidth="1"/>
    <col min="16" max="16384" width="9.140625" style="392"/>
  </cols>
  <sheetData>
    <row r="1" spans="1:11" ht="26.25">
      <c r="A1" s="746" t="s">
        <v>2042</v>
      </c>
      <c r="B1" s="746"/>
      <c r="C1" s="746"/>
      <c r="D1" s="746"/>
      <c r="E1" s="746"/>
      <c r="F1" s="746"/>
      <c r="G1" s="746"/>
      <c r="H1" s="746"/>
      <c r="I1" s="746"/>
      <c r="J1" s="746"/>
    </row>
    <row r="2" spans="1:11" ht="15.75" thickBot="1">
      <c r="A2" s="747" t="s">
        <v>2260</v>
      </c>
      <c r="B2" s="747"/>
      <c r="C2" s="747"/>
      <c r="D2" s="747"/>
      <c r="E2" s="747"/>
      <c r="F2" s="747"/>
      <c r="G2" s="747"/>
      <c r="H2" s="747"/>
      <c r="I2" s="747"/>
      <c r="J2" s="747"/>
      <c r="K2" s="400"/>
    </row>
    <row r="3" spans="1:11" s="393" customFormat="1" ht="37.5" customHeight="1" thickBot="1">
      <c r="A3" s="748" t="s">
        <v>2119</v>
      </c>
      <c r="B3" s="749"/>
      <c r="C3" s="749"/>
      <c r="D3" s="749"/>
      <c r="E3" s="749"/>
      <c r="F3" s="749"/>
      <c r="G3" s="749"/>
      <c r="H3" s="749"/>
      <c r="I3" s="749"/>
      <c r="J3" s="750"/>
    </row>
    <row r="4" spans="1:11" s="393" customFormat="1" ht="114.75">
      <c r="A4" s="469" t="s">
        <v>1762</v>
      </c>
      <c r="B4" s="470" t="s">
        <v>1717</v>
      </c>
      <c r="C4" s="471" t="s">
        <v>2088</v>
      </c>
      <c r="D4" s="471" t="s">
        <v>2089</v>
      </c>
      <c r="E4" s="471" t="s">
        <v>2090</v>
      </c>
      <c r="F4" s="472" t="s">
        <v>2091</v>
      </c>
      <c r="G4" s="473" t="s">
        <v>2092</v>
      </c>
      <c r="H4" s="394"/>
    </row>
    <row r="5" spans="1:11" s="393" customFormat="1">
      <c r="A5" s="364">
        <v>1</v>
      </c>
      <c r="B5" s="365">
        <v>2</v>
      </c>
      <c r="C5" s="365">
        <v>3</v>
      </c>
      <c r="D5" s="365">
        <v>4</v>
      </c>
      <c r="E5" s="365">
        <v>5</v>
      </c>
      <c r="F5" s="365" t="s">
        <v>2093</v>
      </c>
      <c r="G5" s="465" t="s">
        <v>2094</v>
      </c>
      <c r="H5" s="394"/>
    </row>
    <row r="6" spans="1:11" s="393" customFormat="1" hidden="1">
      <c r="A6" s="364">
        <f>'SoP 010-013 Overall'!A6</f>
        <v>1</v>
      </c>
      <c r="B6" s="281">
        <f>'SoP 010-013 Overall'!B6</f>
        <v>45748</v>
      </c>
      <c r="C6" s="366">
        <v>90721</v>
      </c>
      <c r="D6" s="366">
        <v>1369611</v>
      </c>
      <c r="E6" s="366">
        <v>1435954</v>
      </c>
      <c r="F6" s="366">
        <v>33451379</v>
      </c>
      <c r="G6" s="523">
        <f>F6/E6</f>
        <v>23.295578409893352</v>
      </c>
      <c r="H6" s="394"/>
    </row>
    <row r="7" spans="1:11" s="393" customFormat="1" hidden="1">
      <c r="A7" s="364">
        <f>'SoP 010-013 Overall'!A7</f>
        <v>2</v>
      </c>
      <c r="B7" s="281">
        <f>'SoP 010-013 Overall'!B7</f>
        <v>45778</v>
      </c>
      <c r="C7" s="366">
        <v>174907</v>
      </c>
      <c r="D7" s="366">
        <v>1371549</v>
      </c>
      <c r="E7" s="366">
        <v>1436692</v>
      </c>
      <c r="F7" s="366">
        <v>64538716</v>
      </c>
      <c r="G7" s="523">
        <f t="shared" ref="G7:G22" si="0">F7/E7</f>
        <v>44.921748015580235</v>
      </c>
      <c r="H7" s="394"/>
    </row>
    <row r="8" spans="1:11" s="393" customFormat="1" hidden="1">
      <c r="A8" s="364">
        <f>'SoP 010-013 Overall'!A8</f>
        <v>3</v>
      </c>
      <c r="B8" s="281">
        <f>'SoP 010-013 Overall'!B8</f>
        <v>45809</v>
      </c>
      <c r="C8" s="366">
        <v>162788</v>
      </c>
      <c r="D8" s="366">
        <v>1377338</v>
      </c>
      <c r="E8" s="366">
        <v>1438440</v>
      </c>
      <c r="F8" s="366">
        <v>58662677</v>
      </c>
      <c r="G8" s="523">
        <f t="shared" si="0"/>
        <v>40.782150802258002</v>
      </c>
      <c r="H8" s="394"/>
    </row>
    <row r="9" spans="1:11" s="393" customFormat="1" hidden="1">
      <c r="A9" s="367">
        <f>'SoP 010-013 Overall'!A9</f>
        <v>4</v>
      </c>
      <c r="B9" s="282" t="str">
        <f>'SoP 010-013 Overall'!B9</f>
        <v>1st Qtr</v>
      </c>
      <c r="C9" s="368">
        <f>SUM(C6:C8)</f>
        <v>428416</v>
      </c>
      <c r="D9" s="368">
        <f t="shared" ref="D9:F9" si="1">SUM(D6:D8)</f>
        <v>4118498</v>
      </c>
      <c r="E9" s="368">
        <f t="shared" si="1"/>
        <v>4311086</v>
      </c>
      <c r="F9" s="368">
        <f t="shared" si="1"/>
        <v>156652772</v>
      </c>
      <c r="G9" s="561">
        <f t="shared" si="0"/>
        <v>36.33719485067104</v>
      </c>
      <c r="H9" s="394"/>
    </row>
    <row r="10" spans="1:11" s="393" customFormat="1" hidden="1">
      <c r="A10" s="364">
        <f>'SoP 010-013 Overall'!A10</f>
        <v>5</v>
      </c>
      <c r="B10" s="281">
        <f>'SoP 010-013 Overall'!B10</f>
        <v>45839</v>
      </c>
      <c r="C10" s="365">
        <v>153978</v>
      </c>
      <c r="D10" s="365">
        <v>1365450</v>
      </c>
      <c r="E10" s="365">
        <v>1441769</v>
      </c>
      <c r="F10" s="365">
        <v>55690395</v>
      </c>
      <c r="G10" s="523">
        <f t="shared" si="0"/>
        <v>38.626433915557904</v>
      </c>
      <c r="H10" s="394"/>
    </row>
    <row r="11" spans="1:11" s="393" customFormat="1" hidden="1">
      <c r="A11" s="364">
        <f>'SoP 010-013 Overall'!A11</f>
        <v>6</v>
      </c>
      <c r="B11" s="281">
        <f>'SoP 010-013 Overall'!B11</f>
        <v>45870</v>
      </c>
      <c r="C11" s="365">
        <v>178593</v>
      </c>
      <c r="D11" s="365">
        <v>1366540</v>
      </c>
      <c r="E11" s="365">
        <v>1442890</v>
      </c>
      <c r="F11" s="365">
        <v>63723457</v>
      </c>
      <c r="G11" s="523">
        <f t="shared" si="0"/>
        <v>44.163766468684379</v>
      </c>
      <c r="H11" s="394"/>
    </row>
    <row r="12" spans="1:11" s="393" customFormat="1" hidden="1">
      <c r="A12" s="364">
        <f>'SoP 010-013 Overall'!A12</f>
        <v>7</v>
      </c>
      <c r="B12" s="281">
        <f>'SoP 010-013 Overall'!B12</f>
        <v>45901</v>
      </c>
      <c r="C12" s="365">
        <v>150029</v>
      </c>
      <c r="D12" s="365">
        <v>1358056</v>
      </c>
      <c r="E12" s="365">
        <v>1446918</v>
      </c>
      <c r="F12" s="365">
        <v>53443253</v>
      </c>
      <c r="G12" s="523">
        <f t="shared" si="0"/>
        <v>36.935923804942647</v>
      </c>
      <c r="H12" s="394"/>
    </row>
    <row r="13" spans="1:11" s="393" customFormat="1" hidden="1">
      <c r="A13" s="367">
        <f>'SoP 010-013 Overall'!A13</f>
        <v>8</v>
      </c>
      <c r="B13" s="282" t="str">
        <f>'SoP 010-013 Overall'!B13</f>
        <v>2nd Qtr</v>
      </c>
      <c r="C13" s="368">
        <f>SUM(C10:C12)</f>
        <v>482600</v>
      </c>
      <c r="D13" s="368">
        <f t="shared" ref="D13:F13" si="2">SUM(D10:D12)</f>
        <v>4090046</v>
      </c>
      <c r="E13" s="368">
        <f t="shared" si="2"/>
        <v>4331577</v>
      </c>
      <c r="F13" s="368">
        <f t="shared" si="2"/>
        <v>172857105</v>
      </c>
      <c r="G13" s="561">
        <f t="shared" si="0"/>
        <v>39.906275474267225</v>
      </c>
      <c r="H13" s="394"/>
    </row>
    <row r="14" spans="1:11" s="393" customFormat="1">
      <c r="A14" s="364">
        <f>'SoP 010-013 Overall'!A14</f>
        <v>9</v>
      </c>
      <c r="B14" s="281">
        <f>'SoP 010-013 Overall'!B14</f>
        <v>45931</v>
      </c>
      <c r="C14" s="365">
        <v>147895</v>
      </c>
      <c r="D14" s="365">
        <v>1356456</v>
      </c>
      <c r="E14" s="365">
        <v>1448036</v>
      </c>
      <c r="F14" s="365">
        <v>51161475</v>
      </c>
      <c r="G14" s="523">
        <f t="shared" si="0"/>
        <v>35.331631948376973</v>
      </c>
      <c r="H14" s="394"/>
    </row>
    <row r="15" spans="1:11" s="393" customFormat="1">
      <c r="A15" s="364">
        <f>'SoP 010-013 Overall'!A15</f>
        <v>10</v>
      </c>
      <c r="B15" s="281">
        <f>'SoP 010-013 Overall'!B15</f>
        <v>45962</v>
      </c>
      <c r="C15" s="365">
        <v>132115</v>
      </c>
      <c r="D15" s="365">
        <v>1371099</v>
      </c>
      <c r="E15" s="365">
        <v>1450767</v>
      </c>
      <c r="F15" s="365">
        <v>46029506</v>
      </c>
      <c r="G15" s="523">
        <f t="shared" si="0"/>
        <v>31.727704035175876</v>
      </c>
      <c r="H15" s="394"/>
    </row>
    <row r="16" spans="1:11" s="393" customFormat="1">
      <c r="A16" s="364">
        <f>'SoP 010-013 Overall'!A16</f>
        <v>11</v>
      </c>
      <c r="B16" s="281">
        <f>'SoP 010-013 Overall'!B16</f>
        <v>45992</v>
      </c>
      <c r="C16" s="365">
        <v>105717</v>
      </c>
      <c r="D16" s="365">
        <v>1386346</v>
      </c>
      <c r="E16" s="365">
        <v>1487071</v>
      </c>
      <c r="F16" s="365">
        <v>38197279</v>
      </c>
      <c r="G16" s="523">
        <f t="shared" si="0"/>
        <v>25.686251026346422</v>
      </c>
      <c r="H16" s="394"/>
    </row>
    <row r="17" spans="1:10" s="393" customFormat="1" ht="13.5" thickBot="1">
      <c r="A17" s="455">
        <f>'SoP 010-013 Overall'!A17</f>
        <v>12</v>
      </c>
      <c r="B17" s="456" t="str">
        <f>'SoP 010-013 Overall'!B17</f>
        <v>3rd Qtr</v>
      </c>
      <c r="C17" s="457">
        <f>SUM(C14:C16)</f>
        <v>385727</v>
      </c>
      <c r="D17" s="457">
        <f t="shared" ref="D17:F17" si="3">SUM(D14:D16)</f>
        <v>4113901</v>
      </c>
      <c r="E17" s="457">
        <f t="shared" si="3"/>
        <v>4385874</v>
      </c>
      <c r="F17" s="457">
        <f t="shared" si="3"/>
        <v>135388260</v>
      </c>
      <c r="G17" s="458">
        <f t="shared" si="0"/>
        <v>30.869163136013483</v>
      </c>
      <c r="H17" s="394"/>
    </row>
    <row r="18" spans="1:10" s="393" customFormat="1" hidden="1">
      <c r="A18" s="454">
        <f>'SoP 010-013 Overall'!A18</f>
        <v>13</v>
      </c>
      <c r="B18" s="453">
        <f>'SoP 010-013 Overall'!B18</f>
        <v>46023</v>
      </c>
      <c r="C18" s="454"/>
      <c r="D18" s="454"/>
      <c r="E18" s="454"/>
      <c r="F18" s="454"/>
      <c r="G18" s="523" t="e">
        <f t="shared" si="0"/>
        <v>#DIV/0!</v>
      </c>
      <c r="H18" s="394"/>
    </row>
    <row r="19" spans="1:10" s="393" customFormat="1" ht="15" hidden="1">
      <c r="A19" s="365">
        <f>'SoP 010-013 Overall'!A19</f>
        <v>14</v>
      </c>
      <c r="B19" s="281">
        <f>'SoP 010-013 Overall'!B19</f>
        <v>46054</v>
      </c>
      <c r="C19" s="454"/>
      <c r="D19" s="454"/>
      <c r="E19" s="454"/>
      <c r="F19" s="454"/>
      <c r="G19" s="523" t="e">
        <f t="shared" si="0"/>
        <v>#DIV/0!</v>
      </c>
      <c r="H19" s="394"/>
      <c r="I19" s="395"/>
    </row>
    <row r="20" spans="1:10" s="393" customFormat="1" ht="15" hidden="1">
      <c r="A20" s="365">
        <f>'SoP 010-013 Overall'!A20</f>
        <v>15</v>
      </c>
      <c r="B20" s="281">
        <f>'SoP 010-013 Overall'!B20</f>
        <v>46082</v>
      </c>
      <c r="C20" s="454"/>
      <c r="D20" s="454"/>
      <c r="E20" s="454"/>
      <c r="F20" s="454"/>
      <c r="G20" s="523" t="e">
        <f t="shared" si="0"/>
        <v>#DIV/0!</v>
      </c>
      <c r="H20" s="394"/>
      <c r="I20" s="395"/>
    </row>
    <row r="21" spans="1:10" s="393" customFormat="1" ht="15.75" hidden="1" thickBot="1">
      <c r="A21" s="368">
        <f>'SoP 010-013 Overall'!A21</f>
        <v>16</v>
      </c>
      <c r="B21" s="282" t="str">
        <f>'SoP 010-013 Overall'!B21</f>
        <v>4th Qtr</v>
      </c>
      <c r="C21" s="368">
        <f>SUM(C18:C20)</f>
        <v>0</v>
      </c>
      <c r="D21" s="368">
        <f t="shared" ref="D21:F21" si="4">SUM(D18:D20)</f>
        <v>0</v>
      </c>
      <c r="E21" s="368">
        <f t="shared" si="4"/>
        <v>0</v>
      </c>
      <c r="F21" s="368">
        <f t="shared" si="4"/>
        <v>0</v>
      </c>
      <c r="G21" s="458" t="e">
        <f t="shared" si="0"/>
        <v>#DIV/0!</v>
      </c>
      <c r="H21" s="394"/>
      <c r="I21" s="395"/>
    </row>
    <row r="22" spans="1:10" s="393" customFormat="1" ht="15" hidden="1">
      <c r="A22" s="372">
        <f>'SoP 010-013 Overall'!A22</f>
        <v>0</v>
      </c>
      <c r="B22" s="373" t="str">
        <f>'SoP 010-013 Overall'!B22</f>
        <v>Yearly Data</v>
      </c>
      <c r="C22" s="512">
        <f>C9+C13+C17+C21</f>
        <v>1296743</v>
      </c>
      <c r="D22" s="512">
        <f t="shared" ref="D22:F22" si="5">D9+D13+D17+D21</f>
        <v>12322445</v>
      </c>
      <c r="E22" s="512">
        <f t="shared" si="5"/>
        <v>13028537</v>
      </c>
      <c r="F22" s="512">
        <f t="shared" si="5"/>
        <v>464898137</v>
      </c>
      <c r="G22" s="511">
        <f t="shared" si="0"/>
        <v>35.683065335731861</v>
      </c>
      <c r="H22" s="394"/>
      <c r="I22" s="395"/>
    </row>
    <row r="23" spans="1:10" s="393" customFormat="1" ht="13.5" thickBot="1">
      <c r="A23" s="374"/>
      <c r="B23" s="375"/>
      <c r="C23" s="376"/>
      <c r="D23" s="376"/>
      <c r="E23" s="377"/>
      <c r="F23" s="394"/>
      <c r="G23" s="394"/>
      <c r="H23" s="394"/>
    </row>
    <row r="24" spans="1:10" s="393" customFormat="1" ht="15.75" thickBot="1">
      <c r="A24" s="751" t="s">
        <v>2120</v>
      </c>
      <c r="B24" s="752"/>
      <c r="C24" s="752"/>
      <c r="D24" s="752"/>
      <c r="E24" s="752"/>
      <c r="F24" s="752"/>
      <c r="G24" s="752"/>
      <c r="H24" s="752"/>
      <c r="I24" s="752"/>
      <c r="J24" s="753"/>
    </row>
    <row r="25" spans="1:10" s="393" customFormat="1" ht="102">
      <c r="A25" s="469" t="s">
        <v>1762</v>
      </c>
      <c r="B25" s="470" t="s">
        <v>1717</v>
      </c>
      <c r="C25" s="563" t="s">
        <v>2095</v>
      </c>
      <c r="D25" s="471" t="s">
        <v>2096</v>
      </c>
      <c r="E25" s="471" t="s">
        <v>2097</v>
      </c>
      <c r="F25" s="471" t="s">
        <v>2098</v>
      </c>
      <c r="G25" s="472" t="s">
        <v>2099</v>
      </c>
      <c r="H25" s="471" t="s">
        <v>2100</v>
      </c>
      <c r="I25" s="471" t="s">
        <v>2101</v>
      </c>
      <c r="J25" s="564" t="s">
        <v>2102</v>
      </c>
    </row>
    <row r="26" spans="1:10" s="393" customFormat="1">
      <c r="A26" s="359"/>
      <c r="B26" s="360"/>
      <c r="C26" s="378" t="s">
        <v>2103</v>
      </c>
      <c r="D26" s="361" t="s">
        <v>2104</v>
      </c>
      <c r="E26" s="361" t="s">
        <v>2104</v>
      </c>
      <c r="F26" s="378" t="s">
        <v>2103</v>
      </c>
      <c r="G26" s="362" t="s">
        <v>2104</v>
      </c>
      <c r="H26" s="378" t="s">
        <v>2103</v>
      </c>
      <c r="I26" s="361" t="s">
        <v>2104</v>
      </c>
      <c r="J26" s="396" t="s">
        <v>2104</v>
      </c>
    </row>
    <row r="27" spans="1:10" s="393" customFormat="1">
      <c r="A27" s="364">
        <v>1</v>
      </c>
      <c r="B27" s="365">
        <v>2</v>
      </c>
      <c r="C27" s="365">
        <v>3</v>
      </c>
      <c r="D27" s="365">
        <v>4</v>
      </c>
      <c r="E27" s="365" t="s">
        <v>2105</v>
      </c>
      <c r="F27" s="365">
        <v>6</v>
      </c>
      <c r="G27" s="365" t="s">
        <v>2106</v>
      </c>
      <c r="H27" s="365">
        <v>8</v>
      </c>
      <c r="I27" s="365" t="s">
        <v>2228</v>
      </c>
      <c r="J27" s="465" t="s">
        <v>2227</v>
      </c>
    </row>
    <row r="28" spans="1:10" s="393" customFormat="1" hidden="1">
      <c r="A28" s="364">
        <f>A6</f>
        <v>1</v>
      </c>
      <c r="B28" s="281">
        <f>B6</f>
        <v>45748</v>
      </c>
      <c r="C28" s="513">
        <f>C6</f>
        <v>90721</v>
      </c>
      <c r="D28" s="379">
        <v>4703.2579166666665</v>
      </c>
      <c r="E28" s="514">
        <f t="shared" ref="E28:E30" si="6">D28/C28</f>
        <v>5.1843100458181308E-2</v>
      </c>
      <c r="F28" s="510">
        <f t="shared" ref="F28:F30" si="7">D6</f>
        <v>1369611</v>
      </c>
      <c r="G28" s="515">
        <f t="shared" ref="G28:G34" si="8">F28*E28</f>
        <v>71004.880661630159</v>
      </c>
      <c r="H28" s="510">
        <f>E6</f>
        <v>1435954</v>
      </c>
      <c r="I28" s="379">
        <v>1392579.0433333332</v>
      </c>
      <c r="J28" s="528">
        <f t="shared" ref="J28:J44" si="9">I28/H28</f>
        <v>0.96979363080804348</v>
      </c>
    </row>
    <row r="29" spans="1:10" s="393" customFormat="1" hidden="1">
      <c r="A29" s="364">
        <f t="shared" ref="A29:C44" si="10">A7</f>
        <v>2</v>
      </c>
      <c r="B29" s="281">
        <f t="shared" si="10"/>
        <v>45778</v>
      </c>
      <c r="C29" s="513">
        <f t="shared" si="10"/>
        <v>174907</v>
      </c>
      <c r="D29" s="379">
        <v>12277.554583333333</v>
      </c>
      <c r="E29" s="514">
        <f t="shared" si="6"/>
        <v>7.0194758262009715E-2</v>
      </c>
      <c r="F29" s="510">
        <f t="shared" si="7"/>
        <v>1371549</v>
      </c>
      <c r="G29" s="515">
        <f t="shared" si="8"/>
        <v>96275.550499501158</v>
      </c>
      <c r="H29" s="510">
        <f t="shared" ref="H29:H30" si="11">E7</f>
        <v>1436692</v>
      </c>
      <c r="I29" s="379">
        <v>4072673.5833333335</v>
      </c>
      <c r="J29" s="528">
        <f t="shared" si="9"/>
        <v>2.8347576121627553</v>
      </c>
    </row>
    <row r="30" spans="1:10" s="393" customFormat="1" hidden="1">
      <c r="A30" s="364">
        <f t="shared" si="10"/>
        <v>3</v>
      </c>
      <c r="B30" s="281">
        <f t="shared" si="10"/>
        <v>45809</v>
      </c>
      <c r="C30" s="513">
        <f t="shared" si="10"/>
        <v>162788</v>
      </c>
      <c r="D30" s="379">
        <v>10906.105833333333</v>
      </c>
      <c r="E30" s="514">
        <f t="shared" si="6"/>
        <v>6.6995760334504592E-2</v>
      </c>
      <c r="F30" s="510">
        <f t="shared" si="7"/>
        <v>1377338</v>
      </c>
      <c r="G30" s="515">
        <f t="shared" si="8"/>
        <v>92275.806547605884</v>
      </c>
      <c r="H30" s="510">
        <f t="shared" si="11"/>
        <v>1438440</v>
      </c>
      <c r="I30" s="379">
        <v>1392579.0433333332</v>
      </c>
      <c r="J30" s="528">
        <f t="shared" si="9"/>
        <v>0.96811757413123467</v>
      </c>
    </row>
    <row r="31" spans="1:10" s="542" customFormat="1" hidden="1">
      <c r="A31" s="367">
        <f t="shared" si="10"/>
        <v>4</v>
      </c>
      <c r="B31" s="282" t="str">
        <f t="shared" si="10"/>
        <v>1st Qtr</v>
      </c>
      <c r="C31" s="404">
        <f>SUM(C28:C30)</f>
        <v>428416</v>
      </c>
      <c r="D31" s="380">
        <f>SUM(D28:D30)</f>
        <v>27886.918333333335</v>
      </c>
      <c r="E31" s="381">
        <f>D31/C31</f>
        <v>6.5093083202619265E-2</v>
      </c>
      <c r="F31" s="368">
        <f t="shared" ref="F31:H31" si="12">SUM(F28:F30)</f>
        <v>4118498</v>
      </c>
      <c r="G31" s="380">
        <f t="shared" si="8"/>
        <v>268085.73298382101</v>
      </c>
      <c r="H31" s="368">
        <f t="shared" si="12"/>
        <v>4311086</v>
      </c>
      <c r="I31" s="380">
        <f>SUM(I28:I30)</f>
        <v>6857831.6699999999</v>
      </c>
      <c r="J31" s="562">
        <f t="shared" si="9"/>
        <v>1.5907434159281444</v>
      </c>
    </row>
    <row r="32" spans="1:10" s="393" customFormat="1" hidden="1">
      <c r="A32" s="364">
        <f t="shared" si="10"/>
        <v>5</v>
      </c>
      <c r="B32" s="281">
        <f t="shared" si="10"/>
        <v>45839</v>
      </c>
      <c r="C32" s="513">
        <f>C10</f>
        <v>153978</v>
      </c>
      <c r="D32" s="379">
        <v>9197.9770833333332</v>
      </c>
      <c r="E32" s="514">
        <f>D32/C32</f>
        <v>5.9735657583117933E-2</v>
      </c>
      <c r="F32" s="510">
        <f t="shared" ref="F32:F34" si="13">D10</f>
        <v>1365450</v>
      </c>
      <c r="G32" s="515">
        <f>F32*E32</f>
        <v>81566.053646868386</v>
      </c>
      <c r="H32" s="510">
        <f t="shared" ref="H32:H42" si="14">E10</f>
        <v>1441769</v>
      </c>
      <c r="I32" s="379">
        <v>2641588.1004166664</v>
      </c>
      <c r="J32" s="528">
        <f>I32/H32</f>
        <v>1.8321853919848925</v>
      </c>
    </row>
    <row r="33" spans="1:10" s="393" customFormat="1" hidden="1">
      <c r="A33" s="364">
        <f t="shared" si="10"/>
        <v>6</v>
      </c>
      <c r="B33" s="281">
        <f t="shared" si="10"/>
        <v>45870</v>
      </c>
      <c r="C33" s="513">
        <f t="shared" si="10"/>
        <v>178593</v>
      </c>
      <c r="D33" s="379">
        <v>9016.3095833333336</v>
      </c>
      <c r="E33" s="514">
        <f t="shared" ref="E33:E34" si="15">D33/C33</f>
        <v>5.0485235050272595E-2</v>
      </c>
      <c r="F33" s="510">
        <f t="shared" si="13"/>
        <v>1366540</v>
      </c>
      <c r="G33" s="515">
        <f t="shared" si="8"/>
        <v>68990.093105599517</v>
      </c>
      <c r="H33" s="510">
        <f t="shared" si="14"/>
        <v>1442890</v>
      </c>
      <c r="I33" s="379">
        <v>2740944.4408333334</v>
      </c>
      <c r="J33" s="528">
        <f t="shared" si="9"/>
        <v>1.8996212052431809</v>
      </c>
    </row>
    <row r="34" spans="1:10" s="393" customFormat="1" hidden="1">
      <c r="A34" s="364">
        <f t="shared" si="10"/>
        <v>7</v>
      </c>
      <c r="B34" s="281">
        <f t="shared" si="10"/>
        <v>45901</v>
      </c>
      <c r="C34" s="513">
        <f t="shared" si="10"/>
        <v>150029</v>
      </c>
      <c r="D34" s="379">
        <v>8155.6333333333341</v>
      </c>
      <c r="E34" s="514">
        <f t="shared" si="15"/>
        <v>5.4360379215573885E-2</v>
      </c>
      <c r="F34" s="510">
        <f t="shared" si="13"/>
        <v>1358056</v>
      </c>
      <c r="G34" s="515">
        <f t="shared" si="8"/>
        <v>73824.439155985412</v>
      </c>
      <c r="H34" s="510">
        <f t="shared" si="14"/>
        <v>1446918</v>
      </c>
      <c r="I34" s="379">
        <v>2320533.7720833332</v>
      </c>
      <c r="J34" s="528">
        <f t="shared" si="9"/>
        <v>1.6037769742883379</v>
      </c>
    </row>
    <row r="35" spans="1:10" s="542" customFormat="1" hidden="1">
      <c r="A35" s="367">
        <f t="shared" si="10"/>
        <v>8</v>
      </c>
      <c r="B35" s="282" t="str">
        <f t="shared" si="10"/>
        <v>2nd Qtr</v>
      </c>
      <c r="C35" s="404">
        <f>SUM(C32:C34)</f>
        <v>482600</v>
      </c>
      <c r="D35" s="380">
        <f>SUM(D32:D34)</f>
        <v>26369.920000000002</v>
      </c>
      <c r="E35" s="381">
        <f>D35/C35</f>
        <v>5.4641359303771245E-2</v>
      </c>
      <c r="F35" s="368">
        <f t="shared" ref="F35" si="16">SUM(F32:F34)</f>
        <v>4090046</v>
      </c>
      <c r="G35" s="380">
        <f>SUM(G32:G34)</f>
        <v>224380.58590845333</v>
      </c>
      <c r="H35" s="368">
        <f t="shared" ref="H35" si="17">SUM(H32:H34)</f>
        <v>4331577</v>
      </c>
      <c r="I35" s="380">
        <f>SUM(I32:I34)</f>
        <v>7703066.3133333325</v>
      </c>
      <c r="J35" s="562">
        <f t="shared" si="9"/>
        <v>1.7783514672215992</v>
      </c>
    </row>
    <row r="36" spans="1:10" s="393" customFormat="1">
      <c r="A36" s="364">
        <f t="shared" si="10"/>
        <v>9</v>
      </c>
      <c r="B36" s="281">
        <f t="shared" si="10"/>
        <v>45931</v>
      </c>
      <c r="C36" s="513">
        <f>C14</f>
        <v>147895</v>
      </c>
      <c r="D36" s="379">
        <v>6716.4241666666667</v>
      </c>
      <c r="E36" s="514">
        <f>D36/C36</f>
        <v>4.5413463380551515E-2</v>
      </c>
      <c r="F36" s="510">
        <f t="shared" ref="F36:F38" si="18">D14</f>
        <v>1356456</v>
      </c>
      <c r="G36" s="515">
        <f>F36*E36</f>
        <v>61601.364883329385</v>
      </c>
      <c r="H36" s="510">
        <f t="shared" si="14"/>
        <v>1448036</v>
      </c>
      <c r="I36" s="379">
        <v>2042476.8916666666</v>
      </c>
      <c r="J36" s="528">
        <f>I36/H36</f>
        <v>1.410515271489567</v>
      </c>
    </row>
    <row r="37" spans="1:10" s="393" customFormat="1">
      <c r="A37" s="364">
        <f t="shared" si="10"/>
        <v>10</v>
      </c>
      <c r="B37" s="281">
        <f t="shared" si="10"/>
        <v>45962</v>
      </c>
      <c r="C37" s="513">
        <f t="shared" si="10"/>
        <v>132115</v>
      </c>
      <c r="D37" s="379">
        <v>4798.8516666666665</v>
      </c>
      <c r="E37" s="514">
        <f t="shared" ref="E37:E38" si="19">D37/C37</f>
        <v>3.6323291576782851E-2</v>
      </c>
      <c r="F37" s="510">
        <f t="shared" si="18"/>
        <v>1371099</v>
      </c>
      <c r="G37" s="515">
        <f t="shared" ref="G37:G38" si="20">F37*E37</f>
        <v>49802.828757635391</v>
      </c>
      <c r="H37" s="510">
        <f t="shared" si="14"/>
        <v>1450767</v>
      </c>
      <c r="I37" s="379">
        <v>1480536.9270833333</v>
      </c>
      <c r="J37" s="528">
        <f t="shared" si="9"/>
        <v>1.0205201297543529</v>
      </c>
    </row>
    <row r="38" spans="1:10" s="393" customFormat="1">
      <c r="A38" s="364">
        <f t="shared" si="10"/>
        <v>11</v>
      </c>
      <c r="B38" s="281">
        <f t="shared" si="10"/>
        <v>45992</v>
      </c>
      <c r="C38" s="513">
        <f t="shared" si="10"/>
        <v>105717</v>
      </c>
      <c r="D38" s="379">
        <v>3553.6366666666668</v>
      </c>
      <c r="E38" s="514">
        <f t="shared" si="19"/>
        <v>3.3614618903929042E-2</v>
      </c>
      <c r="F38" s="510">
        <f t="shared" si="18"/>
        <v>1386346</v>
      </c>
      <c r="G38" s="515">
        <f t="shared" si="20"/>
        <v>46601.492458986409</v>
      </c>
      <c r="H38" s="510">
        <f t="shared" si="14"/>
        <v>1487071</v>
      </c>
      <c r="I38" s="379">
        <v>1169224.0454166667</v>
      </c>
      <c r="J38" s="528">
        <f t="shared" si="9"/>
        <v>0.78625973165818352</v>
      </c>
    </row>
    <row r="39" spans="1:10" s="542" customFormat="1" ht="13.5" thickBot="1">
      <c r="A39" s="455">
        <f t="shared" si="10"/>
        <v>12</v>
      </c>
      <c r="B39" s="456" t="str">
        <f t="shared" si="10"/>
        <v>3rd Qtr</v>
      </c>
      <c r="C39" s="541">
        <f>SUM(C36:C38)</f>
        <v>385727</v>
      </c>
      <c r="D39" s="466">
        <f>SUM(D36:D38)</f>
        <v>15068.9125</v>
      </c>
      <c r="E39" s="467">
        <f>D39/C39</f>
        <v>3.906626318613942E-2</v>
      </c>
      <c r="F39" s="457">
        <f t="shared" ref="F39" si="21">SUM(F36:F38)</f>
        <v>4113901</v>
      </c>
      <c r="G39" s="466">
        <f>SUM(G36:G38)</f>
        <v>158005.68609995118</v>
      </c>
      <c r="H39" s="457">
        <f t="shared" ref="H39" si="22">SUM(H36:H38)</f>
        <v>4385874</v>
      </c>
      <c r="I39" s="466">
        <f>SUM(I36:I38)</f>
        <v>4692237.8641666658</v>
      </c>
      <c r="J39" s="468">
        <f t="shared" si="9"/>
        <v>1.0698524089307322</v>
      </c>
    </row>
    <row r="40" spans="1:10" s="393" customFormat="1" hidden="1">
      <c r="A40" s="452">
        <f t="shared" si="10"/>
        <v>13</v>
      </c>
      <c r="B40" s="453">
        <f t="shared" si="10"/>
        <v>46023</v>
      </c>
      <c r="C40" s="524">
        <f>C18</f>
        <v>0</v>
      </c>
      <c r="D40" s="464"/>
      <c r="E40" s="525" t="e">
        <f>D40/C40</f>
        <v>#DIV/0!</v>
      </c>
      <c r="F40" s="524">
        <f t="shared" ref="F40:F42" si="23">D18</f>
        <v>0</v>
      </c>
      <c r="G40" s="526" t="e">
        <f>F40*E40</f>
        <v>#DIV/0!</v>
      </c>
      <c r="H40" s="527">
        <f t="shared" si="14"/>
        <v>0</v>
      </c>
      <c r="I40" s="464"/>
      <c r="J40" s="526" t="e">
        <f>I40/H40</f>
        <v>#DIV/0!</v>
      </c>
    </row>
    <row r="41" spans="1:10" s="393" customFormat="1" hidden="1">
      <c r="A41" s="364">
        <f t="shared" si="10"/>
        <v>14</v>
      </c>
      <c r="B41" s="281">
        <f t="shared" si="10"/>
        <v>46054</v>
      </c>
      <c r="C41" s="510">
        <f t="shared" si="10"/>
        <v>0</v>
      </c>
      <c r="D41" s="379"/>
      <c r="E41" s="514" t="e">
        <f t="shared" ref="E41:E42" si="24">D41/C41</f>
        <v>#DIV/0!</v>
      </c>
      <c r="F41" s="510">
        <f t="shared" si="23"/>
        <v>0</v>
      </c>
      <c r="G41" s="515" t="e">
        <f t="shared" ref="G41:G42" si="25">F41*E41</f>
        <v>#DIV/0!</v>
      </c>
      <c r="H41" s="516">
        <f t="shared" si="14"/>
        <v>0</v>
      </c>
      <c r="I41" s="379"/>
      <c r="J41" s="515" t="e">
        <f t="shared" si="9"/>
        <v>#DIV/0!</v>
      </c>
    </row>
    <row r="42" spans="1:10" s="393" customFormat="1" hidden="1">
      <c r="A42" s="364">
        <f t="shared" si="10"/>
        <v>15</v>
      </c>
      <c r="B42" s="281">
        <f t="shared" si="10"/>
        <v>46082</v>
      </c>
      <c r="C42" s="510">
        <f t="shared" si="10"/>
        <v>0</v>
      </c>
      <c r="D42" s="379"/>
      <c r="E42" s="514" t="e">
        <f t="shared" si="24"/>
        <v>#DIV/0!</v>
      </c>
      <c r="F42" s="510">
        <f t="shared" si="23"/>
        <v>0</v>
      </c>
      <c r="G42" s="515" t="e">
        <f t="shared" si="25"/>
        <v>#DIV/0!</v>
      </c>
      <c r="H42" s="516">
        <f t="shared" si="14"/>
        <v>0</v>
      </c>
      <c r="I42" s="379"/>
      <c r="J42" s="515" t="e">
        <f t="shared" si="9"/>
        <v>#DIV/0!</v>
      </c>
    </row>
    <row r="43" spans="1:10" s="542" customFormat="1" hidden="1">
      <c r="A43" s="367">
        <f t="shared" si="10"/>
        <v>16</v>
      </c>
      <c r="B43" s="282" t="str">
        <f t="shared" si="10"/>
        <v>4th Qtr</v>
      </c>
      <c r="C43" s="368">
        <f>SUM(C40:C42)</f>
        <v>0</v>
      </c>
      <c r="D43" s="380">
        <f>SUM(D40:D42)</f>
        <v>0</v>
      </c>
      <c r="E43" s="381" t="e">
        <f>D43/C43</f>
        <v>#DIV/0!</v>
      </c>
      <c r="F43" s="368">
        <f t="shared" ref="F43" si="26">SUM(F40:F42)</f>
        <v>0</v>
      </c>
      <c r="G43" s="380" t="e">
        <f>SUM(G40:G42)</f>
        <v>#DIV/0!</v>
      </c>
      <c r="H43" s="368">
        <f t="shared" ref="H43" si="27">SUM(H40:H42)</f>
        <v>0</v>
      </c>
      <c r="I43" s="380">
        <f>SUM(I40:I42)</f>
        <v>0</v>
      </c>
      <c r="J43" s="380" t="e">
        <f t="shared" si="9"/>
        <v>#DIV/0!</v>
      </c>
    </row>
    <row r="44" spans="1:10" s="542" customFormat="1" ht="15" hidden="1">
      <c r="A44" s="543">
        <f t="shared" si="10"/>
        <v>0</v>
      </c>
      <c r="B44" s="544" t="str">
        <f t="shared" si="10"/>
        <v>Yearly Data</v>
      </c>
      <c r="C44" s="596">
        <f>C31+C35+C39+C43</f>
        <v>1296743</v>
      </c>
      <c r="D44" s="597">
        <f>D31+D35+D39+D43</f>
        <v>69325.750833333339</v>
      </c>
      <c r="E44" s="598">
        <f>D44/C44</f>
        <v>5.3461442115618388E-2</v>
      </c>
      <c r="F44" s="596">
        <f>F31+F35+F39+F43</f>
        <v>12322445</v>
      </c>
      <c r="G44" s="597" t="e">
        <f>G31+G35+G39+G43</f>
        <v>#DIV/0!</v>
      </c>
      <c r="H44" s="599">
        <f>H31+H35+H39+H43</f>
        <v>13028537</v>
      </c>
      <c r="I44" s="597">
        <f>I31+I35+I39+I43</f>
        <v>19253135.847499996</v>
      </c>
      <c r="J44" s="545">
        <f t="shared" si="9"/>
        <v>1.4777665249367598</v>
      </c>
    </row>
    <row r="45" spans="1:10" s="393" customFormat="1" ht="15.75" thickBot="1">
      <c r="A45" s="374"/>
      <c r="B45" s="397"/>
      <c r="C45" s="398"/>
      <c r="D45" s="398"/>
      <c r="E45" s="398"/>
      <c r="F45" s="399"/>
      <c r="G45" s="394"/>
      <c r="H45" s="394"/>
      <c r="I45" s="394"/>
      <c r="J45" s="394"/>
    </row>
    <row r="46" spans="1:10" s="393" customFormat="1" ht="40.700000000000003" customHeight="1">
      <c r="A46" s="735" t="s">
        <v>2121</v>
      </c>
      <c r="B46" s="736"/>
      <c r="C46" s="736"/>
      <c r="D46" s="736"/>
      <c r="E46" s="736"/>
      <c r="F46" s="736"/>
      <c r="G46" s="736"/>
      <c r="H46" s="737"/>
    </row>
    <row r="47" spans="1:10" s="393" customFormat="1" ht="114.75">
      <c r="A47" s="359" t="s">
        <v>1762</v>
      </c>
      <c r="B47" s="360" t="s">
        <v>1717</v>
      </c>
      <c r="C47" s="378" t="s">
        <v>2107</v>
      </c>
      <c r="D47" s="378" t="s">
        <v>2108</v>
      </c>
      <c r="E47" s="378" t="s">
        <v>2109</v>
      </c>
      <c r="F47" s="378" t="s">
        <v>2100</v>
      </c>
      <c r="G47" s="361" t="s">
        <v>2110</v>
      </c>
      <c r="H47" s="383" t="s">
        <v>2111</v>
      </c>
    </row>
    <row r="48" spans="1:10" s="393" customFormat="1">
      <c r="A48" s="364">
        <v>1</v>
      </c>
      <c r="B48" s="365">
        <v>2</v>
      </c>
      <c r="C48" s="365">
        <v>3</v>
      </c>
      <c r="D48" s="365">
        <v>4</v>
      </c>
      <c r="E48" s="365" t="s">
        <v>1962</v>
      </c>
      <c r="F48" s="365">
        <v>6</v>
      </c>
      <c r="G48" s="365" t="s">
        <v>2112</v>
      </c>
      <c r="H48" s="384" t="s">
        <v>1963</v>
      </c>
    </row>
    <row r="49" spans="1:8" s="393" customFormat="1" hidden="1">
      <c r="A49" s="364">
        <f>A28</f>
        <v>1</v>
      </c>
      <c r="B49" s="281">
        <f>B28</f>
        <v>45748</v>
      </c>
      <c r="C49" s="366">
        <v>102640.5</v>
      </c>
      <c r="D49" s="403">
        <v>1354741</v>
      </c>
      <c r="E49" s="510">
        <f>C49*D49</f>
        <v>139051293610.5</v>
      </c>
      <c r="F49" s="513">
        <f>E6</f>
        <v>1435954</v>
      </c>
      <c r="G49" s="403">
        <v>38800207.5</v>
      </c>
      <c r="H49" s="523">
        <f>G49/F49</f>
        <v>27.020508665319362</v>
      </c>
    </row>
    <row r="50" spans="1:8" s="393" customFormat="1" hidden="1">
      <c r="A50" s="364">
        <f t="shared" ref="A50:B65" si="28">A29</f>
        <v>2</v>
      </c>
      <c r="B50" s="281">
        <f t="shared" si="28"/>
        <v>45778</v>
      </c>
      <c r="C50" s="366">
        <v>137993</v>
      </c>
      <c r="D50" s="403">
        <v>1324009</v>
      </c>
      <c r="E50" s="510">
        <f t="shared" ref="E50:E65" si="29">C50*D50</f>
        <v>182703973937</v>
      </c>
      <c r="F50" s="513">
        <f t="shared" ref="F50:F63" si="30">E7</f>
        <v>1436692</v>
      </c>
      <c r="G50" s="403">
        <v>52006867</v>
      </c>
      <c r="H50" s="523">
        <f t="shared" ref="H50:H65" si="31">G50/F50</f>
        <v>36.199037093545449</v>
      </c>
    </row>
    <row r="51" spans="1:8" s="393" customFormat="1" hidden="1">
      <c r="A51" s="364">
        <f t="shared" si="28"/>
        <v>3</v>
      </c>
      <c r="B51" s="281">
        <f t="shared" si="28"/>
        <v>45809</v>
      </c>
      <c r="C51" s="366">
        <v>123828</v>
      </c>
      <c r="D51" s="403">
        <v>1340822</v>
      </c>
      <c r="E51" s="510">
        <f t="shared" si="29"/>
        <v>166031306616</v>
      </c>
      <c r="F51" s="513">
        <f t="shared" si="30"/>
        <v>1438440</v>
      </c>
      <c r="G51" s="403">
        <v>45127389</v>
      </c>
      <c r="H51" s="523">
        <f t="shared" si="31"/>
        <v>31.372451405689496</v>
      </c>
    </row>
    <row r="52" spans="1:8" s="542" customFormat="1" hidden="1">
      <c r="A52" s="367">
        <f t="shared" si="28"/>
        <v>4</v>
      </c>
      <c r="B52" s="282" t="str">
        <f t="shared" si="28"/>
        <v>1st Qtr</v>
      </c>
      <c r="C52" s="368">
        <f>SUM(C49:C51)</f>
        <v>364461.5</v>
      </c>
      <c r="D52" s="404">
        <f t="shared" ref="D52:G52" si="32">SUM(D49:D51)</f>
        <v>4019572</v>
      </c>
      <c r="E52" s="369">
        <f t="shared" si="29"/>
        <v>1464979240478</v>
      </c>
      <c r="F52" s="368">
        <f t="shared" si="32"/>
        <v>4311086</v>
      </c>
      <c r="G52" s="404">
        <f t="shared" si="32"/>
        <v>135934463.5</v>
      </c>
      <c r="H52" s="561">
        <f t="shared" si="31"/>
        <v>31.531373649238265</v>
      </c>
    </row>
    <row r="53" spans="1:8" s="393" customFormat="1" hidden="1">
      <c r="A53" s="364">
        <f t="shared" si="28"/>
        <v>5</v>
      </c>
      <c r="B53" s="281">
        <f t="shared" si="28"/>
        <v>45839</v>
      </c>
      <c r="C53" s="365">
        <v>103123</v>
      </c>
      <c r="D53" s="403">
        <v>1303627</v>
      </c>
      <c r="E53" s="510">
        <f t="shared" si="29"/>
        <v>134433927121</v>
      </c>
      <c r="F53" s="521">
        <f t="shared" si="30"/>
        <v>1441769</v>
      </c>
      <c r="G53" s="403">
        <v>36684857</v>
      </c>
      <c r="H53" s="523">
        <f t="shared" si="31"/>
        <v>25.44433747708544</v>
      </c>
    </row>
    <row r="54" spans="1:8" s="393" customFormat="1" hidden="1">
      <c r="A54" s="364">
        <f t="shared" si="28"/>
        <v>6</v>
      </c>
      <c r="B54" s="281">
        <f t="shared" si="28"/>
        <v>45870</v>
      </c>
      <c r="C54" s="365">
        <v>140180</v>
      </c>
      <c r="D54" s="403">
        <v>1358259</v>
      </c>
      <c r="E54" s="510">
        <f t="shared" si="29"/>
        <v>190400746620</v>
      </c>
      <c r="F54" s="521">
        <f t="shared" si="30"/>
        <v>1442890</v>
      </c>
      <c r="G54" s="403">
        <v>50692248</v>
      </c>
      <c r="H54" s="523">
        <f t="shared" si="31"/>
        <v>35.132441142429428</v>
      </c>
    </row>
    <row r="55" spans="1:8" s="393" customFormat="1" hidden="1">
      <c r="A55" s="364">
        <f t="shared" si="28"/>
        <v>7</v>
      </c>
      <c r="B55" s="281">
        <f t="shared" si="28"/>
        <v>45901</v>
      </c>
      <c r="C55" s="365">
        <v>123870</v>
      </c>
      <c r="D55" s="403">
        <v>1341331</v>
      </c>
      <c r="E55" s="510">
        <f t="shared" si="29"/>
        <v>166150670970</v>
      </c>
      <c r="F55" s="521">
        <f t="shared" si="30"/>
        <v>1446918</v>
      </c>
      <c r="G55" s="403">
        <v>45436988</v>
      </c>
      <c r="H55" s="523">
        <f t="shared" si="31"/>
        <v>31.402600562022172</v>
      </c>
    </row>
    <row r="56" spans="1:8" s="542" customFormat="1" hidden="1">
      <c r="A56" s="367">
        <f t="shared" si="28"/>
        <v>8</v>
      </c>
      <c r="B56" s="282" t="str">
        <f t="shared" si="28"/>
        <v>2nd Qtr</v>
      </c>
      <c r="C56" s="368">
        <f>SUM(C53:C55)</f>
        <v>367173</v>
      </c>
      <c r="D56" s="404">
        <f t="shared" ref="D56" si="33">SUM(D53:D55)</f>
        <v>4003217</v>
      </c>
      <c r="E56" s="369">
        <f t="shared" si="29"/>
        <v>1469873195541</v>
      </c>
      <c r="F56" s="368">
        <f t="shared" ref="F56:G56" si="34">SUM(F53:F55)</f>
        <v>4331577</v>
      </c>
      <c r="G56" s="404">
        <f t="shared" si="34"/>
        <v>132814093</v>
      </c>
      <c r="H56" s="561">
        <f t="shared" si="31"/>
        <v>30.66183355392274</v>
      </c>
    </row>
    <row r="57" spans="1:8" s="393" customFormat="1">
      <c r="A57" s="364">
        <f t="shared" si="28"/>
        <v>9</v>
      </c>
      <c r="B57" s="281">
        <f t="shared" si="28"/>
        <v>45931</v>
      </c>
      <c r="C57" s="365">
        <v>133540</v>
      </c>
      <c r="D57" s="403">
        <v>1336420</v>
      </c>
      <c r="E57" s="510">
        <f t="shared" si="29"/>
        <v>178465526800</v>
      </c>
      <c r="F57" s="521">
        <f t="shared" si="30"/>
        <v>1448036</v>
      </c>
      <c r="G57" s="403">
        <v>46746864</v>
      </c>
      <c r="H57" s="523">
        <f t="shared" si="31"/>
        <v>32.282943241742608</v>
      </c>
    </row>
    <row r="58" spans="1:8" s="393" customFormat="1">
      <c r="A58" s="364">
        <f t="shared" si="28"/>
        <v>10</v>
      </c>
      <c r="B58" s="281">
        <f t="shared" si="28"/>
        <v>45962</v>
      </c>
      <c r="C58" s="365">
        <v>141873</v>
      </c>
      <c r="D58" s="403">
        <v>1347446</v>
      </c>
      <c r="E58" s="510">
        <f t="shared" si="29"/>
        <v>191166206358</v>
      </c>
      <c r="F58" s="521">
        <f t="shared" si="30"/>
        <v>1450767</v>
      </c>
      <c r="G58" s="403">
        <v>50774481</v>
      </c>
      <c r="H58" s="523">
        <f t="shared" si="31"/>
        <v>34.998370517112669</v>
      </c>
    </row>
    <row r="59" spans="1:8" s="393" customFormat="1">
      <c r="A59" s="364">
        <f t="shared" si="28"/>
        <v>11</v>
      </c>
      <c r="B59" s="281">
        <f t="shared" si="28"/>
        <v>45992</v>
      </c>
      <c r="C59" s="365">
        <v>122142</v>
      </c>
      <c r="D59" s="403">
        <v>1376593</v>
      </c>
      <c r="E59" s="510">
        <f t="shared" si="29"/>
        <v>168139822206</v>
      </c>
      <c r="F59" s="521">
        <f t="shared" si="30"/>
        <v>1487071</v>
      </c>
      <c r="G59" s="403">
        <v>45421020</v>
      </c>
      <c r="H59" s="523">
        <f t="shared" si="31"/>
        <v>30.543948473206726</v>
      </c>
    </row>
    <row r="60" spans="1:8" s="542" customFormat="1">
      <c r="A60" s="367">
        <f t="shared" si="28"/>
        <v>12</v>
      </c>
      <c r="B60" s="282" t="str">
        <f t="shared" si="28"/>
        <v>3rd Qtr</v>
      </c>
      <c r="C60" s="368">
        <f>SUM(C57:C59)</f>
        <v>397555</v>
      </c>
      <c r="D60" s="404">
        <f t="shared" ref="D60" si="35">SUM(D57:D59)</f>
        <v>4060459</v>
      </c>
      <c r="E60" s="369">
        <f t="shared" si="29"/>
        <v>1614255777745</v>
      </c>
      <c r="F60" s="368">
        <f t="shared" ref="F60:G60" si="36">SUM(F57:F59)</f>
        <v>4385874</v>
      </c>
      <c r="G60" s="404">
        <f t="shared" si="36"/>
        <v>142942365</v>
      </c>
      <c r="H60" s="561">
        <f t="shared" si="31"/>
        <v>32.591534777332868</v>
      </c>
    </row>
    <row r="61" spans="1:8" s="393" customFormat="1" hidden="1">
      <c r="A61" s="364">
        <f t="shared" si="28"/>
        <v>13</v>
      </c>
      <c r="B61" s="281">
        <f t="shared" si="28"/>
        <v>46023</v>
      </c>
      <c r="C61" s="365"/>
      <c r="D61" s="403"/>
      <c r="E61" s="510">
        <f t="shared" si="29"/>
        <v>0</v>
      </c>
      <c r="F61" s="521">
        <f t="shared" si="30"/>
        <v>0</v>
      </c>
      <c r="G61" s="403"/>
      <c r="H61" s="523" t="e">
        <f t="shared" si="31"/>
        <v>#DIV/0!</v>
      </c>
    </row>
    <row r="62" spans="1:8" s="393" customFormat="1" hidden="1">
      <c r="A62" s="364">
        <f t="shared" si="28"/>
        <v>14</v>
      </c>
      <c r="B62" s="281">
        <f t="shared" si="28"/>
        <v>46054</v>
      </c>
      <c r="C62" s="365"/>
      <c r="D62" s="403"/>
      <c r="E62" s="510">
        <f t="shared" si="29"/>
        <v>0</v>
      </c>
      <c r="F62" s="521">
        <f t="shared" si="30"/>
        <v>0</v>
      </c>
      <c r="G62" s="403"/>
      <c r="H62" s="523" t="e">
        <f t="shared" si="31"/>
        <v>#DIV/0!</v>
      </c>
    </row>
    <row r="63" spans="1:8" s="393" customFormat="1" hidden="1">
      <c r="A63" s="364">
        <f t="shared" si="28"/>
        <v>15</v>
      </c>
      <c r="B63" s="281">
        <f t="shared" si="28"/>
        <v>46082</v>
      </c>
      <c r="C63" s="365"/>
      <c r="D63" s="403"/>
      <c r="E63" s="510">
        <f t="shared" si="29"/>
        <v>0</v>
      </c>
      <c r="F63" s="521">
        <f t="shared" si="30"/>
        <v>0</v>
      </c>
      <c r="G63" s="403"/>
      <c r="H63" s="523" t="e">
        <f t="shared" si="31"/>
        <v>#DIV/0!</v>
      </c>
    </row>
    <row r="64" spans="1:8" s="542" customFormat="1" ht="13.5" hidden="1" thickBot="1">
      <c r="A64" s="455">
        <f t="shared" si="28"/>
        <v>16</v>
      </c>
      <c r="B64" s="456" t="str">
        <f t="shared" si="28"/>
        <v>4th Qtr</v>
      </c>
      <c r="C64" s="457">
        <f>SUM(C61:C63)</f>
        <v>0</v>
      </c>
      <c r="D64" s="541">
        <f t="shared" ref="D64" si="37">SUM(D61:D63)</f>
        <v>0</v>
      </c>
      <c r="E64" s="546">
        <f t="shared" si="29"/>
        <v>0</v>
      </c>
      <c r="F64" s="457">
        <f t="shared" ref="F64:G64" si="38">SUM(F61:F63)</f>
        <v>0</v>
      </c>
      <c r="G64" s="541">
        <f t="shared" si="38"/>
        <v>0</v>
      </c>
      <c r="H64" s="458" t="e">
        <f t="shared" si="31"/>
        <v>#DIV/0!</v>
      </c>
    </row>
    <row r="65" spans="1:11" s="547" customFormat="1" ht="15" hidden="1">
      <c r="A65" s="589">
        <f t="shared" si="28"/>
        <v>0</v>
      </c>
      <c r="B65" s="590" t="str">
        <f t="shared" si="28"/>
        <v>Yearly Data</v>
      </c>
      <c r="C65" s="591">
        <f>C52+C56+C60+C64</f>
        <v>1129189.5</v>
      </c>
      <c r="D65" s="591">
        <f t="shared" ref="D65:G65" si="39">D52+D56+D60+D64</f>
        <v>12083248</v>
      </c>
      <c r="E65" s="600">
        <f t="shared" si="29"/>
        <v>13644276767496</v>
      </c>
      <c r="F65" s="591">
        <f t="shared" si="39"/>
        <v>13028537</v>
      </c>
      <c r="G65" s="591">
        <f t="shared" si="39"/>
        <v>411690921.5</v>
      </c>
      <c r="H65" s="592">
        <f t="shared" si="31"/>
        <v>31.599167389247157</v>
      </c>
    </row>
    <row r="66" spans="1:11" ht="15">
      <c r="A66" s="394"/>
      <c r="B66" s="397"/>
      <c r="C66" s="398"/>
      <c r="D66" s="398"/>
      <c r="E66" s="398"/>
      <c r="F66" s="399"/>
      <c r="G66" s="394"/>
      <c r="H66" s="394"/>
    </row>
    <row r="67" spans="1:11" ht="13.5" thickBot="1">
      <c r="K67" s="400"/>
    </row>
    <row r="68" spans="1:11" ht="39" customHeight="1">
      <c r="A68" s="735" t="s">
        <v>2122</v>
      </c>
      <c r="B68" s="736"/>
      <c r="C68" s="736"/>
      <c r="D68" s="736"/>
      <c r="E68" s="736"/>
      <c r="F68" s="737"/>
    </row>
    <row r="69" spans="1:11" ht="102">
      <c r="A69" s="359" t="s">
        <v>1762</v>
      </c>
      <c r="B69" s="360" t="s">
        <v>1717</v>
      </c>
      <c r="C69" s="378" t="s">
        <v>2114</v>
      </c>
      <c r="D69" s="378" t="s">
        <v>2115</v>
      </c>
      <c r="E69" s="378" t="s">
        <v>2116</v>
      </c>
      <c r="F69" s="460" t="s">
        <v>2117</v>
      </c>
    </row>
    <row r="70" spans="1:11">
      <c r="A70" s="359">
        <v>1</v>
      </c>
      <c r="B70" s="360">
        <v>2</v>
      </c>
      <c r="C70" s="378">
        <v>3</v>
      </c>
      <c r="D70" s="378">
        <v>4</v>
      </c>
      <c r="E70" s="378">
        <v>5</v>
      </c>
      <c r="F70" s="460" t="s">
        <v>2118</v>
      </c>
    </row>
    <row r="71" spans="1:11" hidden="1">
      <c r="A71" s="364">
        <f>A49</f>
        <v>1</v>
      </c>
      <c r="B71" s="281">
        <f>B49</f>
        <v>45748</v>
      </c>
      <c r="C71" s="509">
        <f>F6</f>
        <v>33451379</v>
      </c>
      <c r="D71" s="386">
        <v>351407.51107750001</v>
      </c>
      <c r="E71" s="508">
        <f>D6</f>
        <v>1369611</v>
      </c>
      <c r="F71" s="531">
        <f>(D71*E71)/(C71*E71)</f>
        <v>1.0505023158462317E-2</v>
      </c>
    </row>
    <row r="72" spans="1:11" hidden="1">
      <c r="A72" s="364">
        <f t="shared" ref="A72:B87" si="40">A50</f>
        <v>2</v>
      </c>
      <c r="B72" s="281">
        <f t="shared" si="40"/>
        <v>45778</v>
      </c>
      <c r="C72" s="509">
        <f t="shared" ref="C72:C73" si="41">F7</f>
        <v>64538716</v>
      </c>
      <c r="D72" s="386">
        <v>1495744.690657394</v>
      </c>
      <c r="E72" s="508">
        <f t="shared" ref="E72:E73" si="42">D7</f>
        <v>1371549</v>
      </c>
      <c r="F72" s="531">
        <f t="shared" ref="F72:F86" si="43">(D72*E72)/(C72*E72)</f>
        <v>2.3175928858847981E-2</v>
      </c>
    </row>
    <row r="73" spans="1:11" hidden="1">
      <c r="A73" s="364">
        <f t="shared" si="40"/>
        <v>3</v>
      </c>
      <c r="B73" s="281">
        <f t="shared" si="40"/>
        <v>45809</v>
      </c>
      <c r="C73" s="509">
        <f t="shared" si="41"/>
        <v>58662677</v>
      </c>
      <c r="D73" s="386">
        <v>401182.06598277797</v>
      </c>
      <c r="E73" s="508">
        <f t="shared" si="42"/>
        <v>1377338</v>
      </c>
      <c r="F73" s="531">
        <f t="shared" si="43"/>
        <v>6.8387957471285864E-3</v>
      </c>
    </row>
    <row r="74" spans="1:11" hidden="1">
      <c r="A74" s="367">
        <f t="shared" si="40"/>
        <v>4</v>
      </c>
      <c r="B74" s="282" t="str">
        <f t="shared" si="40"/>
        <v>1st Qtr</v>
      </c>
      <c r="C74" s="405">
        <f>SUM(C71:C73)</f>
        <v>156652772</v>
      </c>
      <c r="D74" s="388">
        <f t="shared" ref="D74:E74" si="44">SUM(D71:D73)</f>
        <v>2248334.267717672</v>
      </c>
      <c r="E74" s="387">
        <f t="shared" si="44"/>
        <v>4118498</v>
      </c>
      <c r="F74" s="534">
        <f t="shared" si="43"/>
        <v>1.4352342694055054E-2</v>
      </c>
    </row>
    <row r="75" spans="1:11" hidden="1">
      <c r="A75" s="364">
        <f t="shared" si="40"/>
        <v>5</v>
      </c>
      <c r="B75" s="281">
        <f t="shared" si="40"/>
        <v>45839</v>
      </c>
      <c r="C75" s="508">
        <f>F10</f>
        <v>55690395</v>
      </c>
      <c r="D75" s="386">
        <v>799174.17067648203</v>
      </c>
      <c r="E75" s="508">
        <f t="shared" ref="E75:E85" si="45">D10</f>
        <v>1365450</v>
      </c>
      <c r="F75" s="531">
        <f t="shared" si="43"/>
        <v>1.4350305302673505E-2</v>
      </c>
    </row>
    <row r="76" spans="1:11" hidden="1">
      <c r="A76" s="364">
        <f t="shared" si="40"/>
        <v>6</v>
      </c>
      <c r="B76" s="281">
        <f t="shared" si="40"/>
        <v>45870</v>
      </c>
      <c r="C76" s="508">
        <f>F11</f>
        <v>63723457</v>
      </c>
      <c r="D76" s="386">
        <v>706991.98843635374</v>
      </c>
      <c r="E76" s="508">
        <f t="shared" si="45"/>
        <v>1366540</v>
      </c>
      <c r="F76" s="531">
        <f t="shared" si="43"/>
        <v>1.1094689800591856E-2</v>
      </c>
    </row>
    <row r="77" spans="1:11" hidden="1">
      <c r="A77" s="364">
        <f t="shared" si="40"/>
        <v>7</v>
      </c>
      <c r="B77" s="281">
        <f t="shared" si="40"/>
        <v>45901</v>
      </c>
      <c r="C77" s="508">
        <f>F12</f>
        <v>53443253</v>
      </c>
      <c r="D77" s="386">
        <v>621386.3793870376</v>
      </c>
      <c r="E77" s="508">
        <f t="shared" si="45"/>
        <v>1358056</v>
      </c>
      <c r="F77" s="531">
        <f t="shared" si="43"/>
        <v>1.1627031374513029E-2</v>
      </c>
    </row>
    <row r="78" spans="1:11" hidden="1">
      <c r="A78" s="367">
        <f t="shared" si="40"/>
        <v>8</v>
      </c>
      <c r="B78" s="282" t="str">
        <f t="shared" si="40"/>
        <v>2nd Qtr</v>
      </c>
      <c r="C78" s="387">
        <f>SUM(C75:C77)</f>
        <v>172857105</v>
      </c>
      <c r="D78" s="388">
        <f t="shared" ref="D78:E78" si="46">SUM(D75:D77)</f>
        <v>2127552.5384998731</v>
      </c>
      <c r="E78" s="387">
        <f t="shared" si="46"/>
        <v>4090046</v>
      </c>
      <c r="F78" s="534">
        <f t="shared" si="43"/>
        <v>1.230815787699252E-2</v>
      </c>
    </row>
    <row r="79" spans="1:11">
      <c r="A79" s="364">
        <f t="shared" si="40"/>
        <v>9</v>
      </c>
      <c r="B79" s="281">
        <f t="shared" si="40"/>
        <v>45931</v>
      </c>
      <c r="C79" s="508">
        <f>F14</f>
        <v>51161475</v>
      </c>
      <c r="D79" s="386">
        <v>525288.80082357617</v>
      </c>
      <c r="E79" s="508">
        <f t="shared" si="45"/>
        <v>1356456</v>
      </c>
      <c r="F79" s="531">
        <f t="shared" si="43"/>
        <v>1.0267272411977491E-2</v>
      </c>
    </row>
    <row r="80" spans="1:11">
      <c r="A80" s="364">
        <f t="shared" si="40"/>
        <v>10</v>
      </c>
      <c r="B80" s="281">
        <f t="shared" si="40"/>
        <v>45962</v>
      </c>
      <c r="C80" s="508">
        <f>F15</f>
        <v>46029506</v>
      </c>
      <c r="D80" s="386">
        <v>433589.61382650456</v>
      </c>
      <c r="E80" s="508">
        <f t="shared" si="45"/>
        <v>1371099</v>
      </c>
      <c r="F80" s="531">
        <f t="shared" si="43"/>
        <v>9.4198189706077799E-3</v>
      </c>
    </row>
    <row r="81" spans="1:6">
      <c r="A81" s="364">
        <f t="shared" si="40"/>
        <v>11</v>
      </c>
      <c r="B81" s="281">
        <f t="shared" si="40"/>
        <v>45992</v>
      </c>
      <c r="C81" s="508">
        <f>F16</f>
        <v>38197279</v>
      </c>
      <c r="D81" s="386">
        <v>285429.44150478026</v>
      </c>
      <c r="E81" s="508">
        <f t="shared" si="45"/>
        <v>1386346</v>
      </c>
      <c r="F81" s="531">
        <f t="shared" si="43"/>
        <v>7.4725071779270002E-3</v>
      </c>
    </row>
    <row r="82" spans="1:6" ht="13.5" thickBot="1">
      <c r="A82" s="455">
        <f t="shared" si="40"/>
        <v>12</v>
      </c>
      <c r="B82" s="456" t="str">
        <f t="shared" si="40"/>
        <v>3rd Qtr</v>
      </c>
      <c r="C82" s="462">
        <f>SUM(C79:C81)</f>
        <v>135388260</v>
      </c>
      <c r="D82" s="461">
        <f t="shared" ref="D82:E82" si="47">SUM(D79:D81)</f>
        <v>1244307.8561548609</v>
      </c>
      <c r="E82" s="462">
        <f t="shared" si="47"/>
        <v>4113901</v>
      </c>
      <c r="F82" s="463">
        <f t="shared" si="43"/>
        <v>9.1906628843214395E-3</v>
      </c>
    </row>
    <row r="83" spans="1:6" hidden="1">
      <c r="A83" s="452">
        <f t="shared" si="40"/>
        <v>13</v>
      </c>
      <c r="B83" s="453">
        <f t="shared" si="40"/>
        <v>46023</v>
      </c>
      <c r="C83" s="530">
        <f>F18</f>
        <v>0</v>
      </c>
      <c r="D83" s="593"/>
      <c r="E83" s="530">
        <f t="shared" si="45"/>
        <v>0</v>
      </c>
      <c r="F83" s="531" t="e">
        <f t="shared" si="43"/>
        <v>#DIV/0!</v>
      </c>
    </row>
    <row r="84" spans="1:6" hidden="1">
      <c r="A84" s="364">
        <f t="shared" si="40"/>
        <v>14</v>
      </c>
      <c r="B84" s="281">
        <f t="shared" si="40"/>
        <v>46054</v>
      </c>
      <c r="C84" s="508">
        <f>F19</f>
        <v>0</v>
      </c>
      <c r="D84" s="386"/>
      <c r="E84" s="508">
        <f t="shared" si="45"/>
        <v>0</v>
      </c>
      <c r="F84" s="531" t="e">
        <f t="shared" si="43"/>
        <v>#DIV/0!</v>
      </c>
    </row>
    <row r="85" spans="1:6" hidden="1">
      <c r="A85" s="364">
        <f t="shared" si="40"/>
        <v>15</v>
      </c>
      <c r="B85" s="281">
        <f t="shared" si="40"/>
        <v>46082</v>
      </c>
      <c r="C85" s="508">
        <f>F20</f>
        <v>0</v>
      </c>
      <c r="D85" s="386"/>
      <c r="E85" s="508">
        <f t="shared" si="45"/>
        <v>0</v>
      </c>
      <c r="F85" s="531" t="e">
        <f t="shared" si="43"/>
        <v>#DIV/0!</v>
      </c>
    </row>
    <row r="86" spans="1:6" ht="13.5" hidden="1" thickBot="1">
      <c r="A86" s="455">
        <f t="shared" si="40"/>
        <v>16</v>
      </c>
      <c r="B86" s="456" t="str">
        <f t="shared" si="40"/>
        <v>4th Qtr</v>
      </c>
      <c r="C86" s="462">
        <f>SUM(C83:C85)</f>
        <v>0</v>
      </c>
      <c r="D86" s="461">
        <f t="shared" ref="D86:E86" si="48">SUM(D83:D85)</f>
        <v>0</v>
      </c>
      <c r="E86" s="462">
        <f t="shared" si="48"/>
        <v>0</v>
      </c>
      <c r="F86" s="463" t="e">
        <f t="shared" si="43"/>
        <v>#DIV/0!</v>
      </c>
    </row>
    <row r="87" spans="1:6" hidden="1">
      <c r="A87" s="532">
        <f t="shared" si="40"/>
        <v>0</v>
      </c>
      <c r="B87" s="533" t="str">
        <f t="shared" si="40"/>
        <v>Yearly Data</v>
      </c>
      <c r="C87" s="594">
        <f>C74+C78+C82+C86</f>
        <v>464898137</v>
      </c>
      <c r="D87" s="594">
        <f t="shared" ref="D87:E87" si="49">D74+D78+D82+D86</f>
        <v>5620194.6623724066</v>
      </c>
      <c r="E87" s="594">
        <f t="shared" si="49"/>
        <v>12322445</v>
      </c>
      <c r="F87" s="595">
        <f>(D87*E87)/(C87*E87)</f>
        <v>1.2089088372432876E-2</v>
      </c>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72" orientation="landscape" r:id="rId1"/>
  <rowBreaks count="1" manualBreakCount="1">
    <brk id="4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INDEX</vt:lpstr>
      <vt:lpstr>Banner</vt:lpstr>
      <vt:lpstr>SoP001</vt:lpstr>
      <vt:lpstr>3B</vt:lpstr>
      <vt:lpstr>004</vt:lpstr>
      <vt:lpstr>005</vt:lpstr>
      <vt:lpstr>006</vt:lpstr>
      <vt:lpstr>SoP 010-013 Overall</vt:lpstr>
      <vt:lpstr>SoP 010-013 AG</vt:lpstr>
      <vt:lpstr>SoP 010-013 JGY</vt:lpstr>
      <vt:lpstr>SoP 010-013 other than AG &amp; JGY</vt:lpstr>
      <vt:lpstr>015</vt:lpstr>
      <vt:lpstr>Sheet1</vt:lpstr>
      <vt:lpstr>Accident (2)</vt:lpstr>
      <vt:lpstr>Accident</vt:lpstr>
      <vt:lpstr>accd-2</vt:lpstr>
      <vt:lpstr>SoP016</vt:lpstr>
      <vt:lpstr>SoP017</vt:lpstr>
      <vt:lpstr>SoP018</vt:lpstr>
      <vt:lpstr>SoP019</vt:lpstr>
      <vt:lpstr>'accd-2'!Excel_BuiltIn_Print_Area_1</vt:lpstr>
      <vt:lpstr>'004'!Print_Area</vt:lpstr>
      <vt:lpstr>'005'!Print_Area</vt:lpstr>
      <vt:lpstr>'accd-2'!Print_Area</vt:lpstr>
      <vt:lpstr>Accident!Print_Area</vt:lpstr>
      <vt:lpstr>'Accident (2)'!Print_Area</vt:lpstr>
      <vt:lpstr>INDEX!Print_Area</vt:lpstr>
      <vt:lpstr>'SoP 010-013 AG'!Print_Area</vt:lpstr>
      <vt:lpstr>'SoP 010-013 JGY'!Print_Area</vt:lpstr>
      <vt:lpstr>'SoP 010-013 other than AG &amp; JGY'!Print_Area</vt:lpstr>
      <vt:lpstr>'SoP 010-013 Overall'!Print_Area</vt:lpstr>
      <vt:lpstr>'SoP001'!Print_Area</vt:lpstr>
      <vt:lpstr>'SoP016'!Print_Area</vt:lpstr>
      <vt:lpstr>'SoP018'!Print_Area</vt:lpstr>
      <vt:lpstr>'SoP019'!Print_Area</vt:lpstr>
      <vt:lpstr>'accd-2'!Print_Titles</vt:lpstr>
      <vt:lpstr>'Accident (2)'!Print_Titles</vt:lpstr>
      <vt:lpstr>'SoP016'!Print_Titles</vt:lpstr>
    </vt:vector>
  </TitlesOfParts>
  <Company>PGVCL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TECHNICAL</dc:creator>
  <cp:lastModifiedBy>Mr. Jignesh R. Bavalia</cp:lastModifiedBy>
  <cp:lastPrinted>2026-01-20T05:14:27Z</cp:lastPrinted>
  <dcterms:created xsi:type="dcterms:W3CDTF">2007-07-12T10:13:24Z</dcterms:created>
  <dcterms:modified xsi:type="dcterms:W3CDTF">2026-04-20T07:42:03Z</dcterms:modified>
</cp:coreProperties>
</file>