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D:\D Drive\DEGERC\R&amp;C\Qtrly report\SOP\2025-26\Yearly SoP of FY 2025-26\"/>
    </mc:Choice>
  </mc:AlternateContent>
  <bookViews>
    <workbookView xWindow="0" yWindow="0" windowWidth="28800" windowHeight="11910" tabRatio="911" activeTab="4"/>
  </bookViews>
  <sheets>
    <sheet name="INDEX" sheetId="261" r:id="rId1"/>
    <sheet name="Banner" sheetId="27" r:id="rId2"/>
    <sheet name="007" sheetId="262" r:id="rId3"/>
    <sheet name="008" sheetId="263" r:id="rId4"/>
    <sheet name="009" sheetId="264" r:id="rId5"/>
    <sheet name="SoP 010-013 Overall" sheetId="265" r:id="rId6"/>
    <sheet name="SoP 010-013 AG" sheetId="266" r:id="rId7"/>
    <sheet name="SoP 010-013 JGY" sheetId="267" r:id="rId8"/>
    <sheet name="SoP 010-013 other than AG &amp; JGY" sheetId="268" r:id="rId9"/>
    <sheet name="Sheet1" sheetId="41" state="hidden" r:id="rId10"/>
    <sheet name="Accident (2)" sheetId="44" state="hidden" r:id="rId11"/>
    <sheet name="Accident" sheetId="35" state="hidden" r:id="rId12"/>
    <sheet name="accd-2" sheetId="31"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1" localSheetId="2">#REF!</definedName>
    <definedName name="\1" localSheetId="3">#REF!</definedName>
    <definedName name="\1" localSheetId="4">#REF!</definedName>
    <definedName name="\1" localSheetId="0">#REF!</definedName>
    <definedName name="\1">#REF!</definedName>
    <definedName name="\2" localSheetId="2">[1]TLPPOCT!#REF!</definedName>
    <definedName name="\2" localSheetId="3">[1]TLPPOCT!#REF!</definedName>
    <definedName name="\2" localSheetId="4">[1]TLPPOCT!#REF!</definedName>
    <definedName name="\2" localSheetId="0">[2]TLPPOCT!#REF!</definedName>
    <definedName name="\2">[2]TLPPOCT!#REF!</definedName>
    <definedName name="\a" localSheetId="2">#REF!</definedName>
    <definedName name="\a" localSheetId="3">#REF!</definedName>
    <definedName name="\a" localSheetId="4">#REF!</definedName>
    <definedName name="\a" localSheetId="0">#REF!</definedName>
    <definedName name="\a">#REF!</definedName>
    <definedName name="\b" localSheetId="2">#REF!</definedName>
    <definedName name="\b" localSheetId="3">#REF!</definedName>
    <definedName name="\b" localSheetId="4">#REF!</definedName>
    <definedName name="\b" localSheetId="0">#REF!</definedName>
    <definedName name="\b">#REF!</definedName>
    <definedName name="\p" localSheetId="2">#REF!</definedName>
    <definedName name="\p" localSheetId="3">#REF!</definedName>
    <definedName name="\p" localSheetId="4">#REF!</definedName>
    <definedName name="\p" localSheetId="12">#REF!</definedName>
    <definedName name="\p" localSheetId="0">#REF!</definedName>
    <definedName name="\p">#REF!</definedName>
    <definedName name="___xlnm._FilterDatabase">#REF!</definedName>
    <definedName name="___xlnm.Print_Titles">#REF!</definedName>
    <definedName name="__123Graph_A" localSheetId="12" hidden="1">'[3]mpmla wise pp0001'!$A$166:$A$172</definedName>
    <definedName name="__123Graph_A" localSheetId="11" hidden="1">'[4]mpmla wise pp0001'!$A$166:$A$172</definedName>
    <definedName name="__123Graph_A" localSheetId="10" hidden="1">'[5]mpmla wise pp0001'!$A$166:$A$172</definedName>
    <definedName name="__123Graph_A" hidden="1">'[6]mpmla wise pp0001'!$A$166:$A$172</definedName>
    <definedName name="__123Graph_B" localSheetId="2" hidden="1">'[6]mpmla wise pp0001'!#REF!</definedName>
    <definedName name="__123Graph_B" localSheetId="3" hidden="1">'[6]mpmla wise pp0001'!#REF!</definedName>
    <definedName name="__123Graph_B" localSheetId="4" hidden="1">'[6]mpmla wise pp0001'!#REF!</definedName>
    <definedName name="__123Graph_B" localSheetId="12" hidden="1">'[3]mpmla wise pp0001'!#REF!</definedName>
    <definedName name="__123Graph_B" localSheetId="11" hidden="1">'[4]mpmla wise pp0001'!#REF!</definedName>
    <definedName name="__123Graph_B" localSheetId="10" hidden="1">'[5]mpmla wise pp0001'!#REF!</definedName>
    <definedName name="__123Graph_B" localSheetId="0" hidden="1">'[6]mpmla wise pp0001'!#REF!</definedName>
    <definedName name="__123Graph_B" hidden="1">'[6]mpmla wise pp0001'!#REF!</definedName>
    <definedName name="__123Graph_C" localSheetId="12" hidden="1">'[3]mpmla wise pp0001'!$B$166:$B$172</definedName>
    <definedName name="__123Graph_C" localSheetId="11" hidden="1">'[4]mpmla wise pp0001'!$B$166:$B$172</definedName>
    <definedName name="__123Graph_C" localSheetId="10" hidden="1">'[5]mpmla wise pp0001'!$B$166:$B$172</definedName>
    <definedName name="__123Graph_C" hidden="1">'[6]mpmla wise pp0001'!$B$166:$B$172</definedName>
    <definedName name="__123Graph_D" localSheetId="2" hidden="1">'[6]mpmla wise pp0001'!#REF!</definedName>
    <definedName name="__123Graph_D" localSheetId="3" hidden="1">'[6]mpmla wise pp0001'!#REF!</definedName>
    <definedName name="__123Graph_D" localSheetId="4" hidden="1">'[6]mpmla wise pp0001'!#REF!</definedName>
    <definedName name="__123Graph_D" localSheetId="12" hidden="1">'[3]mpmla wise pp0001'!#REF!</definedName>
    <definedName name="__123Graph_D" localSheetId="11" hidden="1">'[4]mpmla wise pp0001'!#REF!</definedName>
    <definedName name="__123Graph_D" localSheetId="10" hidden="1">'[5]mpmla wise pp0001'!#REF!</definedName>
    <definedName name="__123Graph_D" localSheetId="0" hidden="1">'[6]mpmla wise pp0001'!#REF!</definedName>
    <definedName name="__123Graph_D" hidden="1">'[6]mpmla wise pp0001'!#REF!</definedName>
    <definedName name="__123Graph_E" localSheetId="12" hidden="1">'[3]mpmla wise pp0001'!$C$166:$C$172</definedName>
    <definedName name="__123Graph_E" localSheetId="11" hidden="1">'[4]mpmla wise pp0001'!$C$166:$C$172</definedName>
    <definedName name="__123Graph_E" localSheetId="10" hidden="1">'[5]mpmla wise pp0001'!$C$166:$C$172</definedName>
    <definedName name="__123Graph_E" hidden="1">'[6]mpmla wise pp0001'!$C$166:$C$172</definedName>
    <definedName name="__123Graph_F" localSheetId="2" hidden="1">'[6]mpmla wise pp0001'!#REF!</definedName>
    <definedName name="__123Graph_F" localSheetId="3" hidden="1">'[6]mpmla wise pp0001'!#REF!</definedName>
    <definedName name="__123Graph_F" localSheetId="4" hidden="1">'[6]mpmla wise pp0001'!#REF!</definedName>
    <definedName name="__123Graph_F" localSheetId="12" hidden="1">'[3]mpmla wise pp0001'!#REF!</definedName>
    <definedName name="__123Graph_F" localSheetId="11" hidden="1">'[4]mpmla wise pp0001'!#REF!</definedName>
    <definedName name="__123Graph_F" localSheetId="10" hidden="1">'[5]mpmla wise pp0001'!#REF!</definedName>
    <definedName name="__123Graph_F" localSheetId="0" hidden="1">'[6]mpmla wise pp0001'!#REF!</definedName>
    <definedName name="__123Graph_F" hidden="1">'[6]mpmla wise pp0001'!#REF!</definedName>
    <definedName name="__123Graph_X" localSheetId="2" hidden="1">'[6]mpmla wise pp0001'!#REF!</definedName>
    <definedName name="__123Graph_X" localSheetId="3" hidden="1">'[6]mpmla wise pp0001'!#REF!</definedName>
    <definedName name="__123Graph_X" localSheetId="4" hidden="1">'[6]mpmla wise pp0001'!#REF!</definedName>
    <definedName name="__123Graph_X" localSheetId="12" hidden="1">'[3]mpmla wise pp0001'!#REF!</definedName>
    <definedName name="__123Graph_X" localSheetId="11" hidden="1">'[4]mpmla wise pp0001'!#REF!</definedName>
    <definedName name="__123Graph_X" localSheetId="10" hidden="1">'[5]mpmla wise pp0001'!#REF!</definedName>
    <definedName name="__123Graph_X" localSheetId="0" hidden="1">'[6]mpmla wise pp0001'!#REF!</definedName>
    <definedName name="__123Graph_X" hidden="1">'[6]mpmla wise pp0001'!#REF!</definedName>
    <definedName name="__S8">#REF!</definedName>
    <definedName name="__S88">#REF!</definedName>
    <definedName name="__S888">#REF!</definedName>
    <definedName name="__xlnm._FilterDatabase">#REF!</definedName>
    <definedName name="__xlnm.Print_Titles">#REF!</definedName>
    <definedName name="_1" localSheetId="2">#REF!</definedName>
    <definedName name="_1" localSheetId="3">#REF!</definedName>
    <definedName name="_1" localSheetId="4">#REF!</definedName>
    <definedName name="_1" localSheetId="12">#REF!</definedName>
    <definedName name="_1" localSheetId="0">#REF!</definedName>
    <definedName name="_1" localSheetId="6">#REF!</definedName>
    <definedName name="_1" localSheetId="7">#REF!</definedName>
    <definedName name="_1" localSheetId="8">#REF!</definedName>
    <definedName name="_1" localSheetId="5">#REF!</definedName>
    <definedName name="_1">#REF!</definedName>
    <definedName name="_1_1" localSheetId="2">#REF!</definedName>
    <definedName name="_1_1" localSheetId="3">#REF!</definedName>
    <definedName name="_1_1" localSheetId="4">#REF!</definedName>
    <definedName name="_1_1" localSheetId="0">#REF!</definedName>
    <definedName name="_1_1">#REF!</definedName>
    <definedName name="_1_1_1" localSheetId="2">#REF!</definedName>
    <definedName name="_1_1_1" localSheetId="3">#REF!</definedName>
    <definedName name="_1_1_1" localSheetId="4">#REF!</definedName>
    <definedName name="_1_1_1" localSheetId="0">#REF!</definedName>
    <definedName name="_1_1_1">#REF!</definedName>
    <definedName name="_1_10" localSheetId="2">#REF!</definedName>
    <definedName name="_1_10" localSheetId="3">#REF!</definedName>
    <definedName name="_1_10" localSheetId="4">#REF!</definedName>
    <definedName name="_1_10" localSheetId="0">#REF!</definedName>
    <definedName name="_1_10">#REF!</definedName>
    <definedName name="_1_7" localSheetId="2">#REF!</definedName>
    <definedName name="_1_7" localSheetId="3">#REF!</definedName>
    <definedName name="_1_7" localSheetId="4">#REF!</definedName>
    <definedName name="_1_7" localSheetId="0">#REF!</definedName>
    <definedName name="_1_7">#REF!</definedName>
    <definedName name="_1_8" localSheetId="2">#REF!</definedName>
    <definedName name="_1_8" localSheetId="3">#REF!</definedName>
    <definedName name="_1_8" localSheetId="4">#REF!</definedName>
    <definedName name="_1_8" localSheetId="0">#REF!</definedName>
    <definedName name="_1_8">#REF!</definedName>
    <definedName name="_1_9" localSheetId="2">#REF!</definedName>
    <definedName name="_1_9" localSheetId="3">#REF!</definedName>
    <definedName name="_1_9" localSheetId="4">#REF!</definedName>
    <definedName name="_1_9" localSheetId="0">#REF!</definedName>
    <definedName name="_1_9">#REF!</definedName>
    <definedName name="_10_2_1_1" localSheetId="0">[1]TLPPOCT!#REF!</definedName>
    <definedName name="_10_2_1_1">[1]TLPPOCT!#REF!</definedName>
    <definedName name="_11_a_1" localSheetId="0">#REF!</definedName>
    <definedName name="_11_a_1">#REF!</definedName>
    <definedName name="_12_a_1_1" localSheetId="0">#REF!</definedName>
    <definedName name="_12_a_1_1">#REF!</definedName>
    <definedName name="_123" localSheetId="2" hidden="1">'[3]mpmla wise pp0001'!#REF!</definedName>
    <definedName name="_123" localSheetId="3" hidden="1">'[3]mpmla wise pp0001'!#REF!</definedName>
    <definedName name="_123" localSheetId="4" hidden="1">'[3]mpmla wise pp0001'!#REF!</definedName>
    <definedName name="_123" localSheetId="0" hidden="1">'[3]mpmla wise pp0001'!#REF!</definedName>
    <definedName name="_123" hidden="1">'[3]mpmla wise pp0001'!#REF!</definedName>
    <definedName name="_124" localSheetId="2" hidden="1">'[7]mpmla wise pp02_03'!#REF!</definedName>
    <definedName name="_124" localSheetId="3" hidden="1">'[7]mpmla wise pp02_03'!#REF!</definedName>
    <definedName name="_124" localSheetId="4" hidden="1">'[7]mpmla wise pp02_03'!#REF!</definedName>
    <definedName name="_124" localSheetId="0" hidden="1">'[7]mpmla wise pp02_03'!#REF!</definedName>
    <definedName name="_124" hidden="1">'[7]mpmla wise pp02_03'!#REF!</definedName>
    <definedName name="_125" localSheetId="2" hidden="1">'[7]mpmla wise pp02_03'!#REF!</definedName>
    <definedName name="_125" localSheetId="3" hidden="1">'[7]mpmla wise pp02_03'!#REF!</definedName>
    <definedName name="_125" localSheetId="4" hidden="1">'[7]mpmla wise pp02_03'!#REF!</definedName>
    <definedName name="_125" localSheetId="0" hidden="1">'[7]mpmla wise pp02_03'!#REF!</definedName>
    <definedName name="_125" hidden="1">'[7]mpmla wise pp02_03'!#REF!</definedName>
    <definedName name="_126" localSheetId="2" hidden="1">'[7]mpmla wise pp02_03'!#REF!</definedName>
    <definedName name="_126" localSheetId="3" hidden="1">'[7]mpmla wise pp02_03'!#REF!</definedName>
    <definedName name="_126" localSheetId="4" hidden="1">'[7]mpmla wise pp02_03'!#REF!</definedName>
    <definedName name="_126" localSheetId="0" hidden="1">'[7]mpmla wise pp02_03'!#REF!</definedName>
    <definedName name="_126" hidden="1">'[7]mpmla wise pp02_03'!#REF!</definedName>
    <definedName name="_127" localSheetId="2" hidden="1">'[7]mpmla wise pp02_03'!#REF!</definedName>
    <definedName name="_127" localSheetId="3" hidden="1">'[7]mpmla wise pp02_03'!#REF!</definedName>
    <definedName name="_127" localSheetId="4" hidden="1">'[7]mpmla wise pp02_03'!#REF!</definedName>
    <definedName name="_127" localSheetId="0" hidden="1">'[7]mpmla wise pp02_03'!#REF!</definedName>
    <definedName name="_127" hidden="1">'[7]mpmla wise pp02_03'!#REF!</definedName>
    <definedName name="_128" localSheetId="2" hidden="1">'[7]mpmla wise pp02_03'!#REF!</definedName>
    <definedName name="_128" localSheetId="3" hidden="1">'[7]mpmla wise pp02_03'!#REF!</definedName>
    <definedName name="_128" localSheetId="4" hidden="1">'[7]mpmla wise pp02_03'!#REF!</definedName>
    <definedName name="_128" localSheetId="0" hidden="1">'[7]mpmla wise pp02_03'!#REF!</definedName>
    <definedName name="_128" hidden="1">'[7]mpmla wise pp02_03'!#REF!</definedName>
    <definedName name="_129" localSheetId="2" hidden="1">'[7]mpmla wise pp02_03'!#REF!</definedName>
    <definedName name="_129" localSheetId="3" hidden="1">'[7]mpmla wise pp02_03'!#REF!</definedName>
    <definedName name="_129" localSheetId="4" hidden="1">'[7]mpmla wise pp02_03'!#REF!</definedName>
    <definedName name="_129" localSheetId="0" hidden="1">'[7]mpmla wise pp02_03'!#REF!</definedName>
    <definedName name="_129" hidden="1">'[7]mpmla wise pp02_03'!#REF!</definedName>
    <definedName name="_13_b_1" localSheetId="0">#REF!</definedName>
    <definedName name="_13_b_1">#REF!</definedName>
    <definedName name="_130" hidden="1">[8]zpF0001!$E$39:$E$78</definedName>
    <definedName name="_131" hidden="1">[8]zpF0001!$O$149:$O$158</definedName>
    <definedName name="_132" hidden="1">[8]zpF0001!$A$39:$CB$78</definedName>
    <definedName name="_135" localSheetId="2" hidden="1">'[9]mpmla wise pp01_02'!#REF!</definedName>
    <definedName name="_135" localSheetId="3" hidden="1">'[9]mpmla wise pp01_02'!#REF!</definedName>
    <definedName name="_135" localSheetId="4" hidden="1">'[9]mpmla wise pp01_02'!#REF!</definedName>
    <definedName name="_135" localSheetId="0" hidden="1">'[9]mpmla wise pp01_02'!#REF!</definedName>
    <definedName name="_135" hidden="1">'[9]mpmla wise pp01_02'!#REF!</definedName>
    <definedName name="_14_b_1_1" localSheetId="0">#REF!</definedName>
    <definedName name="_14_b_1_1">#REF!</definedName>
    <definedName name="_142" localSheetId="2" hidden="1">'[9]mpmla wise pp01_02'!#REF!</definedName>
    <definedName name="_142" localSheetId="3" hidden="1">'[9]mpmla wise pp01_02'!#REF!</definedName>
    <definedName name="_142" localSheetId="4" hidden="1">'[9]mpmla wise pp01_02'!#REF!</definedName>
    <definedName name="_142" localSheetId="0" hidden="1">'[9]mpmla wise pp01_02'!#REF!</definedName>
    <definedName name="_142" hidden="1">'[9]mpmla wise pp01_02'!#REF!</definedName>
    <definedName name="_15_p_1" localSheetId="0">#REF!</definedName>
    <definedName name="_15_p_1">#REF!</definedName>
    <definedName name="_16Excel_BuiltIn__FilterDatabase_10_1" localSheetId="0">#REF!</definedName>
    <definedName name="_16Excel_BuiltIn__FilterDatabase_10_1">#REF!</definedName>
    <definedName name="_17Excel_BuiltIn__FilterDatabase_11_1" localSheetId="0">#REF!</definedName>
    <definedName name="_17Excel_BuiltIn__FilterDatabase_11_1">#REF!</definedName>
    <definedName name="_18Excel_BuiltIn__FilterDatabase_9_1" localSheetId="0">#REF!</definedName>
    <definedName name="_18Excel_BuiltIn__FilterDatabase_9_1">#REF!</definedName>
    <definedName name="_19Excel_BuiltIn_Database_1" localSheetId="0">#REF!</definedName>
    <definedName name="_19Excel_BuiltIn_Database_1">#REF!</definedName>
    <definedName name="_2" localSheetId="2">[1]TLPPOCT!#REF!</definedName>
    <definedName name="_2" localSheetId="3">[1]TLPPOCT!#REF!</definedName>
    <definedName name="_2" localSheetId="4">[1]TLPPOCT!#REF!</definedName>
    <definedName name="_2" localSheetId="0">[2]TLPPOCT!#REF!</definedName>
    <definedName name="_2" localSheetId="6">[2]TLPPOCT!#REF!</definedName>
    <definedName name="_2" localSheetId="7">[2]TLPPOCT!#REF!</definedName>
    <definedName name="_2" localSheetId="8">[2]TLPPOCT!#REF!</definedName>
    <definedName name="_2" localSheetId="5">[2]TLPPOCT!#REF!</definedName>
    <definedName name="_2">[2]TLPPOCT!#REF!</definedName>
    <definedName name="_2_1" localSheetId="2">[1]TLPPOCT!#REF!</definedName>
    <definedName name="_2_1" localSheetId="3">[1]TLPPOCT!#REF!</definedName>
    <definedName name="_2_1" localSheetId="4">[1]TLPPOCT!#REF!</definedName>
    <definedName name="_2_1" localSheetId="0">[1]TLPPOCT!#REF!</definedName>
    <definedName name="_2_1">[1]TLPPOCT!#REF!</definedName>
    <definedName name="_2_1_1" localSheetId="2">[1]TLPPOCT!#REF!</definedName>
    <definedName name="_2_1_1" localSheetId="3">[1]TLPPOCT!#REF!</definedName>
    <definedName name="_2_1_1" localSheetId="4">[1]TLPPOCT!#REF!</definedName>
    <definedName name="_2_1_1" localSheetId="0">[1]TLPPOCT!#REF!</definedName>
    <definedName name="_2_1_1">[1]TLPPOCT!#REF!</definedName>
    <definedName name="_2_10" localSheetId="2">[1]TLPPOCT!#REF!</definedName>
    <definedName name="_2_10" localSheetId="3">[1]TLPPOCT!#REF!</definedName>
    <definedName name="_2_10" localSheetId="4">[1]TLPPOCT!#REF!</definedName>
    <definedName name="_2_10" localSheetId="0">[1]TLPPOCT!#REF!</definedName>
    <definedName name="_2_10">[1]TLPPOCT!#REF!</definedName>
    <definedName name="_2_7" localSheetId="2">[1]TLPPOCT!#REF!</definedName>
    <definedName name="_2_7" localSheetId="3">[1]TLPPOCT!#REF!</definedName>
    <definedName name="_2_7" localSheetId="4">[1]TLPPOCT!#REF!</definedName>
    <definedName name="_2_7" localSheetId="0">[1]TLPPOCT!#REF!</definedName>
    <definedName name="_2_7">[1]TLPPOCT!#REF!</definedName>
    <definedName name="_2_8" localSheetId="2">[1]TLPPOCT!#REF!</definedName>
    <definedName name="_2_8" localSheetId="3">[1]TLPPOCT!#REF!</definedName>
    <definedName name="_2_8" localSheetId="4">[1]TLPPOCT!#REF!</definedName>
    <definedName name="_2_8" localSheetId="0">[1]TLPPOCT!#REF!</definedName>
    <definedName name="_2_8">[1]TLPPOCT!#REF!</definedName>
    <definedName name="_2_9" localSheetId="2">[1]TLPPOCT!#REF!</definedName>
    <definedName name="_2_9" localSheetId="3">[1]TLPPOCT!#REF!</definedName>
    <definedName name="_2_9" localSheetId="4">[1]TLPPOCT!#REF!</definedName>
    <definedName name="_2_9" localSheetId="0">[1]TLPPOCT!#REF!</definedName>
    <definedName name="_2_9">[1]TLPPOCT!#REF!</definedName>
    <definedName name="_20Excel_BuiltIn_Database_1_1" localSheetId="0">#REF!</definedName>
    <definedName name="_20Excel_BuiltIn_Database_1_1">#REF!</definedName>
    <definedName name="_21Excel_BuiltIn_Database_1_11_1" localSheetId="0">#REF!</definedName>
    <definedName name="_21Excel_BuiltIn_Database_1_11_1">#REF!</definedName>
    <definedName name="_22Excel_BuiltIn_Database_1_6_1" localSheetId="0">#REF!</definedName>
    <definedName name="_22Excel_BuiltIn_Database_1_6_1">#REF!</definedName>
    <definedName name="_3_1_1" localSheetId="0">#REF!</definedName>
    <definedName name="_3_1_1">#REF!</definedName>
    <definedName name="_6_1_1_1" localSheetId="0">#REF!</definedName>
    <definedName name="_6_1_1_1">#REF!</definedName>
    <definedName name="_7_2_1" localSheetId="0">[1]TLPPOCT!#REF!</definedName>
    <definedName name="_7_2_1">[1]TLPPOCT!#REF!</definedName>
    <definedName name="_a" localSheetId="2">#REF!</definedName>
    <definedName name="_a" localSheetId="3">#REF!</definedName>
    <definedName name="_a" localSheetId="4">#REF!</definedName>
    <definedName name="_a" localSheetId="12">#REF!</definedName>
    <definedName name="_a" localSheetId="0">#REF!</definedName>
    <definedName name="_a">#REF!</definedName>
    <definedName name="_a_1" localSheetId="2">#REF!</definedName>
    <definedName name="_a_1" localSheetId="3">#REF!</definedName>
    <definedName name="_a_1" localSheetId="4">#REF!</definedName>
    <definedName name="_a_1" localSheetId="0">#REF!</definedName>
    <definedName name="_a_1">#REF!</definedName>
    <definedName name="_a_1_11" localSheetId="2">#REF!</definedName>
    <definedName name="_a_1_11" localSheetId="3">#REF!</definedName>
    <definedName name="_a_1_11" localSheetId="4">#REF!</definedName>
    <definedName name="_a_1_11" localSheetId="0">#REF!</definedName>
    <definedName name="_a_1_11">#REF!</definedName>
    <definedName name="_a_1_6" localSheetId="2">#REF!</definedName>
    <definedName name="_a_1_6" localSheetId="3">#REF!</definedName>
    <definedName name="_a_1_6" localSheetId="4">#REF!</definedName>
    <definedName name="_a_1_6" localSheetId="0">#REF!</definedName>
    <definedName name="_a_1_6">#REF!</definedName>
    <definedName name="_b" localSheetId="2">#REF!</definedName>
    <definedName name="_b" localSheetId="3">#REF!</definedName>
    <definedName name="_b" localSheetId="4">#REF!</definedName>
    <definedName name="_b" localSheetId="12">#REF!</definedName>
    <definedName name="_b" localSheetId="0">#REF!</definedName>
    <definedName name="_b">#REF!</definedName>
    <definedName name="_b_1" localSheetId="2">#REF!</definedName>
    <definedName name="_b_1" localSheetId="3">#REF!</definedName>
    <definedName name="_b_1" localSheetId="4">#REF!</definedName>
    <definedName name="_b_1" localSheetId="0">#REF!</definedName>
    <definedName name="_b_1">#REF!</definedName>
    <definedName name="_Dist_Bin" localSheetId="2" hidden="1">#REF!</definedName>
    <definedName name="_Dist_Bin" localSheetId="3" hidden="1">#REF!</definedName>
    <definedName name="_Dist_Bin" localSheetId="4" hidden="1">#REF!</definedName>
    <definedName name="_Dist_Bin" localSheetId="0" hidden="1">#REF!</definedName>
    <definedName name="_Dist_Bin" hidden="1">#REF!</definedName>
    <definedName name="_Dist_Values" localSheetId="2" hidden="1">#REF!</definedName>
    <definedName name="_Dist_Values" localSheetId="3" hidden="1">#REF!</definedName>
    <definedName name="_Dist_Values" localSheetId="4" hidden="1">#REF!</definedName>
    <definedName name="_Dist_Values" localSheetId="0" hidden="1">#REF!</definedName>
    <definedName name="_Dist_Values" hidden="1">#REF!</definedName>
    <definedName name="_Fill" localSheetId="2" hidden="1">#REF!</definedName>
    <definedName name="_Fill" localSheetId="3" hidden="1">#REF!</definedName>
    <definedName name="_Fill" localSheetId="4" hidden="1">#REF!</definedName>
    <definedName name="_Fill" localSheetId="0" hidden="1">#REF!</definedName>
    <definedName name="_Fill" hidden="1">#REF!</definedName>
    <definedName name="_xlnm._FilterDatabase" localSheetId="2" hidden="1">'007'!$A$7:$G$16</definedName>
    <definedName name="_xlnm._FilterDatabase" localSheetId="3" hidden="1">'008'!$A$9:$E$12</definedName>
    <definedName name="_xlnm._FilterDatabase" localSheetId="12" hidden="1">'accd-2'!$A$5:$O$753</definedName>
    <definedName name="_xlnm._FilterDatabase" localSheetId="11" hidden="1">Accident!#REF!</definedName>
    <definedName name="_xlnm._FilterDatabase" localSheetId="0" hidden="1">INDEX!$A$2:$D$21</definedName>
    <definedName name="_Key1" localSheetId="12" hidden="1">[3]zpF0001!$E$39:$E$78</definedName>
    <definedName name="_Key1" localSheetId="11" hidden="1">[4]zpF0001!$E$39:$E$78</definedName>
    <definedName name="_Key1" localSheetId="10" hidden="1">[5]zpF0001!$E$39:$E$78</definedName>
    <definedName name="_Key1" hidden="1">[6]zpF0001!$E$39:$E$78</definedName>
    <definedName name="_Key2" localSheetId="12" hidden="1">[3]zpF0001!$O$149:$O$158</definedName>
    <definedName name="_Key2" localSheetId="11" hidden="1">[4]zpF0001!$O$149:$O$158</definedName>
    <definedName name="_Key2" localSheetId="10" hidden="1">[5]zpF0001!$O$149:$O$158</definedName>
    <definedName name="_Key2" hidden="1">[6]zpF0001!$O$149:$O$158</definedName>
    <definedName name="_key3" localSheetId="2" hidden="1">'[10]mpmla wise pp01_02'!#REF!</definedName>
    <definedName name="_key3" localSheetId="3" hidden="1">'[10]mpmla wise pp01_02'!#REF!</definedName>
    <definedName name="_key3" localSheetId="4" hidden="1">'[10]mpmla wise pp01_02'!#REF!</definedName>
    <definedName name="_key3" localSheetId="0" hidden="1">'[10]mpmla wise pp01_02'!#REF!</definedName>
    <definedName name="_key3" hidden="1">'[10]mpmla wise pp01_02'!#REF!</definedName>
    <definedName name="_Order1" hidden="1">255</definedName>
    <definedName name="_Order2" hidden="1">255</definedName>
    <definedName name="_p" localSheetId="2">#REF!</definedName>
    <definedName name="_p" localSheetId="3">#REF!</definedName>
    <definedName name="_p" localSheetId="4">#REF!</definedName>
    <definedName name="_p" localSheetId="0">#REF!</definedName>
    <definedName name="_p">#REF!</definedName>
    <definedName name="_p_1" localSheetId="2">#REF!</definedName>
    <definedName name="_p_1" localSheetId="3">#REF!</definedName>
    <definedName name="_p_1" localSheetId="4">#REF!</definedName>
    <definedName name="_p_1" localSheetId="0">#REF!</definedName>
    <definedName name="_p_1">#REF!</definedName>
    <definedName name="_S8" localSheetId="2">#REF!</definedName>
    <definedName name="_S8" localSheetId="3">#REF!</definedName>
    <definedName name="_S8" localSheetId="4">#REF!</definedName>
    <definedName name="_S8" localSheetId="0">#REF!</definedName>
    <definedName name="_S8">#REF!</definedName>
    <definedName name="_S88" localSheetId="2">#REF!</definedName>
    <definedName name="_S88" localSheetId="3">#REF!</definedName>
    <definedName name="_S88" localSheetId="4">#REF!</definedName>
    <definedName name="_S88" localSheetId="0">#REF!</definedName>
    <definedName name="_S88">#REF!</definedName>
    <definedName name="_S888" localSheetId="2">#REF!</definedName>
    <definedName name="_S888" localSheetId="3">#REF!</definedName>
    <definedName name="_S888" localSheetId="4">#REF!</definedName>
    <definedName name="_S888" localSheetId="0">#REF!</definedName>
    <definedName name="_S888">#REF!</definedName>
    <definedName name="_Sort" localSheetId="12" hidden="1">[3]zpF0001!$A$39:$CB$78</definedName>
    <definedName name="_Sort" localSheetId="11" hidden="1">[4]zpF0001!$A$39:$CB$78</definedName>
    <definedName name="_Sort" localSheetId="10" hidden="1">[5]zpF0001!$A$39:$CB$78</definedName>
    <definedName name="_Sort" hidden="1">[6]zpF0001!$A$39:$CB$78</definedName>
    <definedName name="a" localSheetId="2">'[11]shp_T&amp;D_drive'!$A$1:$AE$31</definedName>
    <definedName name="a" localSheetId="3">'[11]shp_T&amp;D_drive'!$A$1:$AE$31</definedName>
    <definedName name="a" localSheetId="4">'[11]shp_T&amp;D_drive'!$A$1:$AE$31</definedName>
    <definedName name="a" localSheetId="12">[11]shp_T_D_drive!$A$1:$AE$31</definedName>
    <definedName name="a">[11]shp_T_D_drive!$A$1:$AE$31</definedName>
    <definedName name="a_10">[11]shp_T_D_drive!$A$1:$AE$31</definedName>
    <definedName name="a_17">[12]shp_T_D_drive!$A$1:$AE$31</definedName>
    <definedName name="a_18">[12]shp_T_D_drive!$A$1:$AE$31</definedName>
    <definedName name="a_2">[13]shp_T_D_drive!$A$1:$AE$31</definedName>
    <definedName name="a_5">[13]shp_T_D_drive!$A$1:$AE$31</definedName>
    <definedName name="a_51">[14]shp_T_D_drive!$A$1:$AE$31</definedName>
    <definedName name="a_52">[14]shp_T_D_drive!$A$1:$AE$31</definedName>
    <definedName name="a_8">[11]shp_T_D_drive!$A$1:$AE$31</definedName>
    <definedName name="a_9">[11]shp_T_D_drive!$A$1:$AE$31</definedName>
    <definedName name="aa" localSheetId="2">'[11]shp_T&amp;D_drive'!$A$1:$AE$31</definedName>
    <definedName name="aa" localSheetId="3">'[11]shp_T&amp;D_drive'!$A$1:$AE$31</definedName>
    <definedName name="aa" localSheetId="4">'[11]shp_T&amp;D_drive'!$A$1:$AE$31</definedName>
    <definedName name="aa" localSheetId="12">[11]shp_T_D_drive!$A$1:$AE$31</definedName>
    <definedName name="aa">[11]shp_T_D_drive!$A$1:$AE$31</definedName>
    <definedName name="aa_10">[11]shp_T_D_drive!$A$1:$AE$31</definedName>
    <definedName name="aa_17">[12]shp_T_D_drive!$A$1:$AE$31</definedName>
    <definedName name="aa_18">[12]shp_T_D_drive!$A$1:$AE$31</definedName>
    <definedName name="aa_2">[13]shp_T_D_drive!$A$1:$AE$31</definedName>
    <definedName name="aa_5">[13]shp_T_D_drive!$A$1:$AE$31</definedName>
    <definedName name="aa_51">[14]shp_T_D_drive!$A$1:$AE$31</definedName>
    <definedName name="aa_52">[14]shp_T_D_drive!$A$1:$AE$31</definedName>
    <definedName name="aa_8">[11]shp_T_D_drive!$A$1:$AE$31</definedName>
    <definedName name="aa_9">[11]shp_T_D_drive!$A$1:$AE$31</definedName>
    <definedName name="aaa" localSheetId="2" hidden="1">'[15]mpmla wise pp01_02'!#REF!</definedName>
    <definedName name="aaa" localSheetId="3" hidden="1">'[15]mpmla wise pp01_02'!#REF!</definedName>
    <definedName name="aaa" localSheetId="4" hidden="1">'[15]mpmla wise pp01_02'!#REF!</definedName>
    <definedName name="aaa" localSheetId="12" hidden="1">'[10]mpmla wise pp01_02'!#REF!</definedName>
    <definedName name="aaa" localSheetId="11" hidden="1">'[16]mpmla wise pp01_02'!#REF!</definedName>
    <definedName name="aaa" localSheetId="10" hidden="1">'[17]mpmla wise pp01_02'!#REF!</definedName>
    <definedName name="aaa" localSheetId="0" hidden="1">'[15]mpmla wise pp01_02'!#REF!</definedName>
    <definedName name="aaa" hidden="1">'[15]mpmla wise pp01_02'!#REF!</definedName>
    <definedName name="Acti" localSheetId="2" hidden="1">{"'Sheet1'!$A$4386:$N$4591"}</definedName>
    <definedName name="Acti" localSheetId="3" hidden="1">{"'Sheet1'!$A$4386:$N$4591"}</definedName>
    <definedName name="Acti" localSheetId="4" hidden="1">{"'Sheet1'!$A$4386:$N$4591"}</definedName>
    <definedName name="Acti" localSheetId="0" hidden="1">{"'Sheet1'!$A$4386:$N$4591"}</definedName>
    <definedName name="Acti" hidden="1">{"'Sheet1'!$A$4386:$N$4591"}</definedName>
    <definedName name="agmeter" localSheetId="2">#REF!</definedName>
    <definedName name="agmeter" localSheetId="3">#REF!</definedName>
    <definedName name="agmeter" localSheetId="4">#REF!</definedName>
    <definedName name="agmeter" localSheetId="12">#REF!</definedName>
    <definedName name="agmeter" localSheetId="0">#REF!</definedName>
    <definedName name="agmeter">#REF!</definedName>
    <definedName name="agmeter_1" localSheetId="2">#REF!</definedName>
    <definedName name="agmeter_1" localSheetId="3">#REF!</definedName>
    <definedName name="agmeter_1" localSheetId="4">#REF!</definedName>
    <definedName name="agmeter_1" localSheetId="0">#REF!</definedName>
    <definedName name="agmeter_1">#REF!</definedName>
    <definedName name="agmeter_10" localSheetId="2">#REF!</definedName>
    <definedName name="agmeter_10" localSheetId="3">#REF!</definedName>
    <definedName name="agmeter_10" localSheetId="4">#REF!</definedName>
    <definedName name="agmeter_10" localSheetId="0">#REF!</definedName>
    <definedName name="agmeter_10">#REF!</definedName>
    <definedName name="agmeter_17" localSheetId="2">#REF!</definedName>
    <definedName name="agmeter_17" localSheetId="3">#REF!</definedName>
    <definedName name="agmeter_17" localSheetId="4">#REF!</definedName>
    <definedName name="agmeter_17" localSheetId="0">#REF!</definedName>
    <definedName name="agmeter_17">#REF!</definedName>
    <definedName name="agmeter_18" localSheetId="2">#REF!</definedName>
    <definedName name="agmeter_18" localSheetId="3">#REF!</definedName>
    <definedName name="agmeter_18" localSheetId="4">#REF!</definedName>
    <definedName name="agmeter_18" localSheetId="0">#REF!</definedName>
    <definedName name="agmeter_18">#REF!</definedName>
    <definedName name="agmeter_2" localSheetId="2">#REF!</definedName>
    <definedName name="agmeter_2" localSheetId="3">#REF!</definedName>
    <definedName name="agmeter_2" localSheetId="4">#REF!</definedName>
    <definedName name="agmeter_2" localSheetId="0">#REF!</definedName>
    <definedName name="agmeter_2">#REF!</definedName>
    <definedName name="agmeter_5" localSheetId="2">#REF!</definedName>
    <definedName name="agmeter_5" localSheetId="3">#REF!</definedName>
    <definedName name="agmeter_5" localSheetId="4">#REF!</definedName>
    <definedName name="agmeter_5" localSheetId="0">#REF!</definedName>
    <definedName name="agmeter_5">#REF!</definedName>
    <definedName name="agmeter_51" localSheetId="2">#REF!</definedName>
    <definedName name="agmeter_51" localSheetId="3">#REF!</definedName>
    <definedName name="agmeter_51" localSheetId="4">#REF!</definedName>
    <definedName name="agmeter_51" localSheetId="0">#REF!</definedName>
    <definedName name="agmeter_51">#REF!</definedName>
    <definedName name="agmeter_52" localSheetId="2">#REF!</definedName>
    <definedName name="agmeter_52" localSheetId="3">#REF!</definedName>
    <definedName name="agmeter_52" localSheetId="4">#REF!</definedName>
    <definedName name="agmeter_52" localSheetId="0">#REF!</definedName>
    <definedName name="agmeter_52">#REF!</definedName>
    <definedName name="agmeter_8" localSheetId="2">#REF!</definedName>
    <definedName name="agmeter_8" localSheetId="3">#REF!</definedName>
    <definedName name="agmeter_8" localSheetId="4">#REF!</definedName>
    <definedName name="agmeter_8" localSheetId="0">#REF!</definedName>
    <definedName name="agmeter_8">#REF!</definedName>
    <definedName name="agmeter_9" localSheetId="2">#REF!</definedName>
    <definedName name="agmeter_9" localSheetId="3">#REF!</definedName>
    <definedName name="agmeter_9" localSheetId="4">#REF!</definedName>
    <definedName name="agmeter_9" localSheetId="0">#REF!</definedName>
    <definedName name="agmeter_9">#REF!</definedName>
    <definedName name="ann" localSheetId="2" hidden="1">{"'Sheet1'!$A$4386:$N$4591"}</definedName>
    <definedName name="ann" localSheetId="3" hidden="1">{"'Sheet1'!$A$4386:$N$4591"}</definedName>
    <definedName name="ann" localSheetId="4" hidden="1">{"'Sheet1'!$A$4386:$N$4591"}</definedName>
    <definedName name="ann" localSheetId="0" hidden="1">{"'Sheet1'!$A$4386:$N$4591"}</definedName>
    <definedName name="ann" hidden="1">{"'Sheet1'!$A$4386:$N$4591"}</definedName>
    <definedName name="as" localSheetId="2">'[11]shp_T&amp;D_drive'!$A$1:$AE$31</definedName>
    <definedName name="as" localSheetId="3">'[11]shp_T&amp;D_drive'!$A$1:$AE$31</definedName>
    <definedName name="as" localSheetId="4">'[11]shp_T&amp;D_drive'!$A$1:$AE$31</definedName>
    <definedName name="as" localSheetId="12">[11]shp_T_D_drive!$A$1:$AE$31</definedName>
    <definedName name="as">[11]shp_T_D_drive!$A$1:$AE$31</definedName>
    <definedName name="as_10">[11]shp_T_D_drive!$A$1:$AE$31</definedName>
    <definedName name="as_17">[12]shp_T_D_drive!$A$1:$AE$31</definedName>
    <definedName name="as_18">[12]shp_T_D_drive!$A$1:$AE$31</definedName>
    <definedName name="as_2">[13]shp_T_D_drive!$A$1:$AE$31</definedName>
    <definedName name="as_5">[13]shp_T_D_drive!$A$1:$AE$31</definedName>
    <definedName name="as_51">[14]shp_T_D_drive!$A$1:$AE$31</definedName>
    <definedName name="as_52">[14]shp_T_D_drive!$A$1:$AE$31</definedName>
    <definedName name="as_8">[11]shp_T_D_drive!$A$1:$AE$31</definedName>
    <definedName name="as_9">[11]shp_T_D_drive!$A$1:$AE$31</definedName>
    <definedName name="ATCFMP_1_10" localSheetId="2">#REF!</definedName>
    <definedName name="ATCFMP_1_10" localSheetId="3">#REF!</definedName>
    <definedName name="ATCFMP_1_10" localSheetId="4">#REF!</definedName>
    <definedName name="ATCFMP_1_10" localSheetId="0">#REF!</definedName>
    <definedName name="ATCFMP_1_10">#REF!</definedName>
    <definedName name="ATCFMP_1_11" localSheetId="2">#REF!</definedName>
    <definedName name="ATCFMP_1_11" localSheetId="3">#REF!</definedName>
    <definedName name="ATCFMP_1_11" localSheetId="4">#REF!</definedName>
    <definedName name="ATCFMP_1_11" localSheetId="0">#REF!</definedName>
    <definedName name="ATCFMP_1_11">#REF!</definedName>
    <definedName name="ATCFMP_1_20">'[18]compar jgy'!$B$1:$H$259</definedName>
    <definedName name="ATCFMP_1_21">'[18]COMPARE AG'!$B$1:$H$147</definedName>
    <definedName name="ATCFMP_1_36" localSheetId="2">#REF!</definedName>
    <definedName name="ATCFMP_1_36" localSheetId="3">#REF!</definedName>
    <definedName name="ATCFMP_1_36" localSheetId="4">#REF!</definedName>
    <definedName name="ATCFMP_1_36" localSheetId="0">#REF!</definedName>
    <definedName name="ATCFMP_1_36">#REF!</definedName>
    <definedName name="ATCFMP_1_38" localSheetId="2">#REF!</definedName>
    <definedName name="ATCFMP_1_38" localSheetId="3">#REF!</definedName>
    <definedName name="ATCFMP_1_38" localSheetId="4">#REF!</definedName>
    <definedName name="ATCFMP_1_38" localSheetId="0">#REF!</definedName>
    <definedName name="ATCFMP_1_38">#REF!</definedName>
    <definedName name="ATCFMP_1_39" localSheetId="2">#REF!</definedName>
    <definedName name="ATCFMP_1_39" localSheetId="3">#REF!</definedName>
    <definedName name="ATCFMP_1_39" localSheetId="4">#REF!</definedName>
    <definedName name="ATCFMP_1_39" localSheetId="0">#REF!</definedName>
    <definedName name="ATCFMP_1_39">#REF!</definedName>
    <definedName name="ATCFMP_1_4" localSheetId="2">#REF!</definedName>
    <definedName name="ATCFMP_1_4" localSheetId="3">#REF!</definedName>
    <definedName name="ATCFMP_1_4" localSheetId="4">#REF!</definedName>
    <definedName name="ATCFMP_1_4" localSheetId="0">#REF!</definedName>
    <definedName name="ATCFMP_1_4">#REF!</definedName>
    <definedName name="ATCFMP_1_40" localSheetId="2">#REF!</definedName>
    <definedName name="ATCFMP_1_40" localSheetId="3">#REF!</definedName>
    <definedName name="ATCFMP_1_40" localSheetId="4">#REF!</definedName>
    <definedName name="ATCFMP_1_40" localSheetId="0">#REF!</definedName>
    <definedName name="ATCFMP_1_40">#REF!</definedName>
    <definedName name="ATCFMP_1_41" localSheetId="2">#REF!</definedName>
    <definedName name="ATCFMP_1_41" localSheetId="3">#REF!</definedName>
    <definedName name="ATCFMP_1_41" localSheetId="4">#REF!</definedName>
    <definedName name="ATCFMP_1_41" localSheetId="0">#REF!</definedName>
    <definedName name="ATCFMP_1_41">#REF!</definedName>
    <definedName name="ATCFMP_1_42" localSheetId="2">#REF!</definedName>
    <definedName name="ATCFMP_1_42" localSheetId="3">#REF!</definedName>
    <definedName name="ATCFMP_1_42" localSheetId="4">#REF!</definedName>
    <definedName name="ATCFMP_1_42" localSheetId="0">#REF!</definedName>
    <definedName name="ATCFMP_1_42">#REF!</definedName>
    <definedName name="ATCFMP_1_43" localSheetId="2">#REF!</definedName>
    <definedName name="ATCFMP_1_43" localSheetId="3">#REF!</definedName>
    <definedName name="ATCFMP_1_43" localSheetId="4">#REF!</definedName>
    <definedName name="ATCFMP_1_43" localSheetId="0">#REF!</definedName>
    <definedName name="ATCFMP_1_43">#REF!</definedName>
    <definedName name="ATCFMP_1_5" localSheetId="2">#REF!</definedName>
    <definedName name="ATCFMP_1_5" localSheetId="3">#REF!</definedName>
    <definedName name="ATCFMP_1_5" localSheetId="4">#REF!</definedName>
    <definedName name="ATCFMP_1_5" localSheetId="0">#REF!</definedName>
    <definedName name="ATCFMP_1_5">#REF!</definedName>
    <definedName name="ATCFMP_1_6" localSheetId="2">#REF!</definedName>
    <definedName name="ATCFMP_1_6" localSheetId="3">#REF!</definedName>
    <definedName name="ATCFMP_1_6" localSheetId="4">#REF!</definedName>
    <definedName name="ATCFMP_1_6" localSheetId="0">#REF!</definedName>
    <definedName name="ATCFMP_1_6">#REF!</definedName>
    <definedName name="ATCFMP_1_9" localSheetId="2">#REF!</definedName>
    <definedName name="ATCFMP_1_9" localSheetId="3">#REF!</definedName>
    <definedName name="ATCFMP_1_9" localSheetId="4">#REF!</definedName>
    <definedName name="ATCFMP_1_9" localSheetId="0">#REF!</definedName>
    <definedName name="ATCFMP_1_9">#REF!</definedName>
    <definedName name="ATCFMP_10_6" localSheetId="2">#REF!</definedName>
    <definedName name="ATCFMP_10_6" localSheetId="3">#REF!</definedName>
    <definedName name="ATCFMP_10_6" localSheetId="4">#REF!</definedName>
    <definedName name="ATCFMP_10_6" localSheetId="0">#REF!</definedName>
    <definedName name="ATCFMP_10_6">#REF!</definedName>
    <definedName name="ATCFMP_11_6" localSheetId="2">#REF!</definedName>
    <definedName name="ATCFMP_11_6" localSheetId="3">#REF!</definedName>
    <definedName name="ATCFMP_11_6" localSheetId="4">#REF!</definedName>
    <definedName name="ATCFMP_11_6" localSheetId="0">#REF!</definedName>
    <definedName name="ATCFMP_11_6">#REF!</definedName>
    <definedName name="ATCFMP_12_6" localSheetId="2">#REF!</definedName>
    <definedName name="ATCFMP_12_6" localSheetId="3">#REF!</definedName>
    <definedName name="ATCFMP_12_6" localSheetId="4">#REF!</definedName>
    <definedName name="ATCFMP_12_6" localSheetId="0">#REF!</definedName>
    <definedName name="ATCFMP_12_6">#REF!</definedName>
    <definedName name="ATCFMP_2" localSheetId="2">'[19]ruf fmp'!#REF!</definedName>
    <definedName name="ATCFMP_2" localSheetId="3">'[19]ruf fmp'!#REF!</definedName>
    <definedName name="ATCFMP_2" localSheetId="4">'[19]ruf fmp'!#REF!</definedName>
    <definedName name="ATCFMP_2" localSheetId="0">'[20]ruf fmp'!#REF!</definedName>
    <definedName name="ATCFMP_2">'[20]ruf fmp'!#REF!</definedName>
    <definedName name="ATCFMP_2_10" localSheetId="2">#REF!</definedName>
    <definedName name="ATCFMP_2_10" localSheetId="3">#REF!</definedName>
    <definedName name="ATCFMP_2_10" localSheetId="4">#REF!</definedName>
    <definedName name="ATCFMP_2_10" localSheetId="0">#REF!</definedName>
    <definedName name="ATCFMP_2_10">#REF!</definedName>
    <definedName name="ATCFMP_2_11" localSheetId="2">#REF!</definedName>
    <definedName name="ATCFMP_2_11" localSheetId="3">#REF!</definedName>
    <definedName name="ATCFMP_2_11" localSheetId="4">#REF!</definedName>
    <definedName name="ATCFMP_2_11" localSheetId="0">#REF!</definedName>
    <definedName name="ATCFMP_2_11">#REF!</definedName>
    <definedName name="ATCFMP_2_16" localSheetId="2">#REF!</definedName>
    <definedName name="ATCFMP_2_16" localSheetId="3">#REF!</definedName>
    <definedName name="ATCFMP_2_16" localSheetId="4">#REF!</definedName>
    <definedName name="ATCFMP_2_16" localSheetId="0">#REF!</definedName>
    <definedName name="ATCFMP_2_16">#REF!</definedName>
    <definedName name="ATCFMP_2_36" localSheetId="2">#REF!</definedName>
    <definedName name="ATCFMP_2_36" localSheetId="3">#REF!</definedName>
    <definedName name="ATCFMP_2_36" localSheetId="4">#REF!</definedName>
    <definedName name="ATCFMP_2_36" localSheetId="0">#REF!</definedName>
    <definedName name="ATCFMP_2_36">#REF!</definedName>
    <definedName name="ATCFMP_2_39" localSheetId="2">#REF!</definedName>
    <definedName name="ATCFMP_2_39" localSheetId="3">#REF!</definedName>
    <definedName name="ATCFMP_2_39" localSheetId="4">#REF!</definedName>
    <definedName name="ATCFMP_2_39" localSheetId="0">#REF!</definedName>
    <definedName name="ATCFMP_2_39">#REF!</definedName>
    <definedName name="ATCFMP_2_41" localSheetId="2">#REF!</definedName>
    <definedName name="ATCFMP_2_41" localSheetId="3">#REF!</definedName>
    <definedName name="ATCFMP_2_41" localSheetId="4">#REF!</definedName>
    <definedName name="ATCFMP_2_41" localSheetId="0">#REF!</definedName>
    <definedName name="ATCFMP_2_41">#REF!</definedName>
    <definedName name="ATCFMP_2_5" localSheetId="2">#REF!</definedName>
    <definedName name="ATCFMP_2_5" localSheetId="3">#REF!</definedName>
    <definedName name="ATCFMP_2_5" localSheetId="4">#REF!</definedName>
    <definedName name="ATCFMP_2_5" localSheetId="0">#REF!</definedName>
    <definedName name="ATCFMP_2_5">#REF!</definedName>
    <definedName name="ATCFMP_2_6" localSheetId="2">#REF!</definedName>
    <definedName name="ATCFMP_2_6" localSheetId="3">#REF!</definedName>
    <definedName name="ATCFMP_2_6" localSheetId="4">#REF!</definedName>
    <definedName name="ATCFMP_2_6" localSheetId="0">#REF!</definedName>
    <definedName name="ATCFMP_2_6">#REF!</definedName>
    <definedName name="ATCFMP_2_9" localSheetId="2">#REF!</definedName>
    <definedName name="ATCFMP_2_9" localSheetId="3">#REF!</definedName>
    <definedName name="ATCFMP_2_9" localSheetId="4">#REF!</definedName>
    <definedName name="ATCFMP_2_9" localSheetId="0">#REF!</definedName>
    <definedName name="ATCFMP_2_9">#REF!</definedName>
    <definedName name="ATCFMP_20">'[18]compar jgy'!$B$1:$H$105</definedName>
    <definedName name="ATCFMP_21">'[18]COMPARE AG'!$B$1:$H$106</definedName>
    <definedName name="ATCFMP_3" localSheetId="2">#REF!</definedName>
    <definedName name="ATCFMP_3" localSheetId="3">#REF!</definedName>
    <definedName name="ATCFMP_3" localSheetId="4">#REF!</definedName>
    <definedName name="ATCFMP_3" localSheetId="0">#REF!</definedName>
    <definedName name="ATCFMP_3">#REF!</definedName>
    <definedName name="ATCFMP_3_10" localSheetId="2">#REF!</definedName>
    <definedName name="ATCFMP_3_10" localSheetId="3">#REF!</definedName>
    <definedName name="ATCFMP_3_10" localSheetId="4">#REF!</definedName>
    <definedName name="ATCFMP_3_10" localSheetId="0">#REF!</definedName>
    <definedName name="ATCFMP_3_10">#REF!</definedName>
    <definedName name="ATCFMP_3_11" localSheetId="2">#REF!</definedName>
    <definedName name="ATCFMP_3_11" localSheetId="3">#REF!</definedName>
    <definedName name="ATCFMP_3_11" localSheetId="4">#REF!</definedName>
    <definedName name="ATCFMP_3_11" localSheetId="0">#REF!</definedName>
    <definedName name="ATCFMP_3_11">#REF!</definedName>
    <definedName name="ATCFMP_3_16" localSheetId="2">#REF!</definedName>
    <definedName name="ATCFMP_3_16" localSheetId="3">#REF!</definedName>
    <definedName name="ATCFMP_3_16" localSheetId="4">#REF!</definedName>
    <definedName name="ATCFMP_3_16" localSheetId="0">#REF!</definedName>
    <definedName name="ATCFMP_3_16">#REF!</definedName>
    <definedName name="ATCFMP_3_39" localSheetId="2">#REF!</definedName>
    <definedName name="ATCFMP_3_39" localSheetId="3">#REF!</definedName>
    <definedName name="ATCFMP_3_39" localSheetId="4">#REF!</definedName>
    <definedName name="ATCFMP_3_39" localSheetId="0">#REF!</definedName>
    <definedName name="ATCFMP_3_39">#REF!</definedName>
    <definedName name="ATCFMP_3_41" localSheetId="2">#REF!</definedName>
    <definedName name="ATCFMP_3_41" localSheetId="3">#REF!</definedName>
    <definedName name="ATCFMP_3_41" localSheetId="4">#REF!</definedName>
    <definedName name="ATCFMP_3_41" localSheetId="0">#REF!</definedName>
    <definedName name="ATCFMP_3_41">#REF!</definedName>
    <definedName name="ATCFMP_3_5" localSheetId="2">#REF!</definedName>
    <definedName name="ATCFMP_3_5" localSheetId="3">#REF!</definedName>
    <definedName name="ATCFMP_3_5" localSheetId="4">#REF!</definedName>
    <definedName name="ATCFMP_3_5" localSheetId="0">#REF!</definedName>
    <definedName name="ATCFMP_3_5">#REF!</definedName>
    <definedName name="ATCFMP_3_6" localSheetId="2">#REF!</definedName>
    <definedName name="ATCFMP_3_6" localSheetId="3">#REF!</definedName>
    <definedName name="ATCFMP_3_6" localSheetId="4">#REF!</definedName>
    <definedName name="ATCFMP_3_6" localSheetId="0">#REF!</definedName>
    <definedName name="ATCFMP_3_6">#REF!</definedName>
    <definedName name="ATCFMP_3_9" localSheetId="2">#REF!</definedName>
    <definedName name="ATCFMP_3_9" localSheetId="3">#REF!</definedName>
    <definedName name="ATCFMP_3_9" localSheetId="4">#REF!</definedName>
    <definedName name="ATCFMP_3_9" localSheetId="0">#REF!</definedName>
    <definedName name="ATCFMP_3_9">#REF!</definedName>
    <definedName name="ATCFMP_36" localSheetId="2">#REF!</definedName>
    <definedName name="ATCFMP_36" localSheetId="3">#REF!</definedName>
    <definedName name="ATCFMP_36" localSheetId="4">#REF!</definedName>
    <definedName name="ATCFMP_36" localSheetId="0">#REF!</definedName>
    <definedName name="ATCFMP_36">#REF!</definedName>
    <definedName name="ATCFMP_38" localSheetId="2">#REF!</definedName>
    <definedName name="ATCFMP_38" localSheetId="3">#REF!</definedName>
    <definedName name="ATCFMP_38" localSheetId="4">#REF!</definedName>
    <definedName name="ATCFMP_38" localSheetId="0">#REF!</definedName>
    <definedName name="ATCFMP_38">#REF!</definedName>
    <definedName name="ATCFMP_39" localSheetId="2">#REF!</definedName>
    <definedName name="ATCFMP_39" localSheetId="3">#REF!</definedName>
    <definedName name="ATCFMP_39" localSheetId="4">#REF!</definedName>
    <definedName name="ATCFMP_39" localSheetId="0">#REF!</definedName>
    <definedName name="ATCFMP_39">#REF!</definedName>
    <definedName name="ATCFMP_4" localSheetId="2">#REF!</definedName>
    <definedName name="ATCFMP_4" localSheetId="3">#REF!</definedName>
    <definedName name="ATCFMP_4" localSheetId="4">#REF!</definedName>
    <definedName name="ATCFMP_4" localSheetId="0">#REF!</definedName>
    <definedName name="ATCFMP_4">#REF!</definedName>
    <definedName name="ATCFMP_4_5" localSheetId="2">#REF!</definedName>
    <definedName name="ATCFMP_4_5" localSheetId="3">#REF!</definedName>
    <definedName name="ATCFMP_4_5" localSheetId="4">#REF!</definedName>
    <definedName name="ATCFMP_4_5" localSheetId="0">#REF!</definedName>
    <definedName name="ATCFMP_4_5">#REF!</definedName>
    <definedName name="ATCFMP_4_6" localSheetId="2">#REF!</definedName>
    <definedName name="ATCFMP_4_6" localSheetId="3">#REF!</definedName>
    <definedName name="ATCFMP_4_6" localSheetId="4">#REF!</definedName>
    <definedName name="ATCFMP_4_6" localSheetId="0">#REF!</definedName>
    <definedName name="ATCFMP_4_6">#REF!</definedName>
    <definedName name="ATCFMP_4_9" localSheetId="2">#REF!</definedName>
    <definedName name="ATCFMP_4_9" localSheetId="3">#REF!</definedName>
    <definedName name="ATCFMP_4_9" localSheetId="4">#REF!</definedName>
    <definedName name="ATCFMP_4_9" localSheetId="0">#REF!</definedName>
    <definedName name="ATCFMP_4_9">#REF!</definedName>
    <definedName name="ATCFMP_40" localSheetId="2">#REF!</definedName>
    <definedName name="ATCFMP_40" localSheetId="3">#REF!</definedName>
    <definedName name="ATCFMP_40" localSheetId="4">#REF!</definedName>
    <definedName name="ATCFMP_40" localSheetId="0">#REF!</definedName>
    <definedName name="ATCFMP_40">#REF!</definedName>
    <definedName name="ATCFMP_41" localSheetId="2">#REF!</definedName>
    <definedName name="ATCFMP_41" localSheetId="3">#REF!</definedName>
    <definedName name="ATCFMP_41" localSheetId="4">#REF!</definedName>
    <definedName name="ATCFMP_41" localSheetId="0">#REF!</definedName>
    <definedName name="ATCFMP_41">#REF!</definedName>
    <definedName name="ATCFMP_42" localSheetId="2">#REF!</definedName>
    <definedName name="ATCFMP_42" localSheetId="3">#REF!</definedName>
    <definedName name="ATCFMP_42" localSheetId="4">#REF!</definedName>
    <definedName name="ATCFMP_42" localSheetId="0">#REF!</definedName>
    <definedName name="ATCFMP_42">#REF!</definedName>
    <definedName name="ATCFMP_43" localSheetId="2">#REF!</definedName>
    <definedName name="ATCFMP_43" localSheetId="3">#REF!</definedName>
    <definedName name="ATCFMP_43" localSheetId="4">#REF!</definedName>
    <definedName name="ATCFMP_43" localSheetId="0">#REF!</definedName>
    <definedName name="ATCFMP_43">#REF!</definedName>
    <definedName name="ATCFMP_5_5" localSheetId="2">#REF!</definedName>
    <definedName name="ATCFMP_5_5" localSheetId="3">#REF!</definedName>
    <definedName name="ATCFMP_5_5" localSheetId="4">#REF!</definedName>
    <definedName name="ATCFMP_5_5" localSheetId="0">#REF!</definedName>
    <definedName name="ATCFMP_5_5">#REF!</definedName>
    <definedName name="ATCFMP_5_6" localSheetId="2">#REF!</definedName>
    <definedName name="ATCFMP_5_6" localSheetId="3">#REF!</definedName>
    <definedName name="ATCFMP_5_6" localSheetId="4">#REF!</definedName>
    <definedName name="ATCFMP_5_6" localSheetId="0">#REF!</definedName>
    <definedName name="ATCFMP_5_6">#REF!</definedName>
    <definedName name="ATCFMP_5_9" localSheetId="2">#REF!</definedName>
    <definedName name="ATCFMP_5_9" localSheetId="3">#REF!</definedName>
    <definedName name="ATCFMP_5_9" localSheetId="4">#REF!</definedName>
    <definedName name="ATCFMP_5_9" localSheetId="0">#REF!</definedName>
    <definedName name="ATCFMP_5_9">#REF!</definedName>
    <definedName name="ATCFMP_6_5" localSheetId="2">#REF!</definedName>
    <definedName name="ATCFMP_6_5" localSheetId="3">#REF!</definedName>
    <definedName name="ATCFMP_6_5" localSheetId="4">#REF!</definedName>
    <definedName name="ATCFMP_6_5" localSheetId="0">#REF!</definedName>
    <definedName name="ATCFMP_6_5">#REF!</definedName>
    <definedName name="ATCFMP_6_6" localSheetId="2">#REF!</definedName>
    <definedName name="ATCFMP_6_6" localSheetId="3">#REF!</definedName>
    <definedName name="ATCFMP_6_6" localSheetId="4">#REF!</definedName>
    <definedName name="ATCFMP_6_6" localSheetId="0">#REF!</definedName>
    <definedName name="ATCFMP_6_6">#REF!</definedName>
    <definedName name="ATCFMP_6_9" localSheetId="2">#REF!</definedName>
    <definedName name="ATCFMP_6_9" localSheetId="3">#REF!</definedName>
    <definedName name="ATCFMP_6_9" localSheetId="4">#REF!</definedName>
    <definedName name="ATCFMP_6_9" localSheetId="0">#REF!</definedName>
    <definedName name="ATCFMP_6_9">#REF!</definedName>
    <definedName name="ATCFMP_7_6" localSheetId="2">#REF!</definedName>
    <definedName name="ATCFMP_7_6" localSheetId="3">#REF!</definedName>
    <definedName name="ATCFMP_7_6" localSheetId="4">#REF!</definedName>
    <definedName name="ATCFMP_7_6" localSheetId="0">#REF!</definedName>
    <definedName name="ATCFMP_7_6">#REF!</definedName>
    <definedName name="ATCFMP_8_6" localSheetId="2">#REF!</definedName>
    <definedName name="ATCFMP_8_6" localSheetId="3">#REF!</definedName>
    <definedName name="ATCFMP_8_6" localSheetId="4">#REF!</definedName>
    <definedName name="ATCFMP_8_6" localSheetId="0">#REF!</definedName>
    <definedName name="ATCFMP_8_6">#REF!</definedName>
    <definedName name="ATCFMP_9_6" localSheetId="2">#REF!</definedName>
    <definedName name="ATCFMP_9_6" localSheetId="3">#REF!</definedName>
    <definedName name="ATCFMP_9_6" localSheetId="4">#REF!</definedName>
    <definedName name="ATCFMP_9_6" localSheetId="0">#REF!</definedName>
    <definedName name="ATCFMP_9_6">#REF!</definedName>
    <definedName name="CAT">#REF!</definedName>
    <definedName name="CMTHLOSS_12" localSheetId="2">#REF!</definedName>
    <definedName name="CMTHLOSS_12" localSheetId="3">#REF!</definedName>
    <definedName name="CMTHLOSS_12" localSheetId="4">#REF!</definedName>
    <definedName name="CMTHLOSS_12" localSheetId="0">#REF!</definedName>
    <definedName name="CMTHLOSS_12">#REF!</definedName>
    <definedName name="CMTHLOSS_2" localSheetId="2">#REF!</definedName>
    <definedName name="CMTHLOSS_2" localSheetId="3">#REF!</definedName>
    <definedName name="CMTHLOSS_2" localSheetId="4">#REF!</definedName>
    <definedName name="CMTHLOSS_2" localSheetId="0">#REF!</definedName>
    <definedName name="CMTHLOSS_2">#REF!</definedName>
    <definedName name="CMTHLOSS_3" localSheetId="2">#REF!</definedName>
    <definedName name="CMTHLOSS_3" localSheetId="3">#REF!</definedName>
    <definedName name="CMTHLOSS_3" localSheetId="4">#REF!</definedName>
    <definedName name="CMTHLOSS_3" localSheetId="0">#REF!</definedName>
    <definedName name="CMTHLOSS_3">#REF!</definedName>
    <definedName name="CMTHLOSS_36" localSheetId="2">#REF!</definedName>
    <definedName name="CMTHLOSS_36" localSheetId="3">#REF!</definedName>
    <definedName name="CMTHLOSS_36" localSheetId="4">#REF!</definedName>
    <definedName name="CMTHLOSS_36" localSheetId="0">#REF!</definedName>
    <definedName name="CMTHLOSS_36">#REF!</definedName>
    <definedName name="ControlOfCisternCapacityInLitres" localSheetId="2">#REF!</definedName>
    <definedName name="ControlOfCisternCapacityInLitres" localSheetId="3">#REF!</definedName>
    <definedName name="ControlOfCisternCapacityInLitres" localSheetId="4">#REF!</definedName>
    <definedName name="ControlOfCisternCapacityInLitres" localSheetId="0">#REF!</definedName>
    <definedName name="ControlOfCisternCapacityInLitres">#REF!</definedName>
    <definedName name="CTDCOMP_2" localSheetId="2">#REF!</definedName>
    <definedName name="CTDCOMP_2" localSheetId="3">#REF!</definedName>
    <definedName name="CTDCOMP_2" localSheetId="4">#REF!</definedName>
    <definedName name="CTDCOMP_2" localSheetId="0">#REF!</definedName>
    <definedName name="CTDCOMP_2">#REF!</definedName>
    <definedName name="CTDCOMP_3" localSheetId="2">#REF!</definedName>
    <definedName name="CTDCOMP_3" localSheetId="3">#REF!</definedName>
    <definedName name="CTDCOMP_3" localSheetId="4">#REF!</definedName>
    <definedName name="CTDCOMP_3" localSheetId="0">#REF!</definedName>
    <definedName name="CTDCOMP_3">#REF!</definedName>
    <definedName name="cwctat" localSheetId="2">#REF!</definedName>
    <definedName name="cwctat" localSheetId="3">#REF!</definedName>
    <definedName name="cwctat" localSheetId="4">#REF!</definedName>
    <definedName name="cwctat" localSheetId="12">#REF!</definedName>
    <definedName name="cwctat" localSheetId="0">#REF!</definedName>
    <definedName name="cwctat">#REF!</definedName>
    <definedName name="cwctat_1" localSheetId="2">#REF!</definedName>
    <definedName name="cwctat_1" localSheetId="3">#REF!</definedName>
    <definedName name="cwctat_1" localSheetId="4">#REF!</definedName>
    <definedName name="cwctat_1" localSheetId="0">#REF!</definedName>
    <definedName name="cwctat_1">#REF!</definedName>
    <definedName name="cwctat_11" localSheetId="2">#REF!</definedName>
    <definedName name="cwctat_11" localSheetId="3">#REF!</definedName>
    <definedName name="cwctat_11" localSheetId="4">#REF!</definedName>
    <definedName name="cwctat_11" localSheetId="0">#REF!</definedName>
    <definedName name="cwctat_11">#REF!</definedName>
    <definedName name="cwctat_2" localSheetId="2">#REF!</definedName>
    <definedName name="cwctat_2" localSheetId="3">#REF!</definedName>
    <definedName name="cwctat_2" localSheetId="4">#REF!</definedName>
    <definedName name="cwctat_2" localSheetId="0">#REF!</definedName>
    <definedName name="cwctat_2">#REF!</definedName>
    <definedName name="cwctat_6" localSheetId="2">#REF!</definedName>
    <definedName name="cwctat_6" localSheetId="3">#REF!</definedName>
    <definedName name="cwctat_6" localSheetId="4">#REF!</definedName>
    <definedName name="cwctat_6" localSheetId="0">#REF!</definedName>
    <definedName name="cwctat_6">#REF!</definedName>
    <definedName name="CYPMNT_2" localSheetId="2">#REF!</definedName>
    <definedName name="CYPMNT_2" localSheetId="3">#REF!</definedName>
    <definedName name="CYPMNT_2" localSheetId="4">#REF!</definedName>
    <definedName name="CYPMNT_2" localSheetId="0">#REF!</definedName>
    <definedName name="CYPMNT_2">#REF!</definedName>
    <definedName name="CYPMNT_3" localSheetId="2">#REF!</definedName>
    <definedName name="CYPMNT_3" localSheetId="3">#REF!</definedName>
    <definedName name="CYPMNT_3" localSheetId="4">#REF!</definedName>
    <definedName name="CYPMNT_3" localSheetId="0">#REF!</definedName>
    <definedName name="CYPMNT_3">#REF!</definedName>
    <definedName name="CYPMNT_36" localSheetId="2">#REF!</definedName>
    <definedName name="CYPMNT_36" localSheetId="3">#REF!</definedName>
    <definedName name="CYPMNT_36" localSheetId="4">#REF!</definedName>
    <definedName name="CYPMNT_36" localSheetId="0">#REF!</definedName>
    <definedName name="CYPMNT_36">#REF!</definedName>
    <definedName name="D" localSheetId="2">#REF!</definedName>
    <definedName name="D" localSheetId="3">#REF!</definedName>
    <definedName name="D" localSheetId="4">#REF!</definedName>
    <definedName name="D" localSheetId="12">#REF!</definedName>
    <definedName name="D" localSheetId="0">#REF!</definedName>
    <definedName name="D">#REF!</definedName>
    <definedName name="D_1" localSheetId="2">#REF!</definedName>
    <definedName name="D_1" localSheetId="3">#REF!</definedName>
    <definedName name="D_1" localSheetId="4">#REF!</definedName>
    <definedName name="D_1" localSheetId="0">#REF!</definedName>
    <definedName name="D_1">#REF!</definedName>
    <definedName name="D_11" localSheetId="2">#REF!</definedName>
    <definedName name="D_11" localSheetId="3">#REF!</definedName>
    <definedName name="D_11" localSheetId="4">#REF!</definedName>
    <definedName name="D_11" localSheetId="0">#REF!</definedName>
    <definedName name="D_11">#REF!</definedName>
    <definedName name="D_2" localSheetId="2">#REF!</definedName>
    <definedName name="D_2" localSheetId="3">#REF!</definedName>
    <definedName name="D_2" localSheetId="4">#REF!</definedName>
    <definedName name="D_2" localSheetId="0">#REF!</definedName>
    <definedName name="D_2">#REF!</definedName>
    <definedName name="D_6" localSheetId="2">#REF!</definedName>
    <definedName name="D_6" localSheetId="3">#REF!</definedName>
    <definedName name="D_6" localSheetId="4">#REF!</definedName>
    <definedName name="D_6" localSheetId="0">#REF!</definedName>
    <definedName name="D_6">#REF!</definedName>
    <definedName name="_xlnm.Database" localSheetId="2">#REF!</definedName>
    <definedName name="_xlnm.Database" localSheetId="3">#REF!</definedName>
    <definedName name="_xlnm.Database" localSheetId="4">#REF!</definedName>
    <definedName name="_xlnm.Database" localSheetId="0">#REF!</definedName>
    <definedName name="_xlnm.Database">#REF!</definedName>
    <definedName name="DATE" localSheetId="2">[21]LMAIN!#REF!</definedName>
    <definedName name="DATE" localSheetId="3">[21]LMAIN!#REF!</definedName>
    <definedName name="DATE" localSheetId="4">[21]LMAIN!#REF!</definedName>
    <definedName name="DATE" localSheetId="0">[21]LMAIN!#REF!</definedName>
    <definedName name="DATE">[21]LMAIN!#REF!</definedName>
    <definedName name="DATE_1" localSheetId="2">[21]LMAIN!#REF!</definedName>
    <definedName name="DATE_1" localSheetId="3">[21]LMAIN!#REF!</definedName>
    <definedName name="DATE_1" localSheetId="4">[21]LMAIN!#REF!</definedName>
    <definedName name="DATE_1" localSheetId="0">[21]LMAIN!#REF!</definedName>
    <definedName name="DATE_1">[21]LMAIN!#REF!</definedName>
    <definedName name="DATE1" localSheetId="2">[21]LMAIN!#REF!</definedName>
    <definedName name="DATE1" localSheetId="3">[21]LMAIN!#REF!</definedName>
    <definedName name="DATE1" localSheetId="4">[21]LMAIN!#REF!</definedName>
    <definedName name="DATE1" localSheetId="0">[21]LMAIN!#REF!</definedName>
    <definedName name="DATE1">[21]LMAIN!#REF!</definedName>
    <definedName name="DATE1_1" localSheetId="2">[21]LMAIN!#REF!</definedName>
    <definedName name="DATE1_1" localSheetId="3">[21]LMAIN!#REF!</definedName>
    <definedName name="DATE1_1" localSheetId="4">[21]LMAIN!#REF!</definedName>
    <definedName name="DATE1_1" localSheetId="0">[21]LMAIN!#REF!</definedName>
    <definedName name="DATE1_1">[21]LMAIN!#REF!</definedName>
    <definedName name="dfd" localSheetId="2" hidden="1">{"'Sheet1'!$A$4386:$N$4591"}</definedName>
    <definedName name="dfd" localSheetId="3" hidden="1">{"'Sheet1'!$A$4386:$N$4591"}</definedName>
    <definedName name="dfd" localSheetId="4" hidden="1">{"'Sheet1'!$A$4386:$N$4591"}</definedName>
    <definedName name="dfd" localSheetId="0" hidden="1">{"'Sheet1'!$A$4386:$N$4591"}</definedName>
    <definedName name="dfd" hidden="1">{"'Sheet1'!$A$4386:$N$4591"}</definedName>
    <definedName name="DMTHLOS_17" localSheetId="2">#REF!</definedName>
    <definedName name="DMTHLOS_17" localSheetId="3">#REF!</definedName>
    <definedName name="DMTHLOS_17" localSheetId="4">#REF!</definedName>
    <definedName name="DMTHLOS_17" localSheetId="0">#REF!</definedName>
    <definedName name="DMTHLOS_17">#REF!</definedName>
    <definedName name="Document_array_3">NA()</definedName>
    <definedName name="DT" localSheetId="2">#REF!</definedName>
    <definedName name="DT" localSheetId="3">#REF!</definedName>
    <definedName name="DT" localSheetId="4">#REF!</definedName>
    <definedName name="DT" localSheetId="12">#REF!</definedName>
    <definedName name="DT" localSheetId="0">#REF!</definedName>
    <definedName name="DT">#REF!</definedName>
    <definedName name="DT_1" localSheetId="2">#REF!</definedName>
    <definedName name="DT_1" localSheetId="3">#REF!</definedName>
    <definedName name="DT_1" localSheetId="4">#REF!</definedName>
    <definedName name="DT_1" localSheetId="0">#REF!</definedName>
    <definedName name="DT_1">#REF!</definedName>
    <definedName name="DT_11" localSheetId="2">#REF!</definedName>
    <definedName name="DT_11" localSheetId="3">#REF!</definedName>
    <definedName name="DT_11" localSheetId="4">#REF!</definedName>
    <definedName name="DT_11" localSheetId="0">#REF!</definedName>
    <definedName name="DT_11">#REF!</definedName>
    <definedName name="DT_2" localSheetId="2">#REF!</definedName>
    <definedName name="DT_2" localSheetId="3">#REF!</definedName>
    <definedName name="DT_2" localSheetId="4">#REF!</definedName>
    <definedName name="DT_2" localSheetId="0">#REF!</definedName>
    <definedName name="DT_2">#REF!</definedName>
    <definedName name="DT_6" localSheetId="2">#REF!</definedName>
    <definedName name="DT_6" localSheetId="3">#REF!</definedName>
    <definedName name="DT_6" localSheetId="4">#REF!</definedName>
    <definedName name="DT_6" localSheetId="0">#REF!</definedName>
    <definedName name="DT_6">#REF!</definedName>
    <definedName name="DTT" localSheetId="2">#REF!</definedName>
    <definedName name="DTT" localSheetId="3">#REF!</definedName>
    <definedName name="DTT" localSheetId="4">#REF!</definedName>
    <definedName name="DTT" localSheetId="12">#REF!</definedName>
    <definedName name="DTT" localSheetId="0">#REF!</definedName>
    <definedName name="DTT">#REF!</definedName>
    <definedName name="DTT_1" localSheetId="2">#REF!</definedName>
    <definedName name="DTT_1" localSheetId="3">#REF!</definedName>
    <definedName name="DTT_1" localSheetId="4">#REF!</definedName>
    <definedName name="DTT_1" localSheetId="0">#REF!</definedName>
    <definedName name="DTT_1">#REF!</definedName>
    <definedName name="DTT_11" localSheetId="2">#REF!</definedName>
    <definedName name="DTT_11" localSheetId="3">#REF!</definedName>
    <definedName name="DTT_11" localSheetId="4">#REF!</definedName>
    <definedName name="DTT_11" localSheetId="0">#REF!</definedName>
    <definedName name="DTT_11">#REF!</definedName>
    <definedName name="DTT_2" localSheetId="2">#REF!</definedName>
    <definedName name="DTT_2" localSheetId="3">#REF!</definedName>
    <definedName name="DTT_2" localSheetId="4">#REF!</definedName>
    <definedName name="DTT_2" localSheetId="0">#REF!</definedName>
    <definedName name="DTT_2">#REF!</definedName>
    <definedName name="DTT_6" localSheetId="2">#REF!</definedName>
    <definedName name="DTT_6" localSheetId="3">#REF!</definedName>
    <definedName name="DTT_6" localSheetId="4">#REF!</definedName>
    <definedName name="DTT_6" localSheetId="0">#REF!</definedName>
    <definedName name="DTT_6">#REF!</definedName>
    <definedName name="ert" localSheetId="2">#REF!</definedName>
    <definedName name="ert" localSheetId="3">#REF!</definedName>
    <definedName name="ert" localSheetId="4">#REF!</definedName>
    <definedName name="ert" localSheetId="0">#REF!</definedName>
    <definedName name="ert">#REF!</definedName>
    <definedName name="Excel_BuiltIn__FilterDatabase_1" localSheetId="2">#REF!</definedName>
    <definedName name="Excel_BuiltIn__FilterDatabase_1" localSheetId="3">#REF!</definedName>
    <definedName name="Excel_BuiltIn__FilterDatabase_1" localSheetId="4">#REF!</definedName>
    <definedName name="Excel_BuiltIn__FilterDatabase_1" localSheetId="0">#REF!</definedName>
    <definedName name="Excel_BuiltIn__FilterDatabase_1">#REF!</definedName>
    <definedName name="Excel_BuiltIn__FilterDatabase_1_1" localSheetId="2">#REF!</definedName>
    <definedName name="Excel_BuiltIn__FilterDatabase_1_1" localSheetId="3">#REF!</definedName>
    <definedName name="Excel_BuiltIn__FilterDatabase_1_1" localSheetId="4">#REF!</definedName>
    <definedName name="Excel_BuiltIn__FilterDatabase_1_1" localSheetId="0">#REF!</definedName>
    <definedName name="Excel_BuiltIn__FilterDatabase_1_1">#REF!</definedName>
    <definedName name="Excel_BuiltIn__FilterDatabase_1_10" localSheetId="2">#REF!</definedName>
    <definedName name="Excel_BuiltIn__FilterDatabase_1_10" localSheetId="3">#REF!</definedName>
    <definedName name="Excel_BuiltIn__FilterDatabase_1_10" localSheetId="4">#REF!</definedName>
    <definedName name="Excel_BuiltIn__FilterDatabase_1_10" localSheetId="0">#REF!</definedName>
    <definedName name="Excel_BuiltIn__FilterDatabase_1_10">#REF!</definedName>
    <definedName name="Excel_BuiltIn__FilterDatabase_1_11" localSheetId="2">#REF!</definedName>
    <definedName name="Excel_BuiltIn__FilterDatabase_1_11" localSheetId="3">#REF!</definedName>
    <definedName name="Excel_BuiltIn__FilterDatabase_1_11" localSheetId="4">#REF!</definedName>
    <definedName name="Excel_BuiltIn__FilterDatabase_1_11" localSheetId="0">#REF!</definedName>
    <definedName name="Excel_BuiltIn__FilterDatabase_1_11">#REF!</definedName>
    <definedName name="Excel_BuiltIn__FilterDatabase_1_6" localSheetId="2">#REF!</definedName>
    <definedName name="Excel_BuiltIn__FilterDatabase_1_6" localSheetId="3">#REF!</definedName>
    <definedName name="Excel_BuiltIn__FilterDatabase_1_6" localSheetId="4">#REF!</definedName>
    <definedName name="Excel_BuiltIn__FilterDatabase_1_6" localSheetId="0">#REF!</definedName>
    <definedName name="Excel_BuiltIn__FilterDatabase_1_6">#REF!</definedName>
    <definedName name="Excel_BuiltIn__FilterDatabase_1_9" localSheetId="2">#REF!</definedName>
    <definedName name="Excel_BuiltIn__FilterDatabase_1_9" localSheetId="3">#REF!</definedName>
    <definedName name="Excel_BuiltIn__FilterDatabase_1_9" localSheetId="4">#REF!</definedName>
    <definedName name="Excel_BuiltIn__FilterDatabase_1_9" localSheetId="0">#REF!</definedName>
    <definedName name="Excel_BuiltIn__FilterDatabase_1_9">#REF!</definedName>
    <definedName name="Excel_BuiltIn__FilterDatabase_10" localSheetId="2">#REF!</definedName>
    <definedName name="Excel_BuiltIn__FilterDatabase_10" localSheetId="3">#REF!</definedName>
    <definedName name="Excel_BuiltIn__FilterDatabase_10" localSheetId="4">#REF!</definedName>
    <definedName name="Excel_BuiltIn__FilterDatabase_10" localSheetId="0">#REF!</definedName>
    <definedName name="Excel_BuiltIn__FilterDatabase_10">#REF!</definedName>
    <definedName name="Excel_BuiltIn__FilterDatabase_11" localSheetId="2">#REF!</definedName>
    <definedName name="Excel_BuiltIn__FilterDatabase_11" localSheetId="3">#REF!</definedName>
    <definedName name="Excel_BuiltIn__FilterDatabase_11" localSheetId="4">#REF!</definedName>
    <definedName name="Excel_BuiltIn__FilterDatabase_11" localSheetId="0">#REF!</definedName>
    <definedName name="Excel_BuiltIn__FilterDatabase_11">#REF!</definedName>
    <definedName name="Excel_BuiltIn__FilterDatabase_11_1" localSheetId="2">#REF!</definedName>
    <definedName name="Excel_BuiltIn__FilterDatabase_11_1" localSheetId="3">#REF!</definedName>
    <definedName name="Excel_BuiltIn__FilterDatabase_11_1" localSheetId="4">#REF!</definedName>
    <definedName name="Excel_BuiltIn__FilterDatabase_11_1" localSheetId="0">#REF!</definedName>
    <definedName name="Excel_BuiltIn__FilterDatabase_11_1">#REF!</definedName>
    <definedName name="Excel_BuiltIn__FilterDatabase_15" localSheetId="2">#REF!</definedName>
    <definedName name="Excel_BuiltIn__FilterDatabase_15" localSheetId="3">#REF!</definedName>
    <definedName name="Excel_BuiltIn__FilterDatabase_15" localSheetId="4">#REF!</definedName>
    <definedName name="Excel_BuiltIn__FilterDatabase_15" localSheetId="0">#REF!</definedName>
    <definedName name="Excel_BuiltIn__FilterDatabase_15">#REF!</definedName>
    <definedName name="Excel_BuiltIn__FilterDatabase_17" localSheetId="2">#REF!</definedName>
    <definedName name="Excel_BuiltIn__FilterDatabase_17" localSheetId="3">#REF!</definedName>
    <definedName name="Excel_BuiltIn__FilterDatabase_17" localSheetId="4">#REF!</definedName>
    <definedName name="Excel_BuiltIn__FilterDatabase_17" localSheetId="0">#REF!</definedName>
    <definedName name="Excel_BuiltIn__FilterDatabase_17">#REF!</definedName>
    <definedName name="Excel_BuiltIn__FilterDatabase_17_10" localSheetId="2">#REF!</definedName>
    <definedName name="Excel_BuiltIn__FilterDatabase_17_10" localSheetId="3">#REF!</definedName>
    <definedName name="Excel_BuiltIn__FilterDatabase_17_10" localSheetId="4">#REF!</definedName>
    <definedName name="Excel_BuiltIn__FilterDatabase_17_10" localSheetId="0">#REF!</definedName>
    <definedName name="Excel_BuiltIn__FilterDatabase_17_10">#REF!</definedName>
    <definedName name="Excel_BuiltIn__FilterDatabase_17_11" localSheetId="2">#REF!</definedName>
    <definedName name="Excel_BuiltIn__FilterDatabase_17_11" localSheetId="3">#REF!</definedName>
    <definedName name="Excel_BuiltIn__FilterDatabase_17_11" localSheetId="4">#REF!</definedName>
    <definedName name="Excel_BuiltIn__FilterDatabase_17_11" localSheetId="0">#REF!</definedName>
    <definedName name="Excel_BuiltIn__FilterDatabase_17_11">#REF!</definedName>
    <definedName name="Excel_BuiltIn__FilterDatabase_17_8" localSheetId="2">#REF!</definedName>
    <definedName name="Excel_BuiltIn__FilterDatabase_17_8" localSheetId="3">#REF!</definedName>
    <definedName name="Excel_BuiltIn__FilterDatabase_17_8" localSheetId="4">#REF!</definedName>
    <definedName name="Excel_BuiltIn__FilterDatabase_17_8" localSheetId="0">#REF!</definedName>
    <definedName name="Excel_BuiltIn__FilterDatabase_17_8">#REF!</definedName>
    <definedName name="Excel_BuiltIn__FilterDatabase_17_9" localSheetId="2">#REF!</definedName>
    <definedName name="Excel_BuiltIn__FilterDatabase_17_9" localSheetId="3">#REF!</definedName>
    <definedName name="Excel_BuiltIn__FilterDatabase_17_9" localSheetId="4">#REF!</definedName>
    <definedName name="Excel_BuiltIn__FilterDatabase_17_9" localSheetId="0">#REF!</definedName>
    <definedName name="Excel_BuiltIn__FilterDatabase_17_9">#REF!</definedName>
    <definedName name="Excel_BuiltIn__FilterDatabase_18" localSheetId="2">#REF!</definedName>
    <definedName name="Excel_BuiltIn__FilterDatabase_18" localSheetId="3">#REF!</definedName>
    <definedName name="Excel_BuiltIn__FilterDatabase_18" localSheetId="4">#REF!</definedName>
    <definedName name="Excel_BuiltIn__FilterDatabase_18" localSheetId="0">#REF!</definedName>
    <definedName name="Excel_BuiltIn__FilterDatabase_18">#REF!</definedName>
    <definedName name="Excel_BuiltIn__FilterDatabase_18_10" localSheetId="2">#REF!</definedName>
    <definedName name="Excel_BuiltIn__FilterDatabase_18_10" localSheetId="3">#REF!</definedName>
    <definedName name="Excel_BuiltIn__FilterDatabase_18_10" localSheetId="4">#REF!</definedName>
    <definedName name="Excel_BuiltIn__FilterDatabase_18_10" localSheetId="0">#REF!</definedName>
    <definedName name="Excel_BuiltIn__FilterDatabase_18_10">#REF!</definedName>
    <definedName name="Excel_BuiltIn__FilterDatabase_18_11" localSheetId="2">#REF!</definedName>
    <definedName name="Excel_BuiltIn__FilterDatabase_18_11" localSheetId="3">#REF!</definedName>
    <definedName name="Excel_BuiltIn__FilterDatabase_18_11" localSheetId="4">#REF!</definedName>
    <definedName name="Excel_BuiltIn__FilterDatabase_18_11" localSheetId="0">#REF!</definedName>
    <definedName name="Excel_BuiltIn__FilterDatabase_18_11">#REF!</definedName>
    <definedName name="Excel_BuiltIn__FilterDatabase_18_8" localSheetId="2">#REF!</definedName>
    <definedName name="Excel_BuiltIn__FilterDatabase_18_8" localSheetId="3">#REF!</definedName>
    <definedName name="Excel_BuiltIn__FilterDatabase_18_8" localSheetId="4">#REF!</definedName>
    <definedName name="Excel_BuiltIn__FilterDatabase_18_8" localSheetId="0">#REF!</definedName>
    <definedName name="Excel_BuiltIn__FilterDatabase_18_8">#REF!</definedName>
    <definedName name="Excel_BuiltIn__FilterDatabase_18_9" localSheetId="2">#REF!</definedName>
    <definedName name="Excel_BuiltIn__FilterDatabase_18_9" localSheetId="3">#REF!</definedName>
    <definedName name="Excel_BuiltIn__FilterDatabase_18_9" localSheetId="4">#REF!</definedName>
    <definedName name="Excel_BuiltIn__FilterDatabase_18_9" localSheetId="0">#REF!</definedName>
    <definedName name="Excel_BuiltIn__FilterDatabase_18_9">#REF!</definedName>
    <definedName name="Excel_BuiltIn__FilterDatabase_2" localSheetId="2">#REF!</definedName>
    <definedName name="Excel_BuiltIn__FilterDatabase_2" localSheetId="3">#REF!</definedName>
    <definedName name="Excel_BuiltIn__FilterDatabase_2" localSheetId="4">#REF!</definedName>
    <definedName name="Excel_BuiltIn__FilterDatabase_2" localSheetId="0">#REF!</definedName>
    <definedName name="Excel_BuiltIn__FilterDatabase_2">#REF!</definedName>
    <definedName name="Excel_BuiltIn__FilterDatabase_36" localSheetId="2">#REF!</definedName>
    <definedName name="Excel_BuiltIn__FilterDatabase_36" localSheetId="3">#REF!</definedName>
    <definedName name="Excel_BuiltIn__FilterDatabase_36" localSheetId="4">#REF!</definedName>
    <definedName name="Excel_BuiltIn__FilterDatabase_36" localSheetId="0">#REF!</definedName>
    <definedName name="Excel_BuiltIn__FilterDatabase_36">#REF!</definedName>
    <definedName name="Excel_BuiltIn__FilterDatabase_4" localSheetId="2">[22]PRO_39_C!#REF!</definedName>
    <definedName name="Excel_BuiltIn__FilterDatabase_4" localSheetId="3">[22]PRO_39_C!#REF!</definedName>
    <definedName name="Excel_BuiltIn__FilterDatabase_4" localSheetId="4">[22]PRO_39_C!#REF!</definedName>
    <definedName name="Excel_BuiltIn__FilterDatabase_4" localSheetId="0">[22]PRO_39_C!#REF!</definedName>
    <definedName name="Excel_BuiltIn__FilterDatabase_4">[22]PRO_39_C!#REF!</definedName>
    <definedName name="Excel_BuiltIn__FilterDatabase_9" localSheetId="2">#REF!</definedName>
    <definedName name="Excel_BuiltIn__FilterDatabase_9" localSheetId="3">#REF!</definedName>
    <definedName name="Excel_BuiltIn__FilterDatabase_9" localSheetId="4">#REF!</definedName>
    <definedName name="Excel_BuiltIn__FilterDatabase_9" localSheetId="0">#REF!</definedName>
    <definedName name="Excel_BuiltIn__FilterDatabase_9">#REF!</definedName>
    <definedName name="Excel_BuiltIn_Database" localSheetId="2">#REF!</definedName>
    <definedName name="Excel_BuiltIn_Database" localSheetId="3">#REF!</definedName>
    <definedName name="Excel_BuiltIn_Database" localSheetId="4">#REF!</definedName>
    <definedName name="Excel_BuiltIn_Database" localSheetId="12">#REF!</definedName>
    <definedName name="Excel_BuiltIn_Database" localSheetId="0">#REF!</definedName>
    <definedName name="Excel_BuiltIn_Database">#REF!</definedName>
    <definedName name="Excel_BuiltIn_Database_1" localSheetId="2">#REF!</definedName>
    <definedName name="Excel_BuiltIn_Database_1" localSheetId="3">#REF!</definedName>
    <definedName name="Excel_BuiltIn_Database_1" localSheetId="4">#REF!</definedName>
    <definedName name="Excel_BuiltIn_Database_1" localSheetId="0">#REF!</definedName>
    <definedName name="Excel_BuiltIn_Database_1">#REF!</definedName>
    <definedName name="Excel_BuiltIn_Database_1_11" localSheetId="2">#REF!</definedName>
    <definedName name="Excel_BuiltIn_Database_1_11" localSheetId="3">#REF!</definedName>
    <definedName name="Excel_BuiltIn_Database_1_11" localSheetId="4">#REF!</definedName>
    <definedName name="Excel_BuiltIn_Database_1_11" localSheetId="0">#REF!</definedName>
    <definedName name="Excel_BuiltIn_Database_1_11">#REF!</definedName>
    <definedName name="Excel_BuiltIn_Database_1_6" localSheetId="2">#REF!</definedName>
    <definedName name="Excel_BuiltIn_Database_1_6" localSheetId="3">#REF!</definedName>
    <definedName name="Excel_BuiltIn_Database_1_6" localSheetId="4">#REF!</definedName>
    <definedName name="Excel_BuiltIn_Database_1_6" localSheetId="0">#REF!</definedName>
    <definedName name="Excel_BuiltIn_Database_1_6">#REF!</definedName>
    <definedName name="Excel_BuiltIn_Database_15" localSheetId="2">#REF!</definedName>
    <definedName name="Excel_BuiltIn_Database_15" localSheetId="3">#REF!</definedName>
    <definedName name="Excel_BuiltIn_Database_15" localSheetId="4">#REF!</definedName>
    <definedName name="Excel_BuiltIn_Database_15" localSheetId="0">#REF!</definedName>
    <definedName name="Excel_BuiltIn_Database_15">#REF!</definedName>
    <definedName name="Excel_BuiltIn_Database_16" localSheetId="2">#REF!</definedName>
    <definedName name="Excel_BuiltIn_Database_16" localSheetId="3">#REF!</definedName>
    <definedName name="Excel_BuiltIn_Database_16" localSheetId="4">#REF!</definedName>
    <definedName name="Excel_BuiltIn_Database_16" localSheetId="0">#REF!</definedName>
    <definedName name="Excel_BuiltIn_Database_16">#REF!</definedName>
    <definedName name="Excel_BuiltIn_Database_17" localSheetId="2">#REF!</definedName>
    <definedName name="Excel_BuiltIn_Database_17" localSheetId="3">#REF!</definedName>
    <definedName name="Excel_BuiltIn_Database_17" localSheetId="4">#REF!</definedName>
    <definedName name="Excel_BuiltIn_Database_17" localSheetId="0">#REF!</definedName>
    <definedName name="Excel_BuiltIn_Database_17">#REF!</definedName>
    <definedName name="Excel_BuiltIn_Database_18" localSheetId="2">#REF!</definedName>
    <definedName name="Excel_BuiltIn_Database_18" localSheetId="3">#REF!</definedName>
    <definedName name="Excel_BuiltIn_Database_18" localSheetId="4">#REF!</definedName>
    <definedName name="Excel_BuiltIn_Database_18" localSheetId="0">#REF!</definedName>
    <definedName name="Excel_BuiltIn_Database_18">#REF!</definedName>
    <definedName name="Excel_BuiltIn_Database_20" localSheetId="2">#REF!</definedName>
    <definedName name="Excel_BuiltIn_Database_20" localSheetId="3">#REF!</definedName>
    <definedName name="Excel_BuiltIn_Database_20" localSheetId="4">#REF!</definedName>
    <definedName name="Excel_BuiltIn_Database_20" localSheetId="0">#REF!</definedName>
    <definedName name="Excel_BuiltIn_Database_20">#REF!</definedName>
    <definedName name="Excel_BuiltIn_Database_51" localSheetId="2">#REF!</definedName>
    <definedName name="Excel_BuiltIn_Database_51" localSheetId="3">#REF!</definedName>
    <definedName name="Excel_BuiltIn_Database_51" localSheetId="4">#REF!</definedName>
    <definedName name="Excel_BuiltIn_Database_51" localSheetId="0">#REF!</definedName>
    <definedName name="Excel_BuiltIn_Database_51">#REF!</definedName>
    <definedName name="Excel_BuiltIn_Database_52" localSheetId="2">#REF!</definedName>
    <definedName name="Excel_BuiltIn_Database_52" localSheetId="3">#REF!</definedName>
    <definedName name="Excel_BuiltIn_Database_52" localSheetId="4">#REF!</definedName>
    <definedName name="Excel_BuiltIn_Database_52" localSheetId="0">#REF!</definedName>
    <definedName name="Excel_BuiltIn_Database_52">#REF!</definedName>
    <definedName name="Excel_BuiltIn_Print_Area_1" localSheetId="2">#REF!</definedName>
    <definedName name="Excel_BuiltIn_Print_Area_1" localSheetId="3">#REF!</definedName>
    <definedName name="Excel_BuiltIn_Print_Area_1" localSheetId="4">#REF!</definedName>
    <definedName name="Excel_BuiltIn_Print_Area_1" localSheetId="12">'accd-2'!$A$1:$M$749</definedName>
    <definedName name="Excel_BuiltIn_Print_Area_1" localSheetId="0">#REF!</definedName>
    <definedName name="Excel_BuiltIn_Print_Area_1">#REF!</definedName>
    <definedName name="Excel_BuiltIn_Print_Area_1_11" localSheetId="2">#REF!</definedName>
    <definedName name="Excel_BuiltIn_Print_Area_1_11" localSheetId="3">#REF!</definedName>
    <definedName name="Excel_BuiltIn_Print_Area_1_11" localSheetId="4">#REF!</definedName>
    <definedName name="Excel_BuiltIn_Print_Area_1_11" localSheetId="0">#REF!</definedName>
    <definedName name="Excel_BuiltIn_Print_Area_1_11">#REF!</definedName>
    <definedName name="Excel_BuiltIn_Print_Area_2" localSheetId="2">#REF!</definedName>
    <definedName name="Excel_BuiltIn_Print_Area_2" localSheetId="3">#REF!</definedName>
    <definedName name="Excel_BuiltIn_Print_Area_2" localSheetId="4">#REF!</definedName>
    <definedName name="Excel_BuiltIn_Print_Area_2" localSheetId="0">#REF!</definedName>
    <definedName name="Excel_BuiltIn_Print_Area_2">#REF!</definedName>
    <definedName name="Excel_BuiltIn_Print_Area_9" localSheetId="2">#REF!</definedName>
    <definedName name="Excel_BuiltIn_Print_Area_9" localSheetId="3">#REF!</definedName>
    <definedName name="Excel_BuiltIn_Print_Area_9" localSheetId="4">#REF!</definedName>
    <definedName name="Excel_BuiltIn_Print_Area_9" localSheetId="0">#REF!</definedName>
    <definedName name="Excel_BuiltIn_Print_Area_9">#REF!</definedName>
    <definedName name="Excel_BuiltIn_Print_Area_9_1" localSheetId="2">#REF!</definedName>
    <definedName name="Excel_BuiltIn_Print_Area_9_1" localSheetId="3">#REF!</definedName>
    <definedName name="Excel_BuiltIn_Print_Area_9_1" localSheetId="4">#REF!</definedName>
    <definedName name="Excel_BuiltIn_Print_Area_9_1" localSheetId="0">#REF!</definedName>
    <definedName name="Excel_BuiltIn_Print_Area_9_1">#REF!</definedName>
    <definedName name="Excel_BuiltIn_Print_Area_9_11" localSheetId="2">#REF!</definedName>
    <definedName name="Excel_BuiltIn_Print_Area_9_11" localSheetId="3">#REF!</definedName>
    <definedName name="Excel_BuiltIn_Print_Area_9_11" localSheetId="4">#REF!</definedName>
    <definedName name="Excel_BuiltIn_Print_Area_9_11" localSheetId="0">#REF!</definedName>
    <definedName name="Excel_BuiltIn_Print_Area_9_11">#REF!</definedName>
    <definedName name="Excel_BuiltIn_Print_Area_9_6" localSheetId="2">#REF!</definedName>
    <definedName name="Excel_BuiltIn_Print_Area_9_6" localSheetId="3">#REF!</definedName>
    <definedName name="Excel_BuiltIn_Print_Area_9_6" localSheetId="4">#REF!</definedName>
    <definedName name="Excel_BuiltIn_Print_Area_9_6" localSheetId="0">#REF!</definedName>
    <definedName name="Excel_BuiltIn_Print_Area_9_6">#REF!</definedName>
    <definedName name="Excel_BuiltIn_Print_Titles_10_1" localSheetId="2">#REF!,#REF!</definedName>
    <definedName name="Excel_BuiltIn_Print_Titles_10_1" localSheetId="3">#REF!,#REF!</definedName>
    <definedName name="Excel_BuiltIn_Print_Titles_10_1" localSheetId="4">#REF!,#REF!</definedName>
    <definedName name="Excel_BuiltIn_Print_Titles_10_1" localSheetId="0">#REF!,#REF!</definedName>
    <definedName name="Excel_BuiltIn_Print_Titles_10_1">#REF!,#REF!</definedName>
    <definedName name="Excel_BuiltIn_Print_Titles_11" localSheetId="2">[23]SuvP_Ltg_Catwise!$D$1:$D$65484,[23]SuvP_Ltg_Catwise!$A$1:$IV$6</definedName>
    <definedName name="Excel_BuiltIn_Print_Titles_11" localSheetId="3">[23]SuvP_Ltg_Catwise!$D$1:$D$65484,[23]SuvP_Ltg_Catwise!$A$1:$IV$6</definedName>
    <definedName name="Excel_BuiltIn_Print_Titles_11" localSheetId="4">[23]SuvP_Ltg_Catwise!$D$1:$D$65484,[23]SuvP_Ltg_Catwise!$A$1:$IV$6</definedName>
    <definedName name="Excel_BuiltIn_Print_Titles_11">[24]SuvP_Ltg_Catwise!$D$1:$D$65484,[24]SuvP_Ltg_Catwise!$A$1:$IV$6</definedName>
    <definedName name="Excel_BuiltIn_Print_Titles_11_1">[25]SuvP_Ltg_Catwise!$D$1:$D$65484,[25]SuvP_Ltg_Catwise!$A$1:$IV$6</definedName>
    <definedName name="Excel_BuiltIn_Print_Titles_11_11" localSheetId="2">[23]SuvP_Ltg_Catwise!$D$1:$D$65484,[23]SuvP_Ltg_Catwise!$A$1:$IV$6</definedName>
    <definedName name="Excel_BuiltIn_Print_Titles_11_11" localSheetId="3">[23]SuvP_Ltg_Catwise!$D$1:$D$65484,[23]SuvP_Ltg_Catwise!$A$1:$IV$6</definedName>
    <definedName name="Excel_BuiltIn_Print_Titles_11_11" localSheetId="4">[23]SuvP_Ltg_Catwise!$D$1:$D$65484,[23]SuvP_Ltg_Catwise!$A$1:$IV$6</definedName>
    <definedName name="Excel_BuiltIn_Print_Titles_11_11">[24]SuvP_Ltg_Catwise!$D$1:$D$65484,[24]SuvP_Ltg_Catwise!$A$1:$IV$6</definedName>
    <definedName name="Excel_BuiltIn_Print_Titles_11_2" localSheetId="2">[23]SuvP_Ltg_Catwise!$D$1:$D$65484,[23]SuvP_Ltg_Catwise!$A$1:$IV$6</definedName>
    <definedName name="Excel_BuiltIn_Print_Titles_11_2" localSheetId="3">[23]SuvP_Ltg_Catwise!$D$1:$D$65484,[23]SuvP_Ltg_Catwise!$A$1:$IV$6</definedName>
    <definedName name="Excel_BuiltIn_Print_Titles_11_2" localSheetId="4">[23]SuvP_Ltg_Catwise!$D$1:$D$65484,[23]SuvP_Ltg_Catwise!$A$1:$IV$6</definedName>
    <definedName name="Excel_BuiltIn_Print_Titles_11_2">[24]SuvP_Ltg_Catwise!$D$1:$D$65484,[24]SuvP_Ltg_Catwise!$A$1:$IV$6</definedName>
    <definedName name="Excel_BuiltIn_Print_Titles_11_4">[25]SuvP_Ltg_Catwise!$D$1:$D$65484,[25]SuvP_Ltg_Catwise!$A$1:$IV$6</definedName>
    <definedName name="Excel_BuiltIn_Print_Titles_12" localSheetId="2">[23]PP_Ltg_Catwise!$D$1:$D$65479,[23]PP_Ltg_Catwise!$A$1:$IV$6</definedName>
    <definedName name="Excel_BuiltIn_Print_Titles_12" localSheetId="3">[23]PP_Ltg_Catwise!$D$1:$D$65479,[23]PP_Ltg_Catwise!$A$1:$IV$6</definedName>
    <definedName name="Excel_BuiltIn_Print_Titles_12" localSheetId="4">[23]PP_Ltg_Catwise!$D$1:$D$65479,[23]PP_Ltg_Catwise!$A$1:$IV$6</definedName>
    <definedName name="Excel_BuiltIn_Print_Titles_12">[24]PP_Ltg_Catwise!$D$1:$D$65479,[24]PP_Ltg_Catwise!$A$1:$IV$6</definedName>
    <definedName name="Excel_BuiltIn_Print_Titles_12_1">[25]PP_Ltg_Catwise!$D$1:$D$65479,[25]PP_Ltg_Catwise!$A$1:$IV$6</definedName>
    <definedName name="Excel_BuiltIn_Print_Titles_12_11" localSheetId="2">[23]PP_Ltg_Catwise!$D$1:$D$65479,[23]PP_Ltg_Catwise!$A$1:$IV$6</definedName>
    <definedName name="Excel_BuiltIn_Print_Titles_12_11" localSheetId="3">[23]PP_Ltg_Catwise!$D$1:$D$65479,[23]PP_Ltg_Catwise!$A$1:$IV$6</definedName>
    <definedName name="Excel_BuiltIn_Print_Titles_12_11" localSheetId="4">[23]PP_Ltg_Catwise!$D$1:$D$65479,[23]PP_Ltg_Catwise!$A$1:$IV$6</definedName>
    <definedName name="Excel_BuiltIn_Print_Titles_12_11">[24]PP_Ltg_Catwise!$D$1:$D$65479,[24]PP_Ltg_Catwise!$A$1:$IV$6</definedName>
    <definedName name="Excel_BuiltIn_Print_Titles_12_2" localSheetId="2">[23]PP_Ltg_Catwise!$D$1:$D$65479,[23]PP_Ltg_Catwise!$A$1:$IV$6</definedName>
    <definedName name="Excel_BuiltIn_Print_Titles_12_2" localSheetId="3">[23]PP_Ltg_Catwise!$D$1:$D$65479,[23]PP_Ltg_Catwise!$A$1:$IV$6</definedName>
    <definedName name="Excel_BuiltIn_Print_Titles_12_2" localSheetId="4">[23]PP_Ltg_Catwise!$D$1:$D$65479,[23]PP_Ltg_Catwise!$A$1:$IV$6</definedName>
    <definedName name="Excel_BuiltIn_Print_Titles_12_2">[24]PP_Ltg_Catwise!$D$1:$D$65479,[24]PP_Ltg_Catwise!$A$1:$IV$6</definedName>
    <definedName name="Excel_BuiltIn_Print_Titles_12_4">[25]PP_Ltg_Catwise!$D$1:$D$65479,[25]PP_Ltg_Catwise!$A$1:$IV$6</definedName>
    <definedName name="Excel_BuiltIn_Print_Titles_2" localSheetId="2">'[26]T_D COMP'!$A$1:$B$65536,'[26]T_D COMP'!#REF!</definedName>
    <definedName name="Excel_BuiltIn_Print_Titles_2" localSheetId="3">'[26]T_D COMP'!$A$1:$B$65536,'[26]T_D COMP'!#REF!</definedName>
    <definedName name="Excel_BuiltIn_Print_Titles_2" localSheetId="4">'[26]T_D COMP'!$A$1:$B$65536,'[26]T_D COMP'!#REF!</definedName>
    <definedName name="Excel_BuiltIn_Print_Titles_2" localSheetId="0">'[26]T_D COMP'!$A$1:$B$65536,'[26]T_D COMP'!#REF!</definedName>
    <definedName name="Excel_BuiltIn_Print_Titles_2">'[26]T_D COMP'!$A$1:$B$65536,'[26]T_D COMP'!#REF!</definedName>
    <definedName name="Excel_BuiltIn_Print_Titles_2_1" localSheetId="2">'[26]T_D COMP'!$A$1:$B$65536,'[26]T_D COMP'!#REF!</definedName>
    <definedName name="Excel_BuiltIn_Print_Titles_2_1" localSheetId="3">'[26]T_D COMP'!$A$1:$B$65536,'[26]T_D COMP'!#REF!</definedName>
    <definedName name="Excel_BuiltIn_Print_Titles_2_1" localSheetId="4">'[26]T_D COMP'!$A$1:$B$65536,'[26]T_D COMP'!#REF!</definedName>
    <definedName name="Excel_BuiltIn_Print_Titles_2_1" localSheetId="0">'[26]T_D COMP'!$A$1:$B$65536,'[26]T_D COMP'!#REF!</definedName>
    <definedName name="Excel_BuiltIn_Print_Titles_2_1">'[26]T_D COMP'!$A$1:$B$65536,'[26]T_D COMP'!#REF!</definedName>
    <definedName name="Excel_BuiltIn_Print_Titles_2_10" localSheetId="2">'[26]T_D COMP'!$A$1:$B$65536,'[26]T_D COMP'!#REF!</definedName>
    <definedName name="Excel_BuiltIn_Print_Titles_2_10" localSheetId="3">'[26]T_D COMP'!$A$1:$B$65536,'[26]T_D COMP'!#REF!</definedName>
    <definedName name="Excel_BuiltIn_Print_Titles_2_10" localSheetId="4">'[26]T_D COMP'!$A$1:$B$65536,'[26]T_D COMP'!#REF!</definedName>
    <definedName name="Excel_BuiltIn_Print_Titles_2_10" localSheetId="0">'[26]T_D COMP'!$A$1:$B$65536,'[26]T_D COMP'!#REF!</definedName>
    <definedName name="Excel_BuiltIn_Print_Titles_2_10">'[26]T_D COMP'!$A$1:$B$65536,'[26]T_D COMP'!#REF!</definedName>
    <definedName name="Excel_BuiltIn_Print_Titles_2_7" localSheetId="2">'[26]T_D COMP'!$A$1:$B$65536,'[26]T_D COMP'!#REF!</definedName>
    <definedName name="Excel_BuiltIn_Print_Titles_2_7" localSheetId="3">'[26]T_D COMP'!$A$1:$B$65536,'[26]T_D COMP'!#REF!</definedName>
    <definedName name="Excel_BuiltIn_Print_Titles_2_7" localSheetId="4">'[26]T_D COMP'!$A$1:$B$65536,'[26]T_D COMP'!#REF!</definedName>
    <definedName name="Excel_BuiltIn_Print_Titles_2_7" localSheetId="0">'[26]T_D COMP'!$A$1:$B$65536,'[26]T_D COMP'!#REF!</definedName>
    <definedName name="Excel_BuiltIn_Print_Titles_2_7">'[26]T_D COMP'!$A$1:$B$65536,'[26]T_D COMP'!#REF!</definedName>
    <definedName name="Excel_BuiltIn_Print_Titles_2_8" localSheetId="2">'[26]T_D COMP'!$A$1:$B$65536,'[26]T_D COMP'!#REF!</definedName>
    <definedName name="Excel_BuiltIn_Print_Titles_2_8" localSheetId="3">'[26]T_D COMP'!$A$1:$B$65536,'[26]T_D COMP'!#REF!</definedName>
    <definedName name="Excel_BuiltIn_Print_Titles_2_8" localSheetId="4">'[26]T_D COMP'!$A$1:$B$65536,'[26]T_D COMP'!#REF!</definedName>
    <definedName name="Excel_BuiltIn_Print_Titles_2_8" localSheetId="0">'[26]T_D COMP'!$A$1:$B$65536,'[26]T_D COMP'!#REF!</definedName>
    <definedName name="Excel_BuiltIn_Print_Titles_2_8">'[26]T_D COMP'!$A$1:$B$65536,'[26]T_D COMP'!#REF!</definedName>
    <definedName name="Excel_BuiltIn_Print_Titles_2_9" localSheetId="2">'[26]T_D COMP'!$A$1:$B$65536,'[26]T_D COMP'!#REF!</definedName>
    <definedName name="Excel_BuiltIn_Print_Titles_2_9" localSheetId="3">'[26]T_D COMP'!$A$1:$B$65536,'[26]T_D COMP'!#REF!</definedName>
    <definedName name="Excel_BuiltIn_Print_Titles_2_9" localSheetId="4">'[26]T_D COMP'!$A$1:$B$65536,'[26]T_D COMP'!#REF!</definedName>
    <definedName name="Excel_BuiltIn_Print_Titles_2_9" localSheetId="0">'[26]T_D COMP'!$A$1:$B$65536,'[26]T_D COMP'!#REF!</definedName>
    <definedName name="Excel_BuiltIn_Print_Titles_2_9">'[26]T_D COMP'!$A$1:$B$65536,'[26]T_D COMP'!#REF!</definedName>
    <definedName name="Excel_BuiltIn_Print_Titles_5" localSheetId="2">'[23]SuvP_Ind_Catwise '!$D$1:$D$65484,'[23]SuvP_Ind_Catwise '!$A$1:$IV$6</definedName>
    <definedName name="Excel_BuiltIn_Print_Titles_5" localSheetId="3">'[23]SuvP_Ind_Catwise '!$D$1:$D$65484,'[23]SuvP_Ind_Catwise '!$A$1:$IV$6</definedName>
    <definedName name="Excel_BuiltIn_Print_Titles_5" localSheetId="4">'[23]SuvP_Ind_Catwise '!$D$1:$D$65484,'[23]SuvP_Ind_Catwise '!$A$1:$IV$6</definedName>
    <definedName name="Excel_BuiltIn_Print_Titles_5">'[24]SuvP_Ind_Catwise '!$D$1:$D$65484,'[24]SuvP_Ind_Catwise '!$A$1:$IV$6</definedName>
    <definedName name="Excel_BuiltIn_Print_Titles_5_1">'[25]SuvP_Ind_Catwise '!$D$1:$D$65484,'[25]SuvP_Ind_Catwise '!$A$1:$IV$6</definedName>
    <definedName name="Excel_BuiltIn_Print_Titles_5_11" localSheetId="2">'[23]SuvP_Ind_Catwise '!$D$1:$D$65484,'[23]SuvP_Ind_Catwise '!$A$1:$IV$6</definedName>
    <definedName name="Excel_BuiltIn_Print_Titles_5_11" localSheetId="3">'[23]SuvP_Ind_Catwise '!$D$1:$D$65484,'[23]SuvP_Ind_Catwise '!$A$1:$IV$6</definedName>
    <definedName name="Excel_BuiltIn_Print_Titles_5_11" localSheetId="4">'[23]SuvP_Ind_Catwise '!$D$1:$D$65484,'[23]SuvP_Ind_Catwise '!$A$1:$IV$6</definedName>
    <definedName name="Excel_BuiltIn_Print_Titles_5_11">'[24]SuvP_Ind_Catwise '!$D$1:$D$65484,'[24]SuvP_Ind_Catwise '!$A$1:$IV$6</definedName>
    <definedName name="Excel_BuiltIn_Print_Titles_5_2" localSheetId="2">'[23]SuvP_Ind_Catwise '!$D$1:$D$65484,'[23]SuvP_Ind_Catwise '!$A$1:$IV$6</definedName>
    <definedName name="Excel_BuiltIn_Print_Titles_5_2" localSheetId="3">'[23]SuvP_Ind_Catwise '!$D$1:$D$65484,'[23]SuvP_Ind_Catwise '!$A$1:$IV$6</definedName>
    <definedName name="Excel_BuiltIn_Print_Titles_5_2" localSheetId="4">'[23]SuvP_Ind_Catwise '!$D$1:$D$65484,'[23]SuvP_Ind_Catwise '!$A$1:$IV$6</definedName>
    <definedName name="Excel_BuiltIn_Print_Titles_5_2">'[24]SuvP_Ind_Catwise '!$D$1:$D$65484,'[24]SuvP_Ind_Catwise '!$A$1:$IV$6</definedName>
    <definedName name="Excel_BuiltIn_Print_Titles_5_4">'[25]SuvP_Ind_Catwise '!$D$1:$D$65484,'[25]SuvP_Ind_Catwise '!$A$1:$IV$6</definedName>
    <definedName name="Excel_BuiltIn_Print_Titles_6" localSheetId="2">'[23]PP_Ind_Catwise '!$A$1:$D$65484,'[23]PP_Ind_Catwise '!$A$1:$IV$6</definedName>
    <definedName name="Excel_BuiltIn_Print_Titles_6" localSheetId="3">'[23]PP_Ind_Catwise '!$A$1:$D$65484,'[23]PP_Ind_Catwise '!$A$1:$IV$6</definedName>
    <definedName name="Excel_BuiltIn_Print_Titles_6" localSheetId="4">'[23]PP_Ind_Catwise '!$A$1:$D$65484,'[23]PP_Ind_Catwise '!$A$1:$IV$6</definedName>
    <definedName name="Excel_BuiltIn_Print_Titles_6">'[24]PP_Ind_Catwise '!$A$1:$D$65484,'[24]PP_Ind_Catwise '!$A$1:$IV$6</definedName>
    <definedName name="Excel_BuiltIn_Print_Titles_6_1">'[25]PP_Ind_Catwise '!$A$1:$D$65484,'[25]PP_Ind_Catwise '!$A$1:$IV$6</definedName>
    <definedName name="Excel_BuiltIn_Print_Titles_6_11" localSheetId="2">'[23]PP_Ind_Catwise '!$A$1:$D$65484,'[23]PP_Ind_Catwise '!$A$1:$IV$6</definedName>
    <definedName name="Excel_BuiltIn_Print_Titles_6_11" localSheetId="3">'[23]PP_Ind_Catwise '!$A$1:$D$65484,'[23]PP_Ind_Catwise '!$A$1:$IV$6</definedName>
    <definedName name="Excel_BuiltIn_Print_Titles_6_11" localSheetId="4">'[23]PP_Ind_Catwise '!$A$1:$D$65484,'[23]PP_Ind_Catwise '!$A$1:$IV$6</definedName>
    <definedName name="Excel_BuiltIn_Print_Titles_6_11">'[24]PP_Ind_Catwise '!$A$1:$D$65484,'[24]PP_Ind_Catwise '!$A$1:$IV$6</definedName>
    <definedName name="Excel_BuiltIn_Print_Titles_6_2" localSheetId="2">'[23]PP_Ind_Catwise '!$A$1:$D$65484,'[23]PP_Ind_Catwise '!$A$1:$IV$6</definedName>
    <definedName name="Excel_BuiltIn_Print_Titles_6_2" localSheetId="3">'[23]PP_Ind_Catwise '!$A$1:$D$65484,'[23]PP_Ind_Catwise '!$A$1:$IV$6</definedName>
    <definedName name="Excel_BuiltIn_Print_Titles_6_2" localSheetId="4">'[23]PP_Ind_Catwise '!$A$1:$D$65484,'[23]PP_Ind_Catwise '!$A$1:$IV$6</definedName>
    <definedName name="Excel_BuiltIn_Print_Titles_6_2">'[24]PP_Ind_Catwise '!$A$1:$D$65484,'[24]PP_Ind_Catwise '!$A$1:$IV$6</definedName>
    <definedName name="Excel_BuiltIn_Print_Titles_6_4">'[25]PP_Ind_Catwise '!$A$1:$D$65484,'[25]PP_Ind_Catwise '!$A$1:$IV$6</definedName>
    <definedName name="Excel1223" localSheetId="2">#REF!</definedName>
    <definedName name="Excel1223" localSheetId="3">#REF!</definedName>
    <definedName name="Excel1223" localSheetId="4">#REF!</definedName>
    <definedName name="Excel1223" localSheetId="0">#REF!</definedName>
    <definedName name="Excel1223">#REF!</definedName>
    <definedName name="H" localSheetId="2">#REF!</definedName>
    <definedName name="H" localSheetId="3">#REF!</definedName>
    <definedName name="H" localSheetId="4">#REF!</definedName>
    <definedName name="H" localSheetId="0">#REF!</definedName>
    <definedName name="H">#REF!</definedName>
    <definedName name="hht" localSheetId="2" hidden="1">{"'Sheet1'!$A$4386:$N$4591"}</definedName>
    <definedName name="hht" localSheetId="3" hidden="1">{"'Sheet1'!$A$4386:$N$4591"}</definedName>
    <definedName name="hht" localSheetId="4" hidden="1">{"'Sheet1'!$A$4386:$N$4591"}</definedName>
    <definedName name="hht" localSheetId="0" hidden="1">{"'Sheet1'!$A$4386:$N$4591"}</definedName>
    <definedName name="hht" hidden="1">{"'Sheet1'!$A$4386:$N$4591"}</definedName>
    <definedName name="HT" localSheetId="2" hidden="1">{"'Sheet1'!$A$4386:$N$4591"}</definedName>
    <definedName name="HT" localSheetId="3" hidden="1">{"'Sheet1'!$A$4386:$N$4591"}</definedName>
    <definedName name="HT" localSheetId="4" hidden="1">{"'Sheet1'!$A$4386:$N$4591"}</definedName>
    <definedName name="HT" localSheetId="0" hidden="1">{"'Sheet1'!$A$4386:$N$4591"}</definedName>
    <definedName name="HT" hidden="1">{"'Sheet1'!$A$4386:$N$4591"}</definedName>
    <definedName name="HTML_CodePage" hidden="1">1252</definedName>
    <definedName name="HTML_Control" localSheetId="2" hidden="1">{"'Sheet1'!$A$4386:$N$4591"}</definedName>
    <definedName name="HTML_Control" localSheetId="3" hidden="1">{"'Sheet1'!$A$4386:$N$4591"}</definedName>
    <definedName name="HTML_Control" localSheetId="4" hidden="1">{"'Sheet1'!$A$4386:$N$4591"}</definedName>
    <definedName name="HTML_Control" localSheetId="12" hidden="1">{"'Sheet1'!$A$4386:$N$4591"}</definedName>
    <definedName name="HTML_Control" localSheetId="11" hidden="1">{"'Sheet1'!$A$4386:$N$4591"}</definedName>
    <definedName name="HTML_Control" localSheetId="10" hidden="1">{"'Sheet1'!$A$4386:$N$4591"}</definedName>
    <definedName name="HTML_Control" localSheetId="0" hidden="1">{"'Sheet1'!$A$4386:$N$4591"}</definedName>
    <definedName name="HTML_Control" localSheetId="7" hidden="1">{"'Sheet1'!$A$4386:$N$4591"}</definedName>
    <definedName name="HTML_Control" localSheetId="8" hidden="1">{"'Sheet1'!$A$4386:$N$4591"}</definedName>
    <definedName name="HTML_Control" localSheetId="5" hidden="1">{"'Sheet1'!$A$4386:$N$4591"}</definedName>
    <definedName name="HTML_Control" hidden="1">{"'Sheet1'!$A$4386:$N$4591"}</definedName>
    <definedName name="HTML_Control_1" localSheetId="2" hidden="1">{"'Sheet1'!$A$4386:$N$4591"}</definedName>
    <definedName name="HTML_Control_1" localSheetId="3" hidden="1">{"'Sheet1'!$A$4386:$N$4591"}</definedName>
    <definedName name="HTML_Control_1" localSheetId="4" hidden="1">{"'Sheet1'!$A$4386:$N$4591"}</definedName>
    <definedName name="HTML_Control_1" localSheetId="0" hidden="1">{"'Sheet1'!$A$4386:$N$4591"}</definedName>
    <definedName name="HTML_Control_1" hidden="1">{"'Sheet1'!$A$4386:$N$4591"}</definedName>
    <definedName name="HTML_Control_2" localSheetId="2" hidden="1">{"'Sheet1'!$A$4386:$N$4591"}</definedName>
    <definedName name="HTML_Control_2" localSheetId="3" hidden="1">{"'Sheet1'!$A$4386:$N$4591"}</definedName>
    <definedName name="HTML_Control_2" localSheetId="4" hidden="1">{"'Sheet1'!$A$4386:$N$4591"}</definedName>
    <definedName name="HTML_Control_2" localSheetId="0" hidden="1">{"'Sheet1'!$A$4386:$N$4591"}</definedName>
    <definedName name="HTML_Control_2" hidden="1">{"'Sheet1'!$A$4386:$N$4591"}</definedName>
    <definedName name="HTML_Control_3" localSheetId="2" hidden="1">{"'Sheet1'!$A$4386:$N$4591"}</definedName>
    <definedName name="HTML_Control_3" localSheetId="3" hidden="1">{"'Sheet1'!$A$4386:$N$4591"}</definedName>
    <definedName name="HTML_Control_3" localSheetId="4" hidden="1">{"'Sheet1'!$A$4386:$N$4591"}</definedName>
    <definedName name="HTML_Control_3" localSheetId="0" hidden="1">{"'Sheet1'!$A$4386:$N$4591"}</definedName>
    <definedName name="HTML_Control_3" hidden="1">{"'Sheet1'!$A$4386:$N$4591"}</definedName>
    <definedName name="HTML_Control_4" localSheetId="2" hidden="1">{"'Sheet1'!$A$4386:$N$4591"}</definedName>
    <definedName name="HTML_Control_4" localSheetId="3" hidden="1">{"'Sheet1'!$A$4386:$N$4591"}</definedName>
    <definedName name="HTML_Control_4" localSheetId="4" hidden="1">{"'Sheet1'!$A$4386:$N$4591"}</definedName>
    <definedName name="HTML_Control_4" localSheetId="0" hidden="1">{"'Sheet1'!$A$4386:$N$4591"}</definedName>
    <definedName name="HTML_Control_4" hidden="1">{"'Sheet1'!$A$4386:$N$4591"}</definedName>
    <definedName name="HTML_Control_5" localSheetId="2" hidden="1">{"'Sheet1'!$A$4386:$N$4591"}</definedName>
    <definedName name="HTML_Control_5" localSheetId="3" hidden="1">{"'Sheet1'!$A$4386:$N$4591"}</definedName>
    <definedName name="HTML_Control_5" localSheetId="4" hidden="1">{"'Sheet1'!$A$4386:$N$4591"}</definedName>
    <definedName name="HTML_Control_5" localSheetId="0"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j" localSheetId="2" hidden="1">{"'Sheet1'!$A$4386:$N$4591"}</definedName>
    <definedName name="j" localSheetId="3" hidden="1">{"'Sheet1'!$A$4386:$N$4591"}</definedName>
    <definedName name="j" localSheetId="4" hidden="1">{"'Sheet1'!$A$4386:$N$4591"}</definedName>
    <definedName name="j" localSheetId="0" hidden="1">{"'Sheet1'!$A$4386:$N$4591"}</definedName>
    <definedName name="j" hidden="1">{"'Sheet1'!$A$4386:$N$4591"}</definedName>
    <definedName name="jjj" localSheetId="2" hidden="1">{"'Sheet1'!$A$4386:$N$4591"}</definedName>
    <definedName name="jjj" localSheetId="3" hidden="1">{"'Sheet1'!$A$4386:$N$4591"}</definedName>
    <definedName name="jjj" localSheetId="4" hidden="1">{"'Sheet1'!$A$4386:$N$4591"}</definedName>
    <definedName name="jjj" localSheetId="0" hidden="1">{"'Sheet1'!$A$4386:$N$4591"}</definedName>
    <definedName name="jjj" hidden="1">{"'Sheet1'!$A$4386:$N$4591"}</definedName>
    <definedName name="k" localSheetId="2" hidden="1">{"'Sheet1'!$A$4386:$N$4591"}</definedName>
    <definedName name="k" localSheetId="3" hidden="1">{"'Sheet1'!$A$4386:$N$4591"}</definedName>
    <definedName name="k" localSheetId="4" hidden="1">{"'Sheet1'!$A$4386:$N$4591"}</definedName>
    <definedName name="k" localSheetId="0" hidden="1">{"'Sheet1'!$A$4386:$N$4591"}</definedName>
    <definedName name="k" hidden="1">{"'Sheet1'!$A$4386:$N$4591"}</definedName>
    <definedName name="ltg" localSheetId="2" hidden="1">#REF!</definedName>
    <definedName name="ltg" localSheetId="3" hidden="1">#REF!</definedName>
    <definedName name="ltg" localSheetId="4" hidden="1">#REF!</definedName>
    <definedName name="ltg" localSheetId="0" hidden="1">#REF!</definedName>
    <definedName name="ltg" hidden="1">#REF!</definedName>
    <definedName name="Man" hidden="1">[3]zpF0001!$E$39:$E$78</definedName>
    <definedName name="oil" hidden="1">[3]zpF0001!$A$39:$CB$78</definedName>
    <definedName name="OO" localSheetId="2">#REF!</definedName>
    <definedName name="OO" localSheetId="3">#REF!</definedName>
    <definedName name="OO" localSheetId="4">#REF!</definedName>
    <definedName name="OO" localSheetId="0">#REF!</definedName>
    <definedName name="OO">#REF!</definedName>
    <definedName name="oooo" localSheetId="2">#REF!</definedName>
    <definedName name="oooo" localSheetId="3">#REF!</definedName>
    <definedName name="oooo" localSheetId="4">#REF!</definedName>
    <definedName name="oooo" localSheetId="0">#REF!</definedName>
    <definedName name="oooo">#REF!</definedName>
    <definedName name="P8V" localSheetId="2">#REF!</definedName>
    <definedName name="P8V" localSheetId="3">#REF!</definedName>
    <definedName name="P8V" localSheetId="4">#REF!</definedName>
    <definedName name="P8V" localSheetId="0">#REF!</definedName>
    <definedName name="P8V">#REF!</definedName>
    <definedName name="po" hidden="1">[3]zpF0001!$E$39:$E$78</definedName>
    <definedName name="pptat" localSheetId="2">#REF!</definedName>
    <definedName name="pptat" localSheetId="3">#REF!</definedName>
    <definedName name="pptat" localSheetId="4">#REF!</definedName>
    <definedName name="pptat" localSheetId="12">#REF!</definedName>
    <definedName name="pptat" localSheetId="0">#REF!</definedName>
    <definedName name="pptat">#REF!</definedName>
    <definedName name="pptat_1" localSheetId="2">#REF!</definedName>
    <definedName name="pptat_1" localSheetId="3">#REF!</definedName>
    <definedName name="pptat_1" localSheetId="4">#REF!</definedName>
    <definedName name="pptat_1" localSheetId="0">#REF!</definedName>
    <definedName name="pptat_1">#REF!</definedName>
    <definedName name="pptat_11" localSheetId="2">#REF!</definedName>
    <definedName name="pptat_11" localSheetId="3">#REF!</definedName>
    <definedName name="pptat_11" localSheetId="4">#REF!</definedName>
    <definedName name="pptat_11" localSheetId="0">#REF!</definedName>
    <definedName name="pptat_11">#REF!</definedName>
    <definedName name="pptat_2" localSheetId="2">#REF!</definedName>
    <definedName name="pptat_2" localSheetId="3">#REF!</definedName>
    <definedName name="pptat_2" localSheetId="4">#REF!</definedName>
    <definedName name="pptat_2" localSheetId="0">#REF!</definedName>
    <definedName name="pptat_2">#REF!</definedName>
    <definedName name="pptat_6" localSheetId="2">#REF!</definedName>
    <definedName name="pptat_6" localSheetId="3">#REF!</definedName>
    <definedName name="pptat_6" localSheetId="4">#REF!</definedName>
    <definedName name="pptat_6" localSheetId="0">#REF!</definedName>
    <definedName name="pptat_6">#REF!</definedName>
    <definedName name="PR5IND3" localSheetId="2">#REF!</definedName>
    <definedName name="PR5IND3" localSheetId="3">#REF!</definedName>
    <definedName name="PR5IND3" localSheetId="4">#REF!</definedName>
    <definedName name="PR5IND3" localSheetId="12">#REF!</definedName>
    <definedName name="PR5IND3" localSheetId="0">#REF!</definedName>
    <definedName name="PR5IND3">#REF!</definedName>
    <definedName name="PR5IND3_1" localSheetId="2">#REF!</definedName>
    <definedName name="PR5IND3_1" localSheetId="3">#REF!</definedName>
    <definedName name="PR5IND3_1" localSheetId="4">#REF!</definedName>
    <definedName name="PR5IND3_1" localSheetId="0">#REF!</definedName>
    <definedName name="PR5IND3_1">#REF!</definedName>
    <definedName name="PR5IND5" localSheetId="2">#REF!</definedName>
    <definedName name="PR5IND5" localSheetId="3">#REF!</definedName>
    <definedName name="PR5IND5" localSheetId="4">#REF!</definedName>
    <definedName name="PR5IND5" localSheetId="12">#REF!</definedName>
    <definedName name="PR5IND5" localSheetId="0">#REF!</definedName>
    <definedName name="PR5IND5">#REF!</definedName>
    <definedName name="PR5IND5_1" localSheetId="2">#REF!</definedName>
    <definedName name="PR5IND5_1" localSheetId="3">#REF!</definedName>
    <definedName name="PR5IND5_1" localSheetId="4">#REF!</definedName>
    <definedName name="PR5IND5_1" localSheetId="0">#REF!</definedName>
    <definedName name="PR5IND5_1">#REF!</definedName>
    <definedName name="PR5LTG3" localSheetId="2">#REF!</definedName>
    <definedName name="PR5LTG3" localSheetId="3">#REF!</definedName>
    <definedName name="PR5LTG3" localSheetId="4">#REF!</definedName>
    <definedName name="PR5LTG3" localSheetId="12">#REF!</definedName>
    <definedName name="PR5LTG3" localSheetId="0">#REF!</definedName>
    <definedName name="PR5LTG3">#REF!</definedName>
    <definedName name="PR5LTG3_1" localSheetId="2">#REF!</definedName>
    <definedName name="PR5LTG3_1" localSheetId="3">#REF!</definedName>
    <definedName name="PR5LTG3_1" localSheetId="4">#REF!</definedName>
    <definedName name="PR5LTG3_1" localSheetId="0">#REF!</definedName>
    <definedName name="PR5LTG3_1">#REF!</definedName>
    <definedName name="PR5LTG5" localSheetId="2">#REF!</definedName>
    <definedName name="PR5LTG5" localSheetId="3">#REF!</definedName>
    <definedName name="PR5LTG5" localSheetId="4">#REF!</definedName>
    <definedName name="PR5LTG5" localSheetId="12">#REF!</definedName>
    <definedName name="PR5LTG5" localSheetId="0">#REF!</definedName>
    <definedName name="PR5LTG5">#REF!</definedName>
    <definedName name="PR5LTG5_1" localSheetId="2">#REF!</definedName>
    <definedName name="PR5LTG5_1" localSheetId="3">#REF!</definedName>
    <definedName name="PR5LTG5_1" localSheetId="4">#REF!</definedName>
    <definedName name="PR5LTG5_1" localSheetId="0">#REF!</definedName>
    <definedName name="PR5LTG5_1">#REF!</definedName>
    <definedName name="_xlnm.Print_Area" localSheetId="2">'007'!$A$1:$G$16</definedName>
    <definedName name="_xlnm.Print_Area" localSheetId="3">'008'!$A$1:$E$12</definedName>
    <definedName name="_xlnm.Print_Area" localSheetId="12">'accd-2'!$A$1:$N$753</definedName>
    <definedName name="_xlnm.Print_Area" localSheetId="11">Accident!$A$1:$G$26</definedName>
    <definedName name="_xlnm.Print_Area" localSheetId="10">'Accident (2)'!$A$1:$S$70</definedName>
    <definedName name="_xlnm.Print_Area" localSheetId="0">INDEX!$A$1:$D$21</definedName>
    <definedName name="_xlnm.Print_Area" localSheetId="6">'SoP 010-013 AG'!$A$1:$J$87</definedName>
    <definedName name="_xlnm.Print_Area" localSheetId="7">'SoP 010-013 JGY'!$A$1:$J$88</definedName>
    <definedName name="_xlnm.Print_Area" localSheetId="8">'SoP 010-013 other than AG &amp; JGY'!$A$1:$J$87</definedName>
    <definedName name="_xlnm.Print_Area" localSheetId="5">'SoP 010-013 Overall'!$A$1:$J$86</definedName>
    <definedName name="PRINT_AREA_MI" localSheetId="2">#REF!</definedName>
    <definedName name="PRINT_AREA_MI" localSheetId="3">#REF!</definedName>
    <definedName name="PRINT_AREA_MI" localSheetId="4">#REF!</definedName>
    <definedName name="PRINT_AREA_MI" localSheetId="0">#REF!</definedName>
    <definedName name="PRINT_AREA_MI">#REF!</definedName>
    <definedName name="_xlnm.Print_Titles" localSheetId="12">'accd-2'!$1:$5</definedName>
    <definedName name="_xlnm.Print_Titles" localSheetId="11">Accident!#REF!</definedName>
    <definedName name="_xlnm.Print_Titles" localSheetId="10">'Accident (2)'!$1:$5</definedName>
    <definedName name="q" localSheetId="2">'[27]shp_T&amp;D_drive'!$A$1:$AE$31</definedName>
    <definedName name="q" localSheetId="3">'[27]shp_T&amp;D_drive'!$A$1:$AE$31</definedName>
    <definedName name="q" localSheetId="4">'[27]shp_T&amp;D_drive'!$A$1:$AE$31</definedName>
    <definedName name="q" localSheetId="12">[27]shp_T_D_drive!$A$1:$AE$31</definedName>
    <definedName name="q">[27]shp_T_D_drive!$A$1:$AE$31</definedName>
    <definedName name="q_10">[27]shp_T_D_drive!$A$1:$AE$31</definedName>
    <definedName name="q_11">[27]shp_T_D_drive!$A$1:$AE$31</definedName>
    <definedName name="q_17">[28]shp_T_D_drive!$A$1:$AE$31</definedName>
    <definedName name="q_18">[28]shp_T_D_drive!$A$1:$AE$31</definedName>
    <definedName name="q_2">'[29]ACN_PLN  _2_'!$A$1:$AE$31</definedName>
    <definedName name="q_5">'[29]ACN_PLN  _2_'!$A$1:$AE$31</definedName>
    <definedName name="q_51">[30]shp_T_D_drive!$A$1:$AE$31</definedName>
    <definedName name="q_52">[30]shp_T_D_drive!$A$1:$AE$31</definedName>
    <definedName name="q_7">[28]shp_T_D_drive!$A$1:$AE$31</definedName>
    <definedName name="q_8">[27]shp_T_D_drive!$A$1:$AE$31</definedName>
    <definedName name="q_9">[27]shp_T_D_drive!$A$1:$AE$31</definedName>
    <definedName name="ra.city" localSheetId="2" hidden="1">{"'Sheet1'!$A$4386:$N$4591"}</definedName>
    <definedName name="ra.city" localSheetId="3" hidden="1">{"'Sheet1'!$A$4386:$N$4591"}</definedName>
    <definedName name="ra.city" localSheetId="4" hidden="1">{"'Sheet1'!$A$4386:$N$4591"}</definedName>
    <definedName name="ra.city" localSheetId="12" hidden="1">{"'Sheet1'!$A$4386:$N$4591"}</definedName>
    <definedName name="ra.city" localSheetId="0" hidden="1">{"'Sheet1'!$A$4386:$N$4591"}</definedName>
    <definedName name="ra.city" hidden="1">{"'Sheet1'!$A$4386:$N$4591"}</definedName>
    <definedName name="REFARE">[31]REF!#REF!</definedName>
    <definedName name="REN" localSheetId="2">'[32]SUM-04-05'!#REF!</definedName>
    <definedName name="REN" localSheetId="3">'[32]SUM-04-05'!#REF!</definedName>
    <definedName name="REN" localSheetId="4">'[32]SUM-04-05'!#REF!</definedName>
    <definedName name="REN" localSheetId="0">'[32]SUM-04-05'!#REF!</definedName>
    <definedName name="REN">'[32]SUM-04-05'!#REF!</definedName>
    <definedName name="RngSteel">[33]CDSteelMaster!$B$3:$S$12</definedName>
    <definedName name="S" localSheetId="2">#REF!</definedName>
    <definedName name="S" localSheetId="3">#REF!</definedName>
    <definedName name="S" localSheetId="4">#REF!</definedName>
    <definedName name="S" localSheetId="12">#REF!</definedName>
    <definedName name="S" localSheetId="0">#REF!</definedName>
    <definedName name="S">#REF!</definedName>
    <definedName name="S_1" localSheetId="2">#REF!</definedName>
    <definedName name="S_1" localSheetId="3">#REF!</definedName>
    <definedName name="S_1" localSheetId="4">#REF!</definedName>
    <definedName name="S_1" localSheetId="0">#REF!</definedName>
    <definedName name="S_1">#REF!</definedName>
    <definedName name="S_11" localSheetId="2">#REF!</definedName>
    <definedName name="S_11" localSheetId="3">#REF!</definedName>
    <definedName name="S_11" localSheetId="4">#REF!</definedName>
    <definedName name="S_11" localSheetId="0">#REF!</definedName>
    <definedName name="S_11">#REF!</definedName>
    <definedName name="S_2" localSheetId="2">#REF!</definedName>
    <definedName name="S_2" localSheetId="3">#REF!</definedName>
    <definedName name="S_2" localSheetId="4">#REF!</definedName>
    <definedName name="S_2" localSheetId="0">#REF!</definedName>
    <definedName name="S_2">#REF!</definedName>
    <definedName name="S_6" localSheetId="2">#REF!</definedName>
    <definedName name="S_6" localSheetId="3">#REF!</definedName>
    <definedName name="S_6" localSheetId="4">#REF!</definedName>
    <definedName name="S_6" localSheetId="0">#REF!</definedName>
    <definedName name="S_6">#REF!</definedName>
    <definedName name="SI_1">#N/A</definedName>
    <definedName name="SI_2">#N/A</definedName>
    <definedName name="ss" localSheetId="2">'[11]shp_T&amp;D_drive'!$A$1:$AE$31</definedName>
    <definedName name="ss" localSheetId="3">'[11]shp_T&amp;D_drive'!$A$1:$AE$31</definedName>
    <definedName name="ss" localSheetId="4">'[11]shp_T&amp;D_drive'!$A$1:$AE$31</definedName>
    <definedName name="ss" localSheetId="12">[11]shp_T_D_drive!$A$1:$AE$31</definedName>
    <definedName name="ss">[11]shp_T_D_drive!$A$1:$AE$31</definedName>
    <definedName name="ss_10">[11]shp_T_D_drive!$A$1:$AE$31</definedName>
    <definedName name="ss_11">[11]shp_T_D_drive!$A$1:$AE$31</definedName>
    <definedName name="ss_17">[12]shp_T_D_drive!$A$1:$AE$31</definedName>
    <definedName name="ss_18">[12]shp_T_D_drive!$A$1:$AE$31</definedName>
    <definedName name="ss_2">[13]shp_T_D_drive!$A$1:$AE$31</definedName>
    <definedName name="ss_5">[13]shp_T_D_drive!$A$1:$AE$31</definedName>
    <definedName name="ss_51">[14]shp_T_D_drive!$A$1:$AE$31</definedName>
    <definedName name="ss_52">[14]shp_T_D_drive!$A$1:$AE$31</definedName>
    <definedName name="ss_7">[12]shp_T_D_drive!$A$1:$AE$31</definedName>
    <definedName name="ss_8">[11]shp_T_D_drive!$A$1:$AE$31</definedName>
    <definedName name="ss_9">[11]shp_T_D_drive!$A$1:$AE$31</definedName>
    <definedName name="t" localSheetId="2">'[11]shp_T&amp;D_drive'!$A$1:$AE$31</definedName>
    <definedName name="t" localSheetId="3">'[11]shp_T&amp;D_drive'!$A$1:$AE$31</definedName>
    <definedName name="t" localSheetId="4">'[11]shp_T&amp;D_drive'!$A$1:$AE$31</definedName>
    <definedName name="t" localSheetId="12">[11]shp_T_D_drive!$A$1:$AE$31</definedName>
    <definedName name="t">[11]shp_T_D_drive!$A$1:$AE$31</definedName>
    <definedName name="t_10">[11]shp_T_D_drive!$A$1:$AE$31</definedName>
    <definedName name="t_11">[11]shp_T_D_drive!$A$1:$AE$31</definedName>
    <definedName name="t_17">[12]shp_T_D_drive!$A$1:$AE$31</definedName>
    <definedName name="t_18">[12]shp_T_D_drive!$A$1:$AE$31</definedName>
    <definedName name="t_2">[13]shp_T_D_drive!$A$1:$AE$31</definedName>
    <definedName name="t_5">[13]shp_T_D_drive!$A$1:$AE$31</definedName>
    <definedName name="t_51">[14]shp_T_D_drive!$A$1:$AE$31</definedName>
    <definedName name="t_52">[14]shp_T_D_drive!$A$1:$AE$31</definedName>
    <definedName name="t_7">[12]shp_T_D_drive!$A$1:$AE$31</definedName>
    <definedName name="t_8">[11]shp_T_D_drive!$A$1:$AE$31</definedName>
    <definedName name="t_9">[11]shp_T_D_drive!$A$1:$AE$31</definedName>
    <definedName name="TableName">"Dummy"</definedName>
    <definedName name="TaxTV">10%</definedName>
    <definedName name="TaxXL">5%</definedName>
    <definedName name="TC" localSheetId="2">#REF!</definedName>
    <definedName name="TC" localSheetId="3">#REF!</definedName>
    <definedName name="TC" localSheetId="4">#REF!</definedName>
    <definedName name="TC" localSheetId="12">#REF!</definedName>
    <definedName name="TC" localSheetId="0">#REF!</definedName>
    <definedName name="TC">#REF!</definedName>
    <definedName name="TC_1" localSheetId="2">#REF!</definedName>
    <definedName name="TC_1" localSheetId="3">#REF!</definedName>
    <definedName name="TC_1" localSheetId="4">#REF!</definedName>
    <definedName name="TC_1" localSheetId="0">#REF!</definedName>
    <definedName name="TC_1">#REF!</definedName>
    <definedName name="TC_11" localSheetId="2">#REF!</definedName>
    <definedName name="TC_11" localSheetId="3">#REF!</definedName>
    <definedName name="TC_11" localSheetId="4">#REF!</definedName>
    <definedName name="TC_11" localSheetId="0">#REF!</definedName>
    <definedName name="TC_11">#REF!</definedName>
    <definedName name="TC_2" localSheetId="2">#REF!</definedName>
    <definedName name="TC_2" localSheetId="3">#REF!</definedName>
    <definedName name="TC_2" localSheetId="4">#REF!</definedName>
    <definedName name="TC_2" localSheetId="0">#REF!</definedName>
    <definedName name="TC_2">#REF!</definedName>
    <definedName name="TC_6" localSheetId="2">#REF!</definedName>
    <definedName name="TC_6" localSheetId="3">#REF!</definedName>
    <definedName name="TC_6" localSheetId="4">#REF!</definedName>
    <definedName name="TC_6" localSheetId="0">#REF!</definedName>
    <definedName name="TC_6">#REF!</definedName>
    <definedName name="temp" localSheetId="2" hidden="1">{"'Sheet1'!$A$4386:$N$4591"}</definedName>
    <definedName name="temp" localSheetId="3" hidden="1">{"'Sheet1'!$A$4386:$N$4591"}</definedName>
    <definedName name="temp" localSheetId="4" hidden="1">{"'Sheet1'!$A$4386:$N$4591"}</definedName>
    <definedName name="temp" localSheetId="12" hidden="1">{"'Sheet1'!$A$4386:$N$4591"}</definedName>
    <definedName name="temp" localSheetId="0" hidden="1">{"'Sheet1'!$A$4386:$N$4591"}</definedName>
    <definedName name="temp" hidden="1">{"'Sheet1'!$A$4386:$N$4591"}</definedName>
    <definedName name="tr" localSheetId="2">#REF!</definedName>
    <definedName name="tr" localSheetId="3">#REF!</definedName>
    <definedName name="tr" localSheetId="4">#REF!</definedName>
    <definedName name="tr" localSheetId="0">#REF!</definedName>
    <definedName name="tr">#REF!</definedName>
    <definedName name="TRANS" localSheetId="2" hidden="1">{"'Sheet1'!$A$4386:$N$4591"}</definedName>
    <definedName name="TRANS" localSheetId="3" hidden="1">{"'Sheet1'!$A$4386:$N$4591"}</definedName>
    <definedName name="TRANS" localSheetId="4" hidden="1">{"'Sheet1'!$A$4386:$N$4591"}</definedName>
    <definedName name="TRANS" localSheetId="12" hidden="1">{"'Sheet1'!$A$4386:$N$4591"}</definedName>
    <definedName name="TRANS" localSheetId="0" hidden="1">{"'Sheet1'!$A$4386:$N$4591"}</definedName>
    <definedName name="TRANS" hidden="1">{"'Sheet1'!$A$4386:$N$4591"}</definedName>
    <definedName name="TRANS_1" localSheetId="2" hidden="1">{"'Sheet1'!$A$4386:$N$4591"}</definedName>
    <definedName name="TRANS_1" localSheetId="3" hidden="1">{"'Sheet1'!$A$4386:$N$4591"}</definedName>
    <definedName name="TRANS_1" localSheetId="4" hidden="1">{"'Sheet1'!$A$4386:$N$4591"}</definedName>
    <definedName name="TRANS_1" localSheetId="0" hidden="1">{"'Sheet1'!$A$4386:$N$4591"}</definedName>
    <definedName name="TRANS_1" hidden="1">{"'Sheet1'!$A$4386:$N$4591"}</definedName>
    <definedName name="TRANS_2" localSheetId="2" hidden="1">{"'Sheet1'!$A$4386:$N$4591"}</definedName>
    <definedName name="TRANS_2" localSheetId="3" hidden="1">{"'Sheet1'!$A$4386:$N$4591"}</definedName>
    <definedName name="TRANS_2" localSheetId="4" hidden="1">{"'Sheet1'!$A$4386:$N$4591"}</definedName>
    <definedName name="TRANS_2" localSheetId="0" hidden="1">{"'Sheet1'!$A$4386:$N$4591"}</definedName>
    <definedName name="TRANS_2" hidden="1">{"'Sheet1'!$A$4386:$N$4591"}</definedName>
    <definedName name="TRANS_3" localSheetId="2" hidden="1">{"'Sheet1'!$A$4386:$N$4591"}</definedName>
    <definedName name="TRANS_3" localSheetId="3" hidden="1">{"'Sheet1'!$A$4386:$N$4591"}</definedName>
    <definedName name="TRANS_3" localSheetId="4" hidden="1">{"'Sheet1'!$A$4386:$N$4591"}</definedName>
    <definedName name="TRANS_3" localSheetId="0" hidden="1">{"'Sheet1'!$A$4386:$N$4591"}</definedName>
    <definedName name="TRANS_3" hidden="1">{"'Sheet1'!$A$4386:$N$4591"}</definedName>
    <definedName name="TRANS_4" localSheetId="2" hidden="1">{"'Sheet1'!$A$4386:$N$4591"}</definedName>
    <definedName name="TRANS_4" localSheetId="3" hidden="1">{"'Sheet1'!$A$4386:$N$4591"}</definedName>
    <definedName name="TRANS_4" localSheetId="4" hidden="1">{"'Sheet1'!$A$4386:$N$4591"}</definedName>
    <definedName name="TRANS_4" localSheetId="0" hidden="1">{"'Sheet1'!$A$4386:$N$4591"}</definedName>
    <definedName name="TRANS_4" hidden="1">{"'Sheet1'!$A$4386:$N$4591"}</definedName>
    <definedName name="TRANS_5" localSheetId="2" hidden="1">{"'Sheet1'!$A$4386:$N$4591"}</definedName>
    <definedName name="TRANS_5" localSheetId="3" hidden="1">{"'Sheet1'!$A$4386:$N$4591"}</definedName>
    <definedName name="TRANS_5" localSheetId="4" hidden="1">{"'Sheet1'!$A$4386:$N$4591"}</definedName>
    <definedName name="TRANS_5" localSheetId="0" hidden="1">{"'Sheet1'!$A$4386:$N$4591"}</definedName>
    <definedName name="TRANS_5" hidden="1">{"'Sheet1'!$A$4386:$N$4591"}</definedName>
    <definedName name="TST" hidden="1">'[3]mpmla wise pp0001'!$B$166:$B$172</definedName>
    <definedName name="ttrertr" localSheetId="2">#REF!</definedName>
    <definedName name="ttrertr" localSheetId="3">#REF!</definedName>
    <definedName name="ttrertr" localSheetId="4">#REF!</definedName>
    <definedName name="ttrertr" localSheetId="0">#REF!</definedName>
    <definedName name="ttrertr">#REF!</definedName>
    <definedName name="uyuy" localSheetId="2" hidden="1">#REF!</definedName>
    <definedName name="uyuy" localSheetId="3" hidden="1">#REF!</definedName>
    <definedName name="uyuy" localSheetId="4" hidden="1">#REF!</definedName>
    <definedName name="uyuy" localSheetId="0" hidden="1">#REF!</definedName>
    <definedName name="uyuy" hidden="1">#REF!</definedName>
    <definedName name="VG" localSheetId="2" hidden="1">{"'Sheet1'!$A$4386:$N$4591"}</definedName>
    <definedName name="VG" localSheetId="3" hidden="1">{"'Sheet1'!$A$4386:$N$4591"}</definedName>
    <definedName name="VG" localSheetId="4" hidden="1">{"'Sheet1'!$A$4386:$N$4591"}</definedName>
    <definedName name="VG" localSheetId="0" hidden="1">{"'Sheet1'!$A$4386:$N$4591"}</definedName>
    <definedName name="VG" hidden="1">{"'Sheet1'!$A$4386:$N$4591"}</definedName>
    <definedName name="wctat" localSheetId="2">#REF!</definedName>
    <definedName name="wctat" localSheetId="3">#REF!</definedName>
    <definedName name="wctat" localSheetId="4">#REF!</definedName>
    <definedName name="wctat" localSheetId="12">#REF!</definedName>
    <definedName name="wctat" localSheetId="0">#REF!</definedName>
    <definedName name="wctat">#REF!</definedName>
    <definedName name="wctat_1" localSheetId="2">#REF!</definedName>
    <definedName name="wctat_1" localSheetId="3">#REF!</definedName>
    <definedName name="wctat_1" localSheetId="4">#REF!</definedName>
    <definedName name="wctat_1" localSheetId="0">#REF!</definedName>
    <definedName name="wctat_1">#REF!</definedName>
    <definedName name="wctat_11" localSheetId="2">#REF!</definedName>
    <definedName name="wctat_11" localSheetId="3">#REF!</definedName>
    <definedName name="wctat_11" localSheetId="4">#REF!</definedName>
    <definedName name="wctat_11" localSheetId="0">#REF!</definedName>
    <definedName name="wctat_11">#REF!</definedName>
    <definedName name="wctat_2" localSheetId="2">#REF!</definedName>
    <definedName name="wctat_2" localSheetId="3">#REF!</definedName>
    <definedName name="wctat_2" localSheetId="4">#REF!</definedName>
    <definedName name="wctat_2" localSheetId="0">#REF!</definedName>
    <definedName name="wctat_2">#REF!</definedName>
    <definedName name="wctat_6" localSheetId="2">#REF!</definedName>
    <definedName name="wctat_6" localSheetId="3">#REF!</definedName>
    <definedName name="wctat_6" localSheetId="4">#REF!</definedName>
    <definedName name="wctat_6" localSheetId="0">#REF!</definedName>
    <definedName name="wctat_6">#REF!</definedName>
    <definedName name="work_pp_0601" localSheetId="2">[1]TLPPOCT!#REF!</definedName>
    <definedName name="work_pp_0601" localSheetId="3">[1]TLPPOCT!#REF!</definedName>
    <definedName name="work_pp_0601" localSheetId="4">[1]TLPPOCT!#REF!</definedName>
    <definedName name="work_pp_0601" localSheetId="0">[2]TLPPOCT!#REF!</definedName>
    <definedName name="work_pp_0601" localSheetId="6">[2]TLPPOCT!#REF!</definedName>
    <definedName name="work_pp_0601" localSheetId="7">[2]TLPPOCT!#REF!</definedName>
    <definedName name="work_pp_0601" localSheetId="8">[2]TLPPOCT!#REF!</definedName>
    <definedName name="work_pp_0601" localSheetId="5">[2]TLPPOCT!#REF!</definedName>
    <definedName name="work_pp_0601">[2]TLPPOCT!#REF!</definedName>
    <definedName name="work_pp_0601_1" localSheetId="2">[1]TLPPOCT!#REF!</definedName>
    <definedName name="work_pp_0601_1" localSheetId="3">[1]TLPPOCT!#REF!</definedName>
    <definedName name="work_pp_0601_1" localSheetId="4">[1]TLPPOCT!#REF!</definedName>
    <definedName name="work_pp_0601_1" localSheetId="0">[1]TLPPOCT!#REF!</definedName>
    <definedName name="work_pp_0601_1">[1]TLPPOCT!#REF!</definedName>
    <definedName name="work_pp_0601_10" localSheetId="2">[1]TLPPOCT!#REF!</definedName>
    <definedName name="work_pp_0601_10" localSheetId="3">[1]TLPPOCT!#REF!</definedName>
    <definedName name="work_pp_0601_10" localSheetId="4">[1]TLPPOCT!#REF!</definedName>
    <definedName name="work_pp_0601_10" localSheetId="0">[1]TLPPOCT!#REF!</definedName>
    <definedName name="work_pp_0601_10">[1]TLPPOCT!#REF!</definedName>
    <definedName name="work_pp_0601_7" localSheetId="2">[1]TLPPOCT!#REF!</definedName>
    <definedName name="work_pp_0601_7" localSheetId="3">[1]TLPPOCT!#REF!</definedName>
    <definedName name="work_pp_0601_7" localSheetId="4">[1]TLPPOCT!#REF!</definedName>
    <definedName name="work_pp_0601_7" localSheetId="0">[1]TLPPOCT!#REF!</definedName>
    <definedName name="work_pp_0601_7">[1]TLPPOCT!#REF!</definedName>
    <definedName name="work_pp_0601_8" localSheetId="2">[1]TLPPOCT!#REF!</definedName>
    <definedName name="work_pp_0601_8" localSheetId="3">[1]TLPPOCT!#REF!</definedName>
    <definedName name="work_pp_0601_8" localSheetId="4">[1]TLPPOCT!#REF!</definedName>
    <definedName name="work_pp_0601_8" localSheetId="0">[1]TLPPOCT!#REF!</definedName>
    <definedName name="work_pp_0601_8">[1]TLPPOCT!#REF!</definedName>
    <definedName name="work_pp_0601_9" localSheetId="2">[1]TLPPOCT!#REF!</definedName>
    <definedName name="work_pp_0601_9" localSheetId="3">[1]TLPPOCT!#REF!</definedName>
    <definedName name="work_pp_0601_9" localSheetId="4">[1]TLPPOCT!#REF!</definedName>
    <definedName name="work_pp_0601_9" localSheetId="0">[1]TLPPOCT!#REF!</definedName>
    <definedName name="work_pp_0601_9">[1]TLPPOCT!#REF!</definedName>
    <definedName name="xyz" localSheetId="2" hidden="1">'[15]mpmla wise pp01_02'!#REF!</definedName>
    <definedName name="xyz" localSheetId="3" hidden="1">'[15]mpmla wise pp01_02'!#REF!</definedName>
    <definedName name="xyz" localSheetId="4" hidden="1">'[15]mpmla wise pp01_02'!#REF!</definedName>
    <definedName name="xyz" localSheetId="12" hidden="1">'[10]mpmla wise pp01_02'!#REF!</definedName>
    <definedName name="xyz" localSheetId="11" hidden="1">'[16]mpmla wise pp01_02'!#REF!</definedName>
    <definedName name="xyz" localSheetId="10" hidden="1">'[17]mpmla wise pp01_02'!#REF!</definedName>
    <definedName name="xyz" localSheetId="0" hidden="1">'[15]mpmla wise pp01_02'!#REF!</definedName>
    <definedName name="xyz" hidden="1">'[15]mpmla wise pp01_02'!#REF!</definedName>
    <definedName name="y" localSheetId="2">#REF!</definedName>
    <definedName name="y" localSheetId="3">#REF!</definedName>
    <definedName name="y" localSheetId="4">#REF!</definedName>
    <definedName name="y" localSheetId="0">#REF!</definedName>
    <definedName name="y">#REF!</definedName>
    <definedName name="YASH" localSheetId="2">#REF!</definedName>
    <definedName name="YASH" localSheetId="3">#REF!</definedName>
    <definedName name="YASH" localSheetId="4">#REF!</definedName>
    <definedName name="YASH" localSheetId="12">#REF!</definedName>
    <definedName name="YASH" localSheetId="0">#REF!</definedName>
    <definedName name="YASH">#REF!</definedName>
    <definedName name="YASH_1" localSheetId="2">#REF!</definedName>
    <definedName name="YASH_1" localSheetId="3">#REF!</definedName>
    <definedName name="YASH_1" localSheetId="4">#REF!</definedName>
    <definedName name="YASH_1" localSheetId="0">#REF!</definedName>
    <definedName name="YASH_1">#REF!</definedName>
    <definedName name="YASH_11" localSheetId="2">#REF!</definedName>
    <definedName name="YASH_11" localSheetId="3">#REF!</definedName>
    <definedName name="YASH_11" localSheetId="4">#REF!</definedName>
    <definedName name="YASH_11" localSheetId="0">#REF!</definedName>
    <definedName name="YASH_11">#REF!</definedName>
    <definedName name="YASH_2" localSheetId="2">#REF!</definedName>
    <definedName name="YASH_2" localSheetId="3">#REF!</definedName>
    <definedName name="YASH_2" localSheetId="4">#REF!</definedName>
    <definedName name="YASH_2" localSheetId="0">#REF!</definedName>
    <definedName name="YASH_2">#REF!</definedName>
    <definedName name="YASH_6" localSheetId="2">#REF!</definedName>
    <definedName name="YASH_6" localSheetId="3">#REF!</definedName>
    <definedName name="YASH_6" localSheetId="4">#REF!</definedName>
    <definedName name="YASH_6" localSheetId="0">#REF!</definedName>
    <definedName name="YASH_6">#REF!</definedName>
    <definedName name="YY" localSheetId="2">#REF!</definedName>
    <definedName name="YY" localSheetId="3">#REF!</definedName>
    <definedName name="YY" localSheetId="4">#REF!</definedName>
    <definedName name="YY" localSheetId="0">#REF!</definedName>
    <definedName name="YY">#REF!</definedName>
  </definedNames>
  <calcPr calcId="162913"/>
</workbook>
</file>

<file path=xl/calcChain.xml><?xml version="1.0" encoding="utf-8"?>
<calcChain xmlns="http://schemas.openxmlformats.org/spreadsheetml/2006/main">
  <c r="A2" i="268" l="1"/>
  <c r="A2" i="267"/>
  <c r="A2" i="266"/>
  <c r="E86" i="268"/>
  <c r="D86" i="268"/>
  <c r="C85" i="268"/>
  <c r="F85" i="268" s="1"/>
  <c r="C84" i="268"/>
  <c r="C83" i="268"/>
  <c r="F83" i="268" s="1"/>
  <c r="D82" i="268"/>
  <c r="B82" i="268"/>
  <c r="E81" i="268"/>
  <c r="C81" i="268"/>
  <c r="A81" i="268"/>
  <c r="E80" i="268"/>
  <c r="C80" i="268"/>
  <c r="C82" i="268" s="1"/>
  <c r="F79" i="268"/>
  <c r="E79" i="268"/>
  <c r="C79" i="268"/>
  <c r="D78" i="268"/>
  <c r="E77" i="268"/>
  <c r="C77" i="268"/>
  <c r="E76" i="268"/>
  <c r="C76" i="268"/>
  <c r="B76" i="268"/>
  <c r="E75" i="268"/>
  <c r="C75" i="268"/>
  <c r="F75" i="268" s="1"/>
  <c r="D74" i="268"/>
  <c r="D87" i="268" s="1"/>
  <c r="E73" i="268"/>
  <c r="C73" i="268"/>
  <c r="E72" i="268"/>
  <c r="C72" i="268"/>
  <c r="E71" i="268"/>
  <c r="C71" i="268"/>
  <c r="B71" i="268"/>
  <c r="A71" i="268"/>
  <c r="G64" i="268"/>
  <c r="D64" i="268"/>
  <c r="C64" i="268"/>
  <c r="F63" i="268"/>
  <c r="H63" i="268" s="1"/>
  <c r="E63" i="268"/>
  <c r="F62" i="268"/>
  <c r="H62" i="268" s="1"/>
  <c r="E62" i="268"/>
  <c r="F61" i="268"/>
  <c r="E61" i="268"/>
  <c r="G60" i="268"/>
  <c r="D60" i="268"/>
  <c r="C60" i="268"/>
  <c r="E60" i="268" s="1"/>
  <c r="F59" i="268"/>
  <c r="H59" i="268" s="1"/>
  <c r="E59" i="268"/>
  <c r="F58" i="268"/>
  <c r="H58" i="268" s="1"/>
  <c r="E58" i="268"/>
  <c r="B58" i="268"/>
  <c r="B80" i="268" s="1"/>
  <c r="F57" i="268"/>
  <c r="E57" i="268"/>
  <c r="G56" i="268"/>
  <c r="D56" i="268"/>
  <c r="C56" i="268"/>
  <c r="F55" i="268"/>
  <c r="H55" i="268" s="1"/>
  <c r="E55" i="268"/>
  <c r="F54" i="268"/>
  <c r="E54" i="268"/>
  <c r="F53" i="268"/>
  <c r="H53" i="268" s="1"/>
  <c r="E53" i="268"/>
  <c r="G52" i="268"/>
  <c r="G65" i="268" s="1"/>
  <c r="F52" i="268"/>
  <c r="D52" i="268"/>
  <c r="D65" i="268" s="1"/>
  <c r="C52" i="268"/>
  <c r="C65" i="268" s="1"/>
  <c r="F51" i="268"/>
  <c r="H51" i="268" s="1"/>
  <c r="E51" i="268"/>
  <c r="F50" i="268"/>
  <c r="H50" i="268" s="1"/>
  <c r="E50" i="268"/>
  <c r="F49" i="268"/>
  <c r="H49" i="268" s="1"/>
  <c r="E49" i="268"/>
  <c r="B49" i="268"/>
  <c r="B44" i="268"/>
  <c r="B65" i="268" s="1"/>
  <c r="B87" i="268" s="1"/>
  <c r="A44" i="268"/>
  <c r="A65" i="268" s="1"/>
  <c r="A87" i="268" s="1"/>
  <c r="I43" i="268"/>
  <c r="D43" i="268"/>
  <c r="H42" i="268"/>
  <c r="J42" i="268" s="1"/>
  <c r="F42" i="268"/>
  <c r="C42" i="268"/>
  <c r="E42" i="268" s="1"/>
  <c r="G42" i="268" s="1"/>
  <c r="H41" i="268"/>
  <c r="J41" i="268" s="1"/>
  <c r="F41" i="268"/>
  <c r="F43" i="268" s="1"/>
  <c r="E41" i="268"/>
  <c r="C41" i="268"/>
  <c r="H40" i="268"/>
  <c r="J40" i="268" s="1"/>
  <c r="F40" i="268"/>
  <c r="C40" i="268"/>
  <c r="I39" i="268"/>
  <c r="D39" i="268"/>
  <c r="B39" i="268"/>
  <c r="B60" i="268" s="1"/>
  <c r="H38" i="268"/>
  <c r="J38" i="268" s="1"/>
  <c r="F38" i="268"/>
  <c r="C38" i="268"/>
  <c r="E38" i="268" s="1"/>
  <c r="B38" i="268"/>
  <c r="B59" i="268" s="1"/>
  <c r="B81" i="268" s="1"/>
  <c r="A38" i="268"/>
  <c r="A59" i="268" s="1"/>
  <c r="H37" i="268"/>
  <c r="J37" i="268" s="1"/>
  <c r="F37" i="268"/>
  <c r="E37" i="268"/>
  <c r="C37" i="268"/>
  <c r="C39" i="268" s="1"/>
  <c r="B37" i="268"/>
  <c r="H36" i="268"/>
  <c r="F36" i="268"/>
  <c r="G36" i="268" s="1"/>
  <c r="C36" i="268"/>
  <c r="E36" i="268" s="1"/>
  <c r="B36" i="268"/>
  <c r="B57" i="268" s="1"/>
  <c r="B79" i="268" s="1"/>
  <c r="A36" i="268"/>
  <c r="A57" i="268" s="1"/>
  <c r="A79" i="268" s="1"/>
  <c r="I35" i="268"/>
  <c r="I44" i="268" s="1"/>
  <c r="D35" i="268"/>
  <c r="D44" i="268" s="1"/>
  <c r="H34" i="268"/>
  <c r="J34" i="268" s="1"/>
  <c r="F34" i="268"/>
  <c r="E34" i="268"/>
  <c r="C34" i="268"/>
  <c r="B34" i="268"/>
  <c r="B55" i="268" s="1"/>
  <c r="B77" i="268" s="1"/>
  <c r="H33" i="268"/>
  <c r="F33" i="268"/>
  <c r="F35" i="268" s="1"/>
  <c r="C33" i="268"/>
  <c r="E33" i="268" s="1"/>
  <c r="G33" i="268" s="1"/>
  <c r="B33" i="268"/>
  <c r="B54" i="268" s="1"/>
  <c r="H32" i="268"/>
  <c r="J32" i="268" s="1"/>
  <c r="F32" i="268"/>
  <c r="C32" i="268"/>
  <c r="E32" i="268" s="1"/>
  <c r="B32" i="268"/>
  <c r="B53" i="268" s="1"/>
  <c r="B75" i="268" s="1"/>
  <c r="I31" i="268"/>
  <c r="D31" i="268"/>
  <c r="H30" i="268"/>
  <c r="J30" i="268" s="1"/>
  <c r="F30" i="268"/>
  <c r="C30" i="268"/>
  <c r="E30" i="268" s="1"/>
  <c r="H29" i="268"/>
  <c r="F29" i="268"/>
  <c r="C29" i="268"/>
  <c r="C31" i="268" s="1"/>
  <c r="H28" i="268"/>
  <c r="J28" i="268" s="1"/>
  <c r="F28" i="268"/>
  <c r="C28" i="268"/>
  <c r="E28" i="268" s="1"/>
  <c r="B28" i="268"/>
  <c r="A28" i="268"/>
  <c r="A49" i="268" s="1"/>
  <c r="B22" i="268"/>
  <c r="A22" i="268"/>
  <c r="F21" i="268"/>
  <c r="G21" i="268" s="1"/>
  <c r="E21" i="268"/>
  <c r="D21" i="268"/>
  <c r="C21" i="268"/>
  <c r="B21" i="268"/>
  <c r="B43" i="268" s="1"/>
  <c r="B64" i="268" s="1"/>
  <c r="B86" i="268" s="1"/>
  <c r="G20" i="268"/>
  <c r="B20" i="268"/>
  <c r="B42" i="268" s="1"/>
  <c r="B63" i="268" s="1"/>
  <c r="B85" i="268" s="1"/>
  <c r="G19" i="268"/>
  <c r="B19" i="268"/>
  <c r="B41" i="268" s="1"/>
  <c r="B62" i="268" s="1"/>
  <c r="B84" i="268" s="1"/>
  <c r="G18" i="268"/>
  <c r="B18" i="268"/>
  <c r="B40" i="268" s="1"/>
  <c r="B61" i="268" s="1"/>
  <c r="B83" i="268" s="1"/>
  <c r="F17" i="268"/>
  <c r="G17" i="268" s="1"/>
  <c r="E17" i="268"/>
  <c r="D17" i="268"/>
  <c r="C17" i="268"/>
  <c r="B17" i="268"/>
  <c r="G16" i="268"/>
  <c r="B16" i="268"/>
  <c r="G15" i="268"/>
  <c r="B15" i="268"/>
  <c r="A15" i="268"/>
  <c r="A37" i="268" s="1"/>
  <c r="A58" i="268" s="1"/>
  <c r="A80" i="268" s="1"/>
  <c r="G14" i="268"/>
  <c r="B14" i="268"/>
  <c r="A14" i="268"/>
  <c r="F13" i="268"/>
  <c r="E13" i="268"/>
  <c r="D13" i="268"/>
  <c r="D22" i="268" s="1"/>
  <c r="C13" i="268"/>
  <c r="B13" i="268"/>
  <c r="B35" i="268" s="1"/>
  <c r="B56" i="268" s="1"/>
  <c r="B78" i="268" s="1"/>
  <c r="G12" i="268"/>
  <c r="B12" i="268"/>
  <c r="G11" i="268"/>
  <c r="B11" i="268"/>
  <c r="G10" i="268"/>
  <c r="B10" i="268"/>
  <c r="F9" i="268"/>
  <c r="E9" i="268"/>
  <c r="E22" i="268" s="1"/>
  <c r="D9" i="268"/>
  <c r="C9" i="268"/>
  <c r="B9" i="268"/>
  <c r="B31" i="268" s="1"/>
  <c r="B52" i="268" s="1"/>
  <c r="B74" i="268" s="1"/>
  <c r="G8" i="268"/>
  <c r="B8" i="268"/>
  <c r="B30" i="268" s="1"/>
  <c r="B51" i="268" s="1"/>
  <c r="B73" i="268" s="1"/>
  <c r="G7" i="268"/>
  <c r="B7" i="268"/>
  <c r="B29" i="268" s="1"/>
  <c r="B50" i="268" s="1"/>
  <c r="B72" i="268" s="1"/>
  <c r="G6" i="268"/>
  <c r="B6" i="268"/>
  <c r="A6" i="268"/>
  <c r="B87" i="267"/>
  <c r="D86" i="267"/>
  <c r="E85" i="267"/>
  <c r="E86" i="267" s="1"/>
  <c r="C85" i="267"/>
  <c r="E84" i="267"/>
  <c r="C84" i="267"/>
  <c r="F84" i="267" s="1"/>
  <c r="E83" i="267"/>
  <c r="C83" i="267"/>
  <c r="C86" i="267" s="1"/>
  <c r="D82" i="267"/>
  <c r="E81" i="267"/>
  <c r="C81" i="267"/>
  <c r="E80" i="267"/>
  <c r="C80" i="267"/>
  <c r="E79" i="267"/>
  <c r="E82" i="267" s="1"/>
  <c r="C79" i="267"/>
  <c r="D78" i="267"/>
  <c r="B78" i="267"/>
  <c r="E77" i="267"/>
  <c r="C77" i="267"/>
  <c r="C78" i="267" s="1"/>
  <c r="E76" i="267"/>
  <c r="C76" i="267"/>
  <c r="E75" i="267"/>
  <c r="F75" i="267" s="1"/>
  <c r="C75" i="267"/>
  <c r="D74" i="267"/>
  <c r="E73" i="267"/>
  <c r="C73" i="267"/>
  <c r="F73" i="267" s="1"/>
  <c r="E72" i="267"/>
  <c r="C72" i="267"/>
  <c r="E71" i="267"/>
  <c r="E74" i="267" s="1"/>
  <c r="C71" i="267"/>
  <c r="C74" i="267" s="1"/>
  <c r="C65" i="267"/>
  <c r="G64" i="267"/>
  <c r="F64" i="267"/>
  <c r="D64" i="267"/>
  <c r="E64" i="267" s="1"/>
  <c r="C64" i="267"/>
  <c r="F63" i="267"/>
  <c r="H63" i="267" s="1"/>
  <c r="E63" i="267"/>
  <c r="F62" i="267"/>
  <c r="H62" i="267" s="1"/>
  <c r="E62" i="267"/>
  <c r="F61" i="267"/>
  <c r="H61" i="267" s="1"/>
  <c r="E61" i="267"/>
  <c r="G60" i="267"/>
  <c r="D60" i="267"/>
  <c r="C60" i="267"/>
  <c r="E60" i="267" s="1"/>
  <c r="F59" i="267"/>
  <c r="E59" i="267"/>
  <c r="F58" i="267"/>
  <c r="H58" i="267" s="1"/>
  <c r="E58" i="267"/>
  <c r="F57" i="267"/>
  <c r="H57" i="267" s="1"/>
  <c r="E57" i="267"/>
  <c r="B57" i="267"/>
  <c r="B79" i="267" s="1"/>
  <c r="G56" i="267"/>
  <c r="D56" i="267"/>
  <c r="C56" i="267"/>
  <c r="F55" i="267"/>
  <c r="E55" i="267"/>
  <c r="F54" i="267"/>
  <c r="H54" i="267" s="1"/>
  <c r="E54" i="267"/>
  <c r="F53" i="267"/>
  <c r="H53" i="267" s="1"/>
  <c r="E53" i="267"/>
  <c r="G52" i="267"/>
  <c r="D52" i="267"/>
  <c r="C52" i="267"/>
  <c r="E52" i="267" s="1"/>
  <c r="F51" i="267"/>
  <c r="H51" i="267" s="1"/>
  <c r="E51" i="267"/>
  <c r="F50" i="267"/>
  <c r="F52" i="267" s="1"/>
  <c r="E50" i="267"/>
  <c r="F49" i="267"/>
  <c r="H49" i="267" s="1"/>
  <c r="E49" i="267"/>
  <c r="A44" i="267"/>
  <c r="A65" i="267" s="1"/>
  <c r="A87" i="267" s="1"/>
  <c r="I43" i="267"/>
  <c r="D43" i="267"/>
  <c r="B43" i="267"/>
  <c r="B64" i="267" s="1"/>
  <c r="B86" i="267" s="1"/>
  <c r="H42" i="267"/>
  <c r="J42" i="267" s="1"/>
  <c r="F42" i="267"/>
  <c r="C42" i="267"/>
  <c r="E42" i="267" s="1"/>
  <c r="H41" i="267"/>
  <c r="J41" i="267" s="1"/>
  <c r="F41" i="267"/>
  <c r="C41" i="267"/>
  <c r="E41" i="267" s="1"/>
  <c r="G41" i="267" s="1"/>
  <c r="B41" i="267"/>
  <c r="B62" i="267" s="1"/>
  <c r="B84" i="267" s="1"/>
  <c r="H40" i="267"/>
  <c r="J40" i="267" s="1"/>
  <c r="F40" i="267"/>
  <c r="C40" i="267"/>
  <c r="E40" i="267" s="1"/>
  <c r="G40" i="267" s="1"/>
  <c r="B40" i="267"/>
  <c r="B61" i="267" s="1"/>
  <c r="B83" i="267" s="1"/>
  <c r="I39" i="267"/>
  <c r="D39" i="267"/>
  <c r="B39" i="267"/>
  <c r="B60" i="267" s="1"/>
  <c r="B82" i="267" s="1"/>
  <c r="H38" i="267"/>
  <c r="J38" i="267" s="1"/>
  <c r="F38" i="267"/>
  <c r="C38" i="267"/>
  <c r="E38" i="267" s="1"/>
  <c r="H37" i="267"/>
  <c r="J37" i="267" s="1"/>
  <c r="F37" i="267"/>
  <c r="C37" i="267"/>
  <c r="E37" i="267" s="1"/>
  <c r="H36" i="267"/>
  <c r="H39" i="267" s="1"/>
  <c r="F36" i="267"/>
  <c r="C36" i="267"/>
  <c r="C39" i="267" s="1"/>
  <c r="I35" i="267"/>
  <c r="D35" i="267"/>
  <c r="H34" i="267"/>
  <c r="J34" i="267" s="1"/>
  <c r="F34" i="267"/>
  <c r="C34" i="267"/>
  <c r="E34" i="267" s="1"/>
  <c r="B34" i="267"/>
  <c r="B55" i="267" s="1"/>
  <c r="B77" i="267" s="1"/>
  <c r="H33" i="267"/>
  <c r="J33" i="267" s="1"/>
  <c r="F33" i="267"/>
  <c r="C33" i="267"/>
  <c r="B33" i="267"/>
  <c r="B54" i="267" s="1"/>
  <c r="B76" i="267" s="1"/>
  <c r="H32" i="267"/>
  <c r="F32" i="267"/>
  <c r="C32" i="267"/>
  <c r="E32" i="267" s="1"/>
  <c r="G32" i="267" s="1"/>
  <c r="I31" i="267"/>
  <c r="D31" i="267"/>
  <c r="B31" i="267"/>
  <c r="B52" i="267" s="1"/>
  <c r="B74" i="267" s="1"/>
  <c r="H30" i="267"/>
  <c r="J30" i="267" s="1"/>
  <c r="F30" i="267"/>
  <c r="C30" i="267"/>
  <c r="E30" i="267" s="1"/>
  <c r="H29" i="267"/>
  <c r="J29" i="267" s="1"/>
  <c r="F29" i="267"/>
  <c r="C29" i="267"/>
  <c r="E29" i="267" s="1"/>
  <c r="B29" i="267"/>
  <c r="B50" i="267" s="1"/>
  <c r="B72" i="267" s="1"/>
  <c r="H28" i="267"/>
  <c r="F28" i="267"/>
  <c r="C28" i="267"/>
  <c r="B28" i="267"/>
  <c r="B49" i="267" s="1"/>
  <c r="B71" i="267" s="1"/>
  <c r="A28" i="267"/>
  <c r="A49" i="267" s="1"/>
  <c r="A71" i="267" s="1"/>
  <c r="B22" i="267"/>
  <c r="B44" i="267" s="1"/>
  <c r="B65" i="267" s="1"/>
  <c r="A22" i="267"/>
  <c r="F21" i="267"/>
  <c r="E21" i="267"/>
  <c r="D21" i="267"/>
  <c r="C21" i="267"/>
  <c r="B21" i="267"/>
  <c r="G20" i="267"/>
  <c r="B20" i="267"/>
  <c r="B42" i="267" s="1"/>
  <c r="B63" i="267" s="1"/>
  <c r="B85" i="267" s="1"/>
  <c r="G19" i="267"/>
  <c r="B19" i="267"/>
  <c r="G18" i="267"/>
  <c r="B18" i="267"/>
  <c r="F17" i="267"/>
  <c r="G17" i="267" s="1"/>
  <c r="E17" i="267"/>
  <c r="D17" i="267"/>
  <c r="C17" i="267"/>
  <c r="B17" i="267"/>
  <c r="G16" i="267"/>
  <c r="B16" i="267"/>
  <c r="B38" i="267" s="1"/>
  <c r="B59" i="267" s="1"/>
  <c r="B81" i="267" s="1"/>
  <c r="A16" i="267"/>
  <c r="A38" i="267" s="1"/>
  <c r="A59" i="267" s="1"/>
  <c r="A81" i="267" s="1"/>
  <c r="G15" i="267"/>
  <c r="B15" i="267"/>
  <c r="B37" i="267" s="1"/>
  <c r="B58" i="267" s="1"/>
  <c r="B80" i="267" s="1"/>
  <c r="A15" i="267"/>
  <c r="A37" i="267" s="1"/>
  <c r="A58" i="267" s="1"/>
  <c r="A80" i="267" s="1"/>
  <c r="G14" i="267"/>
  <c r="B14" i="267"/>
  <c r="B36" i="267" s="1"/>
  <c r="A14" i="267"/>
  <c r="A36" i="267" s="1"/>
  <c r="A57" i="267" s="1"/>
  <c r="A79" i="267" s="1"/>
  <c r="F13" i="267"/>
  <c r="G13" i="267" s="1"/>
  <c r="E13" i="267"/>
  <c r="D13" i="267"/>
  <c r="C13" i="267"/>
  <c r="B13" i="267"/>
  <c r="B35" i="267" s="1"/>
  <c r="B56" i="267" s="1"/>
  <c r="G12" i="267"/>
  <c r="B12" i="267"/>
  <c r="G11" i="267"/>
  <c r="B11" i="267"/>
  <c r="G10" i="267"/>
  <c r="B10" i="267"/>
  <c r="B32" i="267" s="1"/>
  <c r="B53" i="267" s="1"/>
  <c r="B75" i="267" s="1"/>
  <c r="F9" i="267"/>
  <c r="E9" i="267"/>
  <c r="D9" i="267"/>
  <c r="C9" i="267"/>
  <c r="C22" i="267" s="1"/>
  <c r="B9" i="267"/>
  <c r="G8" i="267"/>
  <c r="B8" i="267"/>
  <c r="B30" i="267" s="1"/>
  <c r="B51" i="267" s="1"/>
  <c r="B73" i="267" s="1"/>
  <c r="G7" i="267"/>
  <c r="B7" i="267"/>
  <c r="A7" i="267"/>
  <c r="A29" i="267" s="1"/>
  <c r="A50" i="267" s="1"/>
  <c r="A72" i="267" s="1"/>
  <c r="G6" i="267"/>
  <c r="B6" i="267"/>
  <c r="A6" i="267"/>
  <c r="A87" i="266"/>
  <c r="D86" i="266"/>
  <c r="E85" i="266"/>
  <c r="C85" i="266"/>
  <c r="E84" i="266"/>
  <c r="C84" i="266"/>
  <c r="E83" i="266"/>
  <c r="C83" i="266"/>
  <c r="D82" i="266"/>
  <c r="F81" i="266"/>
  <c r="E81" i="266"/>
  <c r="C81" i="266"/>
  <c r="E80" i="266"/>
  <c r="C80" i="266"/>
  <c r="F80" i="266" s="1"/>
  <c r="E79" i="266"/>
  <c r="E82" i="266" s="1"/>
  <c r="C79" i="266"/>
  <c r="D78" i="266"/>
  <c r="D87" i="266" s="1"/>
  <c r="E77" i="266"/>
  <c r="F77" i="266" s="1"/>
  <c r="C77" i="266"/>
  <c r="E76" i="266"/>
  <c r="C76" i="266"/>
  <c r="E75" i="266"/>
  <c r="C75" i="266"/>
  <c r="C78" i="266" s="1"/>
  <c r="D74" i="266"/>
  <c r="E73" i="266"/>
  <c r="C73" i="266"/>
  <c r="F73" i="266" s="1"/>
  <c r="E72" i="266"/>
  <c r="C72" i="266"/>
  <c r="E71" i="266"/>
  <c r="E74" i="266" s="1"/>
  <c r="C71" i="266"/>
  <c r="G64" i="266"/>
  <c r="D64" i="266"/>
  <c r="C64" i="266"/>
  <c r="E64" i="266" s="1"/>
  <c r="F63" i="266"/>
  <c r="H63" i="266" s="1"/>
  <c r="E63" i="266"/>
  <c r="B63" i="266"/>
  <c r="B85" i="266" s="1"/>
  <c r="F62" i="266"/>
  <c r="H62" i="266" s="1"/>
  <c r="E62" i="266"/>
  <c r="F61" i="266"/>
  <c r="H61" i="266" s="1"/>
  <c r="E61" i="266"/>
  <c r="G60" i="266"/>
  <c r="D60" i="266"/>
  <c r="C60" i="266"/>
  <c r="C65" i="266" s="1"/>
  <c r="F59" i="266"/>
  <c r="H59" i="266" s="1"/>
  <c r="E59" i="266"/>
  <c r="F58" i="266"/>
  <c r="H58" i="266" s="1"/>
  <c r="E58" i="266"/>
  <c r="F57" i="266"/>
  <c r="E57" i="266"/>
  <c r="G56" i="266"/>
  <c r="D56" i="266"/>
  <c r="C56" i="266"/>
  <c r="F55" i="266"/>
  <c r="H55" i="266" s="1"/>
  <c r="E55" i="266"/>
  <c r="F54" i="266"/>
  <c r="H54" i="266" s="1"/>
  <c r="E54" i="266"/>
  <c r="F53" i="266"/>
  <c r="E53" i="266"/>
  <c r="G52" i="266"/>
  <c r="D52" i="266"/>
  <c r="C52" i="266"/>
  <c r="E52" i="266" s="1"/>
  <c r="F51" i="266"/>
  <c r="H51" i="266" s="1"/>
  <c r="E51" i="266"/>
  <c r="F50" i="266"/>
  <c r="H50" i="266" s="1"/>
  <c r="E50" i="266"/>
  <c r="F49" i="266"/>
  <c r="H49" i="266" s="1"/>
  <c r="E49" i="266"/>
  <c r="B44" i="266"/>
  <c r="B65" i="266" s="1"/>
  <c r="B87" i="266" s="1"/>
  <c r="I43" i="266"/>
  <c r="D43" i="266"/>
  <c r="H42" i="266"/>
  <c r="J42" i="266" s="1"/>
  <c r="F42" i="266"/>
  <c r="C42" i="266"/>
  <c r="E42" i="266" s="1"/>
  <c r="B42" i="266"/>
  <c r="J41" i="266"/>
  <c r="H41" i="266"/>
  <c r="F41" i="266"/>
  <c r="C41" i="266"/>
  <c r="B41" i="266"/>
  <c r="B62" i="266" s="1"/>
  <c r="B84" i="266" s="1"/>
  <c r="H40" i="266"/>
  <c r="F40" i="266"/>
  <c r="C40" i="266"/>
  <c r="E40" i="266" s="1"/>
  <c r="I39" i="266"/>
  <c r="D39" i="266"/>
  <c r="D44" i="266" s="1"/>
  <c r="H38" i="266"/>
  <c r="J38" i="266" s="1"/>
  <c r="F38" i="266"/>
  <c r="C38" i="266"/>
  <c r="E38" i="266" s="1"/>
  <c r="H37" i="266"/>
  <c r="F37" i="266"/>
  <c r="C37" i="266"/>
  <c r="E37" i="266" s="1"/>
  <c r="G37" i="266" s="1"/>
  <c r="B37" i="266"/>
  <c r="B58" i="266" s="1"/>
  <c r="B80" i="266" s="1"/>
  <c r="A37" i="266"/>
  <c r="A58" i="266" s="1"/>
  <c r="A80" i="266" s="1"/>
  <c r="J36" i="266"/>
  <c r="H36" i="266"/>
  <c r="F36" i="266"/>
  <c r="C36" i="266"/>
  <c r="E36" i="266" s="1"/>
  <c r="A36" i="266"/>
  <c r="A57" i="266" s="1"/>
  <c r="A79" i="266" s="1"/>
  <c r="I35" i="266"/>
  <c r="D35" i="266"/>
  <c r="C35" i="266"/>
  <c r="B35" i="266"/>
  <c r="B56" i="266" s="1"/>
  <c r="B78" i="266" s="1"/>
  <c r="J34" i="266"/>
  <c r="H34" i="266"/>
  <c r="F34" i="266"/>
  <c r="C34" i="266"/>
  <c r="E34" i="266" s="1"/>
  <c r="H33" i="266"/>
  <c r="F33" i="266"/>
  <c r="C33" i="266"/>
  <c r="E33" i="266" s="1"/>
  <c r="J32" i="266"/>
  <c r="H32" i="266"/>
  <c r="F32" i="266"/>
  <c r="C32" i="266"/>
  <c r="E32" i="266" s="1"/>
  <c r="B32" i="266"/>
  <c r="B53" i="266" s="1"/>
  <c r="B75" i="266" s="1"/>
  <c r="I31" i="266"/>
  <c r="D31" i="266"/>
  <c r="H30" i="266"/>
  <c r="J30" i="266" s="1"/>
  <c r="F30" i="266"/>
  <c r="C30" i="266"/>
  <c r="E30" i="266" s="1"/>
  <c r="G30" i="266" s="1"/>
  <c r="B30" i="266"/>
  <c r="B51" i="266" s="1"/>
  <c r="B73" i="266" s="1"/>
  <c r="H29" i="266"/>
  <c r="F29" i="266"/>
  <c r="C29" i="266"/>
  <c r="E29" i="266" s="1"/>
  <c r="B29" i="266"/>
  <c r="B50" i="266" s="1"/>
  <c r="B72" i="266" s="1"/>
  <c r="H28" i="266"/>
  <c r="J28" i="266" s="1"/>
  <c r="F28" i="266"/>
  <c r="C28" i="266"/>
  <c r="B22" i="266"/>
  <c r="A22" i="266"/>
  <c r="A44" i="266" s="1"/>
  <c r="A65" i="266" s="1"/>
  <c r="F21" i="266"/>
  <c r="G21" i="266" s="1"/>
  <c r="E21" i="266"/>
  <c r="D21" i="266"/>
  <c r="C21" i="266"/>
  <c r="C22" i="266" s="1"/>
  <c r="B21" i="266"/>
  <c r="B43" i="266" s="1"/>
  <c r="B64" i="266" s="1"/>
  <c r="B86" i="266" s="1"/>
  <c r="G20" i="266"/>
  <c r="B20" i="266"/>
  <c r="G19" i="266"/>
  <c r="B19" i="266"/>
  <c r="G18" i="266"/>
  <c r="B18" i="266"/>
  <c r="B40" i="266" s="1"/>
  <c r="B61" i="266" s="1"/>
  <c r="B83" i="266" s="1"/>
  <c r="F17" i="266"/>
  <c r="E17" i="266"/>
  <c r="D17" i="266"/>
  <c r="C17" i="266"/>
  <c r="B17" i="266"/>
  <c r="B39" i="266" s="1"/>
  <c r="B60" i="266" s="1"/>
  <c r="B82" i="266" s="1"/>
  <c r="G16" i="266"/>
  <c r="B16" i="266"/>
  <c r="B38" i="266" s="1"/>
  <c r="B59" i="266" s="1"/>
  <c r="B81" i="266" s="1"/>
  <c r="A16" i="266"/>
  <c r="A38" i="266" s="1"/>
  <c r="A59" i="266" s="1"/>
  <c r="A81" i="266" s="1"/>
  <c r="G15" i="266"/>
  <c r="B15" i="266"/>
  <c r="A15" i="266"/>
  <c r="G14" i="266"/>
  <c r="B14" i="266"/>
  <c r="B36" i="266" s="1"/>
  <c r="B57" i="266" s="1"/>
  <c r="B79" i="266" s="1"/>
  <c r="A14" i="266"/>
  <c r="F13" i="266"/>
  <c r="E13" i="266"/>
  <c r="D13" i="266"/>
  <c r="C13" i="266"/>
  <c r="B13" i="266"/>
  <c r="G12" i="266"/>
  <c r="B12" i="266"/>
  <c r="B34" i="266" s="1"/>
  <c r="B55" i="266" s="1"/>
  <c r="B77" i="266" s="1"/>
  <c r="G11" i="266"/>
  <c r="B11" i="266"/>
  <c r="B33" i="266" s="1"/>
  <c r="B54" i="266" s="1"/>
  <c r="B76" i="266" s="1"/>
  <c r="G10" i="266"/>
  <c r="B10" i="266"/>
  <c r="F9" i="266"/>
  <c r="F22" i="266" s="1"/>
  <c r="E9" i="266"/>
  <c r="D9" i="266"/>
  <c r="C9" i="266"/>
  <c r="B9" i="266"/>
  <c r="B31" i="266" s="1"/>
  <c r="B52" i="266" s="1"/>
  <c r="B74" i="266" s="1"/>
  <c r="G8" i="266"/>
  <c r="B8" i="266"/>
  <c r="G7" i="266"/>
  <c r="B7" i="266"/>
  <c r="G6" i="266"/>
  <c r="B6" i="266"/>
  <c r="B28" i="266" s="1"/>
  <c r="B49" i="266" s="1"/>
  <c r="B71" i="266" s="1"/>
  <c r="A6" i="266"/>
  <c r="A28" i="266" s="1"/>
  <c r="A49" i="266" s="1"/>
  <c r="A71" i="266" s="1"/>
  <c r="D86" i="265"/>
  <c r="B86" i="265"/>
  <c r="E85" i="265"/>
  <c r="F85" i="265" s="1"/>
  <c r="C85" i="265"/>
  <c r="E84" i="265"/>
  <c r="C84" i="265"/>
  <c r="C86" i="265" s="1"/>
  <c r="B84" i="265"/>
  <c r="F83" i="265"/>
  <c r="E83" i="265"/>
  <c r="C83" i="265"/>
  <c r="D82" i="265"/>
  <c r="B82" i="265"/>
  <c r="E81" i="265"/>
  <c r="C81" i="265"/>
  <c r="E80" i="265"/>
  <c r="C80" i="265"/>
  <c r="C82" i="265" s="1"/>
  <c r="B80" i="265"/>
  <c r="E79" i="265"/>
  <c r="C79" i="265"/>
  <c r="F79" i="265" s="1"/>
  <c r="A79" i="265"/>
  <c r="D78" i="265"/>
  <c r="E77" i="265"/>
  <c r="E78" i="265" s="1"/>
  <c r="C77" i="265"/>
  <c r="B77" i="265"/>
  <c r="E76" i="265"/>
  <c r="F76" i="265" s="1"/>
  <c r="C76" i="265"/>
  <c r="E75" i="265"/>
  <c r="C75" i="265"/>
  <c r="C78" i="265" s="1"/>
  <c r="E74" i="265"/>
  <c r="D74" i="265"/>
  <c r="D87" i="265" s="1"/>
  <c r="E73" i="265"/>
  <c r="F73" i="265" s="1"/>
  <c r="C73" i="265"/>
  <c r="E72" i="265"/>
  <c r="F72" i="265" s="1"/>
  <c r="C72" i="265"/>
  <c r="E71" i="265"/>
  <c r="C71" i="265"/>
  <c r="B65" i="265"/>
  <c r="B87" i="265" s="1"/>
  <c r="A65" i="265"/>
  <c r="A87" i="265" s="1"/>
  <c r="G64" i="265"/>
  <c r="G65" i="265" s="1"/>
  <c r="E64" i="265"/>
  <c r="D64" i="265"/>
  <c r="C64" i="265"/>
  <c r="B64" i="265"/>
  <c r="F63" i="265"/>
  <c r="H63" i="265" s="1"/>
  <c r="E63" i="265"/>
  <c r="H62" i="265"/>
  <c r="F62" i="265"/>
  <c r="E62" i="265"/>
  <c r="B62" i="265"/>
  <c r="F61" i="265"/>
  <c r="F64" i="265" s="1"/>
  <c r="E61" i="265"/>
  <c r="B61" i="265"/>
  <c r="B83" i="265" s="1"/>
  <c r="G60" i="265"/>
  <c r="D60" i="265"/>
  <c r="C60" i="265"/>
  <c r="E60" i="265" s="1"/>
  <c r="B60" i="265"/>
  <c r="H59" i="265"/>
  <c r="F59" i="265"/>
  <c r="E59" i="265"/>
  <c r="F58" i="265"/>
  <c r="H58" i="265" s="1"/>
  <c r="E58" i="265"/>
  <c r="B58" i="265"/>
  <c r="A58" i="265"/>
  <c r="A80" i="265" s="1"/>
  <c r="H57" i="265"/>
  <c r="F57" i="265"/>
  <c r="E57" i="265"/>
  <c r="G56" i="265"/>
  <c r="F56" i="265"/>
  <c r="D56" i="265"/>
  <c r="C56" i="265"/>
  <c r="E56" i="265" s="1"/>
  <c r="F55" i="265"/>
  <c r="H55" i="265" s="1"/>
  <c r="E55" i="265"/>
  <c r="B55" i="265"/>
  <c r="F54" i="265"/>
  <c r="H54" i="265" s="1"/>
  <c r="E54" i="265"/>
  <c r="B54" i="265"/>
  <c r="B76" i="265" s="1"/>
  <c r="H53" i="265"/>
  <c r="F53" i="265"/>
  <c r="E53" i="265"/>
  <c r="G52" i="265"/>
  <c r="F52" i="265"/>
  <c r="D52" i="265"/>
  <c r="D65" i="265" s="1"/>
  <c r="C52" i="265"/>
  <c r="B52" i="265"/>
  <c r="B74" i="265" s="1"/>
  <c r="H51" i="265"/>
  <c r="F51" i="265"/>
  <c r="E51" i="265"/>
  <c r="F50" i="265"/>
  <c r="H50" i="265" s="1"/>
  <c r="E50" i="265"/>
  <c r="F49" i="265"/>
  <c r="H49" i="265" s="1"/>
  <c r="E49" i="265"/>
  <c r="B49" i="265"/>
  <c r="B71" i="265" s="1"/>
  <c r="A49" i="265"/>
  <c r="A71" i="265" s="1"/>
  <c r="D44" i="265"/>
  <c r="B44" i="265"/>
  <c r="A44" i="265"/>
  <c r="I43" i="265"/>
  <c r="D43" i="265"/>
  <c r="B43" i="265"/>
  <c r="H42" i="265"/>
  <c r="J42" i="265" s="1"/>
  <c r="F42" i="265"/>
  <c r="C42" i="265"/>
  <c r="E42" i="265" s="1"/>
  <c r="B42" i="265"/>
  <c r="B63" i="265" s="1"/>
  <c r="B85" i="265" s="1"/>
  <c r="H41" i="265"/>
  <c r="J41" i="265" s="1"/>
  <c r="F41" i="265"/>
  <c r="G41" i="265" s="1"/>
  <c r="E41" i="265"/>
  <c r="C41" i="265"/>
  <c r="B41" i="265"/>
  <c r="H40" i="265"/>
  <c r="F40" i="265"/>
  <c r="C40" i="265"/>
  <c r="C43" i="265" s="1"/>
  <c r="B40" i="265"/>
  <c r="I39" i="265"/>
  <c r="F39" i="265"/>
  <c r="D39" i="265"/>
  <c r="B39" i="265"/>
  <c r="H38" i="265"/>
  <c r="J38" i="265" s="1"/>
  <c r="F38" i="265"/>
  <c r="C38" i="265"/>
  <c r="E38" i="265" s="1"/>
  <c r="B38" i="265"/>
  <c r="B59" i="265" s="1"/>
  <c r="B81" i="265" s="1"/>
  <c r="A38" i="265"/>
  <c r="A59" i="265" s="1"/>
  <c r="A81" i="265" s="1"/>
  <c r="H37" i="265"/>
  <c r="J37" i="265" s="1"/>
  <c r="F37" i="265"/>
  <c r="C37" i="265"/>
  <c r="E37" i="265" s="1"/>
  <c r="B37" i="265"/>
  <c r="A37" i="265"/>
  <c r="H36" i="265"/>
  <c r="J36" i="265" s="1"/>
  <c r="F36" i="265"/>
  <c r="C36" i="265"/>
  <c r="E36" i="265" s="1"/>
  <c r="G36" i="265" s="1"/>
  <c r="B36" i="265"/>
  <c r="B57" i="265" s="1"/>
  <c r="B79" i="265" s="1"/>
  <c r="A36" i="265"/>
  <c r="A57" i="265" s="1"/>
  <c r="I35" i="265"/>
  <c r="D35" i="265"/>
  <c r="B35" i="265"/>
  <c r="B56" i="265" s="1"/>
  <c r="B78" i="265" s="1"/>
  <c r="J34" i="265"/>
  <c r="H34" i="265"/>
  <c r="F34" i="265"/>
  <c r="G34" i="265" s="1"/>
  <c r="E34" i="265"/>
  <c r="C34" i="265"/>
  <c r="B34" i="265"/>
  <c r="H33" i="265"/>
  <c r="J33" i="265" s="1"/>
  <c r="F33" i="265"/>
  <c r="C33" i="265"/>
  <c r="E33" i="265" s="1"/>
  <c r="B33" i="265"/>
  <c r="H32" i="265"/>
  <c r="H35" i="265" s="1"/>
  <c r="J35" i="265" s="1"/>
  <c r="F32" i="265"/>
  <c r="F35" i="265" s="1"/>
  <c r="C32" i="265"/>
  <c r="C35" i="265" s="1"/>
  <c r="B32" i="265"/>
  <c r="B53" i="265" s="1"/>
  <c r="B75" i="265" s="1"/>
  <c r="I31" i="265"/>
  <c r="D31" i="265"/>
  <c r="B31" i="265"/>
  <c r="H30" i="265"/>
  <c r="J30" i="265" s="1"/>
  <c r="F30" i="265"/>
  <c r="C30" i="265"/>
  <c r="E30" i="265" s="1"/>
  <c r="G30" i="265" s="1"/>
  <c r="B30" i="265"/>
  <c r="B51" i="265" s="1"/>
  <c r="B73" i="265" s="1"/>
  <c r="H29" i="265"/>
  <c r="J29" i="265" s="1"/>
  <c r="F29" i="265"/>
  <c r="C29" i="265"/>
  <c r="B29" i="265"/>
  <c r="B50" i="265" s="1"/>
  <c r="B72" i="265" s="1"/>
  <c r="A29" i="265"/>
  <c r="A50" i="265" s="1"/>
  <c r="A72" i="265" s="1"/>
  <c r="H28" i="265"/>
  <c r="F28" i="265"/>
  <c r="G28" i="265" s="1"/>
  <c r="C28" i="265"/>
  <c r="E28" i="265" s="1"/>
  <c r="B28" i="265"/>
  <c r="A28" i="265"/>
  <c r="C22" i="265"/>
  <c r="G21" i="265"/>
  <c r="F21" i="265"/>
  <c r="E21" i="265"/>
  <c r="D21" i="265"/>
  <c r="C21" i="265"/>
  <c r="G20" i="265"/>
  <c r="G19" i="265"/>
  <c r="G18" i="265"/>
  <c r="G17" i="265"/>
  <c r="F17" i="265"/>
  <c r="E17" i="265"/>
  <c r="D17" i="265"/>
  <c r="C17" i="265"/>
  <c r="G16" i="265"/>
  <c r="A16" i="265"/>
  <c r="A16" i="268" s="1"/>
  <c r="G15" i="265"/>
  <c r="A15" i="265"/>
  <c r="G14" i="265"/>
  <c r="F13" i="265"/>
  <c r="E13" i="265"/>
  <c r="E22" i="265" s="1"/>
  <c r="D13" i="265"/>
  <c r="D22" i="265" s="1"/>
  <c r="C13" i="265"/>
  <c r="G12" i="265"/>
  <c r="G11" i="265"/>
  <c r="G10" i="265"/>
  <c r="F9" i="265"/>
  <c r="E9" i="265"/>
  <c r="D9" i="265"/>
  <c r="C9" i="265"/>
  <c r="G8" i="265"/>
  <c r="G7" i="265"/>
  <c r="A7" i="265"/>
  <c r="G6" i="265"/>
  <c r="E29" i="268" l="1"/>
  <c r="G29" i="268" s="1"/>
  <c r="F72" i="268"/>
  <c r="C74" i="268"/>
  <c r="C78" i="268"/>
  <c r="C43" i="268"/>
  <c r="C35" i="268"/>
  <c r="F56" i="268"/>
  <c r="H56" i="268" s="1"/>
  <c r="C22" i="268"/>
  <c r="G9" i="268"/>
  <c r="F77" i="268"/>
  <c r="E64" i="268"/>
  <c r="G41" i="268"/>
  <c r="F80" i="268"/>
  <c r="E39" i="268"/>
  <c r="F22" i="268"/>
  <c r="G22" i="268" s="1"/>
  <c r="E56" i="268"/>
  <c r="G13" i="268"/>
  <c r="F81" i="268"/>
  <c r="H31" i="268"/>
  <c r="J31" i="268" s="1"/>
  <c r="E74" i="268"/>
  <c r="H54" i="268"/>
  <c r="E82" i="268"/>
  <c r="F82" i="268" s="1"/>
  <c r="C86" i="268"/>
  <c r="F86" i="268" s="1"/>
  <c r="F60" i="268"/>
  <c r="H60" i="268" s="1"/>
  <c r="G30" i="267"/>
  <c r="F77" i="267"/>
  <c r="F60" i="267"/>
  <c r="H60" i="267" s="1"/>
  <c r="C43" i="267"/>
  <c r="E43" i="267" s="1"/>
  <c r="E78" i="267"/>
  <c r="E87" i="267" s="1"/>
  <c r="F71" i="267"/>
  <c r="F72" i="267"/>
  <c r="C31" i="267"/>
  <c r="F31" i="267"/>
  <c r="I44" i="267"/>
  <c r="H35" i="267"/>
  <c r="J35" i="267" s="1"/>
  <c r="F35" i="267"/>
  <c r="C35" i="267"/>
  <c r="E35" i="267" s="1"/>
  <c r="D87" i="267"/>
  <c r="D65" i="267"/>
  <c r="E65" i="267" s="1"/>
  <c r="G34" i="267"/>
  <c r="D22" i="267"/>
  <c r="F81" i="267"/>
  <c r="G29" i="267"/>
  <c r="F43" i="267"/>
  <c r="G65" i="267"/>
  <c r="G40" i="266"/>
  <c r="G33" i="266"/>
  <c r="H43" i="266"/>
  <c r="F79" i="266"/>
  <c r="D22" i="266"/>
  <c r="C43" i="266"/>
  <c r="E43" i="266" s="1"/>
  <c r="E22" i="266"/>
  <c r="F35" i="266"/>
  <c r="F43" i="266"/>
  <c r="C74" i="266"/>
  <c r="F74" i="266" s="1"/>
  <c r="F64" i="266"/>
  <c r="H64" i="266" s="1"/>
  <c r="F31" i="266"/>
  <c r="H31" i="266"/>
  <c r="J31" i="266" s="1"/>
  <c r="J29" i="266"/>
  <c r="F76" i="266"/>
  <c r="F72" i="266"/>
  <c r="H35" i="266"/>
  <c r="J35" i="266" s="1"/>
  <c r="F84" i="266"/>
  <c r="G13" i="266"/>
  <c r="G42" i="266"/>
  <c r="G34" i="266"/>
  <c r="G38" i="266"/>
  <c r="J43" i="266"/>
  <c r="D65" i="266"/>
  <c r="E35" i="266"/>
  <c r="G32" i="266"/>
  <c r="G30" i="268"/>
  <c r="H52" i="268"/>
  <c r="H64" i="265"/>
  <c r="F84" i="265"/>
  <c r="E86" i="265"/>
  <c r="F86" i="265" s="1"/>
  <c r="E36" i="267"/>
  <c r="G36" i="267" s="1"/>
  <c r="E41" i="266"/>
  <c r="G41" i="266" s="1"/>
  <c r="H57" i="266"/>
  <c r="F60" i="266"/>
  <c r="H60" i="266" s="1"/>
  <c r="F65" i="267"/>
  <c r="H65" i="267" s="1"/>
  <c r="F83" i="267"/>
  <c r="G33" i="265"/>
  <c r="G37" i="265"/>
  <c r="C65" i="265"/>
  <c r="E65" i="265" s="1"/>
  <c r="F78" i="265"/>
  <c r="G21" i="267"/>
  <c r="E29" i="265"/>
  <c r="G29" i="265" s="1"/>
  <c r="C31" i="265"/>
  <c r="C87" i="268"/>
  <c r="E32" i="265"/>
  <c r="H64" i="268"/>
  <c r="G22" i="266"/>
  <c r="E52" i="268"/>
  <c r="F82" i="266"/>
  <c r="G32" i="265"/>
  <c r="G35" i="265" s="1"/>
  <c r="E87" i="268"/>
  <c r="F87" i="268" s="1"/>
  <c r="F39" i="267"/>
  <c r="F44" i="267" s="1"/>
  <c r="G37" i="267"/>
  <c r="G42" i="267"/>
  <c r="G43" i="267" s="1"/>
  <c r="G32" i="268"/>
  <c r="E40" i="268"/>
  <c r="G40" i="268" s="1"/>
  <c r="H52" i="267"/>
  <c r="H39" i="268"/>
  <c r="J39" i="268" s="1"/>
  <c r="J36" i="268"/>
  <c r="F64" i="268"/>
  <c r="F65" i="268" s="1"/>
  <c r="H65" i="268" s="1"/>
  <c r="H61" i="268"/>
  <c r="F76" i="268"/>
  <c r="G38" i="265"/>
  <c r="G39" i="265" s="1"/>
  <c r="G65" i="266"/>
  <c r="F71" i="266"/>
  <c r="E33" i="267"/>
  <c r="G33" i="267" s="1"/>
  <c r="G35" i="267" s="1"/>
  <c r="H59" i="267"/>
  <c r="E65" i="266"/>
  <c r="E52" i="265"/>
  <c r="C39" i="266"/>
  <c r="E39" i="266" s="1"/>
  <c r="F56" i="266"/>
  <c r="H56" i="266" s="1"/>
  <c r="H53" i="266"/>
  <c r="H31" i="267"/>
  <c r="E82" i="265"/>
  <c r="E87" i="265" s="1"/>
  <c r="F87" i="265" s="1"/>
  <c r="F81" i="265"/>
  <c r="E39" i="267"/>
  <c r="J33" i="268"/>
  <c r="H35" i="268"/>
  <c r="E35" i="265"/>
  <c r="J39" i="267"/>
  <c r="E65" i="268"/>
  <c r="G34" i="268"/>
  <c r="H56" i="265"/>
  <c r="J36" i="267"/>
  <c r="H50" i="267"/>
  <c r="G37" i="268"/>
  <c r="G39" i="268" s="1"/>
  <c r="F39" i="268"/>
  <c r="J32" i="265"/>
  <c r="C39" i="265"/>
  <c r="E39" i="265" s="1"/>
  <c r="H61" i="265"/>
  <c r="F80" i="265"/>
  <c r="G9" i="266"/>
  <c r="G29" i="266"/>
  <c r="F56" i="267"/>
  <c r="H56" i="267" s="1"/>
  <c r="H55" i="267"/>
  <c r="E31" i="268"/>
  <c r="H57" i="268"/>
  <c r="I44" i="265"/>
  <c r="H52" i="265"/>
  <c r="F60" i="265"/>
  <c r="H60" i="265" s="1"/>
  <c r="F52" i="266"/>
  <c r="H64" i="267"/>
  <c r="C82" i="267"/>
  <c r="F82" i="267" s="1"/>
  <c r="F31" i="268"/>
  <c r="G28" i="268"/>
  <c r="E56" i="267"/>
  <c r="F79" i="267"/>
  <c r="E35" i="268"/>
  <c r="E78" i="268"/>
  <c r="F78" i="268" s="1"/>
  <c r="E28" i="267"/>
  <c r="G38" i="268"/>
  <c r="F80" i="267"/>
  <c r="G28" i="267"/>
  <c r="G42" i="265"/>
  <c r="H43" i="267"/>
  <c r="J43" i="267" s="1"/>
  <c r="D44" i="267"/>
  <c r="F74" i="267"/>
  <c r="F85" i="267"/>
  <c r="F73" i="268"/>
  <c r="E86" i="266"/>
  <c r="G13" i="265"/>
  <c r="F39" i="266"/>
  <c r="F44" i="266" s="1"/>
  <c r="G36" i="266"/>
  <c r="G39" i="266" s="1"/>
  <c r="H39" i="265"/>
  <c r="J39" i="265" s="1"/>
  <c r="E31" i="267"/>
  <c r="A7" i="268"/>
  <c r="A29" i="268" s="1"/>
  <c r="A50" i="268" s="1"/>
  <c r="A72" i="268" s="1"/>
  <c r="A8" i="265"/>
  <c r="G31" i="267"/>
  <c r="J33" i="266"/>
  <c r="J28" i="267"/>
  <c r="F84" i="268"/>
  <c r="F77" i="265"/>
  <c r="G17" i="266"/>
  <c r="E60" i="266"/>
  <c r="E78" i="266"/>
  <c r="F78" i="266" s="1"/>
  <c r="J29" i="268"/>
  <c r="F31" i="265"/>
  <c r="A7" i="266"/>
  <c r="A29" i="266" s="1"/>
  <c r="A50" i="266" s="1"/>
  <c r="A72" i="266" s="1"/>
  <c r="F75" i="266"/>
  <c r="F85" i="266"/>
  <c r="F74" i="268"/>
  <c r="E40" i="265"/>
  <c r="G40" i="265" s="1"/>
  <c r="G43" i="265" s="1"/>
  <c r="E56" i="266"/>
  <c r="E22" i="267"/>
  <c r="E43" i="268"/>
  <c r="F22" i="265"/>
  <c r="G22" i="265" s="1"/>
  <c r="H31" i="265"/>
  <c r="F43" i="265"/>
  <c r="E43" i="265"/>
  <c r="J40" i="266"/>
  <c r="F22" i="267"/>
  <c r="H43" i="268"/>
  <c r="J43" i="268" s="1"/>
  <c r="G9" i="265"/>
  <c r="J28" i="265"/>
  <c r="J43" i="265"/>
  <c r="J37" i="266"/>
  <c r="H39" i="266"/>
  <c r="J39" i="266" s="1"/>
  <c r="G9" i="267"/>
  <c r="H43" i="265"/>
  <c r="F75" i="265"/>
  <c r="C31" i="266"/>
  <c r="E31" i="266" s="1"/>
  <c r="G31" i="266" s="1"/>
  <c r="E28" i="266"/>
  <c r="G28" i="266" s="1"/>
  <c r="C86" i="266"/>
  <c r="F76" i="267"/>
  <c r="F86" i="267"/>
  <c r="F71" i="268"/>
  <c r="J40" i="265"/>
  <c r="J32" i="267"/>
  <c r="G38" i="267"/>
  <c r="A17" i="265"/>
  <c r="C74" i="265"/>
  <c r="C87" i="265" s="1"/>
  <c r="C82" i="266"/>
  <c r="F83" i="266"/>
  <c r="F71" i="265"/>
  <c r="I44" i="266"/>
  <c r="C44" i="268" l="1"/>
  <c r="E44" i="268" s="1"/>
  <c r="G43" i="268"/>
  <c r="C44" i="267"/>
  <c r="G39" i="267"/>
  <c r="G44" i="267" s="1"/>
  <c r="F78" i="267"/>
  <c r="G22" i="267"/>
  <c r="G43" i="266"/>
  <c r="F86" i="266"/>
  <c r="C87" i="266"/>
  <c r="G35" i="266"/>
  <c r="G44" i="266" s="1"/>
  <c r="J35" i="268"/>
  <c r="H44" i="268"/>
  <c r="J44" i="268" s="1"/>
  <c r="G31" i="268"/>
  <c r="F44" i="268"/>
  <c r="F65" i="266"/>
  <c r="H44" i="266"/>
  <c r="J44" i="266" s="1"/>
  <c r="J31" i="267"/>
  <c r="H44" i="267"/>
  <c r="J44" i="267" s="1"/>
  <c r="F65" i="265"/>
  <c r="H65" i="265" s="1"/>
  <c r="E31" i="265"/>
  <c r="G31" i="265" s="1"/>
  <c r="G44" i="265" s="1"/>
  <c r="C44" i="265"/>
  <c r="E44" i="265" s="1"/>
  <c r="F82" i="265"/>
  <c r="C44" i="266"/>
  <c r="E44" i="266" s="1"/>
  <c r="F74" i="265"/>
  <c r="A9" i="265"/>
  <c r="A8" i="266"/>
  <c r="A30" i="266" s="1"/>
  <c r="A51" i="266" s="1"/>
  <c r="A73" i="266" s="1"/>
  <c r="A8" i="267"/>
  <c r="A30" i="267" s="1"/>
  <c r="A51" i="267" s="1"/>
  <c r="A73" i="267" s="1"/>
  <c r="A30" i="265"/>
  <c r="A51" i="265" s="1"/>
  <c r="A73" i="265" s="1"/>
  <c r="A8" i="268"/>
  <c r="A30" i="268" s="1"/>
  <c r="A51" i="268" s="1"/>
  <c r="A73" i="268" s="1"/>
  <c r="H52" i="266"/>
  <c r="C87" i="267"/>
  <c r="F87" i="267" s="1"/>
  <c r="A39" i="265"/>
  <c r="A60" i="265" s="1"/>
  <c r="A82" i="265" s="1"/>
  <c r="A17" i="268"/>
  <c r="A39" i="268" s="1"/>
  <c r="A60" i="268" s="1"/>
  <c r="A82" i="268" s="1"/>
  <c r="A18" i="265"/>
  <c r="A17" i="267"/>
  <c r="A39" i="267" s="1"/>
  <c r="A60" i="267" s="1"/>
  <c r="A82" i="267" s="1"/>
  <c r="A17" i="266"/>
  <c r="A39" i="266" s="1"/>
  <c r="A60" i="266" s="1"/>
  <c r="A82" i="266" s="1"/>
  <c r="F44" i="265"/>
  <c r="E44" i="267"/>
  <c r="E87" i="266"/>
  <c r="F87" i="266" s="1"/>
  <c r="G35" i="268"/>
  <c r="J31" i="265"/>
  <c r="H44" i="265"/>
  <c r="J44" i="265" s="1"/>
  <c r="H65" i="266"/>
  <c r="A9" i="267" l="1"/>
  <c r="A31" i="267" s="1"/>
  <c r="A52" i="267" s="1"/>
  <c r="A74" i="267" s="1"/>
  <c r="A9" i="266"/>
  <c r="A31" i="266" s="1"/>
  <c r="A52" i="266" s="1"/>
  <c r="A74" i="266" s="1"/>
  <c r="A31" i="265"/>
  <c r="A52" i="265" s="1"/>
  <c r="A74" i="265" s="1"/>
  <c r="A9" i="268"/>
  <c r="A31" i="268" s="1"/>
  <c r="A52" i="268" s="1"/>
  <c r="A74" i="268" s="1"/>
  <c r="A10" i="265"/>
  <c r="A18" i="267"/>
  <c r="A40" i="267" s="1"/>
  <c r="A61" i="267" s="1"/>
  <c r="A83" i="267" s="1"/>
  <c r="A18" i="266"/>
  <c r="A40" i="266" s="1"/>
  <c r="A61" i="266" s="1"/>
  <c r="A83" i="266" s="1"/>
  <c r="A40" i="265"/>
  <c r="A61" i="265" s="1"/>
  <c r="A83" i="265" s="1"/>
  <c r="A18" i="268"/>
  <c r="A40" i="268" s="1"/>
  <c r="A61" i="268" s="1"/>
  <c r="A83" i="268" s="1"/>
  <c r="A19" i="265"/>
  <c r="G44" i="268"/>
  <c r="A41" i="265" l="1"/>
  <c r="A62" i="265" s="1"/>
  <c r="A84" i="265" s="1"/>
  <c r="A19" i="266"/>
  <c r="A41" i="266" s="1"/>
  <c r="A62" i="266" s="1"/>
  <c r="A84" i="266" s="1"/>
  <c r="A19" i="267"/>
  <c r="A41" i="267" s="1"/>
  <c r="A62" i="267" s="1"/>
  <c r="A84" i="267" s="1"/>
  <c r="A19" i="268"/>
  <c r="A41" i="268" s="1"/>
  <c r="A62" i="268" s="1"/>
  <c r="A84" i="268" s="1"/>
  <c r="A20" i="265"/>
  <c r="A10" i="266"/>
  <c r="A32" i="266" s="1"/>
  <c r="A53" i="266" s="1"/>
  <c r="A75" i="266" s="1"/>
  <c r="A10" i="268"/>
  <c r="A32" i="268" s="1"/>
  <c r="A53" i="268" s="1"/>
  <c r="A75" i="268" s="1"/>
  <c r="A32" i="265"/>
  <c r="A53" i="265" s="1"/>
  <c r="A75" i="265" s="1"/>
  <c r="A11" i="265"/>
  <c r="A10" i="267"/>
  <c r="A32" i="267" s="1"/>
  <c r="A53" i="267" s="1"/>
  <c r="A75" i="267" s="1"/>
  <c r="A33" i="265" l="1"/>
  <c r="A54" i="265" s="1"/>
  <c r="A76" i="265" s="1"/>
  <c r="A11" i="268"/>
  <c r="A33" i="268" s="1"/>
  <c r="A54" i="268" s="1"/>
  <c r="A76" i="268" s="1"/>
  <c r="A11" i="266"/>
  <c r="A33" i="266" s="1"/>
  <c r="A54" i="266" s="1"/>
  <c r="A76" i="266" s="1"/>
  <c r="A12" i="265"/>
  <c r="A11" i="267"/>
  <c r="A33" i="267" s="1"/>
  <c r="A54" i="267" s="1"/>
  <c r="A76" i="267" s="1"/>
  <c r="A20" i="266"/>
  <c r="A42" i="266" s="1"/>
  <c r="A63" i="266" s="1"/>
  <c r="A85" i="266" s="1"/>
  <c r="A20" i="267"/>
  <c r="A42" i="267" s="1"/>
  <c r="A63" i="267" s="1"/>
  <c r="A85" i="267" s="1"/>
  <c r="A20" i="268"/>
  <c r="A42" i="268" s="1"/>
  <c r="A63" i="268" s="1"/>
  <c r="A85" i="268" s="1"/>
  <c r="A21" i="265"/>
  <c r="A42" i="265"/>
  <c r="A63" i="265" s="1"/>
  <c r="A85" i="265" s="1"/>
  <c r="A21" i="266" l="1"/>
  <c r="A43" i="266" s="1"/>
  <c r="A64" i="266" s="1"/>
  <c r="A86" i="266" s="1"/>
  <c r="A21" i="268"/>
  <c r="A43" i="268" s="1"/>
  <c r="A64" i="268" s="1"/>
  <c r="A86" i="268" s="1"/>
  <c r="A21" i="267"/>
  <c r="A43" i="267" s="1"/>
  <c r="A64" i="267" s="1"/>
  <c r="A86" i="267" s="1"/>
  <c r="A43" i="265"/>
  <c r="A64" i="265" s="1"/>
  <c r="A86" i="265" s="1"/>
  <c r="A12" i="268"/>
  <c r="A34" i="268" s="1"/>
  <c r="A55" i="268" s="1"/>
  <c r="A77" i="268" s="1"/>
  <c r="A12" i="267"/>
  <c r="A34" i="267" s="1"/>
  <c r="A55" i="267" s="1"/>
  <c r="A77" i="267" s="1"/>
  <c r="A34" i="265"/>
  <c r="A55" i="265" s="1"/>
  <c r="A77" i="265" s="1"/>
  <c r="A12" i="266"/>
  <c r="A34" i="266" s="1"/>
  <c r="A55" i="266" s="1"/>
  <c r="A77" i="266" s="1"/>
  <c r="A13" i="265"/>
  <c r="A13" i="266" l="1"/>
  <c r="A35" i="266" s="1"/>
  <c r="A56" i="266" s="1"/>
  <c r="A78" i="266" s="1"/>
  <c r="A13" i="267"/>
  <c r="A35" i="267" s="1"/>
  <c r="A56" i="267" s="1"/>
  <c r="A78" i="267" s="1"/>
  <c r="A35" i="265"/>
  <c r="A56" i="265" s="1"/>
  <c r="A78" i="265" s="1"/>
  <c r="A13" i="268"/>
  <c r="A35" i="268" s="1"/>
  <c r="A56" i="268" s="1"/>
  <c r="A78" i="268" s="1"/>
  <c r="A2" i="263" l="1"/>
  <c r="F19" i="264" l="1"/>
  <c r="F18" i="264"/>
  <c r="F17" i="264"/>
  <c r="E11" i="263"/>
  <c r="E12" i="263"/>
  <c r="E10" i="263"/>
  <c r="F16" i="264" l="1"/>
  <c r="E16" i="264"/>
  <c r="C16" i="264"/>
  <c r="F15" i="264"/>
  <c r="E15" i="264"/>
  <c r="C15" i="264"/>
  <c r="F14" i="264"/>
  <c r="E14" i="264"/>
  <c r="C14" i="264"/>
  <c r="G16" i="262"/>
  <c r="G14" i="262"/>
  <c r="G13" i="262"/>
  <c r="G12" i="262"/>
  <c r="G11" i="262"/>
  <c r="G10" i="262"/>
  <c r="BG56" i="44" l="1"/>
  <c r="BH56" i="44"/>
  <c r="BH47" i="44"/>
  <c r="BH44" i="44"/>
  <c r="BG38" i="44"/>
  <c r="BH38" i="44"/>
  <c r="BH65" i="44" s="1"/>
  <c r="BH14" i="44"/>
  <c r="BK55" i="44"/>
  <c r="BJ55" i="44"/>
  <c r="BI55" i="44"/>
  <c r="BK54" i="44"/>
  <c r="BJ54" i="44"/>
  <c r="BI54" i="44"/>
  <c r="BK53" i="44"/>
  <c r="BK56" i="44" s="1"/>
  <c r="BK69" i="44" s="1"/>
  <c r="BJ53" i="44"/>
  <c r="BJ56" i="44" s="1"/>
  <c r="BI53" i="44"/>
  <c r="BI56" i="44" s="1"/>
  <c r="BI69" i="44" s="1"/>
  <c r="BK51" i="44"/>
  <c r="BJ51" i="44"/>
  <c r="BI51" i="44"/>
  <c r="BK50" i="44"/>
  <c r="BJ50" i="44"/>
  <c r="BI50" i="44"/>
  <c r="BK49" i="44"/>
  <c r="BJ49" i="44"/>
  <c r="BI49" i="44"/>
  <c r="BK48" i="44"/>
  <c r="BJ48" i="44"/>
  <c r="BI48" i="44"/>
  <c r="BI52" i="44" s="1"/>
  <c r="BI68" i="44" s="1"/>
  <c r="BK46" i="44"/>
  <c r="BJ46" i="44"/>
  <c r="BI46" i="44"/>
  <c r="BK45" i="44"/>
  <c r="BJ45" i="44"/>
  <c r="BJ47" i="44" s="1"/>
  <c r="BI45" i="44"/>
  <c r="BI47" i="44" s="1"/>
  <c r="BK43" i="44"/>
  <c r="BJ43" i="44"/>
  <c r="BI43" i="44"/>
  <c r="BK42" i="44"/>
  <c r="BJ42" i="44"/>
  <c r="BI42" i="44"/>
  <c r="BK41" i="44"/>
  <c r="BJ41" i="44"/>
  <c r="BI41" i="44"/>
  <c r="BK40" i="44"/>
  <c r="BJ40" i="44"/>
  <c r="BI40" i="44"/>
  <c r="BK39" i="44"/>
  <c r="BJ39" i="44"/>
  <c r="BJ44" i="44" s="1"/>
  <c r="BJ66" i="44" s="1"/>
  <c r="BI39" i="44"/>
  <c r="BK37" i="44"/>
  <c r="BK38" i="44" s="1"/>
  <c r="BK65" i="44" s="1"/>
  <c r="BJ37" i="44"/>
  <c r="BI37" i="44"/>
  <c r="BK36" i="44"/>
  <c r="BJ36" i="44"/>
  <c r="BI36" i="44"/>
  <c r="BK35" i="44"/>
  <c r="BJ35" i="44"/>
  <c r="BI35" i="44"/>
  <c r="BI38" i="44" s="1"/>
  <c r="BK34" i="44"/>
  <c r="BJ34" i="44"/>
  <c r="BI34" i="44"/>
  <c r="BK32" i="44"/>
  <c r="BJ32" i="44"/>
  <c r="BI32" i="44"/>
  <c r="BK31" i="44"/>
  <c r="BJ31" i="44"/>
  <c r="BI31" i="44"/>
  <c r="BK30" i="44"/>
  <c r="BJ30" i="44"/>
  <c r="BI30" i="44"/>
  <c r="BK29" i="44"/>
  <c r="BK33" i="44"/>
  <c r="BK64" i="44" s="1"/>
  <c r="BJ29" i="44"/>
  <c r="BI29" i="44"/>
  <c r="BI33" i="44" s="1"/>
  <c r="BI64" i="44" s="1"/>
  <c r="BK27" i="44"/>
  <c r="BJ27" i="44"/>
  <c r="BI27" i="44"/>
  <c r="BK26" i="44"/>
  <c r="BJ26" i="44"/>
  <c r="BJ28" i="44" s="1"/>
  <c r="BJ63" i="44" s="1"/>
  <c r="BI26" i="44"/>
  <c r="BK25" i="44"/>
  <c r="BJ25" i="44"/>
  <c r="BI25" i="44"/>
  <c r="BK24" i="44"/>
  <c r="BJ24" i="44"/>
  <c r="BI24" i="44"/>
  <c r="BK23" i="44"/>
  <c r="BJ23" i="44"/>
  <c r="BI23" i="44"/>
  <c r="BK21" i="44"/>
  <c r="BJ21" i="44"/>
  <c r="BI21" i="44"/>
  <c r="BK20" i="44"/>
  <c r="BJ20" i="44"/>
  <c r="BI20" i="44"/>
  <c r="BK19" i="44"/>
  <c r="BJ19" i="44"/>
  <c r="BI19" i="44"/>
  <c r="BK18" i="44"/>
  <c r="BK22" i="44"/>
  <c r="BK62" i="44" s="1"/>
  <c r="BJ18" i="44"/>
  <c r="BJ22" i="44" s="1"/>
  <c r="BJ62" i="44" s="1"/>
  <c r="BI18" i="44"/>
  <c r="BI22" i="44" s="1"/>
  <c r="BK16" i="44"/>
  <c r="BJ16" i="44"/>
  <c r="BI16" i="44"/>
  <c r="BK15" i="44"/>
  <c r="BK17" i="44"/>
  <c r="BK61" i="44" s="1"/>
  <c r="BJ15" i="44"/>
  <c r="BJ17" i="44" s="1"/>
  <c r="BJ61" i="44" s="1"/>
  <c r="BI15" i="44"/>
  <c r="BI17" i="44" s="1"/>
  <c r="BK13" i="44"/>
  <c r="BJ13" i="44"/>
  <c r="BI13" i="44"/>
  <c r="BK12" i="44"/>
  <c r="BJ12" i="44"/>
  <c r="BI12" i="44"/>
  <c r="BK11" i="44"/>
  <c r="BJ11" i="44"/>
  <c r="BI11" i="44"/>
  <c r="BK10" i="44"/>
  <c r="BK14" i="44" s="1"/>
  <c r="BK60" i="44" s="1"/>
  <c r="BJ10" i="44"/>
  <c r="BI10" i="44"/>
  <c r="BI14" i="44" s="1"/>
  <c r="BI60" i="44" s="1"/>
  <c r="BK8" i="44"/>
  <c r="BJ8" i="44"/>
  <c r="BI8" i="44"/>
  <c r="BK7" i="44"/>
  <c r="BJ7" i="44"/>
  <c r="BI7" i="44"/>
  <c r="BJ6" i="44"/>
  <c r="BJ9" i="44" s="1"/>
  <c r="BJ59" i="44" s="1"/>
  <c r="BK6" i="44"/>
  <c r="BK9" i="44" s="1"/>
  <c r="BK59" i="44" s="1"/>
  <c r="BI6" i="44"/>
  <c r="X5" i="44"/>
  <c r="I6" i="44"/>
  <c r="J6" i="44"/>
  <c r="K6" i="44"/>
  <c r="Q6" i="44"/>
  <c r="R6" i="44"/>
  <c r="S6" i="44"/>
  <c r="I7" i="44"/>
  <c r="J7" i="44"/>
  <c r="K7" i="44"/>
  <c r="Q7" i="44"/>
  <c r="R7" i="44"/>
  <c r="S7" i="44"/>
  <c r="I8" i="44"/>
  <c r="J8" i="44"/>
  <c r="K8" i="44"/>
  <c r="Q8" i="44"/>
  <c r="R8" i="44"/>
  <c r="S8" i="44"/>
  <c r="D9" i="44"/>
  <c r="E9" i="44"/>
  <c r="F9" i="44"/>
  <c r="F59" i="44" s="1"/>
  <c r="G9" i="44"/>
  <c r="H9" i="44"/>
  <c r="L9" i="44"/>
  <c r="L59" i="44"/>
  <c r="M9" i="44"/>
  <c r="M59" i="44"/>
  <c r="N9" i="44"/>
  <c r="Q9" i="44"/>
  <c r="O9" i="44"/>
  <c r="R9" i="44" s="1"/>
  <c r="R59" i="44" s="1"/>
  <c r="P9" i="44"/>
  <c r="S9" i="44" s="1"/>
  <c r="S59" i="44" s="1"/>
  <c r="Y9" i="44"/>
  <c r="Z9" i="44"/>
  <c r="Z59" i="44" s="1"/>
  <c r="AA9" i="44"/>
  <c r="AA59" i="44" s="1"/>
  <c r="AB9" i="44"/>
  <c r="AB59" i="44" s="1"/>
  <c r="AC9" i="44"/>
  <c r="AC59" i="44" s="1"/>
  <c r="AD9" i="44"/>
  <c r="AD59" i="44" s="1"/>
  <c r="AE9" i="44"/>
  <c r="AE59" i="44"/>
  <c r="AF9" i="44"/>
  <c r="AF59" i="44"/>
  <c r="AG9" i="44"/>
  <c r="AH9" i="44"/>
  <c r="AH59" i="44" s="1"/>
  <c r="AI9" i="44"/>
  <c r="AI59" i="44" s="1"/>
  <c r="AJ9" i="44"/>
  <c r="AJ59" i="44" s="1"/>
  <c r="AK9" i="44"/>
  <c r="AL9" i="44"/>
  <c r="AL59" i="44" s="1"/>
  <c r="AM9" i="44"/>
  <c r="AM59" i="44"/>
  <c r="AN9" i="44"/>
  <c r="AN59" i="44" s="1"/>
  <c r="AO9" i="44"/>
  <c r="AP9" i="44"/>
  <c r="AP59" i="44" s="1"/>
  <c r="AQ9" i="44"/>
  <c r="AQ59" i="44" s="1"/>
  <c r="AR9" i="44"/>
  <c r="AR59" i="44" s="1"/>
  <c r="AS9" i="44"/>
  <c r="AT9" i="44"/>
  <c r="AT59" i="44"/>
  <c r="AU9" i="44"/>
  <c r="AU59" i="44" s="1"/>
  <c r="AV9" i="44"/>
  <c r="AV59" i="44"/>
  <c r="AW9" i="44"/>
  <c r="AX9" i="44"/>
  <c r="AX59" i="44" s="1"/>
  <c r="AY9" i="44"/>
  <c r="AY59" i="44" s="1"/>
  <c r="AZ9" i="44"/>
  <c r="AZ59" i="44" s="1"/>
  <c r="BA9" i="44"/>
  <c r="BB9" i="44"/>
  <c r="BB59" i="44" s="1"/>
  <c r="BC9" i="44"/>
  <c r="BC59" i="44" s="1"/>
  <c r="BD9" i="44"/>
  <c r="BD59" i="44"/>
  <c r="BE9" i="44"/>
  <c r="BE59" i="44" s="1"/>
  <c r="BF9" i="44"/>
  <c r="BF59" i="44" s="1"/>
  <c r="BG9" i="44"/>
  <c r="BG59" i="44" s="1"/>
  <c r="BH9" i="44"/>
  <c r="BH59" i="44" s="1"/>
  <c r="I10" i="44"/>
  <c r="J10" i="44"/>
  <c r="K10" i="44"/>
  <c r="Q10" i="44"/>
  <c r="R10" i="44"/>
  <c r="S10" i="44"/>
  <c r="I11" i="44"/>
  <c r="J11" i="44"/>
  <c r="K11" i="44"/>
  <c r="Q11" i="44"/>
  <c r="R11" i="44"/>
  <c r="S11" i="44"/>
  <c r="I12" i="44"/>
  <c r="J12" i="44"/>
  <c r="K12" i="44"/>
  <c r="Q12" i="44"/>
  <c r="R12" i="44"/>
  <c r="T12" i="44" s="1"/>
  <c r="S12" i="44"/>
  <c r="I13" i="44"/>
  <c r="J13" i="44"/>
  <c r="K13" i="44"/>
  <c r="Q13" i="44"/>
  <c r="R13" i="44"/>
  <c r="S13" i="44"/>
  <c r="D14" i="44"/>
  <c r="E14" i="44"/>
  <c r="E60" i="44" s="1"/>
  <c r="F14" i="44"/>
  <c r="G14" i="44"/>
  <c r="J14" i="44" s="1"/>
  <c r="J60" i="44" s="1"/>
  <c r="H14" i="44"/>
  <c r="L14" i="44"/>
  <c r="M14" i="44"/>
  <c r="M60" i="44" s="1"/>
  <c r="N14" i="44"/>
  <c r="Q14" i="44"/>
  <c r="O14" i="44"/>
  <c r="R14" i="44" s="1"/>
  <c r="R60" i="44" s="1"/>
  <c r="P14" i="44"/>
  <c r="S14" i="44" s="1"/>
  <c r="S60" i="44" s="1"/>
  <c r="Y14" i="44"/>
  <c r="Y60" i="44" s="1"/>
  <c r="Z14" i="44"/>
  <c r="Z60" i="44" s="1"/>
  <c r="AA14" i="44"/>
  <c r="AA60" i="44"/>
  <c r="AB14" i="44"/>
  <c r="AB57" i="44" s="1"/>
  <c r="AC14" i="44"/>
  <c r="AC60" i="44" s="1"/>
  <c r="AD14" i="44"/>
  <c r="AE14" i="44"/>
  <c r="AE60" i="44"/>
  <c r="AF14" i="44"/>
  <c r="AG14" i="44"/>
  <c r="AG60" i="44" s="1"/>
  <c r="AH14" i="44"/>
  <c r="AH60" i="44" s="1"/>
  <c r="AI14" i="44"/>
  <c r="AI60" i="44" s="1"/>
  <c r="AJ14" i="44"/>
  <c r="AK14" i="44"/>
  <c r="AK60" i="44" s="1"/>
  <c r="AL14" i="44"/>
  <c r="AM14" i="44"/>
  <c r="AM60" i="44"/>
  <c r="AN14" i="44"/>
  <c r="AO14" i="44"/>
  <c r="AO60" i="44" s="1"/>
  <c r="AP14" i="44"/>
  <c r="AP60" i="44" s="1"/>
  <c r="AQ14" i="44"/>
  <c r="AQ60" i="44" s="1"/>
  <c r="AR14" i="44"/>
  <c r="AS14" i="44"/>
  <c r="AS60" i="44" s="1"/>
  <c r="AT14" i="44"/>
  <c r="AU14" i="44"/>
  <c r="AU60" i="44"/>
  <c r="AV14" i="44"/>
  <c r="AW14" i="44"/>
  <c r="AW60" i="44" s="1"/>
  <c r="AX14" i="44"/>
  <c r="AX60" i="44" s="1"/>
  <c r="AY14" i="44"/>
  <c r="AY60" i="44" s="1"/>
  <c r="AZ14" i="44"/>
  <c r="BA14" i="44"/>
  <c r="BA60" i="44" s="1"/>
  <c r="BB14" i="44"/>
  <c r="BB60" i="44" s="1"/>
  <c r="BC14" i="44"/>
  <c r="BC60" i="44" s="1"/>
  <c r="BD14" i="44"/>
  <c r="BE14" i="44"/>
  <c r="BE60" i="44" s="1"/>
  <c r="BF14" i="44"/>
  <c r="BF60" i="44" s="1"/>
  <c r="BG14" i="44"/>
  <c r="BG60" i="44"/>
  <c r="I15" i="44"/>
  <c r="J15" i="44"/>
  <c r="K15" i="44"/>
  <c r="Q15" i="44"/>
  <c r="R15" i="44"/>
  <c r="S15" i="44"/>
  <c r="I16" i="44"/>
  <c r="J16" i="44"/>
  <c r="K16" i="44"/>
  <c r="Q16" i="44"/>
  <c r="T16" i="44" s="1"/>
  <c r="R16" i="44"/>
  <c r="S16" i="44"/>
  <c r="D17" i="44"/>
  <c r="E17" i="44"/>
  <c r="E61" i="44" s="1"/>
  <c r="F17" i="44"/>
  <c r="G17" i="44"/>
  <c r="J17" i="44" s="1"/>
  <c r="J61" i="44" s="1"/>
  <c r="H17" i="44"/>
  <c r="K17" i="44" s="1"/>
  <c r="K61" i="44" s="1"/>
  <c r="L17" i="44"/>
  <c r="M17" i="44"/>
  <c r="M61" i="44" s="1"/>
  <c r="N17" i="44"/>
  <c r="O17" i="44"/>
  <c r="P17" i="44"/>
  <c r="R17" i="44"/>
  <c r="R61" i="44" s="1"/>
  <c r="Y17" i="44"/>
  <c r="Y61" i="44" s="1"/>
  <c r="Z17" i="44"/>
  <c r="AA17" i="44"/>
  <c r="AB17" i="44"/>
  <c r="AC17" i="44"/>
  <c r="AD17" i="44"/>
  <c r="AE17" i="44"/>
  <c r="AF17" i="44"/>
  <c r="AG17" i="44"/>
  <c r="AG61" i="44" s="1"/>
  <c r="AH17" i="44"/>
  <c r="AI17" i="44"/>
  <c r="AJ17" i="44"/>
  <c r="AK17" i="44"/>
  <c r="AL17" i="44"/>
  <c r="AM17" i="44"/>
  <c r="AN17" i="44"/>
  <c r="AO17" i="44"/>
  <c r="AO61" i="44" s="1"/>
  <c r="AP17" i="44"/>
  <c r="AQ17" i="44"/>
  <c r="AR17" i="44"/>
  <c r="AS17" i="44"/>
  <c r="AT17" i="44"/>
  <c r="AU17" i="44"/>
  <c r="AV17" i="44"/>
  <c r="AW17" i="44"/>
  <c r="AW61" i="44" s="1"/>
  <c r="AX17" i="44"/>
  <c r="AY17" i="44"/>
  <c r="AZ17" i="44"/>
  <c r="BA17" i="44"/>
  <c r="BB17" i="44"/>
  <c r="BC17" i="44"/>
  <c r="BD17" i="44"/>
  <c r="BE17" i="44"/>
  <c r="BE61" i="44" s="1"/>
  <c r="BF17" i="44"/>
  <c r="BG17" i="44"/>
  <c r="BH17" i="44"/>
  <c r="I18" i="44"/>
  <c r="J18" i="44"/>
  <c r="K18" i="44"/>
  <c r="Q18" i="44"/>
  <c r="R18" i="44"/>
  <c r="T18" i="44" s="1"/>
  <c r="S18" i="44"/>
  <c r="I19" i="44"/>
  <c r="J19" i="44"/>
  <c r="K19" i="44"/>
  <c r="Q19" i="44"/>
  <c r="R19" i="44"/>
  <c r="S19" i="44"/>
  <c r="T19" i="44"/>
  <c r="I20" i="44"/>
  <c r="J20" i="44"/>
  <c r="K20" i="44"/>
  <c r="Q20" i="44"/>
  <c r="R20" i="44"/>
  <c r="S20" i="44"/>
  <c r="I21" i="44"/>
  <c r="J21" i="44"/>
  <c r="K21" i="44"/>
  <c r="Q21" i="44"/>
  <c r="R21" i="44"/>
  <c r="S21" i="44"/>
  <c r="D22" i="44"/>
  <c r="D62" i="44"/>
  <c r="E22" i="44"/>
  <c r="K22" i="44" s="1"/>
  <c r="K62" i="44" s="1"/>
  <c r="F22" i="44"/>
  <c r="F62" i="44" s="1"/>
  <c r="G22" i="44"/>
  <c r="J22" i="44" s="1"/>
  <c r="J62" i="44" s="1"/>
  <c r="H22" i="44"/>
  <c r="L22" i="44"/>
  <c r="M22" i="44"/>
  <c r="S22" i="44" s="1"/>
  <c r="S62" i="44" s="1"/>
  <c r="N22" i="44"/>
  <c r="Q22" i="44" s="1"/>
  <c r="Q62" i="44" s="1"/>
  <c r="O22" i="44"/>
  <c r="P22" i="44"/>
  <c r="Y22" i="44"/>
  <c r="Y62" i="44" s="1"/>
  <c r="Z22" i="44"/>
  <c r="AA22" i="44"/>
  <c r="AA62" i="44" s="1"/>
  <c r="AB22" i="44"/>
  <c r="AB62" i="44" s="1"/>
  <c r="AC22" i="44"/>
  <c r="AC62" i="44" s="1"/>
  <c r="AD22" i="44"/>
  <c r="AE22" i="44"/>
  <c r="AE62" i="44" s="1"/>
  <c r="AE70" i="44" s="1"/>
  <c r="AF22" i="44"/>
  <c r="AG22" i="44"/>
  <c r="AG62" i="44" s="1"/>
  <c r="AH22" i="44"/>
  <c r="AH62" i="44" s="1"/>
  <c r="AI22" i="44"/>
  <c r="AI62" i="44" s="1"/>
  <c r="AJ22" i="44"/>
  <c r="AJ62" i="44"/>
  <c r="AK22" i="44"/>
  <c r="AK62" i="44"/>
  <c r="AL22" i="44"/>
  <c r="AM22" i="44"/>
  <c r="AM62" i="44" s="1"/>
  <c r="AM70" i="44" s="1"/>
  <c r="AN22" i="44"/>
  <c r="AO22" i="44"/>
  <c r="AO62" i="44" s="1"/>
  <c r="AP22" i="44"/>
  <c r="AQ22" i="44"/>
  <c r="AQ62" i="44" s="1"/>
  <c r="AR22" i="44"/>
  <c r="AR62" i="44" s="1"/>
  <c r="AS22" i="44"/>
  <c r="AS62" i="44" s="1"/>
  <c r="AT22" i="44"/>
  <c r="AT62" i="44" s="1"/>
  <c r="AU22" i="44"/>
  <c r="AU62" i="44" s="1"/>
  <c r="AV22" i="44"/>
  <c r="AW22" i="44"/>
  <c r="AW62" i="44" s="1"/>
  <c r="AX22" i="44"/>
  <c r="AY22" i="44"/>
  <c r="AY62" i="44"/>
  <c r="AZ22" i="44"/>
  <c r="AZ62" i="44" s="1"/>
  <c r="BA22" i="44"/>
  <c r="BA62" i="44" s="1"/>
  <c r="BB22" i="44"/>
  <c r="BC22" i="44"/>
  <c r="BC62" i="44" s="1"/>
  <c r="BD22" i="44"/>
  <c r="BD62" i="44" s="1"/>
  <c r="BE22" i="44"/>
  <c r="BE62" i="44"/>
  <c r="BF22" i="44"/>
  <c r="BG22" i="44"/>
  <c r="BG62" i="44" s="1"/>
  <c r="BH22" i="44"/>
  <c r="BH62" i="44" s="1"/>
  <c r="I23" i="44"/>
  <c r="I28" i="44" s="1"/>
  <c r="I63" i="44" s="1"/>
  <c r="J23" i="44"/>
  <c r="K23" i="44"/>
  <c r="Q23" i="44"/>
  <c r="R23" i="44"/>
  <c r="S23" i="44"/>
  <c r="I24" i="44"/>
  <c r="J24" i="44"/>
  <c r="K24" i="44"/>
  <c r="Q24" i="44"/>
  <c r="R24" i="44"/>
  <c r="S24" i="44"/>
  <c r="I25" i="44"/>
  <c r="J25" i="44"/>
  <c r="K25" i="44"/>
  <c r="Q25" i="44"/>
  <c r="R25" i="44"/>
  <c r="S25" i="44"/>
  <c r="I26" i="44"/>
  <c r="J26" i="44"/>
  <c r="J28" i="44" s="1"/>
  <c r="J63" i="44" s="1"/>
  <c r="K26" i="44"/>
  <c r="Q26" i="44"/>
  <c r="R26" i="44"/>
  <c r="S26" i="44"/>
  <c r="I27" i="44"/>
  <c r="J27" i="44"/>
  <c r="K27" i="44"/>
  <c r="Q27" i="44"/>
  <c r="T27" i="44" s="1"/>
  <c r="R27" i="44"/>
  <c r="S27" i="44"/>
  <c r="D28" i="44"/>
  <c r="E28" i="44"/>
  <c r="F28" i="44"/>
  <c r="F63" i="44" s="1"/>
  <c r="G28" i="44"/>
  <c r="G63" i="44" s="1"/>
  <c r="H28" i="44"/>
  <c r="L28" i="44"/>
  <c r="L63" i="44" s="1"/>
  <c r="L70" i="44" s="1"/>
  <c r="M28" i="44"/>
  <c r="M63" i="44" s="1"/>
  <c r="N28" i="44"/>
  <c r="O28" i="44"/>
  <c r="O63" i="44" s="1"/>
  <c r="P28" i="44"/>
  <c r="Y28" i="44"/>
  <c r="Z28" i="44"/>
  <c r="AA28" i="44"/>
  <c r="AA63" i="44" s="1"/>
  <c r="AB28" i="44"/>
  <c r="AC28" i="44"/>
  <c r="AD28" i="44"/>
  <c r="AE28" i="44"/>
  <c r="AF28" i="44"/>
  <c r="AG28" i="44"/>
  <c r="AH28" i="44"/>
  <c r="AI28" i="44"/>
  <c r="AI63" i="44" s="1"/>
  <c r="AJ28" i="44"/>
  <c r="AK28" i="44"/>
  <c r="AL28" i="44"/>
  <c r="AM28" i="44"/>
  <c r="AN28" i="44"/>
  <c r="AO28" i="44"/>
  <c r="AP28" i="44"/>
  <c r="AQ28" i="44"/>
  <c r="AQ63" i="44" s="1"/>
  <c r="AR28" i="44"/>
  <c r="AS28" i="44"/>
  <c r="AT28" i="44"/>
  <c r="AU28" i="44"/>
  <c r="AV28" i="44"/>
  <c r="AW28" i="44"/>
  <c r="AX28" i="44"/>
  <c r="AY28" i="44"/>
  <c r="AY63" i="44" s="1"/>
  <c r="AZ28" i="44"/>
  <c r="BA28" i="44"/>
  <c r="BB28" i="44"/>
  <c r="BC28" i="44"/>
  <c r="BD28" i="44"/>
  <c r="BE28" i="44"/>
  <c r="BF28" i="44"/>
  <c r="BG28" i="44"/>
  <c r="BG63" i="44" s="1"/>
  <c r="BH28" i="44"/>
  <c r="I29" i="44"/>
  <c r="J29" i="44"/>
  <c r="K29" i="44"/>
  <c r="Q29" i="44"/>
  <c r="R29" i="44"/>
  <c r="S29" i="44"/>
  <c r="I30" i="44"/>
  <c r="J30" i="44"/>
  <c r="K30" i="44"/>
  <c r="Q30" i="44"/>
  <c r="R30" i="44"/>
  <c r="S30" i="44"/>
  <c r="I31" i="44"/>
  <c r="J31" i="44"/>
  <c r="K31" i="44"/>
  <c r="Q31" i="44"/>
  <c r="R31" i="44"/>
  <c r="T31" i="44" s="1"/>
  <c r="S31" i="44"/>
  <c r="I32" i="44"/>
  <c r="J32" i="44"/>
  <c r="K32" i="44"/>
  <c r="Q32" i="44"/>
  <c r="R32" i="44"/>
  <c r="T32" i="44" s="1"/>
  <c r="S32" i="44"/>
  <c r="D33" i="44"/>
  <c r="D64" i="44" s="1"/>
  <c r="E33" i="44"/>
  <c r="F33" i="44"/>
  <c r="F64" i="44" s="1"/>
  <c r="G33" i="44"/>
  <c r="H33" i="44"/>
  <c r="L33" i="44"/>
  <c r="M33" i="44"/>
  <c r="M57" i="44" s="1"/>
  <c r="N33" i="44"/>
  <c r="O33" i="44"/>
  <c r="R33" i="44" s="1"/>
  <c r="R64" i="44" s="1"/>
  <c r="P33" i="44"/>
  <c r="P64" i="44" s="1"/>
  <c r="Y33" i="44"/>
  <c r="Z33" i="44"/>
  <c r="Z64" i="44" s="1"/>
  <c r="AA33" i="44"/>
  <c r="AB33" i="44"/>
  <c r="AC33" i="44"/>
  <c r="AD33" i="44"/>
  <c r="AE33" i="44"/>
  <c r="AF33" i="44"/>
  <c r="AG33" i="44"/>
  <c r="AH33" i="44"/>
  <c r="AH64" i="44" s="1"/>
  <c r="AI33" i="44"/>
  <c r="AJ33" i="44"/>
  <c r="AK33" i="44"/>
  <c r="AL33" i="44"/>
  <c r="AM33" i="44"/>
  <c r="AN33" i="44"/>
  <c r="AO33" i="44"/>
  <c r="AP33" i="44"/>
  <c r="AP64" i="44" s="1"/>
  <c r="AQ33" i="44"/>
  <c r="AR33" i="44"/>
  <c r="AS33" i="44"/>
  <c r="AT33" i="44"/>
  <c r="AU33" i="44"/>
  <c r="AV33" i="44"/>
  <c r="AW33" i="44"/>
  <c r="AX33" i="44"/>
  <c r="AX64" i="44" s="1"/>
  <c r="AY33" i="44"/>
  <c r="AZ33" i="44"/>
  <c r="BA33" i="44"/>
  <c r="BB33" i="44"/>
  <c r="BC33" i="44"/>
  <c r="BD33" i="44"/>
  <c r="BE33" i="44"/>
  <c r="BF33" i="44"/>
  <c r="BF64" i="44" s="1"/>
  <c r="BG33" i="44"/>
  <c r="BH33" i="44"/>
  <c r="I34" i="44"/>
  <c r="J34" i="44"/>
  <c r="K34" i="44"/>
  <c r="Q34" i="44"/>
  <c r="R34" i="44"/>
  <c r="S34" i="44"/>
  <c r="T34" i="44" s="1"/>
  <c r="I35" i="44"/>
  <c r="J35" i="44"/>
  <c r="K35" i="44"/>
  <c r="Q35" i="44"/>
  <c r="R35" i="44"/>
  <c r="S35" i="44"/>
  <c r="T35" i="44"/>
  <c r="I36" i="44"/>
  <c r="J36" i="44"/>
  <c r="K36" i="44"/>
  <c r="Q36" i="44"/>
  <c r="R36" i="44"/>
  <c r="S36" i="44"/>
  <c r="I37" i="44"/>
  <c r="J37" i="44"/>
  <c r="K37" i="44"/>
  <c r="Q37" i="44"/>
  <c r="R37" i="44"/>
  <c r="S37" i="44"/>
  <c r="D38" i="44"/>
  <c r="E38" i="44"/>
  <c r="F38" i="44"/>
  <c r="G38" i="44"/>
  <c r="H38" i="44"/>
  <c r="K38" i="44" s="1"/>
  <c r="K65" i="44" s="1"/>
  <c r="L38" i="44"/>
  <c r="Q38" i="44" s="1"/>
  <c r="M38" i="44"/>
  <c r="N38" i="44"/>
  <c r="O38" i="44"/>
  <c r="R38" i="44" s="1"/>
  <c r="P38" i="44"/>
  <c r="Y38" i="44"/>
  <c r="Y65" i="44" s="1"/>
  <c r="Z38" i="44"/>
  <c r="AA38" i="44"/>
  <c r="AA65" i="44" s="1"/>
  <c r="AB38" i="44"/>
  <c r="AC38" i="44"/>
  <c r="AC65" i="44" s="1"/>
  <c r="AD38" i="44"/>
  <c r="AE38" i="44"/>
  <c r="AF38" i="44"/>
  <c r="AG38" i="44"/>
  <c r="AG65" i="44" s="1"/>
  <c r="AH38" i="44"/>
  <c r="AI38" i="44"/>
  <c r="AI65" i="44" s="1"/>
  <c r="AJ38" i="44"/>
  <c r="AJ65" i="44" s="1"/>
  <c r="AK38" i="44"/>
  <c r="AK65" i="44" s="1"/>
  <c r="AL38" i="44"/>
  <c r="AM38" i="44"/>
  <c r="AM65" i="44"/>
  <c r="AN38" i="44"/>
  <c r="AO38" i="44"/>
  <c r="AO65" i="44" s="1"/>
  <c r="AP38" i="44"/>
  <c r="AQ38" i="44"/>
  <c r="AQ65" i="44" s="1"/>
  <c r="AR38" i="44"/>
  <c r="AS38" i="44"/>
  <c r="AS65" i="44"/>
  <c r="AT38" i="44"/>
  <c r="AT65" i="44" s="1"/>
  <c r="AU38" i="44"/>
  <c r="AU65" i="44"/>
  <c r="AV38" i="44"/>
  <c r="AW38" i="44"/>
  <c r="AW65" i="44" s="1"/>
  <c r="AX38" i="44"/>
  <c r="AY38" i="44"/>
  <c r="AY65" i="44"/>
  <c r="AZ38" i="44"/>
  <c r="AZ65" i="44" s="1"/>
  <c r="BA38" i="44"/>
  <c r="BA65" i="44" s="1"/>
  <c r="BB38" i="44"/>
  <c r="BC38" i="44"/>
  <c r="BD38" i="44"/>
  <c r="BE38" i="44"/>
  <c r="BE65" i="44" s="1"/>
  <c r="BF38" i="44"/>
  <c r="I39" i="44"/>
  <c r="J39" i="44"/>
  <c r="K39" i="44"/>
  <c r="Q39" i="44"/>
  <c r="R39" i="44"/>
  <c r="S39" i="44"/>
  <c r="I40" i="44"/>
  <c r="J40" i="44"/>
  <c r="K40" i="44"/>
  <c r="Q40" i="44"/>
  <c r="R40" i="44"/>
  <c r="S40" i="44"/>
  <c r="I41" i="44"/>
  <c r="J41" i="44"/>
  <c r="K41" i="44"/>
  <c r="Q41" i="44"/>
  <c r="R41" i="44"/>
  <c r="S41" i="44"/>
  <c r="T41" i="44" s="1"/>
  <c r="I42" i="44"/>
  <c r="J42" i="44"/>
  <c r="K42" i="44"/>
  <c r="Q42" i="44"/>
  <c r="R42" i="44"/>
  <c r="S42" i="44"/>
  <c r="I43" i="44"/>
  <c r="J43" i="44"/>
  <c r="K43" i="44"/>
  <c r="Q43" i="44"/>
  <c r="T43" i="44" s="1"/>
  <c r="R43" i="44"/>
  <c r="S43" i="44"/>
  <c r="D44" i="44"/>
  <c r="I44" i="44" s="1"/>
  <c r="I66" i="44" s="1"/>
  <c r="E44" i="44"/>
  <c r="K44" i="44" s="1"/>
  <c r="K66" i="44" s="1"/>
  <c r="F44" i="44"/>
  <c r="F66" i="44" s="1"/>
  <c r="G44" i="44"/>
  <c r="J44" i="44" s="1"/>
  <c r="J66" i="44" s="1"/>
  <c r="H44" i="44"/>
  <c r="H66" i="44" s="1"/>
  <c r="L44" i="44"/>
  <c r="M44" i="44"/>
  <c r="N44" i="44"/>
  <c r="Q44" i="44"/>
  <c r="O44" i="44"/>
  <c r="R44" i="44" s="1"/>
  <c r="R66" i="44" s="1"/>
  <c r="P44" i="44"/>
  <c r="Y44" i="44"/>
  <c r="Z44" i="44"/>
  <c r="AA44" i="44"/>
  <c r="AA66" i="44" s="1"/>
  <c r="AB44" i="44"/>
  <c r="AC44" i="44"/>
  <c r="AD44" i="44"/>
  <c r="AD66" i="44" s="1"/>
  <c r="AE44" i="44"/>
  <c r="AE66" i="44" s="1"/>
  <c r="AF44" i="44"/>
  <c r="AG44" i="44"/>
  <c r="AH44" i="44"/>
  <c r="AH66" i="44" s="1"/>
  <c r="AI44" i="44"/>
  <c r="AI66" i="44"/>
  <c r="AJ44" i="44"/>
  <c r="AK44" i="44"/>
  <c r="AK66" i="44" s="1"/>
  <c r="AL44" i="44"/>
  <c r="AM44" i="44"/>
  <c r="AM66" i="44" s="1"/>
  <c r="AN44" i="44"/>
  <c r="AO44" i="44"/>
  <c r="AP44" i="44"/>
  <c r="AQ44" i="44"/>
  <c r="AQ66" i="44"/>
  <c r="AR44" i="44"/>
  <c r="AR57" i="44" s="1"/>
  <c r="AS44" i="44"/>
  <c r="AT44" i="44"/>
  <c r="AU44" i="44"/>
  <c r="AU66" i="44" s="1"/>
  <c r="AV44" i="44"/>
  <c r="AW44" i="44"/>
  <c r="AW66" i="44"/>
  <c r="AX44" i="44"/>
  <c r="AY44" i="44"/>
  <c r="AY66" i="44" s="1"/>
  <c r="AZ44" i="44"/>
  <c r="BA44" i="44"/>
  <c r="BA66" i="44" s="1"/>
  <c r="BB44" i="44"/>
  <c r="BC44" i="44"/>
  <c r="BC66" i="44" s="1"/>
  <c r="BD44" i="44"/>
  <c r="BE44" i="44"/>
  <c r="BE66" i="44"/>
  <c r="BF44" i="44"/>
  <c r="BG44" i="44"/>
  <c r="BG66" i="44" s="1"/>
  <c r="I45" i="44"/>
  <c r="J45" i="44"/>
  <c r="K45" i="44"/>
  <c r="Q45" i="44"/>
  <c r="R45" i="44"/>
  <c r="S45" i="44"/>
  <c r="T45" i="44" s="1"/>
  <c r="I46" i="44"/>
  <c r="J46" i="44"/>
  <c r="K46" i="44"/>
  <c r="Q46" i="44"/>
  <c r="R46" i="44"/>
  <c r="S46" i="44"/>
  <c r="D47" i="44"/>
  <c r="I47" i="44" s="1"/>
  <c r="I67" i="44" s="1"/>
  <c r="E47" i="44"/>
  <c r="E67" i="44" s="1"/>
  <c r="F47" i="44"/>
  <c r="G47" i="44"/>
  <c r="J47" i="44" s="1"/>
  <c r="J67" i="44" s="1"/>
  <c r="H47" i="44"/>
  <c r="L47" i="44"/>
  <c r="L67" i="44" s="1"/>
  <c r="M47" i="44"/>
  <c r="N47" i="44"/>
  <c r="Q47" i="44" s="1"/>
  <c r="Q67" i="44" s="1"/>
  <c r="O47" i="44"/>
  <c r="P47" i="44"/>
  <c r="Y47" i="44"/>
  <c r="Y67" i="44"/>
  <c r="Z47" i="44"/>
  <c r="AA47" i="44"/>
  <c r="AB47" i="44"/>
  <c r="AC47" i="44"/>
  <c r="AD47" i="44"/>
  <c r="AE47" i="44"/>
  <c r="AF47" i="44"/>
  <c r="AG47" i="44"/>
  <c r="AH47" i="44"/>
  <c r="AI47" i="44"/>
  <c r="AJ47" i="44"/>
  <c r="AK47" i="44"/>
  <c r="AL47" i="44"/>
  <c r="AM47" i="44"/>
  <c r="AN47" i="44"/>
  <c r="AO47" i="44"/>
  <c r="AP47" i="44"/>
  <c r="AQ47" i="44"/>
  <c r="AR47" i="44"/>
  <c r="AS47" i="44"/>
  <c r="AT47" i="44"/>
  <c r="AU47" i="44"/>
  <c r="AV47" i="44"/>
  <c r="AW47" i="44"/>
  <c r="AX47" i="44"/>
  <c r="AY47" i="44"/>
  <c r="AZ47" i="44"/>
  <c r="BA47" i="44"/>
  <c r="BB47" i="44"/>
  <c r="BC47" i="44"/>
  <c r="BD47" i="44"/>
  <c r="BE47" i="44"/>
  <c r="BF47" i="44"/>
  <c r="BG47" i="44"/>
  <c r="I48" i="44"/>
  <c r="J48" i="44"/>
  <c r="K48" i="44"/>
  <c r="Q48" i="44"/>
  <c r="R48" i="44"/>
  <c r="S48" i="44"/>
  <c r="I49" i="44"/>
  <c r="J49" i="44"/>
  <c r="K49" i="44"/>
  <c r="Q49" i="44"/>
  <c r="R49" i="44"/>
  <c r="S49" i="44"/>
  <c r="I50" i="44"/>
  <c r="J50" i="44"/>
  <c r="K50" i="44"/>
  <c r="Q50" i="44"/>
  <c r="R50" i="44"/>
  <c r="S50" i="44"/>
  <c r="I51" i="44"/>
  <c r="J51" i="44"/>
  <c r="K51" i="44"/>
  <c r="Q51" i="44"/>
  <c r="R51" i="44"/>
  <c r="S51" i="44"/>
  <c r="D52" i="44"/>
  <c r="I52" i="44" s="1"/>
  <c r="E52" i="44"/>
  <c r="F52" i="44"/>
  <c r="G52" i="44"/>
  <c r="J52" i="44"/>
  <c r="H52" i="44"/>
  <c r="K52" i="44" s="1"/>
  <c r="K68" i="44" s="1"/>
  <c r="L52" i="44"/>
  <c r="Q52" i="44" s="1"/>
  <c r="M52" i="44"/>
  <c r="N52" i="44"/>
  <c r="O52" i="44"/>
  <c r="R52" i="44" s="1"/>
  <c r="P52" i="44"/>
  <c r="S52" i="44"/>
  <c r="S68" i="44" s="1"/>
  <c r="Y52" i="44"/>
  <c r="Y68" i="44" s="1"/>
  <c r="Z52" i="44"/>
  <c r="AA52" i="44"/>
  <c r="AB52" i="44"/>
  <c r="AC52" i="44"/>
  <c r="AD52" i="44"/>
  <c r="AE52" i="44"/>
  <c r="AF52" i="44"/>
  <c r="AG52" i="44"/>
  <c r="AG57" i="44" s="1"/>
  <c r="AH52" i="44"/>
  <c r="AI52" i="44"/>
  <c r="AJ52" i="44"/>
  <c r="AK52" i="44"/>
  <c r="AL52" i="44"/>
  <c r="AM52" i="44"/>
  <c r="AN52" i="44"/>
  <c r="AO52" i="44"/>
  <c r="AO68" i="44" s="1"/>
  <c r="AP52" i="44"/>
  <c r="AQ52" i="44"/>
  <c r="AR52" i="44"/>
  <c r="AS52" i="44"/>
  <c r="AT52" i="44"/>
  <c r="AU52" i="44"/>
  <c r="AV52" i="44"/>
  <c r="AW52" i="44"/>
  <c r="AW68" i="44" s="1"/>
  <c r="AX52" i="44"/>
  <c r="AY52" i="44"/>
  <c r="AZ52" i="44"/>
  <c r="BA52" i="44"/>
  <c r="BB52" i="44"/>
  <c r="BC52" i="44"/>
  <c r="BD52" i="44"/>
  <c r="BE52" i="44"/>
  <c r="BE68" i="44" s="1"/>
  <c r="BF52" i="44"/>
  <c r="BG52" i="44"/>
  <c r="BH52" i="44"/>
  <c r="I53" i="44"/>
  <c r="J53" i="44"/>
  <c r="K53" i="44"/>
  <c r="Q53" i="44"/>
  <c r="T53" i="44" s="1"/>
  <c r="R53" i="44"/>
  <c r="S53" i="44"/>
  <c r="I54" i="44"/>
  <c r="J54" i="44"/>
  <c r="K54" i="44"/>
  <c r="Q54" i="44"/>
  <c r="R54" i="44"/>
  <c r="S54" i="44"/>
  <c r="T54" i="44" s="1"/>
  <c r="I55" i="44"/>
  <c r="J55" i="44"/>
  <c r="K55" i="44"/>
  <c r="Q55" i="44"/>
  <c r="R55" i="44"/>
  <c r="S55" i="44"/>
  <c r="D56" i="44"/>
  <c r="E56" i="44"/>
  <c r="E57" i="44" s="1"/>
  <c r="F56" i="44"/>
  <c r="G56" i="44"/>
  <c r="H56" i="44"/>
  <c r="L56" i="44"/>
  <c r="M56" i="44"/>
  <c r="M69" i="44" s="1"/>
  <c r="N56" i="44"/>
  <c r="N57" i="44" s="1"/>
  <c r="Q56" i="44"/>
  <c r="Q69" i="44" s="1"/>
  <c r="O56" i="44"/>
  <c r="P56" i="44"/>
  <c r="S56" i="44" s="1"/>
  <c r="S69" i="44" s="1"/>
  <c r="Y56" i="44"/>
  <c r="Z56" i="44"/>
  <c r="AA56" i="44"/>
  <c r="AA69" i="44" s="1"/>
  <c r="AB56" i="44"/>
  <c r="AC56" i="44"/>
  <c r="AC69" i="44" s="1"/>
  <c r="AD56" i="44"/>
  <c r="AE56" i="44"/>
  <c r="AE57" i="44" s="1"/>
  <c r="AF56" i="44"/>
  <c r="AG56" i="44"/>
  <c r="AH56" i="44"/>
  <c r="AI56" i="44"/>
  <c r="AI69" i="44" s="1"/>
  <c r="AJ56" i="44"/>
  <c r="AJ57" i="44"/>
  <c r="AK56" i="44"/>
  <c r="AL56" i="44"/>
  <c r="AL57" i="44" s="1"/>
  <c r="AM56" i="44"/>
  <c r="AN56" i="44"/>
  <c r="AN57" i="44" s="1"/>
  <c r="AO56" i="44"/>
  <c r="AP56" i="44"/>
  <c r="AQ56" i="44"/>
  <c r="AQ69" i="44" s="1"/>
  <c r="AR56" i="44"/>
  <c r="AS56" i="44"/>
  <c r="AT56" i="44"/>
  <c r="AU56" i="44"/>
  <c r="AV56" i="44"/>
  <c r="AW56" i="44"/>
  <c r="AX56" i="44"/>
  <c r="AY56" i="44"/>
  <c r="AY69" i="44" s="1"/>
  <c r="AZ56" i="44"/>
  <c r="AZ57" i="44" s="1"/>
  <c r="BA56" i="44"/>
  <c r="BB56" i="44"/>
  <c r="BC56" i="44"/>
  <c r="BC69" i="44" s="1"/>
  <c r="BD56" i="44"/>
  <c r="BD57" i="44"/>
  <c r="BE56" i="44"/>
  <c r="BF56" i="44"/>
  <c r="X57" i="44"/>
  <c r="AU57" i="44"/>
  <c r="BM57" i="44"/>
  <c r="BN57" i="44"/>
  <c r="BO57" i="44"/>
  <c r="BP57" i="44"/>
  <c r="BQ57" i="44"/>
  <c r="BR57" i="44"/>
  <c r="BS57" i="44"/>
  <c r="BT57" i="44"/>
  <c r="BU57" i="44"/>
  <c r="BV57" i="44"/>
  <c r="BW57" i="44"/>
  <c r="BX57" i="44"/>
  <c r="BY57" i="44"/>
  <c r="BZ57" i="44"/>
  <c r="CA57" i="44"/>
  <c r="CB57" i="44"/>
  <c r="CC57" i="44"/>
  <c r="CD57" i="44"/>
  <c r="E59" i="44"/>
  <c r="O59" i="44"/>
  <c r="U59" i="44"/>
  <c r="V59" i="44"/>
  <c r="W59" i="44"/>
  <c r="X59" i="44"/>
  <c r="Y59" i="44"/>
  <c r="AG59" i="44"/>
  <c r="AK59" i="44"/>
  <c r="AO59" i="44"/>
  <c r="AS59" i="44"/>
  <c r="AW59" i="44"/>
  <c r="BA59" i="44"/>
  <c r="BM59" i="44"/>
  <c r="BN59" i="44"/>
  <c r="BO59" i="44"/>
  <c r="BP59" i="44"/>
  <c r="BQ59" i="44"/>
  <c r="BR59" i="44"/>
  <c r="BS59" i="44"/>
  <c r="BT59" i="44"/>
  <c r="BU59" i="44"/>
  <c r="BV59" i="44"/>
  <c r="BW59" i="44"/>
  <c r="BX59" i="44"/>
  <c r="BY59" i="44"/>
  <c r="BZ59" i="44"/>
  <c r="CA59" i="44"/>
  <c r="CB59" i="44"/>
  <c r="CC59" i="44"/>
  <c r="CD59" i="44"/>
  <c r="CE59" i="44"/>
  <c r="CF59" i="44"/>
  <c r="CG59" i="44"/>
  <c r="CH59" i="44"/>
  <c r="CI59" i="44"/>
  <c r="CJ59" i="44"/>
  <c r="CK59" i="44"/>
  <c r="CL59" i="44"/>
  <c r="CM59" i="44"/>
  <c r="CN59" i="44"/>
  <c r="CO59" i="44"/>
  <c r="CP59" i="44"/>
  <c r="CQ59" i="44"/>
  <c r="CR59" i="44"/>
  <c r="CS59" i="44"/>
  <c r="D60" i="44"/>
  <c r="F60" i="44"/>
  <c r="H60" i="44"/>
  <c r="L60" i="44"/>
  <c r="N60" i="44"/>
  <c r="P60" i="44"/>
  <c r="U60" i="44"/>
  <c r="V60" i="44"/>
  <c r="W60" i="44"/>
  <c r="W70" i="44" s="1"/>
  <c r="X60" i="44"/>
  <c r="AD60" i="44"/>
  <c r="AF60" i="44"/>
  <c r="AJ60" i="44"/>
  <c r="AL60" i="44"/>
  <c r="AN60" i="44"/>
  <c r="AR60" i="44"/>
  <c r="AR70" i="44" s="1"/>
  <c r="AT60" i="44"/>
  <c r="AV60" i="44"/>
  <c r="AZ60" i="44"/>
  <c r="BD60" i="44"/>
  <c r="BH60" i="44"/>
  <c r="BM60" i="44"/>
  <c r="BN60" i="44"/>
  <c r="BO60" i="44"/>
  <c r="BP60" i="44"/>
  <c r="BQ60" i="44"/>
  <c r="BR60" i="44"/>
  <c r="BS60" i="44"/>
  <c r="BT60" i="44"/>
  <c r="BU60" i="44"/>
  <c r="BV60" i="44"/>
  <c r="BW60" i="44"/>
  <c r="BX60" i="44"/>
  <c r="BY60" i="44"/>
  <c r="BZ60" i="44"/>
  <c r="CA60" i="44"/>
  <c r="CB60" i="44"/>
  <c r="CC60" i="44"/>
  <c r="CD60" i="44"/>
  <c r="CE60" i="44"/>
  <c r="CF60" i="44"/>
  <c r="CG60" i="44"/>
  <c r="CH60" i="44"/>
  <c r="CI60" i="44"/>
  <c r="CJ60" i="44"/>
  <c r="CK60" i="44"/>
  <c r="CL60" i="44"/>
  <c r="CM60" i="44"/>
  <c r="CN60" i="44"/>
  <c r="CO60" i="44"/>
  <c r="CP60" i="44"/>
  <c r="CQ60" i="44"/>
  <c r="CR60" i="44"/>
  <c r="CS60" i="44"/>
  <c r="D61" i="44"/>
  <c r="F61" i="44"/>
  <c r="L61" i="44"/>
  <c r="O61" i="44"/>
  <c r="U61" i="44"/>
  <c r="V61" i="44"/>
  <c r="W61" i="44"/>
  <c r="X61" i="44"/>
  <c r="Z61" i="44"/>
  <c r="AA61" i="44"/>
  <c r="AB61" i="44"/>
  <c r="AC61" i="44"/>
  <c r="AD61" i="44"/>
  <c r="AE61" i="44"/>
  <c r="AF61" i="44"/>
  <c r="AF70" i="44" s="1"/>
  <c r="AH61" i="44"/>
  <c r="AI61" i="44"/>
  <c r="AJ61" i="44"/>
  <c r="AK61" i="44"/>
  <c r="AL61" i="44"/>
  <c r="AM61" i="44"/>
  <c r="AN61" i="44"/>
  <c r="AP61" i="44"/>
  <c r="AQ61" i="44"/>
  <c r="AR61" i="44"/>
  <c r="AS61" i="44"/>
  <c r="AT61" i="44"/>
  <c r="AU61" i="44"/>
  <c r="AV61" i="44"/>
  <c r="AV70" i="44" s="1"/>
  <c r="AX61" i="44"/>
  <c r="AY61" i="44"/>
  <c r="AZ61" i="44"/>
  <c r="BA61" i="44"/>
  <c r="BB61" i="44"/>
  <c r="BC61" i="44"/>
  <c r="BD61" i="44"/>
  <c r="BF61" i="44"/>
  <c r="BG61" i="44"/>
  <c r="BH61" i="44"/>
  <c r="BM61" i="44"/>
  <c r="BN61" i="44"/>
  <c r="BO61" i="44"/>
  <c r="BP61" i="44"/>
  <c r="BQ61" i="44"/>
  <c r="BR61" i="44"/>
  <c r="BS61" i="44"/>
  <c r="BT61" i="44"/>
  <c r="BU61" i="44"/>
  <c r="BV61" i="44"/>
  <c r="BW61" i="44"/>
  <c r="BX61" i="44"/>
  <c r="BY61" i="44"/>
  <c r="BZ61" i="44"/>
  <c r="CA61" i="44"/>
  <c r="CB61" i="44"/>
  <c r="CC61" i="44"/>
  <c r="CD61" i="44"/>
  <c r="CE61" i="44"/>
  <c r="CE70" i="44" s="1"/>
  <c r="CF61" i="44"/>
  <c r="CG61" i="44"/>
  <c r="CH61" i="44"/>
  <c r="CI61" i="44"/>
  <c r="CJ61" i="44"/>
  <c r="CK61" i="44"/>
  <c r="CL61" i="44"/>
  <c r="CM61" i="44"/>
  <c r="CN61" i="44"/>
  <c r="CO61" i="44"/>
  <c r="CP61" i="44"/>
  <c r="CQ61" i="44"/>
  <c r="CR61" i="44"/>
  <c r="CS61" i="44"/>
  <c r="E62" i="44"/>
  <c r="G62" i="44"/>
  <c r="H62" i="44"/>
  <c r="L62" i="44"/>
  <c r="N62" i="44"/>
  <c r="P62" i="44"/>
  <c r="U62" i="44"/>
  <c r="V62" i="44"/>
  <c r="W62" i="44"/>
  <c r="X62" i="44"/>
  <c r="Z62" i="44"/>
  <c r="AD62" i="44"/>
  <c r="AF62" i="44"/>
  <c r="AL62" i="44"/>
  <c r="AN62" i="44"/>
  <c r="AP62" i="44"/>
  <c r="AV62" i="44"/>
  <c r="AX62" i="44"/>
  <c r="BB62" i="44"/>
  <c r="BF62" i="44"/>
  <c r="BM62" i="44"/>
  <c r="BN62" i="44"/>
  <c r="BO62" i="44"/>
  <c r="BP62" i="44"/>
  <c r="BQ62" i="44"/>
  <c r="BR62" i="44"/>
  <c r="BS62" i="44"/>
  <c r="BT62" i="44"/>
  <c r="BU62" i="44"/>
  <c r="BV62" i="44"/>
  <c r="BW62" i="44"/>
  <c r="BX62" i="44"/>
  <c r="BY62" i="44"/>
  <c r="BZ62" i="44"/>
  <c r="CA62" i="44"/>
  <c r="CB62" i="44"/>
  <c r="CC62" i="44"/>
  <c r="CD62" i="44"/>
  <c r="CE62" i="44"/>
  <c r="CF62" i="44"/>
  <c r="CG62" i="44"/>
  <c r="CH62" i="44"/>
  <c r="CI62" i="44"/>
  <c r="CJ62" i="44"/>
  <c r="CK62" i="44"/>
  <c r="CL62" i="44"/>
  <c r="CM62" i="44"/>
  <c r="CN62" i="44"/>
  <c r="CO62" i="44"/>
  <c r="CP62" i="44"/>
  <c r="CQ62" i="44"/>
  <c r="CR62" i="44"/>
  <c r="CS62" i="44"/>
  <c r="E63" i="44"/>
  <c r="N63" i="44"/>
  <c r="P63" i="44"/>
  <c r="U63" i="44"/>
  <c r="V63" i="44"/>
  <c r="W63" i="44"/>
  <c r="X63" i="44"/>
  <c r="Y63" i="44"/>
  <c r="AC63" i="44"/>
  <c r="AE63" i="44"/>
  <c r="AG63" i="44"/>
  <c r="AK63" i="44"/>
  <c r="AM63" i="44"/>
  <c r="AO63" i="44"/>
  <c r="AS63" i="44"/>
  <c r="AU63" i="44"/>
  <c r="AW63" i="44"/>
  <c r="BA63" i="44"/>
  <c r="BC63" i="44"/>
  <c r="BE63" i="44"/>
  <c r="BM63" i="44"/>
  <c r="BN63" i="44"/>
  <c r="BO63" i="44"/>
  <c r="BP63" i="44"/>
  <c r="BQ63" i="44"/>
  <c r="BR63" i="44"/>
  <c r="BS63" i="44"/>
  <c r="BT63" i="44"/>
  <c r="BU63" i="44"/>
  <c r="BV63" i="44"/>
  <c r="BW63" i="44"/>
  <c r="BX63" i="44"/>
  <c r="BY63" i="44"/>
  <c r="BZ63" i="44"/>
  <c r="CA63" i="44"/>
  <c r="CB63" i="44"/>
  <c r="CC63" i="44"/>
  <c r="CD63" i="44"/>
  <c r="CE63" i="44"/>
  <c r="CF63" i="44"/>
  <c r="CG63" i="44"/>
  <c r="CH63" i="44"/>
  <c r="CI63" i="44"/>
  <c r="CJ63" i="44"/>
  <c r="CK63" i="44"/>
  <c r="CL63" i="44"/>
  <c r="CM63" i="44"/>
  <c r="CN63" i="44"/>
  <c r="CO63" i="44"/>
  <c r="CP63" i="44"/>
  <c r="CQ63" i="44"/>
  <c r="CR63" i="44"/>
  <c r="CS63" i="44"/>
  <c r="H64" i="44"/>
  <c r="L64" i="44"/>
  <c r="N64" i="44"/>
  <c r="O64" i="44"/>
  <c r="U64" i="44"/>
  <c r="V64" i="44"/>
  <c r="W64" i="44"/>
  <c r="X64" i="44"/>
  <c r="Y64" i="44"/>
  <c r="AA64" i="44"/>
  <c r="AB64" i="44"/>
  <c r="AC64" i="44"/>
  <c r="AD64" i="44"/>
  <c r="AE64" i="44"/>
  <c r="AF64" i="44"/>
  <c r="AG64" i="44"/>
  <c r="AI64" i="44"/>
  <c r="AJ64" i="44"/>
  <c r="AK64" i="44"/>
  <c r="AL64" i="44"/>
  <c r="AM64" i="44"/>
  <c r="AN64" i="44"/>
  <c r="AO64" i="44"/>
  <c r="AQ64" i="44"/>
  <c r="AR64" i="44"/>
  <c r="AS64" i="44"/>
  <c r="AT64" i="44"/>
  <c r="AU64" i="44"/>
  <c r="AV64" i="44"/>
  <c r="AW64" i="44"/>
  <c r="AY64" i="44"/>
  <c r="AZ64" i="44"/>
  <c r="BA64" i="44"/>
  <c r="BB64" i="44"/>
  <c r="BC64" i="44"/>
  <c r="BD64" i="44"/>
  <c r="BE64" i="44"/>
  <c r="BG64" i="44"/>
  <c r="BH64" i="44"/>
  <c r="BM64" i="44"/>
  <c r="BN64" i="44"/>
  <c r="BO64" i="44"/>
  <c r="BP64" i="44"/>
  <c r="BQ64" i="44"/>
  <c r="BR64" i="44"/>
  <c r="BS64" i="44"/>
  <c r="BT64" i="44"/>
  <c r="BU64" i="44"/>
  <c r="BV64" i="44"/>
  <c r="BW64" i="44"/>
  <c r="BX64" i="44"/>
  <c r="BY64" i="44"/>
  <c r="BZ64" i="44"/>
  <c r="CA64" i="44"/>
  <c r="CB64" i="44"/>
  <c r="CC64" i="44"/>
  <c r="CD64" i="44"/>
  <c r="CE64" i="44"/>
  <c r="CF64" i="44"/>
  <c r="CG64" i="44"/>
  <c r="CH64" i="44"/>
  <c r="CI64" i="44"/>
  <c r="CJ64" i="44"/>
  <c r="CK64" i="44"/>
  <c r="CL64" i="44"/>
  <c r="CM64" i="44"/>
  <c r="CN64" i="44"/>
  <c r="CO64" i="44"/>
  <c r="CP64" i="44"/>
  <c r="CQ64" i="44"/>
  <c r="CR64" i="44"/>
  <c r="CS64" i="44"/>
  <c r="D65" i="44"/>
  <c r="F65" i="44"/>
  <c r="L65" i="44"/>
  <c r="N65" i="44"/>
  <c r="Q65" i="44"/>
  <c r="R65" i="44"/>
  <c r="U65" i="44"/>
  <c r="V65" i="44"/>
  <c r="W65" i="44"/>
  <c r="X65" i="44"/>
  <c r="Z65" i="44"/>
  <c r="AB65" i="44"/>
  <c r="AD65" i="44"/>
  <c r="AF65" i="44"/>
  <c r="AH65" i="44"/>
  <c r="AL65" i="44"/>
  <c r="AN65" i="44"/>
  <c r="AP65" i="44"/>
  <c r="AR65" i="44"/>
  <c r="AV65" i="44"/>
  <c r="AX65" i="44"/>
  <c r="BB65" i="44"/>
  <c r="BD65" i="44"/>
  <c r="BF65" i="44"/>
  <c r="BG65" i="44"/>
  <c r="BM65" i="44"/>
  <c r="BN65" i="44"/>
  <c r="BO65" i="44"/>
  <c r="BP65" i="44"/>
  <c r="BQ65" i="44"/>
  <c r="BR65" i="44"/>
  <c r="BS65" i="44"/>
  <c r="BT65" i="44"/>
  <c r="BU65" i="44"/>
  <c r="BV65" i="44"/>
  <c r="BW65" i="44"/>
  <c r="BX65" i="44"/>
  <c r="BY65" i="44"/>
  <c r="BZ65" i="44"/>
  <c r="CA65" i="44"/>
  <c r="CB65" i="44"/>
  <c r="CC65" i="44"/>
  <c r="CD65" i="44"/>
  <c r="CE65" i="44"/>
  <c r="CF65" i="44"/>
  <c r="CG65" i="44"/>
  <c r="CH65" i="44"/>
  <c r="CI65" i="44"/>
  <c r="CJ65" i="44"/>
  <c r="CK65" i="44"/>
  <c r="CL65" i="44"/>
  <c r="CM65" i="44"/>
  <c r="CN65" i="44"/>
  <c r="CO65" i="44"/>
  <c r="CP65" i="44"/>
  <c r="CQ65" i="44"/>
  <c r="CR65" i="44"/>
  <c r="CS65" i="44"/>
  <c r="D66" i="44"/>
  <c r="L66" i="44"/>
  <c r="N66" i="44"/>
  <c r="P66" i="44"/>
  <c r="U66" i="44"/>
  <c r="V66" i="44"/>
  <c r="W66" i="44"/>
  <c r="X66" i="44"/>
  <c r="Z66" i="44"/>
  <c r="AB66" i="44"/>
  <c r="AF66" i="44"/>
  <c r="AJ66" i="44"/>
  <c r="AL66" i="44"/>
  <c r="AN66" i="44"/>
  <c r="AP66" i="44"/>
  <c r="AR66" i="44"/>
  <c r="AT66" i="44"/>
  <c r="AV66" i="44"/>
  <c r="AX66" i="44"/>
  <c r="AZ66" i="44"/>
  <c r="BB66" i="44"/>
  <c r="BD66" i="44"/>
  <c r="BF66" i="44"/>
  <c r="BH66" i="44"/>
  <c r="BM66" i="44"/>
  <c r="BN66" i="44"/>
  <c r="BO66" i="44"/>
  <c r="BP66" i="44"/>
  <c r="BQ66" i="44"/>
  <c r="BR66" i="44"/>
  <c r="BS66" i="44"/>
  <c r="BS70" i="44" s="1"/>
  <c r="BT66" i="44"/>
  <c r="BU66" i="44"/>
  <c r="BV66" i="44"/>
  <c r="BW66" i="44"/>
  <c r="BX66" i="44"/>
  <c r="BY66" i="44"/>
  <c r="BZ66" i="44"/>
  <c r="CA66" i="44"/>
  <c r="CA70" i="44" s="1"/>
  <c r="CB66" i="44"/>
  <c r="CC66" i="44"/>
  <c r="CD66" i="44"/>
  <c r="CE66" i="44"/>
  <c r="CF66" i="44"/>
  <c r="CG66" i="44"/>
  <c r="CH66" i="44"/>
  <c r="CI66" i="44"/>
  <c r="CJ66" i="44"/>
  <c r="CK66" i="44"/>
  <c r="CL66" i="44"/>
  <c r="CM66" i="44"/>
  <c r="CN66" i="44"/>
  <c r="CO66" i="44"/>
  <c r="CP66" i="44"/>
  <c r="CQ66" i="44"/>
  <c r="CQ70" i="44" s="1"/>
  <c r="CR66" i="44"/>
  <c r="CS66" i="44"/>
  <c r="D67" i="44"/>
  <c r="F67" i="44"/>
  <c r="G67" i="44"/>
  <c r="H67" i="44"/>
  <c r="N67" i="44"/>
  <c r="P67" i="44"/>
  <c r="U67" i="44"/>
  <c r="V67" i="44"/>
  <c r="W67" i="44"/>
  <c r="X67" i="44"/>
  <c r="Z67" i="44"/>
  <c r="AA67" i="44"/>
  <c r="AB67" i="44"/>
  <c r="AC67" i="44"/>
  <c r="AD67" i="44"/>
  <c r="AE67" i="44"/>
  <c r="AF67" i="44"/>
  <c r="AG67" i="44"/>
  <c r="AH67" i="44"/>
  <c r="AI67" i="44"/>
  <c r="AJ67" i="44"/>
  <c r="AK67" i="44"/>
  <c r="AL67" i="44"/>
  <c r="AM67" i="44"/>
  <c r="AN67" i="44"/>
  <c r="AO67" i="44"/>
  <c r="AP67" i="44"/>
  <c r="AQ67" i="44"/>
  <c r="AR67" i="44"/>
  <c r="AS67" i="44"/>
  <c r="AT67" i="44"/>
  <c r="AU67" i="44"/>
  <c r="AV67" i="44"/>
  <c r="AW67" i="44"/>
  <c r="AX67" i="44"/>
  <c r="AY67" i="44"/>
  <c r="AZ67" i="44"/>
  <c r="BA67" i="44"/>
  <c r="BB67" i="44"/>
  <c r="BC67" i="44"/>
  <c r="BD67" i="44"/>
  <c r="BE67" i="44"/>
  <c r="BF67" i="44"/>
  <c r="BG67" i="44"/>
  <c r="BH67" i="44"/>
  <c r="BM67" i="44"/>
  <c r="BN67" i="44"/>
  <c r="BO67" i="44"/>
  <c r="BP67" i="44"/>
  <c r="BQ67" i="44"/>
  <c r="BR67" i="44"/>
  <c r="BS67" i="44"/>
  <c r="BT67" i="44"/>
  <c r="BU67" i="44"/>
  <c r="BV67" i="44"/>
  <c r="BW67" i="44"/>
  <c r="BX67" i="44"/>
  <c r="BY67" i="44"/>
  <c r="BZ67" i="44"/>
  <c r="CA67" i="44"/>
  <c r="CB67" i="44"/>
  <c r="CC67" i="44"/>
  <c r="CD67" i="44"/>
  <c r="CE67" i="44"/>
  <c r="CF67" i="44"/>
  <c r="CG67" i="44"/>
  <c r="CH67" i="44"/>
  <c r="CI67" i="44"/>
  <c r="CJ67" i="44"/>
  <c r="CK67" i="44"/>
  <c r="CL67" i="44"/>
  <c r="CM67" i="44"/>
  <c r="CN67" i="44"/>
  <c r="CO67" i="44"/>
  <c r="CP67" i="44"/>
  <c r="CQ67" i="44"/>
  <c r="CR67" i="44"/>
  <c r="CS67" i="44"/>
  <c r="D68" i="44"/>
  <c r="F68" i="44"/>
  <c r="G68" i="44"/>
  <c r="J68" i="44"/>
  <c r="L68" i="44"/>
  <c r="M68" i="44"/>
  <c r="N68" i="44"/>
  <c r="O68" i="44"/>
  <c r="P68" i="44"/>
  <c r="R68" i="44"/>
  <c r="U68" i="44"/>
  <c r="V68" i="44"/>
  <c r="W68" i="44"/>
  <c r="X68" i="44"/>
  <c r="Z68" i="44"/>
  <c r="AA68" i="44"/>
  <c r="AB68" i="44"/>
  <c r="AC68" i="44"/>
  <c r="AD68" i="44"/>
  <c r="AE68" i="44"/>
  <c r="AF68" i="44"/>
  <c r="AH68" i="44"/>
  <c r="AI68" i="44"/>
  <c r="AJ68" i="44"/>
  <c r="AK68" i="44"/>
  <c r="AL68" i="44"/>
  <c r="AM68" i="44"/>
  <c r="AN68" i="44"/>
  <c r="AP68" i="44"/>
  <c r="AQ68" i="44"/>
  <c r="AR68" i="44"/>
  <c r="AS68" i="44"/>
  <c r="AT68" i="44"/>
  <c r="AU68" i="44"/>
  <c r="AV68" i="44"/>
  <c r="AX68" i="44"/>
  <c r="AY68" i="44"/>
  <c r="AZ68" i="44"/>
  <c r="BA68" i="44"/>
  <c r="BB68" i="44"/>
  <c r="BC68" i="44"/>
  <c r="BD68" i="44"/>
  <c r="BF68" i="44"/>
  <c r="BG68" i="44"/>
  <c r="BH68" i="44"/>
  <c r="BM68" i="44"/>
  <c r="BN68" i="44"/>
  <c r="BO68" i="44"/>
  <c r="BP68" i="44"/>
  <c r="BQ68" i="44"/>
  <c r="BR68" i="44"/>
  <c r="BS68" i="44"/>
  <c r="BT68" i="44"/>
  <c r="BU68" i="44"/>
  <c r="BV68" i="44"/>
  <c r="BW68" i="44"/>
  <c r="BX68" i="44"/>
  <c r="BY68" i="44"/>
  <c r="BZ68" i="44"/>
  <c r="CA68" i="44"/>
  <c r="CB68" i="44"/>
  <c r="CC68" i="44"/>
  <c r="CD68" i="44"/>
  <c r="CE68" i="44"/>
  <c r="CF68" i="44"/>
  <c r="CG68" i="44"/>
  <c r="CH68" i="44"/>
  <c r="CI68" i="44"/>
  <c r="CJ68" i="44"/>
  <c r="CK68" i="44"/>
  <c r="CL68" i="44"/>
  <c r="CM68" i="44"/>
  <c r="CN68" i="44"/>
  <c r="CO68" i="44"/>
  <c r="CP68" i="44"/>
  <c r="CQ68" i="44"/>
  <c r="CR68" i="44"/>
  <c r="CS68" i="44"/>
  <c r="D69" i="44"/>
  <c r="H69" i="44"/>
  <c r="L69" i="44"/>
  <c r="N69" i="44"/>
  <c r="O69" i="44"/>
  <c r="P69" i="44"/>
  <c r="U69" i="44"/>
  <c r="V69" i="44"/>
  <c r="W69" i="44"/>
  <c r="X69" i="44"/>
  <c r="Y69" i="44"/>
  <c r="AE69" i="44"/>
  <c r="AG69" i="44"/>
  <c r="AK69" i="44"/>
  <c r="AM69" i="44"/>
  <c r="AO69" i="44"/>
  <c r="AS69" i="44"/>
  <c r="AU69" i="44"/>
  <c r="AW69" i="44"/>
  <c r="BA69" i="44"/>
  <c r="BE69" i="44"/>
  <c r="BH69" i="44"/>
  <c r="BM69" i="44"/>
  <c r="BN69" i="44"/>
  <c r="BO69" i="44"/>
  <c r="BP69" i="44"/>
  <c r="BQ69" i="44"/>
  <c r="BR69" i="44"/>
  <c r="BS69" i="44"/>
  <c r="BT69" i="44"/>
  <c r="BU69" i="44"/>
  <c r="BV69" i="44"/>
  <c r="BW69" i="44"/>
  <c r="BX69" i="44"/>
  <c r="BY69" i="44"/>
  <c r="BZ69" i="44"/>
  <c r="CA69" i="44"/>
  <c r="CB69" i="44"/>
  <c r="CC69" i="44"/>
  <c r="CD69" i="44"/>
  <c r="CE69" i="44"/>
  <c r="CF69" i="44"/>
  <c r="CG69" i="44"/>
  <c r="CH69" i="44"/>
  <c r="CI69" i="44"/>
  <c r="CJ69" i="44"/>
  <c r="CK69" i="44"/>
  <c r="CL69" i="44"/>
  <c r="CM69" i="44"/>
  <c r="CN69" i="44"/>
  <c r="CO69" i="44"/>
  <c r="CP69" i="44"/>
  <c r="CQ69" i="44"/>
  <c r="CR69" i="44"/>
  <c r="CS69" i="44"/>
  <c r="BO70" i="44"/>
  <c r="BW70" i="44"/>
  <c r="CI70" i="44"/>
  <c r="CM70" i="44"/>
  <c r="H20" i="35"/>
  <c r="I20" i="35" s="1"/>
  <c r="G20" i="35"/>
  <c r="H21" i="35"/>
  <c r="G21" i="35"/>
  <c r="H22" i="35"/>
  <c r="G22" i="35"/>
  <c r="H23" i="35"/>
  <c r="I23" i="35" s="1"/>
  <c r="G23" i="35"/>
  <c r="G24" i="35"/>
  <c r="I24" i="35" s="1"/>
  <c r="H25" i="35"/>
  <c r="G25" i="35"/>
  <c r="H8" i="35"/>
  <c r="G8" i="35"/>
  <c r="I8" i="35" s="1"/>
  <c r="H9" i="35"/>
  <c r="I9" i="35"/>
  <c r="G9" i="35"/>
  <c r="G6" i="35"/>
  <c r="I6" i="35" s="1"/>
  <c r="G7" i="35"/>
  <c r="G10" i="35"/>
  <c r="I10" i="35" s="1"/>
  <c r="G11" i="35"/>
  <c r="G12" i="35"/>
  <c r="G13" i="35"/>
  <c r="G14" i="35"/>
  <c r="G15" i="35"/>
  <c r="G16" i="35"/>
  <c r="G17" i="35"/>
  <c r="G18" i="35"/>
  <c r="I18" i="35" s="1"/>
  <c r="G19" i="35"/>
  <c r="D32" i="41"/>
  <c r="C32" i="41"/>
  <c r="D29" i="41"/>
  <c r="C29" i="41"/>
  <c r="D26" i="41"/>
  <c r="C26" i="41"/>
  <c r="D23" i="41"/>
  <c r="C23" i="41"/>
  <c r="D20" i="41"/>
  <c r="C20" i="41"/>
  <c r="D17" i="41"/>
  <c r="C17" i="41"/>
  <c r="D14" i="41"/>
  <c r="C14" i="41"/>
  <c r="D11" i="41"/>
  <c r="C11" i="41"/>
  <c r="D8" i="41"/>
  <c r="C8" i="41"/>
  <c r="D5" i="41"/>
  <c r="C5" i="41"/>
  <c r="C26" i="35"/>
  <c r="D26" i="35"/>
  <c r="E26" i="35"/>
  <c r="F26" i="35"/>
  <c r="B26" i="35"/>
  <c r="G26" i="35" s="1"/>
  <c r="H7" i="35"/>
  <c r="I7" i="35" s="1"/>
  <c r="H11" i="35"/>
  <c r="I11" i="35" s="1"/>
  <c r="I12" i="35"/>
  <c r="H13" i="35"/>
  <c r="H14" i="35"/>
  <c r="I14" i="35" s="1"/>
  <c r="H15" i="35"/>
  <c r="H16" i="35"/>
  <c r="I16" i="35" s="1"/>
  <c r="H17" i="35"/>
  <c r="H19" i="35"/>
  <c r="I19" i="35" s="1"/>
  <c r="H5" i="35"/>
  <c r="G5" i="35"/>
  <c r="G753" i="31"/>
  <c r="H753" i="31"/>
  <c r="I753" i="31"/>
  <c r="J753" i="31"/>
  <c r="K753" i="31"/>
  <c r="J56" i="44"/>
  <c r="J69" i="44" s="1"/>
  <c r="R47" i="44"/>
  <c r="R67" i="44" s="1"/>
  <c r="O67" i="44"/>
  <c r="S47" i="44"/>
  <c r="S67" i="44" s="1"/>
  <c r="M67" i="44"/>
  <c r="AS57" i="44"/>
  <c r="AS66" i="44"/>
  <c r="AO57" i="44"/>
  <c r="AO66" i="44"/>
  <c r="AG66" i="44"/>
  <c r="AC66" i="44"/>
  <c r="Y66" i="44"/>
  <c r="J38" i="44"/>
  <c r="J65" i="44" s="1"/>
  <c r="G65" i="44"/>
  <c r="E65" i="44"/>
  <c r="J33" i="44"/>
  <c r="J64" i="44"/>
  <c r="G64" i="44"/>
  <c r="K33" i="44"/>
  <c r="K64" i="44" s="1"/>
  <c r="E64" i="44"/>
  <c r="T29" i="44"/>
  <c r="T25" i="44"/>
  <c r="R22" i="44"/>
  <c r="R62" i="44" s="1"/>
  <c r="O62" i="44"/>
  <c r="T20" i="44"/>
  <c r="BI67" i="44"/>
  <c r="BH63" i="44"/>
  <c r="BF63" i="44"/>
  <c r="BD63" i="44"/>
  <c r="BB63" i="44"/>
  <c r="AZ63" i="44"/>
  <c r="AX63" i="44"/>
  <c r="AV63" i="44"/>
  <c r="AT63" i="44"/>
  <c r="AR63" i="44"/>
  <c r="AP63" i="44"/>
  <c r="AN63" i="44"/>
  <c r="AL63" i="44"/>
  <c r="AJ63" i="44"/>
  <c r="AH63" i="44"/>
  <c r="AF63" i="44"/>
  <c r="AD63" i="44"/>
  <c r="AB63" i="44"/>
  <c r="Z63" i="44"/>
  <c r="H63" i="44"/>
  <c r="D63" i="44"/>
  <c r="N59" i="44"/>
  <c r="H59" i="44"/>
  <c r="D59" i="44"/>
  <c r="AW57" i="44"/>
  <c r="T48" i="44"/>
  <c r="Q66" i="44"/>
  <c r="S44" i="44"/>
  <c r="S66" i="44"/>
  <c r="M66" i="44"/>
  <c r="T42" i="44"/>
  <c r="I14" i="44"/>
  <c r="I60" i="44" s="1"/>
  <c r="T11" i="44"/>
  <c r="R56" i="44"/>
  <c r="T50" i="44"/>
  <c r="T36" i="44"/>
  <c r="I17" i="44"/>
  <c r="I61" i="44" s="1"/>
  <c r="T13" i="44"/>
  <c r="T8" i="44"/>
  <c r="BJ14" i="44"/>
  <c r="BJ60" i="44" s="1"/>
  <c r="BI44" i="44"/>
  <c r="BI66" i="44" s="1"/>
  <c r="R69" i="44"/>
  <c r="I5" i="35"/>
  <c r="I21" i="35"/>
  <c r="BD69" i="44"/>
  <c r="BB69" i="44"/>
  <c r="AZ69" i="44"/>
  <c r="AX69" i="44"/>
  <c r="AV69" i="44"/>
  <c r="AR69" i="44"/>
  <c r="AP69" i="44"/>
  <c r="AN69" i="44"/>
  <c r="AL69" i="44"/>
  <c r="AJ69" i="44"/>
  <c r="AH69" i="44"/>
  <c r="AF69" i="44"/>
  <c r="AB69" i="44"/>
  <c r="Z69" i="44"/>
  <c r="F69" i="44"/>
  <c r="E68" i="44"/>
  <c r="BC65" i="44"/>
  <c r="AE65" i="44"/>
  <c r="O65" i="44"/>
  <c r="M65" i="44"/>
  <c r="T55" i="44"/>
  <c r="AY57" i="44"/>
  <c r="T49" i="44"/>
  <c r="I38" i="44"/>
  <c r="I65" i="44" s="1"/>
  <c r="Q60" i="44"/>
  <c r="T10" i="44"/>
  <c r="Q59" i="44"/>
  <c r="BK52" i="44"/>
  <c r="BK68" i="44" s="1"/>
  <c r="BH57" i="44"/>
  <c r="I56" i="44"/>
  <c r="T46" i="44"/>
  <c r="T37" i="44"/>
  <c r="I33" i="44"/>
  <c r="I64" i="44" s="1"/>
  <c r="T21" i="44"/>
  <c r="S17" i="44"/>
  <c r="S61" i="44" s="1"/>
  <c r="P61" i="44"/>
  <c r="BG69" i="44"/>
  <c r="BG57" i="44"/>
  <c r="I69" i="44"/>
  <c r="AW70" i="44" l="1"/>
  <c r="AO70" i="44"/>
  <c r="Y70" i="44"/>
  <c r="BL22" i="44"/>
  <c r="BL62" i="44" s="1"/>
  <c r="BI62" i="44"/>
  <c r="AU70" i="44"/>
  <c r="BL17" i="44"/>
  <c r="BL61" i="44" s="1"/>
  <c r="BI61" i="44"/>
  <c r="Q68" i="44"/>
  <c r="T52" i="44"/>
  <c r="T68" i="44" s="1"/>
  <c r="BE70" i="44"/>
  <c r="BJ67" i="44"/>
  <c r="L57" i="44"/>
  <c r="AK57" i="44"/>
  <c r="H65" i="44"/>
  <c r="M64" i="44"/>
  <c r="H61" i="44"/>
  <c r="AB60" i="44"/>
  <c r="AB70" i="44" s="1"/>
  <c r="CN70" i="44"/>
  <c r="CF70" i="44"/>
  <c r="BX70" i="44"/>
  <c r="BP70" i="44"/>
  <c r="BF57" i="44"/>
  <c r="G57" i="44"/>
  <c r="AF57" i="44"/>
  <c r="BG70" i="44"/>
  <c r="AJ70" i="44"/>
  <c r="K9" i="44"/>
  <c r="K59" i="44" s="1"/>
  <c r="BN70" i="44"/>
  <c r="AQ70" i="44"/>
  <c r="AI57" i="44"/>
  <c r="I15" i="35"/>
  <c r="BB70" i="44"/>
  <c r="AY70" i="44"/>
  <c r="AD57" i="44"/>
  <c r="T40" i="44"/>
  <c r="Q33" i="44"/>
  <c r="Q64" i="44" s="1"/>
  <c r="Q70" i="44" s="1"/>
  <c r="R28" i="44"/>
  <c r="R63" i="44" s="1"/>
  <c r="R70" i="44" s="1"/>
  <c r="S28" i="44"/>
  <c r="S63" i="44" s="1"/>
  <c r="AP70" i="44"/>
  <c r="O60" i="44"/>
  <c r="G60" i="44"/>
  <c r="BK28" i="44"/>
  <c r="BK63" i="44" s="1"/>
  <c r="BJ33" i="44"/>
  <c r="BJ64" i="44" s="1"/>
  <c r="CL70" i="44"/>
  <c r="BE57" i="44"/>
  <c r="Y57" i="44"/>
  <c r="H68" i="44"/>
  <c r="H70" i="44" s="1"/>
  <c r="AN70" i="44"/>
  <c r="CS70" i="44"/>
  <c r="CK70" i="44"/>
  <c r="CC70" i="44"/>
  <c r="BU70" i="44"/>
  <c r="BM70" i="44"/>
  <c r="T23" i="44"/>
  <c r="BA70" i="44"/>
  <c r="T14" i="44"/>
  <c r="T60" i="44" s="1"/>
  <c r="T6" i="44"/>
  <c r="BV70" i="44"/>
  <c r="F70" i="44"/>
  <c r="AZ70" i="44"/>
  <c r="I13" i="35"/>
  <c r="D70" i="44"/>
  <c r="E69" i="44"/>
  <c r="K56" i="44"/>
  <c r="K69" i="44" s="1"/>
  <c r="I22" i="35"/>
  <c r="BH70" i="44"/>
  <c r="CR70" i="44"/>
  <c r="CJ70" i="44"/>
  <c r="CB70" i="44"/>
  <c r="BT70" i="44"/>
  <c r="K47" i="44"/>
  <c r="K67" i="44" s="1"/>
  <c r="S33" i="44"/>
  <c r="S64" i="44" s="1"/>
  <c r="BD70" i="44"/>
  <c r="R57" i="44"/>
  <c r="O66" i="44"/>
  <c r="AC57" i="44"/>
  <c r="U70" i="44"/>
  <c r="BB57" i="44"/>
  <c r="AA70" i="44"/>
  <c r="S38" i="44"/>
  <c r="T38" i="44" s="1"/>
  <c r="T65" i="44" s="1"/>
  <c r="Z70" i="44"/>
  <c r="CD70" i="44"/>
  <c r="Q28" i="44"/>
  <c r="Q63" i="44" s="1"/>
  <c r="AG68" i="44"/>
  <c r="AG70" i="44" s="1"/>
  <c r="AL70" i="44"/>
  <c r="CP70" i="44"/>
  <c r="CH70" i="44"/>
  <c r="BZ70" i="44"/>
  <c r="BR70" i="44"/>
  <c r="AT57" i="44"/>
  <c r="H57" i="44"/>
  <c r="AV57" i="44"/>
  <c r="I22" i="44"/>
  <c r="I62" i="44" s="1"/>
  <c r="Q17" i="44"/>
  <c r="Q61" i="44" s="1"/>
  <c r="BI28" i="44"/>
  <c r="BJ38" i="44"/>
  <c r="BJ65" i="44" s="1"/>
  <c r="BK44" i="44"/>
  <c r="BK57" i="44" s="1"/>
  <c r="I17" i="35"/>
  <c r="I25" i="35"/>
  <c r="X70" i="44"/>
  <c r="CO70" i="44"/>
  <c r="CG70" i="44"/>
  <c r="BY70" i="44"/>
  <c r="BQ70" i="44"/>
  <c r="V70" i="44"/>
  <c r="T15" i="44"/>
  <c r="AX70" i="44"/>
  <c r="BK47" i="44"/>
  <c r="BK67" i="44" s="1"/>
  <c r="BJ52" i="44"/>
  <c r="I68" i="44"/>
  <c r="AT70" i="44"/>
  <c r="BK66" i="44"/>
  <c r="BK70" i="44" s="1"/>
  <c r="BL44" i="44"/>
  <c r="BL66" i="44" s="1"/>
  <c r="BC70" i="44"/>
  <c r="AI70" i="44"/>
  <c r="AH70" i="44"/>
  <c r="BJ68" i="44"/>
  <c r="BJ70" i="44" s="1"/>
  <c r="BL52" i="44"/>
  <c r="BL68" i="44" s="1"/>
  <c r="BJ69" i="44"/>
  <c r="BL56" i="44"/>
  <c r="BL69" i="44" s="1"/>
  <c r="AS70" i="44"/>
  <c r="AK70" i="44"/>
  <c r="AC70" i="44"/>
  <c r="BC57" i="44"/>
  <c r="T26" i="44"/>
  <c r="T7" i="44"/>
  <c r="S57" i="44"/>
  <c r="T17" i="44"/>
  <c r="T61" i="44" s="1"/>
  <c r="T9" i="44"/>
  <c r="T59" i="44" s="1"/>
  <c r="AM57" i="44"/>
  <c r="AD69" i="44"/>
  <c r="AD70" i="44" s="1"/>
  <c r="AT69" i="44"/>
  <c r="BF69" i="44"/>
  <c r="BF70" i="44" s="1"/>
  <c r="T44" i="44"/>
  <c r="T66" i="44" s="1"/>
  <c r="T28" i="44"/>
  <c r="T63" i="44" s="1"/>
  <c r="T47" i="44"/>
  <c r="T67" i="44" s="1"/>
  <c r="BL14" i="44"/>
  <c r="BL60" i="44" s="1"/>
  <c r="BL33" i="44"/>
  <c r="BL64" i="44" s="1"/>
  <c r="K57" i="44"/>
  <c r="T22" i="44"/>
  <c r="T62" i="44" s="1"/>
  <c r="T56" i="44"/>
  <c r="T69" i="44" s="1"/>
  <c r="O57" i="44"/>
  <c r="P57" i="44"/>
  <c r="AA57" i="44"/>
  <c r="AQ57" i="44"/>
  <c r="BA57" i="44"/>
  <c r="P59" i="44"/>
  <c r="G69" i="44"/>
  <c r="BI65" i="44"/>
  <c r="I9" i="44"/>
  <c r="I59" i="44" s="1"/>
  <c r="M62" i="44"/>
  <c r="M70" i="44" s="1"/>
  <c r="G66" i="44"/>
  <c r="E66" i="44"/>
  <c r="E70" i="44" s="1"/>
  <c r="P65" i="44"/>
  <c r="N61" i="44"/>
  <c r="N70" i="44" s="1"/>
  <c r="G61" i="44"/>
  <c r="AX57" i="44"/>
  <c r="AP57" i="44"/>
  <c r="AH57" i="44"/>
  <c r="Z57" i="44"/>
  <c r="F57" i="44"/>
  <c r="D57" i="44"/>
  <c r="T51" i="44"/>
  <c r="T39" i="44"/>
  <c r="T30" i="44"/>
  <c r="K28" i="44"/>
  <c r="K63" i="44" s="1"/>
  <c r="T24" i="44"/>
  <c r="K14" i="44"/>
  <c r="K60" i="44" s="1"/>
  <c r="K70" i="44" s="1"/>
  <c r="G59" i="44"/>
  <c r="G70" i="44" s="1"/>
  <c r="J9" i="44"/>
  <c r="BI9" i="44"/>
  <c r="BL47" i="44" l="1"/>
  <c r="BL67" i="44" s="1"/>
  <c r="Q57" i="44"/>
  <c r="T57" i="44" s="1"/>
  <c r="BI63" i="44"/>
  <c r="BL28" i="44"/>
  <c r="BL63" i="44" s="1"/>
  <c r="O70" i="44"/>
  <c r="BL38" i="44"/>
  <c r="BL65" i="44" s="1"/>
  <c r="T33" i="44"/>
  <c r="T64" i="44" s="1"/>
  <c r="T70" i="44" s="1"/>
  <c r="BJ57" i="44"/>
  <c r="S65" i="44"/>
  <c r="S70" i="44" s="1"/>
  <c r="P70" i="44"/>
  <c r="BI59" i="44"/>
  <c r="BI70" i="44" s="1"/>
  <c r="BI57" i="44"/>
  <c r="BL9" i="44"/>
  <c r="BL59" i="44" s="1"/>
  <c r="J59" i="44"/>
  <c r="J70" i="44" s="1"/>
  <c r="J57" i="44"/>
  <c r="I70" i="44"/>
  <c r="I57" i="44"/>
  <c r="BL70" i="44" l="1"/>
  <c r="BL57" i="44"/>
</calcChain>
</file>

<file path=xl/sharedStrings.xml><?xml version="1.0" encoding="utf-8"?>
<sst xmlns="http://schemas.openxmlformats.org/spreadsheetml/2006/main" count="5240" uniqueCount="2018">
  <si>
    <t>Mechanical Unbalance while coming down from pole &amp; hence accident occurred.</t>
  </si>
  <si>
    <t>WR</t>
  </si>
  <si>
    <t>22/7/2007</t>
  </si>
  <si>
    <t>Leakage Current Through earth. (PM Report avaited)</t>
  </si>
  <si>
    <t>TKR</t>
  </si>
  <si>
    <t>He-Buffallow</t>
  </si>
  <si>
    <t>26/7/2007</t>
  </si>
  <si>
    <t>Leakage Current Through Earthing wire of T/C</t>
  </si>
  <si>
    <t>28/7/2007</t>
  </si>
  <si>
    <t>Sukhabhai Tejabhai</t>
  </si>
  <si>
    <t>30/7/2007</t>
  </si>
  <si>
    <t>Insulation of service get damaged &amp; leakage current flown through earthing wire</t>
  </si>
  <si>
    <t>31/7/2007</t>
  </si>
  <si>
    <t>Bird Fault on 11 KV &amp; leakage current flown through earth</t>
  </si>
  <si>
    <t>Leakage Current Through earthing wire of T/C Centre</t>
  </si>
  <si>
    <t>Buffallow - 2 Nos.</t>
  </si>
  <si>
    <t>Bullock</t>
  </si>
  <si>
    <t>17/8/2007</t>
  </si>
  <si>
    <t>Leakage Current Through T/c earthing</t>
  </si>
  <si>
    <t xml:space="preserve">Leakage current  Pass through Guy Wire Which Is Damaged By Buffalo        </t>
  </si>
  <si>
    <t>30/08/2007</t>
  </si>
  <si>
    <t>due to heavy wind phase wire get detached from binding &amp; touched to the c clamp of neutral wire &amp; leakage current flown through earth wire due to wet land.</t>
  </si>
  <si>
    <t>21/09/2007</t>
  </si>
  <si>
    <t>An electric motor of pumping the water in house of Shri Shamji Moti Vishodiya get its body Short, a return power flows thro' a neutral wire &amp; reaches at a T/C &amp; from it the current flows thro' earth wire to a gnd. level of land &amp; also due to moisture in a</t>
  </si>
  <si>
    <t>W®</t>
  </si>
  <si>
    <t>3.10.2007</t>
  </si>
  <si>
    <t>21/11/2007</t>
  </si>
  <si>
    <t>While the victim was removing broken tree branch lying on 1 phase S/L in front yard of his house, the GI wire broken and one end of it came in contact with live L.T.line, the second end of GI wire was in contact with the victim, hense got electrocuted &amp; r</t>
  </si>
  <si>
    <t>BHUJ RURAL</t>
  </si>
  <si>
    <t>SIDDIK SUMAR NODE</t>
  </si>
  <si>
    <t>22/07/07</t>
  </si>
  <si>
    <t>24/6/07 reporting on July - 07</t>
  </si>
  <si>
    <t>Due to snapping of LT line wire and both the Buffalo passed near the snapped cond. &amp; come in contact and electrocuted.</t>
  </si>
  <si>
    <t>Due to Pin puncture leakage  current was passing in pole</t>
  </si>
  <si>
    <t>Due to leakage of current in earthing of service pole</t>
  </si>
  <si>
    <t>Accident accured in his premises.</t>
  </si>
  <si>
    <t>2no's cow of Sh.Gokalbhai Danabhai</t>
  </si>
  <si>
    <t>24-09-07</t>
  </si>
  <si>
    <t>Buffalo of Sh. Madhabhai Dhanjibhai</t>
  </si>
  <si>
    <t>27-09-07</t>
  </si>
  <si>
    <t>Savarkundla®</t>
  </si>
  <si>
    <t>Buffalo of Sh.Rameshbhai Virjibhai.</t>
  </si>
  <si>
    <t>Buffalo of Sh.Mulubhai Smatbhai.</t>
  </si>
  <si>
    <t>25-09-07</t>
  </si>
  <si>
    <t>Bullock of sh.Ajibhai lakhabhai</t>
  </si>
  <si>
    <t>22-08-07</t>
  </si>
  <si>
    <t>Electrocuted from another supply while working due to crossing of line</t>
  </si>
  <si>
    <t>Necessary action taken</t>
  </si>
  <si>
    <t>Sihor-R</t>
  </si>
  <si>
    <t>Sh. Girish D Solanki  (VS-HLP)</t>
  </si>
  <si>
    <t>A fatal accident occurred to A buffalo at Vill: Mendarda due to leakage current of telephone galvanized pole &amp; current pass nearby LT to a buffalo.</t>
  </si>
  <si>
    <t>Prabhas Patan</t>
  </si>
  <si>
    <t>Buffalos</t>
  </si>
  <si>
    <t>Sh. Khushalbhai Shambubhai Gajera</t>
  </si>
  <si>
    <t>Winding the DO in his Ag. group without permission of company</t>
  </si>
  <si>
    <t>Una</t>
  </si>
  <si>
    <t>Una-1</t>
  </si>
  <si>
    <t>Sh. Bhupendra Kantilal Bariya</t>
  </si>
  <si>
    <t>Contractor man felt from the pole and the mech. accident occurred</t>
  </si>
  <si>
    <t>Lathi</t>
  </si>
  <si>
    <t>17.08.07</t>
  </si>
  <si>
    <t>Earthing wire of T/C was broken from earthing plate at under ground level buffalo of Sh. Rajeshbhai Jerambhai Ardeshana while passes near this T/C and came in contact with this broken earthing wire from which leakage current flow and got an electric shock</t>
  </si>
  <si>
    <t>Jetpur Town</t>
  </si>
  <si>
    <t>FA to buffalo of Sh. Naran Vira</t>
  </si>
  <si>
    <t>22.08.07</t>
  </si>
  <si>
    <t>LT cable burned on top of PSC pole so live cable terminal touched to the GI wire which is earthing of PSC pole so leakage current passed through the GI wire while buffalo of Sh. Naran Vira Rabari came in contact with this GI wire and got an electric shock</t>
  </si>
  <si>
    <t>Jetpur Rural</t>
  </si>
  <si>
    <t>FA to buffalo of Sh. Pragji Mohan</t>
  </si>
  <si>
    <t>05.09.07</t>
  </si>
  <si>
    <t>Transformer neutral failed hence leakage current flowing through the transformer centre earth wire and buffalo of Sh. Pragaji Mohan Paghdar while passes near the T/C and came in contact with earth wire of T/C and got an electric shock and died.</t>
  </si>
  <si>
    <t>FA to buffalo of Sh. Amra Ala</t>
  </si>
  <si>
    <t>14.09.07</t>
  </si>
  <si>
    <t>Tempo was struck to the LT PSC Pole and psc pole fallen on victim with live conductor</t>
  </si>
  <si>
    <t>Rural-2</t>
  </si>
  <si>
    <t>Bachubhai kanabhai Hadiya</t>
  </si>
  <si>
    <t>As per party's information PSC Pole was broken and fall downon buffallow and due to live wire of the pole the animal got shock and it died. But as per the rojkam  there is no wire on the pole and the animal was 10' away from the broken pole.</t>
  </si>
  <si>
    <t>Palitana-Rural</t>
  </si>
  <si>
    <t>Fatal Human - Shri Bhupatbhai Shamjibhai Varsadiya</t>
  </si>
  <si>
    <t>City - 1</t>
  </si>
  <si>
    <t>Khargate</t>
  </si>
  <si>
    <t>Non Fatal Human to Staff</t>
  </si>
  <si>
    <t>SHIHOR-R</t>
  </si>
  <si>
    <t>Fatal human</t>
  </si>
  <si>
    <t>Wire extended from nearby house to use electricity.It touched G I Wire used for drying cloths. Victim touched the G I Wire &amp; got shocked &amp; dead.</t>
  </si>
  <si>
    <t>SHIHOR-T</t>
  </si>
  <si>
    <t>Fatal Animal-buffalow</t>
  </si>
  <si>
    <t>RCD-3</t>
  </si>
  <si>
    <t>RSD</t>
  </si>
  <si>
    <t>Jasubhai Bhagwatsinh Rana</t>
  </si>
  <si>
    <t>28.04.07</t>
  </si>
  <si>
    <t>Due to snapping of the conductor the animals came in contact with this snapped conductor and got shock and they died.</t>
  </si>
  <si>
    <t>Palitana-R</t>
  </si>
  <si>
    <t xml:space="preserve">Non Fatal Human(Boy)                                         Prakash Raghavbhai Chauhan </t>
  </si>
  <si>
    <t>Due to snapping of HT conductor the load side of the conductor was fall down and it was touching eith the fancing. The fancing was binded with the main iron gate of the temple. The victim came in contact with the gate and he got shock.</t>
  </si>
  <si>
    <t>The three span to the HT line is replaced.</t>
  </si>
  <si>
    <t>While working on the T/C, suddenly the induction was started from live LT condctors.</t>
  </si>
  <si>
    <t>Sefty belt issued in gang but not used</t>
  </si>
  <si>
    <t>Two bullock of sh. Pravinbhai Virjibhai Malavia</t>
  </si>
  <si>
    <t>Chalala</t>
  </si>
  <si>
    <t>Ankhlo of Sh. Hanifbhai Kasambhai</t>
  </si>
  <si>
    <t xml:space="preserve">Leckage of power at street light brocken,open cond. Tutch the pole </t>
  </si>
  <si>
    <t>A cow of Sh. Ramjibhai Khimjibahi Parmar</t>
  </si>
  <si>
    <t>A buffalo of Sh. Rama Sidi</t>
  </si>
  <si>
    <t>Damnagar</t>
  </si>
  <si>
    <t>Sh. Praduman Chhotala Joshi</t>
  </si>
  <si>
    <t>3-7-07</t>
  </si>
  <si>
    <t>BEING A GRAM PANCHAYAT PERSON Not Applicable</t>
  </si>
  <si>
    <t>A Calf &amp; A Cow</t>
  </si>
  <si>
    <t>LT line leakage in earthing</t>
  </si>
  <si>
    <t>Smt. Vliben Ravajibhai &amp; 
Pankaj Ravaji</t>
  </si>
  <si>
    <t>Due to heavy rain and wind pressure conductor  binding damage and LT line conductor fall on c clamp</t>
  </si>
  <si>
    <t>Due to heavy rain and wind pressure LT line conductor snapped.</t>
  </si>
  <si>
    <t>Smt. Rasilaben Ratibhai</t>
  </si>
  <si>
    <t>Due to internal wiring leakage in private premises</t>
  </si>
  <si>
    <t>Due to heavy rain and wind pressure conductor binding damage and LT line conductor fall on c clamp</t>
  </si>
  <si>
    <t xml:space="preserve">Cow </t>
  </si>
  <si>
    <t>Leakage in insulation of 1 phase service wire</t>
  </si>
  <si>
    <t>Ku. Monikaben Vinubhai &amp;
Ku. Bhumikaben Kamleshbhai</t>
  </si>
  <si>
    <t>Due to touching of live 11 kV line passes near terrace</t>
  </si>
  <si>
    <t>2 Nos Of Buffalo</t>
  </si>
  <si>
    <t>Due to touching of LT phase wire with neutral wire. Neutral wire was fall on c clamp.</t>
  </si>
  <si>
    <t>Due to touching of LT  phase wire with guard wire, bird fault</t>
  </si>
  <si>
    <t>Shapur</t>
  </si>
  <si>
    <t>One Buffalo</t>
  </si>
  <si>
    <t>Due to came to contact with the Kit Kat fuse on LT side of TC</t>
  </si>
  <si>
    <t>Sh. Arfebgar Dhangar Aparnathi</t>
  </si>
  <si>
    <t>Due to broke down of 11kV Line pole when he was working on line</t>
  </si>
  <si>
    <t>Manavadar-1</t>
  </si>
  <si>
    <t>A Calf</t>
  </si>
  <si>
    <t>Due to rain situation minor leakage current passed through earthing and at that time victim came to contact with the earthing wire and electrocuted.</t>
  </si>
  <si>
    <t>Due to leakage current passed through 100kVA transformer earthing</t>
  </si>
  <si>
    <t>While working on line by taking tripping, due to one pole of breaker was not isolated and victim got shock</t>
  </si>
  <si>
    <t>Gadhada</t>
  </si>
  <si>
    <t>V.P.Siyani</t>
  </si>
  <si>
    <t>06.4.07</t>
  </si>
  <si>
    <t>Came in contact with live HT line</t>
  </si>
  <si>
    <t>G'DHAM</t>
  </si>
  <si>
    <t>Adipur</t>
  </si>
  <si>
    <t>Nitin Arafebdas Kapta</t>
  </si>
  <si>
    <t>Jyotsnaben Hakabhai Bhadeliya</t>
  </si>
  <si>
    <t>08.04.07</t>
  </si>
  <si>
    <t>Due to sparking between two conductors it was broken and fallen on wires of the clothes drying. Hence a leakage current passes through this cloth drying wire.Victim contact with this wire and FA occurred.(In Private Premises)</t>
  </si>
  <si>
    <t xml:space="preserve">Jetpur (R) </t>
  </si>
  <si>
    <t>Sonalben Kamleshbhai
Dobariya</t>
  </si>
  <si>
    <t>20.05.07</t>
  </si>
  <si>
    <t>Accident in private premises</t>
  </si>
  <si>
    <t>FA to bullock of Sh. Ramnikbhai Mandanbhai Radadiya</t>
  </si>
  <si>
    <t>Due to snapping of conductor</t>
  </si>
  <si>
    <t>Ghanshyambhai Jasmatbhai Jethava</t>
  </si>
  <si>
    <t>leakage current through earthing due to broken LT wire from T/C &amp; neutral touched to the fabriction.</t>
  </si>
  <si>
    <t>MT-2</t>
  </si>
  <si>
    <t>M.H.Shilu</t>
  </si>
  <si>
    <t xml:space="preserve">In agriculture farm while victim was working near T/C, his hand contact with earthing wire of T/C which was broken inside the ground and not seen out side ground , in this way due to return leakage current flowing through the earthing wire FA occurred to </t>
  </si>
  <si>
    <t>NA</t>
  </si>
  <si>
    <t>Sh. Bhupatbhai Khodabhai Bambhva</t>
  </si>
  <si>
    <t>While cutting branch of tree accidantly came in contact with near by 11 KV Line &amp; get electric shock.</t>
  </si>
  <si>
    <t>Nagajibhai Haribhai Vala</t>
  </si>
  <si>
    <t>Metalic fencing wire of the farm house touched Un authorised exteneded wire of AG connection at Targhadi village</t>
  </si>
  <si>
    <t>-</t>
  </si>
  <si>
    <t>NFH to outsider Shri Keshavbhai Naranbhai Rathod at Vill. Kalana</t>
  </si>
  <si>
    <t>Khengarbhyai Dayabhai Dafada</t>
  </si>
  <si>
    <t>On request by victim JE has taken LCP of 11KV Sanosara feeder.but actually work was taken on hand on 11 KV water works feeder. Hence victim touched live wire of 11 KV ww fdr.</t>
  </si>
  <si>
    <t>Nareshbhai Mangaldas Asari</t>
  </si>
  <si>
    <t>While carrying out the work on the transformer center he might have fell down to the land.</t>
  </si>
  <si>
    <t>Vinodbhai A Vaniya</t>
  </si>
  <si>
    <t>private truckGJ11U 8691 damaged the psc pole and hence conductor snapped on the animals and animal came contact with live conductor and electrocuted</t>
  </si>
  <si>
    <t>FIR lodge against the vehicle driver of v.no:GJ11 U 869. FIR lodge by the owner of the animal shri Kanubhai Dayabhai Bambha.</t>
  </si>
  <si>
    <t>SNR 1</t>
  </si>
  <si>
    <t>LIMBADI ( T)</t>
  </si>
  <si>
    <t>Hasmukhbhai Bababhai</t>
  </si>
  <si>
    <t>S`nagar city 1</t>
  </si>
  <si>
    <t>Daxaben Pareshbhai Parmar</t>
  </si>
  <si>
    <t>Mechanical accident, fall down from Pole</t>
  </si>
  <si>
    <t>Mandvi</t>
  </si>
  <si>
    <t>Mundra</t>
  </si>
  <si>
    <t>There is a100 kva transformer for royal cement industries LT connection. Due to any how reason in consumers premises, leakage current flows in transformers earthing.there is a mud and water near transformer surrounding area,buffalow &amp; cow passes near it ,</t>
  </si>
  <si>
    <t>Gulab Klayan Jadeja</t>
  </si>
  <si>
    <t>On one LT line pole,10 span away from T/C, one LT line conductor, fall down from insulator &amp; touch to "C"clamp, &amp; earthed. Which make a leakage current flow from T/C earthing to that pole earthing. As the earth are watery &amp; Buffalo came in contact with th</t>
  </si>
  <si>
    <t>Dhoraji Town</t>
  </si>
  <si>
    <t>FA to cow of Sh. Khodabhai Bhutabhai</t>
  </si>
  <si>
    <t>20.09.07</t>
  </si>
  <si>
    <t>Due to heavy rain and wind pressure a very old PSC Pole broken down and victim passing nearby that pole got injured</t>
  </si>
  <si>
    <t>The victim slept his leg while he was fixing a junction box on L.T. line Girder pole and fall down from the girder and meet with non-fatal mechanical accident</t>
  </si>
  <si>
    <t>11 kv   Chhattar (JGY)  Feeders  Top Clamp Conductor  Snapped   And  Fall Down  On   Land (Between  Loc. No.306,307) &amp; That Time  One No.Of Cow of Sh. Gajera Vijay D. At-Prabhunagar    Pass- Out  From That  Place  And  Comes In To Contact  With  Live Wire</t>
  </si>
  <si>
    <t>RRD</t>
  </si>
  <si>
    <t>Jasdan</t>
  </si>
  <si>
    <t>11 KV conductor broke down from load side of 11 KV Sanala JGY feeder and fell down on the earth. Due to this return power flew in the conductor. While shri Najubhai Bijalbhai were passing with his cart, his one no. of bullock came in contact with this bro</t>
  </si>
  <si>
    <t>Leakage current</t>
  </si>
  <si>
    <t>5.1.08</t>
  </si>
  <si>
    <t>3 Nos.  Cow- 1). Shri Jaga Raja Shamla, 2). Shri Rama Gova Kodiyatar 3). Shri Kisa Bhikha Makwana</t>
  </si>
  <si>
    <t>Due to failure of 11 KV Pin Insulator, 11 KV Conductor Snapped.</t>
  </si>
  <si>
    <t>Keshod-1</t>
  </si>
  <si>
    <t>Out Sider Human - Shri Dhirubhai Mavjibhai (Bhikhabhai) Pipaliya</t>
  </si>
  <si>
    <t>Diring Checking of 3 Phase Power Supply in Kit Kat Fuse by victim in his Private Premises (Agriculture Installation)</t>
  </si>
  <si>
    <t>Dwarka/ Khambhalia</t>
  </si>
  <si>
    <t>24.08.07</t>
  </si>
  <si>
    <t>Snapping of LT Conductor.</t>
  </si>
  <si>
    <t>Sikka/City-II</t>
  </si>
  <si>
    <t>25.08.07</t>
  </si>
  <si>
    <t>Due to leakage of earth wire buffalo came in contact with earth wire and accd. Occurred.</t>
  </si>
  <si>
    <t xml:space="preserve">(1)Uttamshinh, (2) Raijibhai </t>
  </si>
  <si>
    <t>Due to heavy rain and wind pin H/W of D.P. touch to other JGY pipali feeder and both are getting shock.</t>
  </si>
  <si>
    <t>Kanabhai Rajabhai Odedara</t>
  </si>
  <si>
    <t>26.08.07</t>
  </si>
  <si>
    <t xml:space="preserve"> When victim climbed on LT line PSC pole for maintenance work at that time PSC pole was broken and fall down. Hence accident is occurred. </t>
  </si>
  <si>
    <t>Kanubhai Jivabhai Makwana</t>
  </si>
  <si>
    <t>NFH to Deptt. Person Manishkumar M Pandya_VS Helper</t>
  </si>
  <si>
    <t>FA to cow (Rowery)</t>
  </si>
  <si>
    <t>FA to 5 nos of wild animal (3 lioness + 2 cub)</t>
  </si>
  <si>
    <t>24.10.07</t>
  </si>
  <si>
    <t>3.11.07</t>
  </si>
  <si>
    <t>4.11.07</t>
  </si>
  <si>
    <t>5.11.07</t>
  </si>
  <si>
    <t>11.11.07</t>
  </si>
  <si>
    <t>16.11.07</t>
  </si>
  <si>
    <t>29.12.07</t>
  </si>
  <si>
    <t>Snapping of 11 KV conductor</t>
  </si>
  <si>
    <t>31.12.07</t>
  </si>
  <si>
    <t>7.01.08</t>
  </si>
  <si>
    <t>maintainance work carried out</t>
  </si>
  <si>
    <t>Fatal accident to O/S human late sumitraben VajupariGosai-age 32 yrs at village Manchiyala taluka amreli dist amreli</t>
  </si>
  <si>
    <t>06.3.08</t>
  </si>
  <si>
    <t>Fatal accident to he-buffallo and she buffallo of shri Kanubhai Dayabhai Bambha at village Mota kankot Tal;Lilya, Dist Amreli</t>
  </si>
  <si>
    <t>25.03.08</t>
  </si>
  <si>
    <t>Circle</t>
  </si>
  <si>
    <t>OFA</t>
  </si>
  <si>
    <t>Grand Total</t>
  </si>
  <si>
    <t xml:space="preserve">AMR </t>
  </si>
  <si>
    <t xml:space="preserve">BHJ </t>
  </si>
  <si>
    <t xml:space="preserve">BVN </t>
  </si>
  <si>
    <t xml:space="preserve">JMN </t>
  </si>
  <si>
    <t xml:space="preserve">JND </t>
  </si>
  <si>
    <t xml:space="preserve">PBR </t>
  </si>
  <si>
    <t xml:space="preserve">RJR </t>
  </si>
  <si>
    <t xml:space="preserve">SNR </t>
  </si>
  <si>
    <t>snapping of 11KV conductor from the shackle point insulator hardware and snapped  conductor from load side lying on the road and at a same time victim passing through the road and came in contact with the snapped conductor and electrocuted.</t>
  </si>
  <si>
    <t>Non fatal accident to Shri Sarvansinh age 40 yrs at village Gangad Taluka Jafrabad</t>
  </si>
  <si>
    <t>container having height having 9.6' touched the 11 kv line and tyre of the container was totally burnt, when victim came in the contact  of live part of the container, he got the electric shock.</t>
  </si>
  <si>
    <t>Fatal accident to buffallo of shri Bhupatbhai Kantibhai Soanki  at villageNani Garmali tal:Chalala</t>
  </si>
  <si>
    <t>leakage of current from the transformer earthing of village t/c</t>
  </si>
  <si>
    <t>maintainance work carried out.</t>
  </si>
  <si>
    <t>Amreli_I</t>
  </si>
  <si>
    <t>open extention code wire touched the iron roof of house and hence leakage current flow through the iron string utlised for hanging the wet clothes, victim touched the iron string and got electric shock.</t>
  </si>
  <si>
    <t>C.K.Makwana</t>
  </si>
  <si>
    <t>While working on line of 11 KV,  another 11 KV line touch to line on which work taken on hand due to wind pressure</t>
  </si>
  <si>
    <t>Proper guarding done and clearance increased</t>
  </si>
  <si>
    <t>1 Cow &amp; 1 Calf</t>
  </si>
  <si>
    <t>LT Conductor was snapped and was touch to LT shackle, so leakage current was flow in pole earthing and victim got shock.</t>
  </si>
  <si>
    <t>Bufallow</t>
  </si>
  <si>
    <t>Unauthoried line extension by unknown person</t>
  </si>
  <si>
    <t>Leakage current passed through guy wire of TC</t>
  </si>
  <si>
    <t>Leakage Current through the earth wire of tc</t>
  </si>
  <si>
    <t>Came in direct contact with live conductor</t>
  </si>
  <si>
    <t>20-09-07</t>
  </si>
  <si>
    <t xml:space="preserve"> The B-phase of out going cable from D. B. was deteriorated and it was thouching with distribution box. The animal came in contact with this D.B. hence it got shock and it died. </t>
  </si>
  <si>
    <t>Leakage Current was passing through earthing wire. The current was passing in surrounding area. The animal came in contact with the earhing wire and it get shock and it ided</t>
  </si>
  <si>
    <t>Not Applicable</t>
  </si>
  <si>
    <t>Accident is occurred in her premises when she was going to remove pin from plug. The live wire of the pin may come in contact with her &amp; this accident may occurred</t>
  </si>
  <si>
    <t>Talala</t>
  </si>
  <si>
    <t>Sh. Parshbhai Sigala &amp; 
Sh. Mansukh M Kachhadiya</t>
  </si>
  <si>
    <t>Accident is occurred when they were working on TC for cabling work.</t>
  </si>
  <si>
    <t>Central</t>
  </si>
  <si>
    <t>Mrs. Shahina Iiyas Shekh</t>
  </si>
  <si>
    <t>Due to leakage current of T/C earthing, buffalo came in contact with wire and accd. Occurred.</t>
  </si>
  <si>
    <t>Lakhman Keshavji Mungra</t>
  </si>
  <si>
    <t>Snapping of HT line buffalo came in contact with wire and accd. Occurred.</t>
  </si>
  <si>
    <t>29.08.07</t>
  </si>
  <si>
    <t>cable shorted, leakage current pass through earthing wire, cow came in contact with leakage wire accd. Occurred.</t>
  </si>
  <si>
    <t>3 nos. of Buffalo</t>
  </si>
  <si>
    <t>illegally Power tapped from an  unauthorised persons through bambu &amp; cable system, as the buffalo rubbed,its body with pole,its body came in contact with illegally tapped cable &amp; Electrolux</t>
  </si>
  <si>
    <t>Ramde Jaga Bhadarka</t>
  </si>
  <si>
    <t>08.09.07</t>
  </si>
  <si>
    <t>Due to cracking of the boarder of the PSC pole while climbing the pole. so he loose his balance and fall down to the earth and met the mechanical accident.</t>
  </si>
  <si>
    <t>Due to leakage current in LT pole earthing.</t>
  </si>
  <si>
    <t>Pranchi</t>
  </si>
  <si>
    <t>Due to touching of scratched cable to guy wire and buffalo has come in contact with this guy wire</t>
  </si>
  <si>
    <t>While cutting tree branches for food of his animals with the help of iron Rod, he came in contact with 11 kv phase wire through that rod and electrolux and died.</t>
  </si>
  <si>
    <t>01.03.08</t>
  </si>
  <si>
    <t>03.03.09</t>
  </si>
  <si>
    <t>Victim was trying to start house floormill &amp; accidently got electric shock</t>
  </si>
  <si>
    <t>NIL</t>
  </si>
  <si>
    <t>Snapped cond. Lying on road victim on motorcycle, he applied the breaks &amp; slipped.</t>
  </si>
  <si>
    <t>snapped cond. Joined</t>
  </si>
  <si>
    <t>Bhuj</t>
  </si>
  <si>
    <t>NAKHATRANA</t>
  </si>
  <si>
    <t>RAJESH NARSHI  NUT</t>
  </si>
  <si>
    <t>25/06/2007</t>
  </si>
  <si>
    <t>Due to heavy wind pressure tree branch Fall down on L.T. circuit,phase &amp; neutral short circuited &amp; conductor snapped on the victim, resulted into fatal accident</t>
  </si>
  <si>
    <t>COW</t>
  </si>
  <si>
    <t>BHUJ CITY-2</t>
  </si>
  <si>
    <t>26/06/07</t>
  </si>
  <si>
    <t>Leakage current flow through trans.center earthing</t>
  </si>
  <si>
    <t>Rapar</t>
  </si>
  <si>
    <t>Cow &amp; Ox</t>
  </si>
  <si>
    <t>May be induction with girder Pole</t>
  </si>
  <si>
    <t>Savjibhai P Bhutak</t>
  </si>
  <si>
    <t>Reparing service line on the Pole</t>
  </si>
  <si>
    <t>Manjulaben P Goyal</t>
  </si>
  <si>
    <t>Meter was provided on T/c. It was provided with MMB. The neutral was touching with MMB. The MMB was also earthed with T/c. earth and the ani,mal thouhed with earting.</t>
  </si>
  <si>
    <t>Palitana _-T</t>
  </si>
  <si>
    <t>LT jumper touched with Guy wire. Guy insulator was broken. Animal thouched with guy wire and it get shock.</t>
  </si>
  <si>
    <t>Talaja</t>
  </si>
  <si>
    <t>Due to heavy rain and wind LT jumper touched with C-clamp and Current pass thorugh earting of GI Wire at PSC Pole.</t>
  </si>
  <si>
    <t>Jaysukhbhai Somatbhai Parmar</t>
  </si>
  <si>
    <t>Mahvua R-2</t>
  </si>
  <si>
    <t>The earthing of the T/c. was leakage. Due to rain the water was clogging in surrounding area. So the leakage current was passing in the water. The animal came in contact with the was water and it get shock.</t>
  </si>
  <si>
    <t>Sh. Shaileshbhai Rupabhai Palas Vill. Helper VS</t>
  </si>
  <si>
    <t>Due to climbing of 11 KV DP where two feeders are passing namely Deva &amp; Vidyutnagar on which only one line L.C. was taken (Devka) &amp; another line was in live condition, so during jumpering work on Devka Feeder Jumper wire may touched to the live wire and t</t>
  </si>
  <si>
    <t>Due to snapping of LT line conductor.</t>
  </si>
  <si>
    <t>Sh. Dhirubhai Mandanbhai Solanki</t>
  </si>
  <si>
    <t>Victim may come in contact with live broken service wire</t>
  </si>
  <si>
    <t>Due to broken of AG LT line in monsoon period victim might came in contact and met with F.A.</t>
  </si>
  <si>
    <t>Due to T/C earthing was leakage in monsson period victim might have came in contact with F.A.</t>
  </si>
  <si>
    <t>A Buffalo's Calf</t>
  </si>
  <si>
    <t>Shri Manilal Somabhai</t>
  </si>
  <si>
    <t>DUE TO PSC POLE BROKEN. MECHANICAL ACCIDENT</t>
  </si>
  <si>
    <t>Shri Yunus Ismail Savan</t>
  </si>
  <si>
    <t>DIRECT TOUCHING TO LIVE 11 K.V. LINE</t>
  </si>
  <si>
    <t>Shri Bharatsinh Chhatrasinh</t>
  </si>
  <si>
    <t>DUE TO UN ISOLATION OF G.O. SWITCH CONTACT</t>
  </si>
  <si>
    <t>DUE TO SNAPPING OF L.T. LINE COND.</t>
  </si>
  <si>
    <t>Sh. Bholabhai Merubhai Kamariya</t>
  </si>
  <si>
    <t>When Victim was trying to connect VCD Player wire in Stereo wire in private primises at that time due to short circuit of VCD player victim Electrocuted and met with Non Fatal Accidedent.</t>
  </si>
  <si>
    <t>21.08.07</t>
  </si>
  <si>
    <t xml:space="preserve">Due to heavy rain the pole was fall down and the live LT wires were fall on the victim she </t>
  </si>
  <si>
    <t>Due to leakage of LT wire and earth wire, buffalo came in contact with leakage wire and got shocked.</t>
  </si>
  <si>
    <t>Shri Samji Valji Vasoya</t>
  </si>
  <si>
    <t>23.08.07</t>
  </si>
  <si>
    <t>Internal wiring fault at consumer's premises.</t>
  </si>
  <si>
    <t>Rural/City-II</t>
  </si>
  <si>
    <t>Accident was occurred during laying of illegal wiring for un-authorized power taking from nearby house in private premises.</t>
  </si>
  <si>
    <t>Street light phase was ON. The victim came in contact with the strreet light phase and he got shock.</t>
  </si>
  <si>
    <t>The LT guard wire was touching with the LT phase wire. Hence the current was pssing through the guard wire and the Girder pole. The animal came in contact with this girder and it got shock and it died.</t>
  </si>
  <si>
    <t>Came in direct contact of 11 KV line when he climbed on Tree.</t>
  </si>
  <si>
    <r>
      <t xml:space="preserve"> </t>
    </r>
    <r>
      <rPr>
        <sz val="10"/>
        <rFont val="Arial"/>
        <family val="2"/>
      </rPr>
      <t>Telephonically line clear taken by Lineman of 11 KV Dudh talawadi Ag. Dom Feeder for repairing of TC lugs. By mistake 66 KV Mangrol S/S (GETCO) staff has taken out trolly of 11 KV Datar Manzil Ag. Dom. Feeder. Sh. B. B. Garchar (Victim) came in to contac</t>
    </r>
  </si>
  <si>
    <r>
      <t xml:space="preserve">FIR LODGE AGAINST THE TRUCK DRIVER BY THE CONCERN DE vide no </t>
    </r>
    <r>
      <rPr>
        <b/>
        <sz val="10"/>
        <rFont val="Times New Roman"/>
        <family val="1"/>
      </rPr>
      <t>114/07</t>
    </r>
  </si>
  <si>
    <t xml:space="preserve">1. Gordhanbhai Sakhiya,          </t>
  </si>
  <si>
    <t>Lalitbhai Sakhiya</t>
  </si>
  <si>
    <t>1. Vimlaben S. Jaishwal</t>
  </si>
  <si>
    <t>Sharmilaben P. Jaishwal</t>
  </si>
  <si>
    <t>while bullock coming back after drinking from river, it came in contact with live LT wire which were laying on earth due to broken pole by heavy rain and flood. Got ele. Shock and accd. Occurred.</t>
  </si>
  <si>
    <t>LT Pole  tillted , buffalow came in to contact with live wire</t>
  </si>
  <si>
    <t>Buffallow-Sh. Duda Karshan Odedara</t>
  </si>
  <si>
    <t>Smt. Jethiben Bhikhabhai Odedara</t>
  </si>
  <si>
    <t>Fatal  Accident Due To Snapping Of Lt Conductor At Village Navagam</t>
  </si>
  <si>
    <t>Buffalow-Sh. Bhimbhai Menand Modhavadiya</t>
  </si>
  <si>
    <t>Diring Checking of  Power Supply in Kit Kat Fuse by victim in his Private Premises (Agriculture Installation)</t>
  </si>
  <si>
    <t>Buffalo - of Shri Bhima Foga Khunti at Village Adityana</t>
  </si>
  <si>
    <t>12.12.07</t>
  </si>
  <si>
    <t>Buffalo of Shri Vikram Rambhai at Village Malia Hatina</t>
  </si>
  <si>
    <t>08.01.08</t>
  </si>
  <si>
    <t>Outsider Human - Shri Safeb Raja Odedara at Village Bhetakadi</t>
  </si>
  <si>
    <t>21.11.07 Reported by EE(O&amp;M)  on dated 08.01.08</t>
  </si>
  <si>
    <t>Un- Authorised work on Live LT Line by Victim</t>
  </si>
  <si>
    <t>kmbl</t>
  </si>
  <si>
    <t xml:space="preserve">Bhatia </t>
  </si>
  <si>
    <t>A Bullock</t>
  </si>
  <si>
    <t>Due to snapping of neutral conductor from 'c' clamp the conductor falls on bullock and acci. occurred.</t>
  </si>
  <si>
    <t>City-2</t>
  </si>
  <si>
    <t>Rural S/dn</t>
  </si>
  <si>
    <t>Shri S.V.Solanki</t>
  </si>
  <si>
    <t>In her home, victim was making tea in vessal on hot plate that time flow of tea occurred and she touch the vessal and she got electric shock &amp; accident took place.</t>
  </si>
  <si>
    <t>07.02.08</t>
  </si>
  <si>
    <t>Due to one current leading to breaking of coductor, which fall on cow &amp; accd. Occurred.</t>
  </si>
  <si>
    <t>16.02.08</t>
  </si>
  <si>
    <t>21.02.08</t>
  </si>
  <si>
    <t>Leckage power of transformer earthing</t>
  </si>
  <si>
    <t xml:space="preserve">A Bullock of Sh. Nanjibhai Savjibhai </t>
  </si>
  <si>
    <t>8-7-07</t>
  </si>
  <si>
    <t>Leckage of  GUY  wire</t>
  </si>
  <si>
    <t>Vadia</t>
  </si>
  <si>
    <t>Sh. Yasvantbhai Bhupatbhai Solanki</t>
  </si>
  <si>
    <t>Victim is Panchayat helper and Accident occurred when the crossing live line came into contact of the span of dead line on which victim was working</t>
  </si>
  <si>
    <t>Submitted To : GUJARAT ELECTRICITY REGULATORY COMMISSION</t>
  </si>
  <si>
    <t>due to heavy rain and wind pressure conductor snapped</t>
  </si>
  <si>
    <t>Burnt 11 kv jumper touched to nearby live 11 kv line due to heavy wind.</t>
  </si>
  <si>
    <t xml:space="preserve">City-1 </t>
  </si>
  <si>
    <t>Sat Rasta</t>
  </si>
  <si>
    <t>Leakage current flows, buffalo came in contact with live wire &amp; accident occurred.</t>
  </si>
  <si>
    <t>Sikka</t>
  </si>
  <si>
    <t>Goat</t>
  </si>
  <si>
    <t>Due to Snapping of LT conductor, accident occurred.</t>
  </si>
  <si>
    <t>rural</t>
  </si>
  <si>
    <t>J.J.(E)</t>
  </si>
  <si>
    <t>Due to Snapping of LT conductor, accident occurred</t>
  </si>
  <si>
    <t xml:space="preserve">Lalpur </t>
  </si>
  <si>
    <t>Jayantibhai Pithadbhai Chavda</t>
  </si>
  <si>
    <t>03.06.07</t>
  </si>
  <si>
    <t>During the repairing work on electrical line the deteriorated v-cross arm, clamp broken &amp; victim lost his balance from pole &amp; fall down to earth</t>
  </si>
  <si>
    <t>Kmbl(T)</t>
  </si>
  <si>
    <t>Rasiklal Damji</t>
  </si>
  <si>
    <t>Snapping of conductor</t>
  </si>
  <si>
    <t>PGVCL</t>
  </si>
  <si>
    <t>N.A.</t>
  </si>
  <si>
    <t>Snapping of Conductor</t>
  </si>
  <si>
    <t>Total</t>
  </si>
  <si>
    <t>09.11.07</t>
  </si>
  <si>
    <t>Female Buffalo</t>
  </si>
  <si>
    <t>Electrocuted from another supply while Waking</t>
  </si>
  <si>
    <t>Animal</t>
  </si>
  <si>
    <t>Vall'pur</t>
  </si>
  <si>
    <t>Mohansing Udesing Ravat</t>
  </si>
  <si>
    <t>Sop 003</t>
  </si>
  <si>
    <t>Sop 004</t>
  </si>
  <si>
    <t>Publicity carried out</t>
  </si>
  <si>
    <t>Sop 006</t>
  </si>
  <si>
    <t>Failure of Distribution Transformer</t>
  </si>
  <si>
    <t>Sop 011</t>
  </si>
  <si>
    <t>Sop 013</t>
  </si>
  <si>
    <t>Meter faults</t>
  </si>
  <si>
    <t>10-8-07</t>
  </si>
  <si>
    <t xml:space="preserve">Leakage power of X'mer earthing </t>
  </si>
  <si>
    <t xml:space="preserve">FH - Sh. Rameshbhai Jivabhai                                   NFH - (1) Sh. Kanubhai Ravjibhai                                                                                                                                                                </t>
  </si>
  <si>
    <t>19-8-07</t>
  </si>
  <si>
    <t>Due to heavy rain and wind presure tree branch fall on L.T. live cond.</t>
  </si>
  <si>
    <t xml:space="preserve">A buffalo of Sh. Bhimabhai Balubhai </t>
  </si>
  <si>
    <t xml:space="preserve">A buffalo of Mandanbhai Hamirbhai </t>
  </si>
  <si>
    <t>12-8-07</t>
  </si>
  <si>
    <t xml:space="preserve">Leakage power of PSC pole earthing </t>
  </si>
  <si>
    <t xml:space="preserve">Una-1 </t>
  </si>
  <si>
    <t xml:space="preserve">A buffalo of Ranabhai Sarmanbhai </t>
  </si>
  <si>
    <t>27-8-07</t>
  </si>
  <si>
    <t>A Trailor carrying logs of wood was passing on the road the rear side of the logs touch the LT Line pole. As a result the LT Pole fell down and the LT Line touch the victim</t>
  </si>
  <si>
    <t>Party has lodged FIR Against the driver of Trailor</t>
  </si>
  <si>
    <t>Laxman Arfeb Parmar</t>
  </si>
  <si>
    <t>Short Circuit in internal premises of victim</t>
  </si>
  <si>
    <t>Buffallow</t>
  </si>
  <si>
    <t>Conductor Snapping</t>
  </si>
  <si>
    <t>Leakage Current through LT Pole due to rubbibng of buffallow's horn</t>
  </si>
  <si>
    <t>Short Circuit of Street Light Fixture of LT Pole</t>
  </si>
  <si>
    <t>Revuben Naranbhai Tundia</t>
  </si>
  <si>
    <t>Cattle Bull 2 No (ધણ ખૂંટ)</t>
  </si>
  <si>
    <t>Asif Habib Sandhi</t>
  </si>
  <si>
    <t>15/06/2007</t>
  </si>
  <si>
    <t>Kirtikumar A.Patel</t>
  </si>
  <si>
    <t>Without isolating the LT power he climbed on pole to repair jumper fault and died due to elecric shock.</t>
  </si>
  <si>
    <t>No</t>
  </si>
  <si>
    <t>Bhuj City-1</t>
  </si>
  <si>
    <t>LT Conductor Snapping</t>
  </si>
  <si>
    <t>Bhuj Rural</t>
  </si>
  <si>
    <t>Buffallo</t>
  </si>
  <si>
    <t>25/08/07</t>
  </si>
  <si>
    <t>11 KV Pole broken</t>
  </si>
  <si>
    <t>Bhuj City-2</t>
  </si>
  <si>
    <t>Ali Asgar</t>
  </si>
  <si>
    <t>Defective appliances at consumer's premises</t>
  </si>
  <si>
    <t>Acci took place due to leakage current of Neutral.</t>
  </si>
  <si>
    <t>7.12.07</t>
  </si>
  <si>
    <t>Dhoraji</t>
  </si>
  <si>
    <t xml:space="preserve">Dhoraji (R) </t>
  </si>
  <si>
    <t>Dinesh Ruda Manvar</t>
  </si>
  <si>
    <t>26.03.07</t>
  </si>
  <si>
    <t>Labour of civil contractor when taking iron pipe from machdo touch the 11 KV line and leakage current pass through body of victim</t>
  </si>
  <si>
    <t>Upleta (T)</t>
  </si>
  <si>
    <t>Rajendra Babubhai Gadiyal</t>
  </si>
  <si>
    <t>07.04.07</t>
  </si>
  <si>
    <t>Victim claimb another feeder for which line clear was not taken by his own mistake.</t>
  </si>
  <si>
    <t>Jetpur (T)</t>
  </si>
  <si>
    <t>Sh Ghanshyambhai Bhikhabhai Chauhan At vill   Chokadi</t>
  </si>
  <si>
    <t>Came in direct contact of 11 KV line while filling the building Slabe.</t>
  </si>
  <si>
    <t>Sh Mukeshbhai Mohanbhai Nakiya App. LM at vill Limbdi</t>
  </si>
  <si>
    <t>27-03-08</t>
  </si>
  <si>
    <t>Climbed up on wrong feeder pole.</t>
  </si>
  <si>
    <t>Explanation from ALM Sh M D Chauhan is asked.</t>
  </si>
  <si>
    <t>Charadwa</t>
  </si>
  <si>
    <t>Sh Mansukhbhai Bhavabhai At vill Chupani</t>
  </si>
  <si>
    <t>31-03-08</t>
  </si>
  <si>
    <t>A Big flying bird called "Varvangdu" was found in touching possition between P-P in Ag. LT Line hence P-P Short Circuit was occurred in LT line, Wire was broken and falling on the earth, Shri Nandlal passong with his bullock cart near this LT line and one</t>
  </si>
  <si>
    <t>6.10.07</t>
  </si>
  <si>
    <t>IT WAS OCCURRED DUE TO TRUCK STRIKE WITH LT LINE NUTRAL CONDUCTOR &amp; THE LABOUR FALL DOWN FROM THE TRUCK</t>
  </si>
  <si>
    <t>SONUBHAI NANDRAM VAGHELA</t>
  </si>
  <si>
    <t>THE VICTIM WAS DOING PAINTING WORK AND TOUCHED TO 11 KV LINE DURING WHILE PAINTING</t>
  </si>
  <si>
    <t>VASAVAD</t>
  </si>
  <si>
    <t>SOMABHAI BHANABHAI</t>
  </si>
  <si>
    <t>DUE TO CONDUCTOR FALL DOWN AND TOUCHED TO C CLAMP AND IT POLE WAS EARTH. THE ANIMAL TOUCHED THE POLE</t>
  </si>
  <si>
    <t>CHANDULAL UMIYASHANKAR</t>
  </si>
  <si>
    <t>DUE TO DROP OF CONDUCTOR FROM SHACKLE INSULATOR &amp; CONDUCTOR TOUCHED THE COW</t>
  </si>
  <si>
    <t>KOTDA</t>
  </si>
  <si>
    <t>Popatbhai Dungarbhai Kakadiya</t>
  </si>
  <si>
    <t>due person repairedd starter on his premises and touch to live wire</t>
  </si>
  <si>
    <t>Panchabhai Bachubhai Choriya</t>
  </si>
  <si>
    <t xml:space="preserve">due to leakage of earthing current at LST transformer </t>
  </si>
  <si>
    <t>RURAL</t>
  </si>
  <si>
    <t>C.J.Jadeja (Helper)</t>
  </si>
  <si>
    <t xml:space="preserve">man was working on LT line and at that time LT line Touched to 11KV line at crossing of both line </t>
  </si>
  <si>
    <t>Khenga Machha Ghodasara</t>
  </si>
  <si>
    <t xml:space="preserve">LT line touched to garding and due to that leakage current accident occured </t>
  </si>
  <si>
    <t>LODHIKA</t>
  </si>
  <si>
    <t>Rupabhai Dayabhai Lal</t>
  </si>
  <si>
    <t>BUFF Of Dilipbhai Shivabhai Patel</t>
  </si>
  <si>
    <t>BUFF Of Bipinbhai Chhaganbhai</t>
  </si>
  <si>
    <t>BUFF of GovindbhaiSandhabhai</t>
  </si>
  <si>
    <t>15.10.07</t>
  </si>
  <si>
    <t>Due to Broken incoming LT
Line and Bullock was
came in contact with 
broken wire and met
with electrical accident</t>
  </si>
  <si>
    <t>Accidental contact with live wire while installing dish TV cable</t>
  </si>
  <si>
    <t>Kesha Kuka Parmar</t>
  </si>
  <si>
    <t>16/06/2007</t>
  </si>
  <si>
    <t>Cattle Bull 1 No (ધણ ખૂંટ)</t>
  </si>
  <si>
    <t>Victim climbed on overhighted truck Accidently coming in contact with 11kv line</t>
  </si>
  <si>
    <t>BHUJ</t>
  </si>
  <si>
    <t>FULCHAND DWARKAPRASAD</t>
  </si>
  <si>
    <t>Fall from the pole and mech. Accident</t>
  </si>
  <si>
    <t>Victim is Panchayat helper but he has not used any safety tools while working on line.</t>
  </si>
  <si>
    <t>Instruction has already been given to line staff for using safety tools while working.</t>
  </si>
  <si>
    <t>Shri. Hitesh Vithalbhai</t>
  </si>
  <si>
    <t>To attend jumper fault of Kamalpur AG fdr by mistake GO switch of other side was made OFF on main line,while power was ON,from 66 Kv kamaalpur S/S. Victime came in contact with live wire and Fell fown.</t>
  </si>
  <si>
    <t>Panch Uka Gholakiya</t>
  </si>
  <si>
    <t>Snapping of Conductor at Jungvad village.</t>
  </si>
  <si>
    <t>NFH to human outsider Sh. Dinesh Lakharam Vanad at Vill: Thanagalol</t>
  </si>
  <si>
    <t>CIRCLE</t>
  </si>
  <si>
    <t>DIVISION</t>
  </si>
  <si>
    <t>PASCHIM GUJARAT VIJ COMPANY LIMITED
REGD &amp; CORP OFFICE, RAJKOT</t>
  </si>
  <si>
    <t>ELECTRICAL ACCIDENTS DETAIL (Cummulative)</t>
  </si>
  <si>
    <t>No.</t>
  </si>
  <si>
    <t>S/div</t>
  </si>
  <si>
    <t>Name of Victim</t>
  </si>
  <si>
    <t>Date Of Accident</t>
  </si>
  <si>
    <t xml:space="preserve">Details of  accidents </t>
  </si>
  <si>
    <t>Saftery
Tools utilised
or not?</t>
  </si>
  <si>
    <t>Action taken
against the defaulter</t>
  </si>
  <si>
    <t>Deprt</t>
  </si>
  <si>
    <t>Thread/Rag pulled by any resident of multistory building or may be flying of kite guide wire and L.T. live wire was wrilling to each other hence a leakage current flowing through the guide wire to the girder pole while a cow of Sh. Khodabhai Bhutabhai Bha</t>
  </si>
  <si>
    <t>FA to Cow of Sh. Menshi Ramshi</t>
  </si>
  <si>
    <t>On 11 KV pole of first span ahead agriculture T/C. A pin insulator was becomes faulty and broke out. Due to this 11 KV line conductor snapped from the binding of pin insulator and fallen on the V X Arm and due to shot circuit conductor was broken &amp; fallen</t>
  </si>
  <si>
    <t>FA to bullock of Sh. Arafebbhai Ladhabhai</t>
  </si>
  <si>
    <t>25.09.07</t>
  </si>
  <si>
    <t>Due to deterioration of agriculture LT line conductor one of the phase conductor was broken near the C Clamp and fallen down on the ground. While Sh. Arfebbhai Ladhabhai passes with his bullock-cart near this LT line a bullock came in contact with live LT</t>
  </si>
  <si>
    <t>Upleta ®</t>
  </si>
  <si>
    <t>FA to bullock of Sh. Nandalal Dharamshi at Vill. Mervadar</t>
  </si>
  <si>
    <t>30.9.07</t>
  </si>
  <si>
    <t>While opening of mail female pin of flexcible extension wire of the motor which is in running condition, victim came in contact with live part of male pin portion and got shocked, result in fatal accident</t>
  </si>
  <si>
    <t>Nirubhai R Mehta</t>
  </si>
  <si>
    <t>12.11.07</t>
  </si>
  <si>
    <t>Yes</t>
  </si>
  <si>
    <t>12.01.2008</t>
  </si>
  <si>
    <t>19.02.2008</t>
  </si>
  <si>
    <t xml:space="preserve">KOTHARIYA ROAD </t>
  </si>
  <si>
    <t>02.03.2008</t>
  </si>
  <si>
    <t>Morbi</t>
  </si>
  <si>
    <t>Shanala</t>
  </si>
  <si>
    <t>Ramesh Kana</t>
  </si>
  <si>
    <t>The 11 KV line was passing over the house at village Bharatimba. The victim was on the tarrace and accidently he came in contact  with the feeder wire and he got shock and he died.</t>
  </si>
  <si>
    <t>Palitana-T</t>
  </si>
  <si>
    <t>No any avidence is found, which lead to leakage of current resulted into accident.</t>
  </si>
  <si>
    <t>Bhachau</t>
  </si>
  <si>
    <t>Buffalo &amp; Calf</t>
  </si>
  <si>
    <t>Pravinbhai Govindbhai</t>
  </si>
  <si>
    <t>Victim was climbed on ag t/c and he touch live conductor and got shocked</t>
  </si>
  <si>
    <t>Bhupatbhai Bachubhai Chauhan</t>
  </si>
  <si>
    <t>While curing on newly constructed house, victim came in contact with LT line passing above the house ceiling due to wet surface</t>
  </si>
  <si>
    <t xml:space="preserve">Ind </t>
  </si>
  <si>
    <t>05.06.07</t>
  </si>
  <si>
    <t>12.08.07</t>
  </si>
  <si>
    <t>Due to touching flexible wire to sign board and through sign board leakage was passing in the door</t>
  </si>
  <si>
    <t>Due to leakage of current at T/C D.P. earthing</t>
  </si>
  <si>
    <t>Smt. Hemiben Bhaya Balash</t>
  </si>
  <si>
    <t>The LT Line cond.was snapped due to Lungaries</t>
  </si>
  <si>
    <t>Jumper was broken and touching to pole earth wire</t>
  </si>
  <si>
    <t>Due to broken binding from LT Shackle, Cond. Was lying on "U" Clamp and so leakage was passing through pole</t>
  </si>
  <si>
    <t>slipped from pole</t>
  </si>
  <si>
    <t>Anjar-R</t>
  </si>
  <si>
    <t>Shri Kantibhai V. Baria</t>
  </si>
  <si>
    <t>15.03.08</t>
  </si>
  <si>
    <t>Victim(Unauthorized person) was doing some illegal work on X'mer Centre and met with electrical accident.</t>
  </si>
  <si>
    <t>Notice given to Victim &amp; villagers has been warned for not do unauthorized and illegal work on lines &amp; T/C</t>
  </si>
  <si>
    <t>Rajendra Trivedi</t>
  </si>
  <si>
    <t>While attending fault, on 11KV Medisar JGY feeder, person got electric sock. Due to tuching of 11 conductor of 11 KV sumarasar feeder to 11 KV Medisar JGY feeder.</t>
  </si>
  <si>
    <t>Deshalpar</t>
  </si>
  <si>
    <t>Viththal Mithu Maheshwari</t>
  </si>
  <si>
    <t>8.03.08</t>
  </si>
  <si>
    <t>Person was climed on tree branches &amp; came in contact of live conductor</t>
  </si>
  <si>
    <t>City Division</t>
  </si>
  <si>
    <t>GIDC JND</t>
  </si>
  <si>
    <t>Sh. Suresh Ravaji Chauhan</t>
  </si>
  <si>
    <t>It is necessary to instruct line staff strictly to make all crossing live lines dead, where the work is to be carried out by disconnecting the flow of supply before starting the work.</t>
  </si>
  <si>
    <t>Sh. Mala Ram Sanklhat</t>
  </si>
  <si>
    <t xml:space="preserve">Victim was tutched live 11KV cond. Near his Balcony. </t>
  </si>
  <si>
    <t>Notice has been served to the victim, either to dismantle the balcony or to produce the permission given by the connected Nagarpalika regarding construction of the balcony.</t>
  </si>
  <si>
    <t>Anil H. Badhia</t>
  </si>
  <si>
    <t>The DE Gadhada has demanded the line clear  of  Tatam JGY for to reconnect  the DO Fuse of Nana Sakhpar Section. So the SBO of 66KV Tatam S/s. had give the line clear of Nana Sakhpar Ag. feeder instead of Tatam JGY Feeder. The line clear was demanded on C</t>
  </si>
  <si>
    <t xml:space="preserve">Leakage in TC earthing </t>
  </si>
  <si>
    <t>Vinchhiya</t>
  </si>
  <si>
    <t>Amra Bhura Bharvad</t>
  </si>
  <si>
    <t>23/6/07</t>
  </si>
  <si>
    <t>Raziyaben Hanifbhai Lohiya</t>
  </si>
  <si>
    <t>Due to short circuit of 1-Ph.Motor in private premises</t>
  </si>
  <si>
    <t xml:space="preserve">During change of loads in service at his primises </t>
  </si>
  <si>
    <t>Installation of terminal of CT's ACB deteriorated &amp; came in contact to the structure, dead short circuit occurred resulted into heavy flesh. Face of victim was near ACB influenced that place &amp; met with not fatal accident.</t>
  </si>
  <si>
    <t>Chhaganbhai R. Kochhra (Helper)</t>
  </si>
  <si>
    <t>11.07.07</t>
  </si>
  <si>
    <t>Fall down from PSC pole while stringing of 11 KV cond. At village Bava-Pipaliya</t>
  </si>
  <si>
    <t>Victim climbing on iron ladder came in contact with short circuited ceiling fan and got shocked.</t>
  </si>
  <si>
    <t>Pradhuymannagar</t>
  </si>
  <si>
    <t>Kushal Pankajbhai Darji</t>
  </si>
  <si>
    <t>23.06.07</t>
  </si>
  <si>
    <t>HT</t>
  </si>
  <si>
    <t>Direct wire tapped by Ashoksinh from LT line, the joint of unauthorized wire touches with fencing of  Ag. farm  while playing victim  she touches with fancying wire and accident occurred</t>
  </si>
  <si>
    <t>Dwarka</t>
  </si>
  <si>
    <t>Aanandi Dhanjibhai</t>
  </si>
  <si>
    <t>Due to defective internal house wiring, victim got electric shock</t>
  </si>
  <si>
    <t>A Buffalo</t>
  </si>
  <si>
    <t>While unknown vehicle passes under the HT line it pulled &amp; damage the line, there by reducing clearance between ground and 11kv wire. During this period, bullock cart has also passed beneath the line and while passing has touched 11kv line &amp; accident occu</t>
  </si>
  <si>
    <t>Two Bullock</t>
  </si>
  <si>
    <t>A Cow</t>
  </si>
  <si>
    <t>Due to falling of tree on LT line, conductor snapped.</t>
  </si>
  <si>
    <t>Shri Mamta Vijaybhai</t>
  </si>
  <si>
    <t>Made mistake in isolating the line during maintenance work on 11 kv Arikhana feeder  he isolated  11 kv Gafeba feeder instead of 11kv Arikhana feeder</t>
  </si>
  <si>
    <t>City-1</t>
  </si>
  <si>
    <t xml:space="preserve">Hapa </t>
  </si>
  <si>
    <t>Shri Haribhai &amp; Smt. Nathiben</t>
  </si>
  <si>
    <t>Phase cond of dead line of 11 kv nesda feeder are snapped and fall on 11kv shakun feeder and this dead line became live.Buffalow passing nearby came in contact with this live wire and shocked and died.</t>
  </si>
  <si>
    <t>city-1</t>
  </si>
  <si>
    <t>C N SOLANKI</t>
  </si>
  <si>
    <t>Main switch of streetlight fired due to earth fault when he switched on the main switch after attending fault</t>
  </si>
  <si>
    <t>palitana</t>
  </si>
  <si>
    <t>palitana-r</t>
  </si>
  <si>
    <t>loosing balance during working on DP Structure due to slipping of conductor from disc insulator</t>
  </si>
  <si>
    <t>FA to Chhagan Parsottam Sardhara</t>
  </si>
  <si>
    <t>while attending the jumper fault experience jerk and felt from the transformer center.</t>
  </si>
  <si>
    <t>13.10.2007</t>
  </si>
  <si>
    <t>12.10.2007  informed on dtd. 19.10.2007</t>
  </si>
  <si>
    <t>Ag-consumer have illigelly connected power supply from LT line passing through his field in the fencing lying around his ag. Land. The said animals came in contact and electrocuted.</t>
  </si>
  <si>
    <t>NF_Mechanical Accident to o/s human shri Rajubhai Nanjibhai Rathod age_22 yrs at village Lakhapadar</t>
  </si>
  <si>
    <t>24.10.2007</t>
  </si>
  <si>
    <t>due to breaking of psc pole</t>
  </si>
  <si>
    <t>AMRELI RURAL</t>
  </si>
  <si>
    <t>Non fatal accident to Shri Hanubha Takhtasinh Jadeja age 40 yrs at village Bai Dudhala</t>
  </si>
  <si>
    <t>Accident was occurred due to snapping of LT conductors which was snapped due to frequently jumping of monkeys from nearby tree.</t>
  </si>
  <si>
    <t xml:space="preserve">Snapping of L.T. cond. </t>
  </si>
  <si>
    <t xml:space="preserve">A buffalo of Punjabhai Caprajbhai </t>
  </si>
  <si>
    <t>A truck was struck with the girder pole. Hence the accident is Occurred</t>
  </si>
  <si>
    <t xml:space="preserve">Human </t>
  </si>
  <si>
    <t>The victim was working on the Khadsaliya Ag. Feeder. Due number of crossing of 220KV line, 66KV line and Malvav JGY feeder the victim meight have feel the induction. Hence the accident is only due to induction of the other feeder.</t>
  </si>
  <si>
    <t>Mahvua R-1</t>
  </si>
  <si>
    <t>At anandjibhai Kalyanjibhai trust Ag. Land Chhapariyali village, PGVCL's LT Line has been passed. Under this line direct connection taken (illegally) by the victim's parents for electrification of one lamp in the hut under the farm. As per the statement o</t>
  </si>
  <si>
    <t>Leackage current from the earthing of the DTC.</t>
  </si>
  <si>
    <t>The cable of the DTC was deteriorated and it was thouching with the DB. The animal came in contact with this DB and it get shcock and died.</t>
  </si>
  <si>
    <t>Snapping of coatted conductor due to heavy rain.</t>
  </si>
  <si>
    <t>Diaimond Chowk</t>
  </si>
  <si>
    <t>Human  ALM  Name : Bipinbhai Kanajibhai Undaviya.</t>
  </si>
  <si>
    <t>In Private premises of Kiran Traders, The victim came in contact with the electric circuited iron roof which arranged by the factory holder to prevent theft of material. He got the shock and met with the fatal accident in premises of Kiran traders</t>
  </si>
  <si>
    <t>Rural Division-1</t>
  </si>
  <si>
    <t>Bhesan</t>
  </si>
  <si>
    <t>Sh. S.P.Joshi</t>
  </si>
  <si>
    <t>While taking details on TC. came in to induction zone</t>
  </si>
  <si>
    <t>EE, Rural Divison-1 has been asked to inquire the victim</t>
  </si>
  <si>
    <t>Visavadar-2</t>
  </si>
  <si>
    <t>Sh. Ramesh Bhanubhai</t>
  </si>
  <si>
    <t>LT Line shock doubtful may be in private premises</t>
  </si>
  <si>
    <t>Junagadh(R)</t>
  </si>
  <si>
    <t>Due to leakage of current in TC Earthing</t>
  </si>
  <si>
    <t>Visavadar-1</t>
  </si>
  <si>
    <t>Sh.Babubhai Parbatbhai</t>
  </si>
  <si>
    <t>11 KV DO Fuse operation with wet rod</t>
  </si>
  <si>
    <t>Veraval</t>
  </si>
  <si>
    <t>Veraval Town</t>
  </si>
  <si>
    <t>Anonymous Person</t>
  </si>
  <si>
    <t>Due to touching of live line while carrying out construction below live 11 KV line</t>
  </si>
  <si>
    <t>Bilkha</t>
  </si>
  <si>
    <t>Ms. Nikita B Shapariya</t>
  </si>
  <si>
    <t>The conductor was touching with the LT X-arm due to the damage of binding wire of the shackle insulater. So the path was completed through the x-zrm and the girder pole. The animal came in contact with this girder and it got shock and it died.</t>
  </si>
  <si>
    <t>Sihor (R)</t>
  </si>
  <si>
    <t>The load side cable of the transformer i.e. LT side cable was deterirated and the animal came in contact with this cable and it got shock and it died.</t>
  </si>
  <si>
    <t>Due to brken of binding wire  and deteriorated jumper the conductor was touching with the c-clamp and the current was passing through the c-clamp and the earthing wire. The animal came in contact with this earthing wire and it got shock and it died.</t>
  </si>
  <si>
    <t>Palitana -R</t>
  </si>
  <si>
    <t xml:space="preserve">Fatal Human  Nikunj Kanajibhai </t>
  </si>
  <si>
    <t>MRB</t>
  </si>
  <si>
    <t>BTD</t>
  </si>
  <si>
    <t>Sh. Anantrai Laxmanbhai Bhimani</t>
  </si>
  <si>
    <t>Due to Electric Shock while he was switching off hos motor in his farm room where meter was attached and met with Human Fatal Accident.</t>
  </si>
  <si>
    <t>A Buffalow of Sh.Valabhbhai Shamjibhai.</t>
  </si>
  <si>
    <t>29/7/2007.  Reporting on Aug."07</t>
  </si>
  <si>
    <t>Leakage power of Tranformer earthing.</t>
  </si>
  <si>
    <t>Sh. Popatbhai Maganbhai Dhanani</t>
  </si>
  <si>
    <t>Snapping of LT  conductor at shakle point.</t>
  </si>
  <si>
    <t>Aug-08</t>
  </si>
  <si>
    <t>Khambha</t>
  </si>
  <si>
    <t>Sh.A.R.Bhatt. (App. Line Man)</t>
  </si>
  <si>
    <t>When working on 11kv nanudi feeder, He experienced induction and fall from the pole.</t>
  </si>
  <si>
    <t>Not used any safety tools while working on line.</t>
  </si>
  <si>
    <t>Sh. Rambhai Chhaganbhai Dhameliya.</t>
  </si>
  <si>
    <t>28/7/2007 Reporting on Aug.07</t>
  </si>
  <si>
    <t>Victim brother informe on dt.30.7.07, after two days of accedent occurred. We have not found any evidance at the site but victime had try to Lungar from Ex.Lt line.</t>
  </si>
  <si>
    <t>A cow of Sh. Kiritbhai Anupbhai</t>
  </si>
  <si>
    <t>3-8-07</t>
  </si>
  <si>
    <t>A buffalo of Babubhai Mulubhai</t>
  </si>
  <si>
    <t>6-8-07</t>
  </si>
  <si>
    <t>A buffalo of Hirabhai Vaghbhai</t>
  </si>
  <si>
    <t>13-8-07</t>
  </si>
  <si>
    <t>A buffalo of Jayantibhai Rambhai</t>
  </si>
  <si>
    <t>16-8-07</t>
  </si>
  <si>
    <t>A buffalo of Bhagvanbhai Thakarshibhai</t>
  </si>
  <si>
    <t>17-7-07 Reporting on Aug. 07</t>
  </si>
  <si>
    <t>Leakage current of LT pole earthing</t>
  </si>
  <si>
    <t>Sh. Shankarbhai Lakahbhai Nayak</t>
  </si>
  <si>
    <t>2-8-07</t>
  </si>
  <si>
    <t>We haven't informed by party.The rojkam is done after Newspaper Sandesh pressnote on 30.01.08.The accident has been occurred near HT-LT circuit line.Still no-strong reason has been found but came to know that victim tryed to connect lungaria to 11KV line</t>
  </si>
  <si>
    <t>Come into the direct touch to live holder in private premises</t>
  </si>
  <si>
    <t>Sh. Bhavesh M Trivedi (VS-HLP)</t>
  </si>
  <si>
    <t>Slipping from PSC pole mechanical accident</t>
  </si>
  <si>
    <t>Safety Belt was not allocated</t>
  </si>
  <si>
    <t>Sh. Bhagaram Banaram</t>
  </si>
  <si>
    <t>Electrocuted from another supply while working</t>
  </si>
  <si>
    <t xml:space="preserve"> Not Applicable(Unauthorized Operation by consumer)</t>
  </si>
  <si>
    <t>Sh. Gagjibhai Jinabahi</t>
  </si>
  <si>
    <t>In private premises while removing electric motor from bore well</t>
  </si>
  <si>
    <t>Sh. Varshben M Goswami</t>
  </si>
  <si>
    <t>in the premise of victim, when victim goes to start hils ele. Motor at open covered starter, in a room, one phase comes in contact with fingers of the hand and he got ele. Shocked.</t>
  </si>
  <si>
    <t>Snapping of LT Conductor</t>
  </si>
  <si>
    <t>Buffalo</t>
  </si>
  <si>
    <t>An ox</t>
  </si>
  <si>
    <t>15.09.07</t>
  </si>
  <si>
    <t>Earthing leakage of T/C.Water was surrounded by T/C and as Buffalo fall in water it Electro lux</t>
  </si>
  <si>
    <t>Kmbk®</t>
  </si>
  <si>
    <t>A Bufflao</t>
  </si>
  <si>
    <t>27.09.07</t>
  </si>
  <si>
    <t>Leakage current drawn in GI earth wire, buffalo came in contact with wire &amp; accd. Occurred.</t>
  </si>
  <si>
    <t>Dipak Ramji</t>
  </si>
  <si>
    <t>While isolating G.O switch forT/C replacement, switch goes to earth and fire arc took place and acc. Occurred.</t>
  </si>
  <si>
    <t>J.J.</t>
  </si>
  <si>
    <t>29.09.07</t>
  </si>
  <si>
    <t>Sh. Kesubhai Gokalbhai</t>
  </si>
  <si>
    <t>Unauthorized climbing on pole on LT pole</t>
  </si>
  <si>
    <t>Sh. Lalji Arfeb</t>
  </si>
  <si>
    <t>Due to leakage current of TC earthing</t>
  </si>
  <si>
    <t>LT conductor snapped</t>
  </si>
  <si>
    <t>Sh. D D Pandya  (Helper)</t>
  </si>
  <si>
    <t>Leakage current in service line</t>
  </si>
  <si>
    <t>Sh. M G Parmar (ALM)</t>
  </si>
  <si>
    <t>Mechanical NFA at the time of tree cutting in 11kV vadal feeder.</t>
  </si>
  <si>
    <t>Rural Division-2</t>
  </si>
  <si>
    <t>Manavadar-2</t>
  </si>
  <si>
    <t>Smt. Manishaben Rajeshkumar Trambaliya</t>
  </si>
  <si>
    <t>Accidental contect with live wire</t>
  </si>
  <si>
    <t>Shapar Veraval</t>
  </si>
  <si>
    <t>Abuben Daudbhai Riyami</t>
  </si>
  <si>
    <t>Victim was checking DO fuse by taking line clear of 11KV Balaji fdr but return power came &amp; he got Elect. Shock.</t>
  </si>
  <si>
    <t>Any other Reson</t>
  </si>
  <si>
    <t>Valiben Charan</t>
  </si>
  <si>
    <t>21/6/07</t>
  </si>
  <si>
    <t>Line clear was taken but feedback owner supply came due to another source. Un authorized operation by outsider</t>
  </si>
  <si>
    <t>BULLOCK</t>
  </si>
  <si>
    <t>Due to leakage of current in T/C. Earthing</t>
  </si>
  <si>
    <t>Sh. Pithabhai Rambhai Rathod</t>
  </si>
  <si>
    <t>Leakage of Current in 1 PG motor due to some problem in his premises</t>
  </si>
  <si>
    <t>Sh. Ramesh Vira Chudasama</t>
  </si>
  <si>
    <t>During cutting work in monsoon period victim may came in vicinity of 11 KV line &amp; met with N.F.A.</t>
  </si>
  <si>
    <t>OFH</t>
  </si>
  <si>
    <t>DNFH</t>
  </si>
  <si>
    <t>DFH</t>
  </si>
  <si>
    <t>ONFH</t>
  </si>
  <si>
    <t>while buffalo was grazing near bank of small river, it came in contact with live LT wire which were laying on earth due to broken pole by  heavy rain and flood.</t>
  </si>
  <si>
    <t>City-II</t>
  </si>
  <si>
    <t>Rural S/dn/City-2</t>
  </si>
  <si>
    <t xml:space="preserve"> A Buffalo</t>
  </si>
  <si>
    <t xml:space="preserve">Snappinf of LT conductor </t>
  </si>
  <si>
    <t>Okha/Kmbl</t>
  </si>
  <si>
    <t>A Camel</t>
  </si>
  <si>
    <t>Due to heavy rain pole slipped and bend 11 kv line from foundation and hence clearance between ground and conductor reduces as the camel came in contact with wire and accd. Occurred.</t>
  </si>
  <si>
    <t>Kmbl(T)S/dn./Kmbl</t>
  </si>
  <si>
    <t>Shri D.D.Parmar</t>
  </si>
  <si>
    <t xml:space="preserve">The victim was alloted to attend the complain of Jalin Petrol pump while attending the complain on transformer , LT line side the victim came in vicinity of HT line passing above LT line and electrocuted and fall from T/C. </t>
  </si>
  <si>
    <t>Shri Ahir R.J.</t>
  </si>
  <si>
    <t xml:space="preserve">RJC </t>
  </si>
  <si>
    <t xml:space="preserve">Due to Pin Insulator's fault 11 KV conductor of Jetavira feeder was stupped and fallen on two nos of cow passing under line and cowa got electrocuted and spot dead. </t>
  </si>
  <si>
    <t>Two cows</t>
  </si>
  <si>
    <t>Due to snapping of B-phase of LT Line, the live wire come in contact of 2nos. Cows.</t>
  </si>
  <si>
    <t>LT cond. Replaced, losse jumpers replaced by the new.</t>
  </si>
  <si>
    <t>Two Buffelow</t>
  </si>
  <si>
    <t>LT line of 11 KV Fdr is broken &amp; two buffelows were came in contact with live LT wire</t>
  </si>
  <si>
    <t>LT span replaced &amp; maint. Carried out</t>
  </si>
  <si>
    <t>Link switch of TC was disconnected before execution of work but power supply was not disconnected</t>
  </si>
  <si>
    <t>PALITANA-R</t>
  </si>
  <si>
    <t>Sajalben Bharatbhai Gohil</t>
  </si>
  <si>
    <t>02.02.08</t>
  </si>
  <si>
    <t>The victim was cutting the imali from the ambali tree with the help of an iron rod. The iron rod came in contact with HT live wire &amp;get electrocuted.</t>
  </si>
  <si>
    <t>Ghanshyambhai Jagdishbhai Gohil</t>
  </si>
  <si>
    <t>mahuva-r</t>
  </si>
  <si>
    <t>Bachubhai Jodhubhai , sh. Bhagvanbhai dayabhai</t>
  </si>
  <si>
    <t>The wire broken due to truck accident</t>
  </si>
  <si>
    <t>While spraying water to renovated own house, victim came in contact with electric board which was removed from wall.  Victim tried to repair the same and by mistake, he came in live contact with the supply.</t>
  </si>
  <si>
    <t>The deteriorated service is replaced.</t>
  </si>
  <si>
    <t>Due to snapping of the street  light conductor was fall down. The cow came in contact and it get shock and died.</t>
  </si>
  <si>
    <t>Necessary maitenance is carried out</t>
  </si>
  <si>
    <t>Bherumal Jethalal Bhil</t>
  </si>
  <si>
    <t>Due to electrocution the victim fall down and get injured. The victim is labourman of a contractor, he and co-worker are not giving any statement regarding the occrance of the accident.</t>
  </si>
  <si>
    <t>Due to non giving statement of the coworker the factual reason is not coming out.</t>
  </si>
  <si>
    <t>Lakhavad (Dhol)</t>
  </si>
  <si>
    <t>One phase-wire was broken at a place where cable comes out from dist-Box, Buffalo came in contact with that T/C and accident occurred.</t>
  </si>
  <si>
    <t>A cow passed near broken conductor and touched and accident occurred</t>
  </si>
  <si>
    <t>Kld(E)</t>
  </si>
  <si>
    <t>LT conductor snapped. Bullock came in contact with conductor and accident occurred</t>
  </si>
  <si>
    <t>A Bullock &amp; A Calf</t>
  </si>
  <si>
    <t>Bhanvad</t>
  </si>
  <si>
    <t>24.06.07</t>
  </si>
  <si>
    <t>From Transformer bushing neutral lug found disconnected and due to same leakage current flow in earthing wire</t>
  </si>
  <si>
    <t>Bharatsinh</t>
  </si>
  <si>
    <t>26.06.07</t>
  </si>
  <si>
    <t>While giving jumper on 11 kV line after completion of line work, the victim got shock on 11 kv line</t>
  </si>
  <si>
    <t xml:space="preserve">Rural </t>
  </si>
  <si>
    <t>Mahesh Trikambhai Bhadra</t>
  </si>
  <si>
    <t>28.06.07</t>
  </si>
  <si>
    <t>Due to snapping of LT conductor accident occurred</t>
  </si>
  <si>
    <t>Okha</t>
  </si>
  <si>
    <t>03.07.07</t>
  </si>
  <si>
    <t>Leakage of TC earthing</t>
  </si>
  <si>
    <t>Rural</t>
  </si>
  <si>
    <t>Two Buffalo</t>
  </si>
  <si>
    <t>Damage of LT line due to heavy rain and accd. Occurred.</t>
  </si>
  <si>
    <t xml:space="preserve"> febvi Bharatbhai</t>
  </si>
  <si>
    <t>Kalyanpur</t>
  </si>
  <si>
    <t>09.07.07</t>
  </si>
  <si>
    <t>A fatal accident occurred to Smt. Hemi Ben Vinbhai Vaghasiiya due to leakage current passes through meter body to leakage and touched victim in private premises</t>
  </si>
  <si>
    <t>Sh. Arfeb Chhagan Rathod</t>
  </si>
  <si>
    <t>BY mistake SBO switch "ON" Pata JGY Feeder on which victim was working after taking line clear.</t>
  </si>
  <si>
    <t>Bullock-Haji Gani Dosa Tawani</t>
  </si>
  <si>
    <t>LT Conductor Snapped</t>
  </si>
  <si>
    <t>Bufallow-Nagaji Naran</t>
  </si>
  <si>
    <t>Manoj Rameshchandra</t>
  </si>
  <si>
    <t>Accident occurred due to defective wiring  in private premises</t>
  </si>
  <si>
    <t>Shri Babulal Ravjibhai Tank</t>
  </si>
  <si>
    <t>while making "ON" 11 KV AB Switch, one bare strand of Cable wire damaged handgloves and current passes through palm.</t>
  </si>
  <si>
    <t>Cow-Sh. Bharat Arfeb Karavadara</t>
  </si>
  <si>
    <t>Buffalow-Sh. Vishal Lakha Kodiyatar</t>
  </si>
  <si>
    <t>LT Pole of village TC tillted , buffalow came in to contact with live wire</t>
  </si>
  <si>
    <t>Govindbhai Rajshibhai Solanki</t>
  </si>
  <si>
    <t>Fatal  Accident Due To Snapping Of Lt Conductor At Village Miyani</t>
  </si>
  <si>
    <t>Bufallow-Sh. Ruda Parbat Mori</t>
  </si>
  <si>
    <t>while pulling out mobile charger from the three pin socket accidently came in contact of live phase and electrocuted</t>
  </si>
  <si>
    <t>victim himself is responsible</t>
  </si>
  <si>
    <t>victim himself was responsible, said accident occurred in his private premises.</t>
  </si>
  <si>
    <t>Fatal accident to O/S late Rajesh Govind Vaja at village Mityaz Navapara</t>
  </si>
  <si>
    <t>victims herself was responsible and hence said accident occurred in her private primises.</t>
  </si>
  <si>
    <t>Lilya</t>
  </si>
  <si>
    <t>Quarterly</t>
  </si>
  <si>
    <t>Accidently Touching With 11 Kv Line During Unloading Of Marriage Luggage From The Truck At Vill. Limbuda.</t>
  </si>
  <si>
    <t>KeshodR-1</t>
  </si>
  <si>
    <t>Harsukh Ruda Chhelavada</t>
  </si>
  <si>
    <t>Suspicious (Reason Under Investigation) At  Villagerangpur</t>
  </si>
  <si>
    <t>KeshodR-2</t>
  </si>
  <si>
    <t>Buffalow - Sh. Haja J. Kangad</t>
  </si>
  <si>
    <t>Leakage Current In T/C Earth Wire</t>
  </si>
  <si>
    <t>Kutiyana</t>
  </si>
  <si>
    <t>Bullock of Shri Rambhai P. Babariya</t>
  </si>
  <si>
    <t>Snapping Of Conductor</t>
  </si>
  <si>
    <t>Bagvadar</t>
  </si>
  <si>
    <t>Buffalow - Sh. Rambhai Rajabhai</t>
  </si>
  <si>
    <t>Keshod-R-2</t>
  </si>
  <si>
    <t>Bullock of  Safeb Haja Movadia</t>
  </si>
  <si>
    <t>Leakage Current In Lt Line Earth Wire</t>
  </si>
  <si>
    <t>Keshod-R-1</t>
  </si>
  <si>
    <t>Buffalow - Jagmal Vajshi Maru</t>
  </si>
  <si>
    <t>Keshod-T</t>
  </si>
  <si>
    <t>Jayesh Hamirbhai Solanki</t>
  </si>
  <si>
    <t>Non Fatal  Accident Due To Accidental Touching Of 11 Kv By Rod At  Keshod Town</t>
  </si>
  <si>
    <t>Buffalow - Rasik Ramji Hadwani</t>
  </si>
  <si>
    <t>Ranavav</t>
  </si>
  <si>
    <t>Cow - Sh. Polabhai B. Rabari</t>
  </si>
  <si>
    <t>PBR (City)</t>
  </si>
  <si>
    <t>PBR City</t>
  </si>
  <si>
    <t>Babubhai Pamabhai Bardarshahi</t>
  </si>
  <si>
    <t xml:space="preserve">In Private Premises While Switching On Electric Motor </t>
  </si>
  <si>
    <t>Parbatbhai Masribhai Chocha</t>
  </si>
  <si>
    <t>Fatal  Accident Due To Snapping Of Lt Conductor At Village Revdra</t>
  </si>
  <si>
    <t>KSD-II</t>
  </si>
  <si>
    <t>Chorwad</t>
  </si>
  <si>
    <t>Buffalow - Bachu Jetha</t>
  </si>
  <si>
    <t>Hasmukhbhai Bachubhai Chauhan</t>
  </si>
  <si>
    <t>Nfh (Dep.) Occurred Due To Sliping Of Hand During At The Time Of Climbing Of Lt Line Girder Pole</t>
  </si>
  <si>
    <t>Rama Sarman Ratiya</t>
  </si>
  <si>
    <t>Fatal Human Accident (Os) Occurred At The Time Of Unauthorisedly Climbing Lt Line For Lungar Purpose</t>
  </si>
  <si>
    <t>Nos. of accidents(victim) during Month</t>
  </si>
  <si>
    <t>Department</t>
  </si>
  <si>
    <t>JMN CITY-1</t>
  </si>
  <si>
    <t>JMN CITY-2</t>
  </si>
  <si>
    <t xml:space="preserve">JAMNAGAR    </t>
  </si>
  <si>
    <t xml:space="preserve">KHAMBHALIA    </t>
  </si>
  <si>
    <t xml:space="preserve">JUNAGADH CITY  </t>
  </si>
  <si>
    <t xml:space="preserve">JUNAGADH DN-1 </t>
  </si>
  <si>
    <t>JUNAGADH DN-2</t>
  </si>
  <si>
    <t xml:space="preserve">VERAVAL   </t>
  </si>
  <si>
    <t>BVN CITY-1</t>
  </si>
  <si>
    <t>BVN CITY-2</t>
  </si>
  <si>
    <t xml:space="preserve">MAHUVA  </t>
  </si>
  <si>
    <t xml:space="preserve">PALITANA  </t>
  </si>
  <si>
    <t>Rajkot City</t>
  </si>
  <si>
    <t>Due to weak earthing tof the T/c the current was pssing through the earth of DP structure. The cow was passing near the DP and came in contct with the DP  and it got shock and died.</t>
  </si>
  <si>
    <t>The earthing is reactivated</t>
  </si>
  <si>
    <t>Non Fatal Human (Girl)      Komalben Ramahibhai</t>
  </si>
  <si>
    <t>The accident is occured at Baharpara, Adpur Road, jurisdiction of the Palitna-T, the victim meight ahve in contact with the joint of broken single phase service line and she got shock. But there is no any evidance like black spot or blood on the service l</t>
  </si>
  <si>
    <t>Dhoraji Rural</t>
  </si>
  <si>
    <t>FA to bullock of Sh. Devshi Ukabhai Paradava</t>
  </si>
  <si>
    <t>Due to heavy wind and rain LT line conductor was broken and fallen down on earth while Sh. Devshibhai Ukabhai Paradva passes with his cart near this LT line  and his both bullocks came in contact with the live conductor and got an electric shock and died.</t>
  </si>
  <si>
    <t>Sh. C.S. Bhut (Helper)</t>
  </si>
  <si>
    <t>14.08.07</t>
  </si>
  <si>
    <t>For restringing of LT line conductor, victim climbed on P.S.C. pole for removing of binding at that time pole is breaks &amp; fall down. Hence accident is occurred.</t>
  </si>
  <si>
    <t>FA to Buffalo of Sh. Rajesh Jeraj</t>
  </si>
  <si>
    <t>Rameshbhai Bhaijibhai Tadvi</t>
  </si>
  <si>
    <t>24/04/2007</t>
  </si>
  <si>
    <t>Unbalance from Pole &amp; Hence fall down to earth due to mechanical Injury accident occurred.</t>
  </si>
  <si>
    <t>WT</t>
  </si>
  <si>
    <t>Bhaveshbhai D Sitapara</t>
  </si>
  <si>
    <t>28/04/2007</t>
  </si>
  <si>
    <t>PSC Pole get broken from the bottom level &amp; person fall down &amp; hence accident occurred.</t>
  </si>
  <si>
    <t>MT-1</t>
  </si>
  <si>
    <t>Lalitaben Natvarlal Nakum</t>
  </si>
  <si>
    <t>Leakage current through street light fixture.</t>
  </si>
  <si>
    <t>Bhikhalal Kanjibhai Makvana</t>
  </si>
  <si>
    <t>23/05/2007</t>
  </si>
  <si>
    <t>Reverse Current came in line from unknown appliance(Generator)/place &amp; hence accident occurred.</t>
  </si>
  <si>
    <t>MR</t>
  </si>
  <si>
    <t>Bipinpal Sahdevprasad Gardia</t>
  </si>
  <si>
    <t>Sh. Chandubhai Raghav Vaghela</t>
  </si>
  <si>
    <t>Due to jerk in neutral wire at the time of fixing street light</t>
  </si>
  <si>
    <t xml:space="preserve">snapping of 11 KV conductor </t>
  </si>
  <si>
    <t>kodinar-II</t>
  </si>
  <si>
    <t>fatal accident to cow of shri Hirabhai Ranabhai Jotava at village vadnagar</t>
  </si>
  <si>
    <t>Sajid Sadgu Khan</t>
  </si>
  <si>
    <t>Due to 11 KV Deterioted Angle of Karavalu Ag Group. To Sh. Shaileshbhai Rupabhai Palas Vill. Helper (V/S)</t>
  </si>
  <si>
    <t>Power leckage in earthing of TC center the cow came in contact of pole and get electrocuted and spot dead.</t>
  </si>
  <si>
    <t>Nakhatrana</t>
  </si>
  <si>
    <t>Victim came in contact with short circuited street light fixure and got shocked.</t>
  </si>
  <si>
    <t>Bedinaka</t>
  </si>
  <si>
    <t>Chandulal D. Prajapati</t>
  </si>
  <si>
    <t>Victim came in contact with  street light conductor snapped and got shocked.</t>
  </si>
  <si>
    <t>Mavdi Road</t>
  </si>
  <si>
    <t>Durlabhji Sambhubhai Agola &amp; a cow</t>
  </si>
  <si>
    <t>18.06.07</t>
  </si>
  <si>
    <t>Snapping of LT conductor due to heavy wind and rain.</t>
  </si>
  <si>
    <t>Kalawad Road</t>
  </si>
  <si>
    <t>Poojaben B. Rajpara</t>
  </si>
  <si>
    <t>21.06.07</t>
  </si>
  <si>
    <t>Due to unauthorised 
wiring done by the 
farmer in his fancing
of the farm</t>
  </si>
  <si>
    <t>Due to leakage current
passing from T/C earthing
when buffalo passwed and
came in contact with T/C
earthing it may be electro-
cuted</t>
  </si>
  <si>
    <t>Sh. Dineshbhai 
Jagmalbhai
Pampania</t>
  </si>
  <si>
    <t>Due to touching the
11 KV Live Line on
load side DP after
Gangswitch</t>
  </si>
  <si>
    <t>Sh. Laxmanbhai
Malabhai
Solanki</t>
  </si>
  <si>
    <t>When victim repaired
TV in his own house
contact with live open
wire of his house
wiring and got
shocked and met 
with accident</t>
  </si>
  <si>
    <t>Due to falling the tree in the heavy rain and high wind pressure atmosphere snapping of the LT Conductor on the buffalo</t>
  </si>
  <si>
    <t>Sh. Munnabhai Urfe Muneshvar Mahavir</t>
  </si>
  <si>
    <t>Come into the induction zone of 11kV line</t>
  </si>
  <si>
    <t>Sh. Viththalbhai Kalabhai</t>
  </si>
  <si>
    <t>Sh. Ranjit Vikram Mandaviya</t>
  </si>
  <si>
    <t>Come to contact with the 11kV line.</t>
  </si>
  <si>
    <t>Due to broken of inside
LT line when cow passed
near this broken line
and got electrical accident</t>
  </si>
  <si>
    <t>Sh. Abdulkhan Ibrahim Belim</t>
  </si>
  <si>
    <t>Due to come in induction zone of the 66kV.</t>
  </si>
  <si>
    <t>Sh. Ibrahim Pira Thobhat</t>
  </si>
  <si>
    <t>Due to conductor snapping, but not clear reason found yet.</t>
  </si>
  <si>
    <t>Gandhigram</t>
  </si>
  <si>
    <t>Mansukh Tulsidas Vaghela</t>
  </si>
  <si>
    <t>FA to Cow of Sh. Bhikhabhai Bhurabhai</t>
  </si>
  <si>
    <t>Leackage of earthing in TC</t>
  </si>
  <si>
    <t>Bhayavadar</t>
  </si>
  <si>
    <t>FA to Cow without owner</t>
  </si>
  <si>
    <t>Due to Burning of insulation of street light wire and touch to socate and leackage current passes through girder pole.</t>
  </si>
  <si>
    <t>FA to bullock of Sh. Subhashbhai Laljibhai</t>
  </si>
  <si>
    <t>27.06.07</t>
  </si>
  <si>
    <t>Due to heavy wind pressure LT line pole was broken &amp; fallen on earth with broken LT line wire &amp; bullock contact with this LT line wire.</t>
  </si>
  <si>
    <t>Dhoraji (T)</t>
  </si>
  <si>
    <t>Ashwin I. Chauhan (Helper)</t>
  </si>
  <si>
    <t>05.07.07</t>
  </si>
  <si>
    <t>Vartej</t>
  </si>
  <si>
    <t>FH</t>
  </si>
  <si>
    <t>NFH</t>
  </si>
  <si>
    <t>FA</t>
  </si>
  <si>
    <t>Particulars</t>
  </si>
  <si>
    <t>Sop 001</t>
  </si>
  <si>
    <t>Fatal and Non-fatal accident report</t>
  </si>
  <si>
    <t xml:space="preserve">Neutral was touching with C-Clamp and the neutral was common with t/c earth. Animal touch with earthing wire. </t>
  </si>
  <si>
    <t>Jamkandorana</t>
  </si>
  <si>
    <t>Smt. Raliyatben Hansrajbhai Dhanani</t>
  </si>
  <si>
    <t>14.07.07</t>
  </si>
  <si>
    <t>Contact with live snapped conductor</t>
  </si>
  <si>
    <t>Smt. Labhuben Nathabhai</t>
  </si>
  <si>
    <t>While trying to save Smt. Raliyatben Hansrajbhai who was already contct with live snapped conductor</t>
  </si>
  <si>
    <t>Sh. Mahesh Ranchhod</t>
  </si>
  <si>
    <t>30.07.07</t>
  </si>
  <si>
    <t>An outsider person Shri Ramnikbhai Bhikhabhai Savaliya Was fixing 11K D.O. Fuse wire with the help of bamboo at that time 11 Kv main jumper was blowing off and touched to the pole channel of D.P.Structure and leakage current passes through earthing of DP.</t>
  </si>
  <si>
    <t>FA to bull of Sh. Pramukh Gauseva Samaj Charel</t>
  </si>
  <si>
    <t>08.08.07</t>
  </si>
  <si>
    <t>Devram Devabhai Nakum</t>
  </si>
  <si>
    <t xml:space="preserve">After isolating A.B. Switch of 11 KV Line tim has short line with piece of conductor and due to sparking met with N.F.A. </t>
  </si>
  <si>
    <t>Vallabhipur</t>
  </si>
  <si>
    <t>Sh. Vinodbhai Haribhai Jadvani</t>
  </si>
  <si>
    <t>22/6/2007</t>
  </si>
  <si>
    <t>Mahuva</t>
  </si>
  <si>
    <t>Jesar</t>
  </si>
  <si>
    <t>suspected case of electrical accident. The victim was covering the material of truck parked under 11 kv line. He might have come in visinity of line and fall down from truck.</t>
  </si>
  <si>
    <t>J.J(E)/Rural</t>
  </si>
  <si>
    <t>28.08.07</t>
  </si>
  <si>
    <t>Victim has try to fix-up DO fuse of TC and came in contact with live 11 KV line and met with F.A</t>
  </si>
  <si>
    <t>Gumanbhai Umedsangbhai</t>
  </si>
  <si>
    <t>accident was occurred on 28-4-07, but our official was informed by party on 21-5-07, on investigation no evidence found at place of accident about accident occurred by our network</t>
  </si>
  <si>
    <t>Palitan -R</t>
  </si>
  <si>
    <t>Manubhai Lakhabhai Parmar</t>
  </si>
  <si>
    <t>Unaothorised climbing on pole LT</t>
  </si>
  <si>
    <t>Gariyadhar</t>
  </si>
  <si>
    <t>Ishwarbhai Jivabhai Kharadi App LM</t>
  </si>
  <si>
    <t>While working on 11 KV line, PSC pole was tilted and lost his balance' hence fall down on ground</t>
  </si>
  <si>
    <t>Mukesh Ratilal Dodiya Helper</t>
  </si>
  <si>
    <t>While working on 11 KV line, PSC pole was broken  hence fall down on ground</t>
  </si>
  <si>
    <t>Dhasa</t>
  </si>
  <si>
    <t>Dhiru Vallabh Kathiriya</t>
  </si>
  <si>
    <t>Try to work on TC un athorised</t>
  </si>
  <si>
    <t>Paliyad</t>
  </si>
  <si>
    <t>Jeram Ladha prajapati</t>
  </si>
  <si>
    <t>Town-2</t>
  </si>
  <si>
    <t>Sandip jayesh Kosiya</t>
  </si>
  <si>
    <t>leakage current flow from ideal pole of  TC to earth, due deterioted PVC cable.</t>
  </si>
  <si>
    <t>LT PVC Cable replace</t>
  </si>
  <si>
    <t>Barwala</t>
  </si>
  <si>
    <t>J.V.Chavda</t>
  </si>
  <si>
    <t>BOTAD</t>
  </si>
  <si>
    <t>Palitana</t>
  </si>
  <si>
    <t>Trapaj</t>
  </si>
  <si>
    <t>Outsider</t>
  </si>
  <si>
    <t>Snapping of LT conductor</t>
  </si>
  <si>
    <t>22/02/08</t>
  </si>
  <si>
    <t>Botad</t>
  </si>
  <si>
    <t>23/02/08</t>
  </si>
  <si>
    <t>Internal wiring</t>
  </si>
  <si>
    <t>19.11.07</t>
  </si>
  <si>
    <t>23.09.07</t>
  </si>
  <si>
    <t>28.09.07</t>
  </si>
  <si>
    <t>Kanchanben Dhirubhai Rathod</t>
  </si>
  <si>
    <t>Babubhai Bhagwandas Mali</t>
  </si>
  <si>
    <t>Kishorbhai Bhavanbhai Chawda</t>
  </si>
  <si>
    <t>BULL OF SHARIFABEN RUSTAMBHAI</t>
  </si>
  <si>
    <t>Snapping of conductar</t>
  </si>
  <si>
    <t>Shafiq Yakubbhai Bhadula</t>
  </si>
  <si>
    <t>Kanjibhai Keshubhai Makwana</t>
  </si>
  <si>
    <t>Atulbhai Devendrabhai Trivedi ALM</t>
  </si>
  <si>
    <t>Mechanical Accedent</t>
  </si>
  <si>
    <t>Not</t>
  </si>
  <si>
    <t>S`nagar Rural</t>
  </si>
  <si>
    <t>Buff. Of Laxmanbhai Kalubhai</t>
  </si>
  <si>
    <t>DHG Rural</t>
  </si>
  <si>
    <t>Bhikhubhai Hindubhai Saraiya</t>
  </si>
  <si>
    <t>Hiteshbhai Jamanbhai Jasani</t>
  </si>
  <si>
    <t>Matter is under investigation</t>
  </si>
  <si>
    <t>She Horse Of Sh Bhabhlubhai Pithubhai</t>
  </si>
  <si>
    <t>Leakage of earthing</t>
  </si>
  <si>
    <t>Kapil Khimjibhai Bhatt</t>
  </si>
  <si>
    <t>Came in contact of live LT Phase, while climbed on truck.</t>
  </si>
  <si>
    <t>Nilamben</t>
  </si>
  <si>
    <t>Cow of Sh Devabhai Kunvarabhai</t>
  </si>
  <si>
    <t>BUFF of Dashrathbhai Gangubhai</t>
  </si>
  <si>
    <t>PATADI</t>
  </si>
  <si>
    <t>Buff of Somabhai Gandabhai</t>
  </si>
  <si>
    <t>BUFF of Sh Kasam Umar</t>
  </si>
  <si>
    <t>Sara</t>
  </si>
  <si>
    <t>Buff of Sh Chhhana Chatur</t>
  </si>
  <si>
    <t>Bufalow came in contact of 11 KV through Stay, while rubbing head with stay</t>
  </si>
  <si>
    <t>Lalabhai Kacharabhai Patel</t>
  </si>
  <si>
    <t>Came in contact of live 11 KV Line on Roof of hotel</t>
  </si>
  <si>
    <t>Ox of Sh Hamirbhai Dolabhai</t>
  </si>
  <si>
    <t>Cow of Sh Manjibhai Chhaganbhai Panara</t>
  </si>
  <si>
    <t>Buff of Sh Rameshbhai Bhurabhai Bharwad</t>
  </si>
  <si>
    <t>Cow of Sh Hindubhai Vastabhai</t>
  </si>
  <si>
    <t>Hiteshkumar Dalpatbhai  at vill Khambhalav</t>
  </si>
  <si>
    <t>Came in contact of HT Line</t>
  </si>
  <si>
    <t>n a</t>
  </si>
  <si>
    <t>Meenaben Bhupatbhai Vaghela</t>
  </si>
  <si>
    <t>BUFF of Sh Rameshbhai Dayaram Dalwadi  Karmad</t>
  </si>
  <si>
    <t>Dipakbhai Premjibhai Parmar  Employee P&amp;T</t>
  </si>
  <si>
    <t>RJC</t>
  </si>
  <si>
    <t>RJR</t>
  </si>
  <si>
    <t>PBR</t>
  </si>
  <si>
    <t>JMN</t>
  </si>
  <si>
    <t>BHJ</t>
  </si>
  <si>
    <t>JND</t>
  </si>
  <si>
    <t>BVN</t>
  </si>
  <si>
    <t>AMR</t>
  </si>
  <si>
    <t>SNR</t>
  </si>
  <si>
    <t>While climbing round pole he lost balance and fell down on ground</t>
  </si>
  <si>
    <t>BOTAD T-2</t>
  </si>
  <si>
    <t>SNAPPING OF CONDUCTOR</t>
  </si>
  <si>
    <t>CITY-1</t>
  </si>
  <si>
    <t>POWERHOUSE</t>
  </si>
  <si>
    <t>THAKARSHIBHAI MAKAWANA</t>
  </si>
  <si>
    <t>While  attending complaint of three phase service, victim was fell down from LT pole (girder) as his grip of hand and leg to the pole was left and fell down hence got injured to both legs.</t>
  </si>
  <si>
    <t>Diptiben Viralbhai Patel</t>
  </si>
  <si>
    <t>08.01.2008</t>
  </si>
  <si>
    <t xml:space="preserve">While using the domestic heater (immersion type), victim touched the water and  got shocked </t>
  </si>
  <si>
    <t>Leakage current was passing through the fencing wire and victim came in contact with fencing wire.</t>
  </si>
  <si>
    <t>While carrying out Iron cot on terrace, victim came in contact with live 11 KV line and got shocked.</t>
  </si>
  <si>
    <t>1. Smt. Hansaben Harkantbhai Chauhan</t>
  </si>
  <si>
    <t>Snapping og conductor in LT line ph. wire</t>
  </si>
  <si>
    <t>CALF</t>
  </si>
  <si>
    <t>Due to heavy rain and wind LT. line conductor snapped</t>
  </si>
  <si>
    <t>SHRI LAKHABHAI LALABHAI</t>
  </si>
  <si>
    <t xml:space="preserve">Performa – SoP 002: Action taken report for safety </t>
  </si>
  <si>
    <t>measures complied for the accidents occurred</t>
  </si>
  <si>
    <t>Victim came in contact with water pump in his own premises</t>
  </si>
  <si>
    <t>Savshibhai Sondabhai</t>
  </si>
  <si>
    <t>25/6/07</t>
  </si>
  <si>
    <t>Cond. Snapping of 11KV Gadhala fdr</t>
  </si>
  <si>
    <t>Snapping of Cond</t>
  </si>
  <si>
    <t>Paddhari</t>
  </si>
  <si>
    <t>Khimabhai Raodevbhai</t>
  </si>
  <si>
    <t>30/6/07</t>
  </si>
  <si>
    <t>Bavanjibhai Karmanbhai</t>
  </si>
  <si>
    <t>Return Power came in T/C neutral and earthing due to deffective wiring of near by Industrial connection.</t>
  </si>
  <si>
    <t>Dipakbhai Ladhabhai Nagdadkiya</t>
  </si>
  <si>
    <t>8.09.07</t>
  </si>
  <si>
    <t>Victim eas doing some mischief with earthing wire climbing DP of Polarpar feeder &amp; earthing wire touched jumper od DP.</t>
  </si>
  <si>
    <t>04.10.07</t>
  </si>
  <si>
    <t>Un authorised work</t>
  </si>
  <si>
    <t>09.10.07</t>
  </si>
  <si>
    <t>16.10.07</t>
  </si>
  <si>
    <t>13.11.07</t>
  </si>
  <si>
    <t>Hansraj Savji Solanki</t>
  </si>
  <si>
    <t>10.8.07</t>
  </si>
  <si>
    <t>Due to heavy wind, and rain binding of LT shackle insulator broken and LT live phase conductor touched PSC pole due to which leakage current was passing through earthing wire and victim came in contact with earthing wire and met with accd.</t>
  </si>
  <si>
    <t>fault the cable touches the angle of LT line pole and through angle earthwire energized and as bullock came in contact with pole , accd. Occurred.</t>
  </si>
  <si>
    <t>13.08.07</t>
  </si>
  <si>
    <t>Due to T/C body leakage current passed to earthing wire and animal came in contact with wire of transformer body.</t>
  </si>
  <si>
    <t>The LT phase conductor loosen from shackle binding it touches cross arm and thus pole earthwire energized while buffalo came in contact with pole earthwire and accd. Occurred.</t>
  </si>
  <si>
    <t>Smt. Valiben Karsanbhai Chuchhar</t>
  </si>
  <si>
    <t>Due to breaking of shackle insulator, of LT line pole due to rain and wi9nd presence LT line conductor fall down from pole to ground level. The victim came in contact with this LT conductor and accd. Occurred.</t>
  </si>
  <si>
    <t>She Buffalo</t>
  </si>
  <si>
    <t>15.08.07</t>
  </si>
  <si>
    <t>LT phase wire Ag. Line broken and snapped. Buffalo came in contact with snapped cond. And met with accident.</t>
  </si>
  <si>
    <t>Kld(E)/Rural</t>
  </si>
  <si>
    <t>16.08.07</t>
  </si>
  <si>
    <t>Victim climbed on 11 KV pole for tapping work from existing 11 KV line, at that time victim has loosed his balance and fall down from this 11 KV line pole. Hence mechanical accident occurred.</t>
  </si>
  <si>
    <t>Kum. Jalpaben Vinodrai Mehta</t>
  </si>
  <si>
    <t>Because of Extended Balcony. Distance Bet. Balcony and 11 Kv line is less. Victim Came in Contact with this line.</t>
  </si>
  <si>
    <t xml:space="preserve">Bullock  (2 Nos.) - Harilal Thakarshi Bhoot </t>
  </si>
  <si>
    <t>Conductor Snapped</t>
  </si>
  <si>
    <t>Buffalo - Jinabhai Ranabhai Rathod</t>
  </si>
  <si>
    <t>Leakage Current</t>
  </si>
  <si>
    <t>Madhavpur</t>
  </si>
  <si>
    <t>Buffalo - Tulsibhai Nanabhai</t>
  </si>
  <si>
    <t>Rambhai N. Ranavaya</t>
  </si>
  <si>
    <t>Non Fatal Mechnical Accidentl Occured At Time Of Maintenance Of Dist. Transformer Due To Self Unbalancing</t>
  </si>
  <si>
    <t>KSD-R-1</t>
  </si>
  <si>
    <t>Buffalow (2 Nos.) - 1. Ram Govind Bhuva
2. Mandan Devdan Herbha</t>
  </si>
  <si>
    <t>Nilesh Chandrakant Pandya</t>
  </si>
  <si>
    <t>Non Fatal Mechinical Accident Occurred To Departmental Person (Applm) Sliping Of Lags While Handing Over Tools To Lineman At The Time Of Climbing Of Psc Poles</t>
  </si>
  <si>
    <t>Shantiben Ranavaya</t>
  </si>
  <si>
    <t>Fatal Human Accident (Os) Occurred In Her Premises At The Time Of Using Own Electrical Applincies (Valona)</t>
  </si>
  <si>
    <t>Mangrol®</t>
  </si>
  <si>
    <t>Dhansukh Ramji Vaja</t>
  </si>
  <si>
    <t>Fatal Accident Occurred To Os On Account Of Leackage Current In Private Premises Victim Came In To Contact With Leackage Area</t>
  </si>
  <si>
    <t>Buffalo - Kanaksinh Ranbir Dodia</t>
  </si>
  <si>
    <t>Vinja Ranmal Chellar</t>
  </si>
  <si>
    <t xml:space="preserve">Bullock - Vinja Ranmal </t>
  </si>
  <si>
    <t>Bullock-Shri Deva parbat Kodiyatar</t>
  </si>
  <si>
    <t>29-8-07</t>
  </si>
  <si>
    <t>Smt. Rudiben Kanabhai Sankhat</t>
  </si>
  <si>
    <t xml:space="preserve"> </t>
  </si>
  <si>
    <t xml:space="preserve">A buffalo of Lajibhai Bhanabhai </t>
  </si>
  <si>
    <t xml:space="preserve">A bullock of ValiMahmad Chauhan </t>
  </si>
  <si>
    <t xml:space="preserve">A bullock of Hajibhai Lakhabhai </t>
  </si>
  <si>
    <t>22-8-07</t>
  </si>
  <si>
    <t>Nirenbhai Rameshbhai Parmar</t>
  </si>
  <si>
    <t>30-8-07</t>
  </si>
  <si>
    <t>Bijalbhai Ishwerbhai Rangpara</t>
  </si>
  <si>
    <t>Slipping from pole</t>
  </si>
  <si>
    <t>Jorawernagar</t>
  </si>
  <si>
    <t>Dhirubhai Devjibhai Makwana</t>
  </si>
  <si>
    <t>Entered in induction zone of HT while working on LT Line</t>
  </si>
  <si>
    <t>SNR 2</t>
  </si>
  <si>
    <t>Muli</t>
  </si>
  <si>
    <t xml:space="preserve">Nakubhai Hathibhai </t>
  </si>
  <si>
    <t>Mukeshbhai Bijalbhai</t>
  </si>
  <si>
    <t>DHG</t>
  </si>
  <si>
    <t>DGH R</t>
  </si>
  <si>
    <t>Rajeshbhai Ratilal Darji</t>
  </si>
  <si>
    <t xml:space="preserve">LSD R </t>
  </si>
  <si>
    <t>BUFF of Bhikhubhai Shivubhai</t>
  </si>
  <si>
    <t>Broken of LT Pole</t>
  </si>
  <si>
    <t>Wadhwan</t>
  </si>
  <si>
    <t>Cow of Bijalbhai Sagrambhai</t>
  </si>
  <si>
    <t>BUFF of Nazabhai Dhanabhai</t>
  </si>
  <si>
    <t>TC Earthing Leakage</t>
  </si>
  <si>
    <t>S`nagar city 2</t>
  </si>
  <si>
    <t>Cow of Sagrambhai Malabhai</t>
  </si>
  <si>
    <t>BUFF of Kasirambhai Nagarbhai</t>
  </si>
  <si>
    <t>Pole Earthing Leakage</t>
  </si>
  <si>
    <t>Sayla</t>
  </si>
  <si>
    <t>Panchabhai Nathabhai Bharwad</t>
  </si>
  <si>
    <t>Buffalow of Madhuben Becharbhai</t>
  </si>
  <si>
    <t>Bufallow of Ratansang Malubhai</t>
  </si>
  <si>
    <t>HT Pole earthing GI wire struct in horn of BUFF.  Which touch to jumper on pole</t>
  </si>
  <si>
    <t>Chotila</t>
  </si>
  <si>
    <t>BUFF of Rupabhai Khimabhai</t>
  </si>
  <si>
    <t>Patdi</t>
  </si>
  <si>
    <t>Buffalow of Balubha Jalamsang</t>
  </si>
  <si>
    <t>Rajsitapur</t>
  </si>
  <si>
    <t>Kanjibhai Rajabhai Rabari</t>
  </si>
  <si>
    <t>Altafbhai Bachubhai Sipai</t>
  </si>
  <si>
    <t>Maliben Chanabhai Makwana</t>
  </si>
  <si>
    <t>Non Fatal Accidentl Occured Due Leakage Current In Wiring In Her Premises At Village  Baradia.</t>
  </si>
  <si>
    <t>Jisgnesh Shivram  Joshi</t>
  </si>
  <si>
    <t>Non Fatal Accidentl Occured At Time Of Attending Lt Service Fault By Private Person At Village Khapat</t>
  </si>
  <si>
    <t>Bantwa</t>
  </si>
  <si>
    <t>Prafulbhai Babubhai Chorvada</t>
  </si>
  <si>
    <t>Kanajibhai M. Chamadiya</t>
  </si>
  <si>
    <t>Victim climbing for green tree cutting at village sutaria. An overhead 11 kv mota gunda ag feeder passing over the above neem tree. Due to that victim touches the live conductor of the 11 kv line. Hence, electric shock passing through her body and died at</t>
  </si>
  <si>
    <t>Hapa S/Dn./City-1</t>
  </si>
  <si>
    <t>Jodhabhai Karabhai</t>
  </si>
  <si>
    <t>27.10.07</t>
  </si>
  <si>
    <t>Victim touches live conductor of inclined LT line conductor hence electric current passes through the body of the boy and died at that time.</t>
  </si>
  <si>
    <t>5 nos.of buffalo</t>
  </si>
  <si>
    <t>A Buffalo came for drinking water in lake after drinking water buffalo passed nearby land due to that buffalo touches live conductor of inclined LT line and accd. Occurred.</t>
  </si>
  <si>
    <t>Rajesh Balvant Khat</t>
  </si>
  <si>
    <t>Erection of Ag group for road crossing instead of 11 kv nagarsim feeder L/C asked/ issued for vijarkhi feeder hence victim got ele.shock(explanation asked from  concern.)</t>
  </si>
  <si>
    <t>Kmbl</t>
  </si>
  <si>
    <t>Jethiben Arfebbhai Khandhar</t>
  </si>
  <si>
    <t>At the time of accident flow was single phasing and snapped cond. Was not live but the victim got ele. Shock due to induction of power in snapped cond.</t>
  </si>
  <si>
    <t>Kld.(E)</t>
  </si>
  <si>
    <t>4 nos. of Goats</t>
  </si>
  <si>
    <t>07.11.07</t>
  </si>
  <si>
    <t>Breakage of LT conductor from circuit pole. Mischief made by unknown person by cutting another side of broken conductor which was touching the live wire, goat came in contact with live wire &amp; accd. Occurred.</t>
  </si>
  <si>
    <t>Shri Nahim</t>
  </si>
  <si>
    <t>A Fisherman named Nahim died when 11 kv conductor snapped on a boat in river Triveni Bhanvad.</t>
  </si>
  <si>
    <t>10.11.07</t>
  </si>
  <si>
    <t>Smt Kasurben Samsurbhai</t>
  </si>
  <si>
    <t>6.12.07</t>
  </si>
  <si>
    <t>9-8-07</t>
  </si>
  <si>
    <t>Sh. V.M. Dabhi was attending a lighting fault on PSC pole, and he experienced induction and fell from pole</t>
  </si>
  <si>
    <t>He has not used any safety tools while working on line</t>
  </si>
  <si>
    <t>A buffalo of Sh. Ghanshyamhai Ukabhai</t>
  </si>
  <si>
    <t>11-8-07</t>
  </si>
  <si>
    <t>Leakage of transformer earthing wire</t>
  </si>
  <si>
    <t>A buffalo of Ghelabhai Ukabhai</t>
  </si>
  <si>
    <t>14-8-07</t>
  </si>
  <si>
    <t>Sh. Hiteshbhai Devabhai Padhiyar</t>
  </si>
  <si>
    <t>18-8-07</t>
  </si>
  <si>
    <t xml:space="preserve">Victim was removing flexible wire from plug one wire were on his hand, and other wire in plug, he touched open wire </t>
  </si>
  <si>
    <t>A cow of Sh. Jasabhai Devayatbhai</t>
  </si>
  <si>
    <t>26-8-07</t>
  </si>
  <si>
    <t>due to line fault 11 kv power flow in earthing as the land was wet and 2 nos buffalo were in water nearby above pole then electrolux.</t>
  </si>
  <si>
    <t>Lalpur</t>
  </si>
  <si>
    <t>02.10.07</t>
  </si>
  <si>
    <t>Bhatia</t>
  </si>
  <si>
    <t>07.10.07</t>
  </si>
  <si>
    <t>Kariben Dhanabhai Gamar</t>
  </si>
  <si>
    <t>12.10.07</t>
  </si>
  <si>
    <t>sum</t>
  </si>
  <si>
    <t>count 002</t>
  </si>
  <si>
    <t>Difference</t>
  </si>
  <si>
    <t>yearly</t>
  </si>
  <si>
    <t>Motor switch was foud opened during inspection in private premises</t>
  </si>
  <si>
    <t>J B Damor</t>
  </si>
  <si>
    <t>Lakhman Devsi Gorania</t>
  </si>
  <si>
    <t>Shri Jayrajsinh Vijaysinh</t>
  </si>
  <si>
    <t>Shri Manishaben Keshubhai Solanki</t>
  </si>
  <si>
    <t>Shri Nathabhai Karabhai Karamata</t>
  </si>
  <si>
    <t>JJ(W)</t>
  </si>
  <si>
    <t>3-nos. of Bufffalo</t>
  </si>
  <si>
    <t>Ullasba Jayendra Sinh Jadeja</t>
  </si>
  <si>
    <t>Anjar</t>
  </si>
  <si>
    <t>Anjar®</t>
  </si>
  <si>
    <t>Babu jesang Khungal</t>
  </si>
  <si>
    <t>Due to leakage of jumper in 11kV line</t>
  </si>
  <si>
    <t>GIDC VRL</t>
  </si>
  <si>
    <t>Due to leakage of current in TC DP</t>
  </si>
  <si>
    <t>Bullok</t>
  </si>
  <si>
    <t>This accident is occurred in railway premises.</t>
  </si>
  <si>
    <t>Mrs. Rekhaben Bharatbhai Lathiya</t>
  </si>
  <si>
    <t xml:space="preserve">The victim come in contact with steel stair rail which charged through short- defective ceiling fan of her neighbor of row houses with minor injury in private premises. </t>
  </si>
  <si>
    <t>During the repalacement work of service wire on PSC pole, while stringing G.I.wire,victim lost his balance from pole &amp; fall down to earth</t>
  </si>
  <si>
    <t xml:space="preserve">A buffalo of Masaribhai Bhagvanbhai </t>
  </si>
  <si>
    <t>T/C earthing was leakage in monsoon period victim might came in contact with T/C and met with F.A.</t>
  </si>
  <si>
    <t>Due to minor leakage current in T/C earthing and buffalo accidently came in contact and electrocuted.</t>
  </si>
  <si>
    <t>Victim while passes near the 11 KV pole Loc. № MTH/BLP/38 broken the guy wire &amp; upper wire of guy came in contact with live D.O. Jumper through which victim come in contact and got electrocuted</t>
  </si>
  <si>
    <t>Sh. Maheshbhai Karshan Gadhiya</t>
  </si>
  <si>
    <t>Due to broken and fall down of LT Line PSC Pole he fall down on earth</t>
  </si>
  <si>
    <t>Sh. Ashok Gokaldas Solanki (Helper)</t>
  </si>
  <si>
    <t>NFH to Human outsider Kum. Amita Haribhai Barvadia at vill: Mevasa</t>
  </si>
  <si>
    <t>Salimbhai Pathan</t>
  </si>
  <si>
    <t>Came in contact of LT while tying the P&amp;T line on LT Pole</t>
  </si>
  <si>
    <t>Hiraben Dalpatbhai Rathod At vill Ankevaliya</t>
  </si>
  <si>
    <t>BUFF of Sh Bhagwan Arfeb Jograna At vill Ranagadh</t>
  </si>
  <si>
    <t>Sh Girishbhai Natvarbhai Raval      LM</t>
  </si>
  <si>
    <t>Mech. Accd. Due to PSC Pole Broken</t>
  </si>
  <si>
    <t>Cow of Sh Manji Chhagan At vill Dudhrej</t>
  </si>
  <si>
    <t>Snapping of HT Conductor</t>
  </si>
  <si>
    <t>Buff of Sh Laljibhai Merabhai Bharwad</t>
  </si>
  <si>
    <t>Due to snapping of conductor as Pin Blast</t>
  </si>
  <si>
    <t>Anjar©</t>
  </si>
  <si>
    <t>Bharat R Parmar</t>
  </si>
  <si>
    <t>Although lin was cleared power came in 11KV Line and victim fallen down from 11KV Girder Pole</t>
  </si>
  <si>
    <t>Bhimasar</t>
  </si>
  <si>
    <t>Ramehsbhai K Koli</t>
  </si>
  <si>
    <t>Taking direct power supply form existing LT Line</t>
  </si>
  <si>
    <t>Pushpaben Dabhi</t>
  </si>
  <si>
    <t>Electrocuted by electric motor while sprinkling water to newly built house.(Pribvate Premises)</t>
  </si>
  <si>
    <t>C.N.Kharadi</t>
  </si>
  <si>
    <t>01.07.07</t>
  </si>
  <si>
    <t>carelessness of isolation in power</t>
  </si>
  <si>
    <t>1-buffalow</t>
  </si>
  <si>
    <t>04.07.07</t>
  </si>
  <si>
    <t>conductor snapping</t>
  </si>
  <si>
    <t>1-cow</t>
  </si>
  <si>
    <t>Salemamad Osman Kunbhar</t>
  </si>
  <si>
    <t>22.07.07</t>
  </si>
  <si>
    <t>Manjulaben R.Dalit</t>
  </si>
  <si>
    <t>accident took place in Private primises</t>
  </si>
  <si>
    <t>P. J. Kharadi</t>
  </si>
  <si>
    <t>20.8.07</t>
  </si>
  <si>
    <t>Victim fell down from LT pole while attending complain at vill. Sapeda</t>
  </si>
  <si>
    <t>Mandvi®</t>
  </si>
  <si>
    <t>4-cow and 2-calf</t>
  </si>
  <si>
    <t>05.08.07</t>
  </si>
  <si>
    <t>Naliya</t>
  </si>
  <si>
    <t>The Victim had tied the string for drying wel clothes with the service support angle and due to bad climate condition and heavy  rain fall, there was leakage of power in service suport angle.while removing wet clothes from the string,victim got electrocat</t>
  </si>
  <si>
    <t>DESHALPAR</t>
  </si>
  <si>
    <t>ALPESH K. SAGARPUTRA</t>
  </si>
  <si>
    <t>16/07/07</t>
  </si>
  <si>
    <t>Line staff was carring out LT line maint. Agter switching off LT supply.Single LT wire of dead span at HT line crossing  came in contact with HT line, which resulted into Non Fatal Accident.</t>
  </si>
  <si>
    <t>Utilised</t>
  </si>
  <si>
    <t>HUSSAIN SIDDIK</t>
  </si>
  <si>
    <t>20/07/07</t>
  </si>
  <si>
    <t>Keshod-II</t>
  </si>
  <si>
    <t>Buffalo- Sh. Ramsinh Uka Barad</t>
  </si>
  <si>
    <t>Sh. Savajibhai Govindbhai Gadher</t>
  </si>
  <si>
    <t>accident occurred to Load side of the consumer switch board was as electrical motor was shot circuted the victim came in contact with said shot circuted switch board and got electrotuted</t>
  </si>
  <si>
    <t>Sh. Karabhai Gigabhai Godhania</t>
  </si>
  <si>
    <t>14/10/07</t>
  </si>
  <si>
    <t>In victim's shop STD/PCO printer was short and that printer thouched to freeze hence current flow through body of freeze i.e. freeze short (As there is no any earthing of freeze) and victim touched the freeze and electrocuted.</t>
  </si>
  <si>
    <t>Bullock-Shri Bharatbhai Haribhai Goriya</t>
  </si>
  <si>
    <t>24/10/07</t>
  </si>
  <si>
    <t xml:space="preserve">Mangrol (T) </t>
  </si>
  <si>
    <t>Sh. B. B. Garchar</t>
  </si>
  <si>
    <t>26/10/07</t>
  </si>
  <si>
    <t>Harsur Lakhman Dangar  -- Outsider Human</t>
  </si>
  <si>
    <t>30.10.07</t>
  </si>
  <si>
    <t xml:space="preserve"> Existing Tatkal Connection of shri Harsur Lakhman Danger in vithal ruda mendapara AG group, As per letter of Police department on date 2/11/07 Site visit by DE Bantwa and investigate no any leakage current found in our installation but as per report of e</t>
  </si>
  <si>
    <t>Keshod(T)</t>
  </si>
  <si>
    <t>3 Nos. Cow --- 2 nos. of  shri Narandas Gandhi Gaushala  1nd 1 no. Rovery</t>
  </si>
  <si>
    <t>06.11.07</t>
  </si>
  <si>
    <t xml:space="preserve">Due to Rain and wind pressure, L.T Line conductor snapped. All 3 nos Cow came in contact with live wire and electrocuted    </t>
  </si>
  <si>
    <t>PBR(CITY)</t>
  </si>
  <si>
    <t>Udyognagar</t>
  </si>
  <si>
    <t>Out Sider Human - Jaynarayan Shukala</t>
  </si>
  <si>
    <t>05.11.07</t>
  </si>
  <si>
    <t>Accident occurred while reparing the single phase motor by victim in his premises.</t>
  </si>
  <si>
    <t>PBR(O&amp;M)</t>
  </si>
  <si>
    <t>During restringing of broken LT wire of Ag. Group, suddely return power came and victim got shocked.</t>
  </si>
  <si>
    <t>RCD-1</t>
  </si>
  <si>
    <t>Prahlad Plot</t>
  </si>
  <si>
    <t>L.Z.Goswami</t>
  </si>
  <si>
    <t>27.05.07</t>
  </si>
  <si>
    <t>While fixing of standard D.O. fuse in place of non standard D.O. fuse, victim got shocked.</t>
  </si>
  <si>
    <t>Disciplinary action against L.I. who was supervising the work is under process.</t>
  </si>
  <si>
    <t>Buffalow</t>
  </si>
  <si>
    <t>10.05.07</t>
  </si>
  <si>
    <t>Rajesh N. Sagathiya</t>
  </si>
  <si>
    <t>02.06.2007</t>
  </si>
  <si>
    <t>Victim climbed on pole  for light repairing unauthorisedly.</t>
  </si>
  <si>
    <t>RCD-2</t>
  </si>
  <si>
    <t>Udhyognagar</t>
  </si>
  <si>
    <t>Shaileshbhai D. Patadiya</t>
  </si>
  <si>
    <t>20.06.07</t>
  </si>
  <si>
    <t>Amreli R</t>
  </si>
  <si>
    <t>Bullock of Sh. Bhupatbhai Valkubhai</t>
  </si>
  <si>
    <t>12-7-07</t>
  </si>
  <si>
    <t>Smt. Shardaben Mavjibhai</t>
  </si>
  <si>
    <t>23-7-07</t>
  </si>
  <si>
    <t>Contect with leakage current from butter milk making machine motor.</t>
  </si>
  <si>
    <t xml:space="preserve"> A Four Sheep of Sh. Khima Amrabhai</t>
  </si>
  <si>
    <t>24-7-07</t>
  </si>
  <si>
    <t>Chital</t>
  </si>
  <si>
    <t>A Cow of Sh. Kalubhai Harsurbhai</t>
  </si>
  <si>
    <t>25-7-07</t>
  </si>
  <si>
    <t>Leckage power of T/C earthing</t>
  </si>
  <si>
    <t>Jafrabad</t>
  </si>
  <si>
    <t>A Bullock of sh. Chitarbhai Kadvabhai</t>
  </si>
  <si>
    <t>28-7-07</t>
  </si>
  <si>
    <t>11KV cond. Fall from Disc Insulator and Bullock tutch.</t>
  </si>
  <si>
    <t>A Buffalow of Sh. Ghosabhai Jeturbhai</t>
  </si>
  <si>
    <t>29-7-07</t>
  </si>
  <si>
    <t>LT conductor fall rfrom the pole and contect.</t>
  </si>
  <si>
    <t>Kodinar-1</t>
  </si>
  <si>
    <t>A Buffalow of Sh. Karsanbhai Rambhai</t>
  </si>
  <si>
    <t>6-7-07</t>
  </si>
  <si>
    <t>Contect with live 11KV conductor</t>
  </si>
  <si>
    <t>A cow of Sh. Dhirubhai Jikabhai</t>
  </si>
  <si>
    <t>30/6/07 reporting on July - 07</t>
  </si>
  <si>
    <t>Leckage power of T/C earthing wire</t>
  </si>
  <si>
    <t xml:space="preserve">A two Buffalow of Sh. Alabhai Chinabhai </t>
  </si>
  <si>
    <t>1-7-07</t>
  </si>
  <si>
    <t>Snapping of  conductor.</t>
  </si>
  <si>
    <t>Una-2</t>
  </si>
  <si>
    <t>A Buffalow of Sh. Mohan Rana</t>
  </si>
  <si>
    <t>10-7-07</t>
  </si>
  <si>
    <t>Tuch of LT cable of T/C center.</t>
  </si>
  <si>
    <t>Kunkavav</t>
  </si>
  <si>
    <t>Sh. Keshubhai Karsanbhai</t>
  </si>
  <si>
    <t>28/6/07 reporting on July - 07</t>
  </si>
  <si>
    <t>Accident took place when cond. of LT line fell in C clamp and came into contact of earthing wire.</t>
  </si>
  <si>
    <t>A buffalow of sh Laljibhai Devabhai</t>
  </si>
  <si>
    <t>9/7/2007</t>
  </si>
  <si>
    <t>Contect with LT Conductor.</t>
  </si>
  <si>
    <t>Dhari</t>
  </si>
  <si>
    <t>A Cow of Sh. Hirabhai Arfebbhai</t>
  </si>
  <si>
    <t>21/6/07 reporting on July-07</t>
  </si>
  <si>
    <t>Leckage of PSC pole earthing</t>
  </si>
  <si>
    <t>A Cow of Sh. Anakbhai Gabhrubhai</t>
  </si>
  <si>
    <t>Victim was drying clothes on iron wire which came in direct contact with open joint of flexible wire extended in her own house.</t>
  </si>
  <si>
    <t>Cow</t>
  </si>
  <si>
    <t>02.06.07</t>
  </si>
  <si>
    <t>Madhapar</t>
  </si>
  <si>
    <t>19.06.07</t>
  </si>
  <si>
    <t>22.06.07</t>
  </si>
  <si>
    <t>MRSD</t>
  </si>
  <si>
    <t>Rameshbhai Madhabhai Sagathiya</t>
  </si>
  <si>
    <t>30.7.2007</t>
  </si>
  <si>
    <t>A Mechanical Accident, While working he fell down form the PSC pole due to Slip of legs.</t>
  </si>
  <si>
    <t>NO</t>
  </si>
  <si>
    <t xml:space="preserve">CALF </t>
  </si>
  <si>
    <t>2.7.2007</t>
  </si>
  <si>
    <t>BUFFALO</t>
  </si>
  <si>
    <t>Leakage current in guarding wire passed through earthing to pole pit. A buffalow nearby wondering came in contact.</t>
  </si>
  <si>
    <t>BUFFALO(RAVA GELA LAMBARIYA)</t>
  </si>
  <si>
    <t>8/07/2007.</t>
  </si>
  <si>
    <t>Leakage Current Flow in Earthing G.I.Wire.</t>
  </si>
  <si>
    <t>T.C.Maint with Earthing</t>
  </si>
  <si>
    <t>COW(BHARATBHAI SAMATBHAI KOLI)</t>
  </si>
  <si>
    <t>25/07/2007.</t>
  </si>
  <si>
    <t xml:space="preserve">For Changing Faulty Transformer, While Line Inspecor Taking The L.C. the contractor's worker W/O. any Instruction climb on D.P. for removal of LT cable etc. (D.O. fuse was already removed at the time of T/C. fault) and victim (Contractor's worker ) touch </t>
  </si>
  <si>
    <t>M.G. PAMBHAR(HELPER)</t>
  </si>
  <si>
    <t>While working on pole he fall down from pole</t>
  </si>
  <si>
    <t>MANSUKH PREMJI RAKHOLIYA</t>
  </si>
  <si>
    <t>While Stringing ofL.T.line</t>
  </si>
  <si>
    <t>Victim by self work to check power in kit-kat fuse of T/C and by mistake his hand touch accidentally live phase of kit-kat fuse and accident occurred</t>
  </si>
  <si>
    <t>14.01.08</t>
  </si>
  <si>
    <t>04.02.08</t>
  </si>
  <si>
    <t>fatal accident to Nathiben Jeshabhai Gadhe and Non fatal Accident to Valiben Kalabhai Chandera</t>
  </si>
  <si>
    <t>L T pole was broken by truck driver Motigar Arfebbhai  Goswami while driving truck No. GJ -10W -7981 in rough manner. One woman fell down due to breaking of LT P.S.C. pole and met with fatal accident. Another got electric shock due to falling of live cond</t>
  </si>
  <si>
    <t>fatal accident to o/s late Arshibhai Kanabhai Chudasama at village Dolasa</t>
  </si>
  <si>
    <t>Due to the fault in 70 mm2 cable which was tied with top angle, leakage current flow through  girder pole and earth wire.</t>
  </si>
  <si>
    <t>Two Cows</t>
  </si>
  <si>
    <t>kodinar-I</t>
  </si>
  <si>
    <t>FA to Buffalo of shri Oghadbhai Ranabhai Parmar</t>
  </si>
  <si>
    <t>9.10.2007</t>
  </si>
  <si>
    <t>due to snapping of conductor</t>
  </si>
  <si>
    <t>NFH_Mechanical accident to Deptt. Person Shri A.H.Chauhan (ALM)</t>
  </si>
  <si>
    <t>20/09/07</t>
  </si>
  <si>
    <t xml:space="preserve">IN LT LINE OF W.W. CONNECTION, LT LINES CEMENT POLE BECOME  CROSS DUE TO HEAVY WIND, THAT’S WHY LT LINE LIVE WIRE &amp; ITS GUARDING FROM AGLT LINE TOUCHED &amp; LEAKAGE CURRENT PASSES THROUGH POLE'S EARTHINGMUD &amp; WATER LYING NEAR POLES SURROUNDING,  COW PUT ITS </t>
  </si>
  <si>
    <t xml:space="preserve">Leakage of StreetLight Ph </t>
  </si>
  <si>
    <t>Buff of Sh Ranchhodbhai Dayabhai Rajpara vill Mokasar</t>
  </si>
  <si>
    <t>R G Vora ALM,  Rajubhai Masarusinh, Madanbhai Masrusinh at vill Dudapur</t>
  </si>
  <si>
    <t>Cont.`s labor climbed on live line for rejumpering, while ALM &amp; other one working on dead section got momentory jerk of 11 KV Power.</t>
  </si>
  <si>
    <t>Private Premises(In Bathroom came in contact with wet switch Board</t>
  </si>
  <si>
    <t>Mandvi(T)</t>
  </si>
  <si>
    <t>Mukesh Meghji Marvada</t>
  </si>
  <si>
    <t>He was trying to cut the earth wire of LST and got shock and died.</t>
  </si>
  <si>
    <t>Ajmal K.Maheshwari</t>
  </si>
  <si>
    <t>26.6.07</t>
  </si>
  <si>
    <t>Victim climbed on pole and caught the live LT line to attend the private complaint fell down and non fatal accident occured.</t>
  </si>
  <si>
    <t>Kothara</t>
  </si>
  <si>
    <t>Calf</t>
  </si>
  <si>
    <t>Due to heavy wind pressure &amp; rain there is leakage current passes through earth wire of transformer centre the calf passes near the t/c  came in contact with earth wire resulted into fatal accident</t>
  </si>
  <si>
    <t>Dahinsara</t>
  </si>
  <si>
    <t>Two Cow</t>
  </si>
  <si>
    <t>Due to Disk fault current pass through earthing wire.</t>
  </si>
  <si>
    <t>Gandidham</t>
  </si>
  <si>
    <t>G. D. Chavda (Lineman)</t>
  </si>
  <si>
    <t>13.06.07</t>
  </si>
  <si>
    <t>Attending the service line on roof Loosing his balance &amp; slipped</t>
  </si>
  <si>
    <t>YES</t>
  </si>
  <si>
    <t>concern instructed to follow safety rules</t>
  </si>
  <si>
    <t>Kamal Jagdish Dagad</t>
  </si>
  <si>
    <t>28-8-07</t>
  </si>
  <si>
    <t xml:space="preserve">A bullock of Pratapbhai Kacharabhai </t>
  </si>
  <si>
    <t>Vinod Ashokbhai Solanki</t>
  </si>
  <si>
    <t xml:space="preserve">Victim lifted Galvenised pipe upward &amp; This pipe came in contact with 11 kv Virnagar Ag feeder </t>
  </si>
  <si>
    <t>Sh.Rajesh bhai.Vibha bhai Vakatar</t>
  </si>
  <si>
    <t>At the time of cutting leavs of tree victim was touched with live 11 KV conductor and he was shocked</t>
  </si>
  <si>
    <t>NFH  to Helper Sh. Amishkumar Maganlal ghodasara at vill : Khakhi - jalia</t>
  </si>
  <si>
    <t>add</t>
  </si>
  <si>
    <t>rep</t>
  </si>
  <si>
    <t>pen</t>
  </si>
  <si>
    <t>Due to heavy wind and rain live joints of service came in contact with connection and leakage current passed through metal fuse box and victim came in contact with stay of girder pole and accident occurred</t>
  </si>
  <si>
    <t>Nalinbhai R.Chauhan</t>
  </si>
  <si>
    <t>07.06.07</t>
  </si>
  <si>
    <t>During Maintenance work by mistake retain is contect with 11 KV Line and he was socked</t>
  </si>
  <si>
    <t>Maganbhai Dayabhai Savaliya</t>
  </si>
  <si>
    <t xml:space="preserve">Because of conductor failed on bufallow by mistake of children playing with thread which was shock on LT line </t>
  </si>
  <si>
    <t>Laljibhai Devshibhai Mevada</t>
  </si>
  <si>
    <t xml:space="preserve">At the time of shock this son with jumping hence of victim where such the with live 11 Kv conductor and we volt shock </t>
  </si>
  <si>
    <t>Leakage in Private premises at the time of replacing Electric motor in Bore</t>
  </si>
  <si>
    <t>Smt. Hansaben Vithalbhai</t>
  </si>
  <si>
    <t>Unauthorized construction below 11kV line touched to it.</t>
  </si>
  <si>
    <t>Leakage in TC Earthing</t>
  </si>
  <si>
    <t>Smt. Hemiben Vinubhai Vaghasiya</t>
  </si>
  <si>
    <t>ATUL PARSHOTAM LILA</t>
  </si>
  <si>
    <t>Mansukh Batuk Vora</t>
  </si>
  <si>
    <t>KantilalBatuk Vora</t>
  </si>
  <si>
    <t>D.M.Damor</t>
  </si>
  <si>
    <t>MANISHBHAI JAGDISHBHAI CHAUHAN</t>
  </si>
  <si>
    <t>Boy named manish climbed on pole to Catch dove &amp; Shocked</t>
  </si>
  <si>
    <t>BABU BHANU SARVAIA</t>
  </si>
  <si>
    <t xml:space="preserve">Shackle insulator of 3 phase 3wireL.t Line Broken &amp; that's why conductor scrap occures. Buffallow puts its leg on it &amp; died at the place </t>
  </si>
  <si>
    <t>Bhalani Jiva Kachad</t>
  </si>
  <si>
    <t>A fatal accident occurred at ag group lighting lamp wiring insulation damage and touched with cloth hanging wire angle and leakage current pass and meet fatal accident</t>
  </si>
  <si>
    <t>Sh. Rameshbhai Somabhai Sahiya</t>
  </si>
  <si>
    <t>Due to heavy rain and wind when victim passes on road nearby LT line conductor breakdown and touches the LT cross arm &amp; accident occurred</t>
  </si>
  <si>
    <t>Sh. Sanjaybhai Lalubhai Makvana</t>
  </si>
  <si>
    <t>During TC replacement working on 11kV Alidhra feeder line clear returned by Sh. G. G. Kalola, Mendarda Sub-division</t>
  </si>
  <si>
    <t>Due to snapping of LT conductor</t>
  </si>
  <si>
    <t>Bhola bhai Hakabhai Baraiya</t>
  </si>
  <si>
    <t>The victim touched with open starter and get electric shock . The accident is occurred at load side of the consumer</t>
  </si>
  <si>
    <t>paliyad</t>
  </si>
  <si>
    <t>sh. Vinod bhai and batukbhai</t>
  </si>
  <si>
    <t>During the maintenance of Rangpur AG feeder the PSC pole broken and the two victim godhariya fall down with the pole 7 GET INJURED. This is a mechanical accident</t>
  </si>
  <si>
    <t>botad-r</t>
  </si>
  <si>
    <t>sh. Kalusinh.</t>
  </si>
  <si>
    <t>During the working on 11 kv feeder the victim got electrocution at 11 kv level and fall down.</t>
  </si>
  <si>
    <t>Botad-t</t>
  </si>
  <si>
    <t>sh. Anopsinh ukabhai parmar</t>
  </si>
  <si>
    <t>The victim climb the pole to attend complain no-533. He dis connect the power supply from the D.O Box of the T/C. The line was three phase 5-wire lt including the street light phase was dead. But when the victim came in contact with the street light phase</t>
  </si>
  <si>
    <t>Dharaben Vinubhai</t>
  </si>
  <si>
    <t>Due to leakge from electric pump in office primises</t>
  </si>
  <si>
    <t>Bhavnagar rural</t>
  </si>
  <si>
    <t>shihor-r</t>
  </si>
  <si>
    <t>bhopabhai kalubhai koli</t>
  </si>
  <si>
    <t>due to collaps of truck to the pole and it was broken and falls on victim &amp;get died.</t>
  </si>
  <si>
    <t>Amreli-1</t>
  </si>
  <si>
    <t>Liliya</t>
  </si>
  <si>
    <t>Koli Ranchhod U</t>
  </si>
  <si>
    <t>There is a residence building of Sh. Haribhai Parsotambhai Barvadia at village Mevasa. One 11 KV line is passing about 4 feet apart from the wall of this residence Sh. Haribhai Parsotambhai has constructed and extended three feet "RAVES" near the terrace.</t>
  </si>
  <si>
    <t>A buffalo of Sh. Merambhai Vaghabhai</t>
  </si>
  <si>
    <t>Buffelo had died due to contact with live condctor..</t>
  </si>
  <si>
    <t>Babra</t>
  </si>
  <si>
    <t>A cow of Sh. Pathubhai Basiya</t>
  </si>
  <si>
    <t>Sh. Vinubhai Ramji</t>
  </si>
  <si>
    <t>While sharpening the Ag. motor cable in his own room the accident occurred</t>
  </si>
  <si>
    <t>S'Kundla</t>
  </si>
  <si>
    <t>Rajula</t>
  </si>
  <si>
    <t>FH-(1) Sh. Laljibhai Devayatbhai (2) Smt. Nayanaben Devayatbhai ; NFH-(1) Sh. Devayatbhai Tapubhai (2) Smt. Chakuben devayatbhai ; FA-2 bullock</t>
  </si>
  <si>
    <t>11 KV conductor fell and touched his bullock cart</t>
  </si>
  <si>
    <t>SKD (T)</t>
  </si>
  <si>
    <t>Sh. Ramesh R. Damor, ALM</t>
  </si>
  <si>
    <t>Fell from the gurder pole and the mech. accident occurred</t>
  </si>
  <si>
    <t>Not utilised due to not issued by Division</t>
  </si>
  <si>
    <t>Amreli-2</t>
  </si>
  <si>
    <t>Bagasara</t>
  </si>
  <si>
    <t>Smt. Chanduben Babubhai</t>
  </si>
  <si>
    <t>Contact with short circuit motor in his house</t>
  </si>
  <si>
    <t>A buffalo of Sh. Bharat Jilubhai Vala</t>
  </si>
  <si>
    <t>Contact with PSC pole earthing</t>
  </si>
  <si>
    <t>Una (T)</t>
  </si>
  <si>
    <t>(1) Sh. Salimbhai Mohabatsah (2) Smt. Rehanaben Salimbhai</t>
  </si>
  <si>
    <t>Due to broken of 11KV feeder jumper fualt on dish TV cable power had passed on it</t>
  </si>
  <si>
    <t>A bullock of Sh. Bijal Bhikha Bambhaniya</t>
  </si>
  <si>
    <t>Contact with LT live conductor</t>
  </si>
  <si>
    <t>A buffalo of Sh. Babubhau Jadavbhai</t>
  </si>
  <si>
    <t>Sh. Shambhubhai Nagjibhai Radadia</t>
  </si>
  <si>
    <t>Contact with live wire fallen from LT pin insulator</t>
  </si>
  <si>
    <t>A buffalo of Sh. Kanubhai Bhimbhai Jasani</t>
  </si>
  <si>
    <t>Due to leakage from T/C earthing wire</t>
  </si>
  <si>
    <t>Kodinar-2</t>
  </si>
  <si>
    <t>Buffalo of Sh. Govind Mala Chavda</t>
  </si>
  <si>
    <t>Contact with live earthing wire</t>
  </si>
  <si>
    <t>SKD(R)</t>
  </si>
  <si>
    <t>(1) Sh. Zakir Husen Usman Miya V.S. Helper (2) Sh. Gautam Lalji Dafda</t>
  </si>
  <si>
    <t>A fatal accident occurred to Victim due to her wiring short circuit.</t>
  </si>
  <si>
    <t>Mendarda</t>
  </si>
  <si>
    <t>Sh. Karsanbhai Mulubhai Vala</t>
  </si>
  <si>
    <t>A fatal accident occurred to victim when he is climbing the LT line on his own risk in the farm of Sh. Rambhai Safebbhai Gal</t>
  </si>
  <si>
    <t>13.1.08</t>
  </si>
  <si>
    <t>27.12.07</t>
  </si>
  <si>
    <t>15.02.08</t>
  </si>
  <si>
    <t>GONDAL</t>
  </si>
  <si>
    <t>TOWN</t>
  </si>
  <si>
    <t>RAMBAHADUR LAKHAN MUKHIYA</t>
  </si>
  <si>
    <t>Leakage earthing wire of transformer, and touched with guy wire, victim was touched guy wire</t>
  </si>
  <si>
    <t>Necessary maintenance of transformer is carried out</t>
  </si>
  <si>
    <t>Sh. V.M. Dabhi (V.S. Helper)</t>
  </si>
  <si>
    <t>Sop 016</t>
  </si>
  <si>
    <t>Compensation details</t>
  </si>
  <si>
    <t>Cause of Accident</t>
  </si>
  <si>
    <t>Rajkot Rural</t>
  </si>
  <si>
    <t>Porbandar</t>
  </si>
  <si>
    <t>Jamnagar</t>
  </si>
  <si>
    <t>Amreli</t>
  </si>
  <si>
    <t>Surendranagar</t>
  </si>
  <si>
    <t>Junagadh</t>
  </si>
  <si>
    <t>Bhavnagar</t>
  </si>
  <si>
    <t>09.04.07</t>
  </si>
  <si>
    <t>Due to snapping of the neutral wire in 1Ø service line.</t>
  </si>
  <si>
    <t>Due to leakage current in TC earthing</t>
  </si>
  <si>
    <t>Sh. Bodu Abdul Sidi</t>
  </si>
  <si>
    <t>Due to broken of LT line pole</t>
  </si>
  <si>
    <t>Sh. Raghubhai K Padhiyar</t>
  </si>
  <si>
    <t>The victim came in contact with live 1 Ph wire due to faulty two pin connected with 1 Ph motor in his private premises.</t>
  </si>
  <si>
    <t>Sh.Arvindbhai Chhatrasing Bariya (contractar Man)</t>
  </si>
  <si>
    <t>Victim was working on line and fell from the pole Mech Acct.</t>
  </si>
  <si>
    <t>Amreli-R</t>
  </si>
  <si>
    <t>2no's Bullock of Sh.Govindbhai Nanjibhai</t>
  </si>
  <si>
    <t>A Bullock of Sh.Nareshbhai Kanabhai.</t>
  </si>
  <si>
    <t>Sh.Ashokbhai Laxmanbhai Rathava (ALM)</t>
  </si>
  <si>
    <t>Viktim was working 11kv fdr.but LT of Other fdr.cross and victim experienced induction and fell from pole.</t>
  </si>
  <si>
    <t>Smt.Bhanube Kantilal</t>
  </si>
  <si>
    <t>The GI wire which is used to hang the wet clothes, that wire came into contact with the phase of load side wiring. The load side owner was too old and deterioted. So its insulation broke down and its phase came into contact with GI wire n current passed t</t>
  </si>
  <si>
    <t>Sh. Hardik Naran</t>
  </si>
  <si>
    <t>Accident occurred due to heavy rainfall with more wind pressure so that LT pole is tilted, hence the live phase was touched the guard wire and was earthed through pole earthing and at that time victim had touched the earthing lead and victim was electrocu</t>
  </si>
  <si>
    <t>Sh. Ashok Kishorchand</t>
  </si>
  <si>
    <t xml:space="preserve">Victim i.e. labour of contractor of GETCO while doing stringing of new 66KV line, climed live 11KV Kanpar Ag fdr &amp; got Elect. Shock &amp; fall down. </t>
  </si>
  <si>
    <t>Frequency</t>
  </si>
  <si>
    <t>Sava Sura Khit</t>
  </si>
  <si>
    <t>in L.T. Line of 25kv Shivarajgadh feeder at ninth pole from T/C L.T. Conductor slip down from shackle insulator to C - Clamp that’s why leackage current flows through transformer earthing Buffallow Goes near transformer &amp; touched with earthing &amp; Get elect</t>
  </si>
  <si>
    <t>Kotda</t>
  </si>
  <si>
    <t>Bhada Ravji Savaliya</t>
  </si>
  <si>
    <t>Load Side Jumper touched to tapping angle &amp; leakage Current Passed</t>
  </si>
  <si>
    <t>Lodhika</t>
  </si>
  <si>
    <t>Raniben Tikhabhai Charan</t>
  </si>
  <si>
    <t>Accident Occurred Due to LT shackle pole guy is released from ground because of rain season the LT line span being loosed Distance from ground is about 3to 4feet it may be possible the victim touch to lt line &amp; accident may be occurred.</t>
  </si>
  <si>
    <t>Praful Bhai Vasantji Vyas</t>
  </si>
  <si>
    <t>L.T. Line Main Wire Of Fuse Box is Breaked &amp; Touched to Guy Clamp. Guy Wire is Bound to Telephone Pole with wire so Telephone pole is shocked . Horse touched to telephone pole &amp; Shocked.</t>
  </si>
  <si>
    <t>LABORATORY</t>
  </si>
  <si>
    <t>DHIRUBHAI MODHAVANIYA</t>
  </si>
  <si>
    <t>Blast due to shortening of PT link whil e working</t>
  </si>
  <si>
    <t>BHARATBHAI KESHABHAI KHUNT</t>
  </si>
  <si>
    <t>Due to break down of conductor which falls on earth and two bullocks are passed through it and so due to shock two bullocks has been died</t>
  </si>
  <si>
    <t>Rameshbhai Paru</t>
  </si>
  <si>
    <t>10.9.2007</t>
  </si>
  <si>
    <t>Snaping of LT conductor</t>
  </si>
  <si>
    <t xml:space="preserve">Buffalo of sh.Natha dana </t>
  </si>
  <si>
    <t>Leakage current of Transeformer earthing wire</t>
  </si>
  <si>
    <t>Buffalo of sh.Nanabhai atabhai</t>
  </si>
  <si>
    <t>16-09-07</t>
  </si>
  <si>
    <t>Buffalo of sh.Hamirbhai Jethabhai</t>
  </si>
  <si>
    <t>3'no of Buffalo sh.Bhikhabhai baubhai</t>
  </si>
  <si>
    <t>21-09-07</t>
  </si>
  <si>
    <t>Buffalo of sh.kadubhai ukabhai</t>
  </si>
  <si>
    <t>22-09-07</t>
  </si>
  <si>
    <t>Buffalo of sh.Dadubhai sardulbhai</t>
  </si>
  <si>
    <t>27-08-07</t>
  </si>
  <si>
    <t>Buffalo of sh.Manubhai naranbhai</t>
  </si>
  <si>
    <t>29-08-07</t>
  </si>
  <si>
    <t>A cow of sh.Nanabhai pachabhai</t>
  </si>
  <si>
    <t>Buffalo of sh.Ghelabhai tapubhai</t>
  </si>
  <si>
    <t>18-09-07</t>
  </si>
  <si>
    <t>Buffalo of sh.Ranjitbhai naranbhai</t>
  </si>
  <si>
    <t>26-09-07</t>
  </si>
  <si>
    <t>una_1</t>
  </si>
  <si>
    <t>Bullock-Savdas Govind Bheda</t>
  </si>
  <si>
    <t>Buffalow-Mansing Jivabhai Dodiya</t>
  </si>
  <si>
    <t xml:space="preserve">Buffalow-Harsukh Oghadbhai </t>
  </si>
  <si>
    <t>KSD-R-2</t>
  </si>
  <si>
    <t>Buffalow-Natha Bhaga Chavda</t>
  </si>
  <si>
    <t xml:space="preserve">Buffalow-Karsan Ruda </t>
  </si>
  <si>
    <t>Sheep (7 Nos.) - Lakha Parbat Mori</t>
  </si>
  <si>
    <t>Bullok- Sh. Rama Bhikha</t>
  </si>
  <si>
    <t>Buffalo-Sh. Mukesh Rata Jafara</t>
  </si>
  <si>
    <t>Snapping Of LT Conductor</t>
  </si>
  <si>
    <t>Bullock- Sh. Bhima Vala Solanki</t>
  </si>
  <si>
    <t>Bullock-Rambhai Karnabhai Dangar</t>
  </si>
  <si>
    <t>Buffalo - Sh. Lakhaman Rana Odedara</t>
  </si>
  <si>
    <t>Leakage Current in earthing</t>
  </si>
  <si>
    <t>Buffalo- Sh. Dhana Bhikhu Kodiyatar</t>
  </si>
  <si>
    <t>Buffalo - Sh. Deva jetha Kodiyatar</t>
  </si>
  <si>
    <t>Leakage Current in load side wiring of Temp. Connection.</t>
  </si>
  <si>
    <t>Sh. Budhiya Khandu Thakare</t>
  </si>
  <si>
    <t>Insulation open in consumer's load side wiring. Victim may came in contcat with bare wire electrocuted.</t>
  </si>
  <si>
    <t>While Victim was attending the new release of connection and installing the meter, slipped down leg from the stool table and met to mechanical accident</t>
  </si>
  <si>
    <t>We have not informed by party. The information received from daily News paper “Divya Bhaskar” press note on 07.03.08. The accident has been occurred in Private premises. During starting of his motor-might have come in contact with live wire</t>
  </si>
  <si>
    <t>Month</t>
  </si>
  <si>
    <t>Departmental - Person - Shri Jagdish  M. Vasava - Helper  -- Age 40 Years</t>
  </si>
  <si>
    <t>22.11.07</t>
  </si>
  <si>
    <t xml:space="preserve">Mechanical Accident Occurred to him due to broken down of LT Psc Pole.  </t>
  </si>
  <si>
    <t>Out Sider Human - Shri Nalinbhai Parshotam Gajera (Age Approx.:- 34 Years)</t>
  </si>
  <si>
    <t>24.11.07</t>
  </si>
  <si>
    <t>Electrocuted due to common neutral</t>
  </si>
  <si>
    <t>necessary action taken</t>
  </si>
  <si>
    <t>Kalvibid</t>
  </si>
  <si>
    <t>M.J.VAGHELA</t>
  </si>
  <si>
    <t>Due while repairing of comaplatins of consumer , he felt jerk and fall down from compound wall</t>
  </si>
  <si>
    <t>BVN-R</t>
  </si>
  <si>
    <t>Dhola</t>
  </si>
  <si>
    <t>Sh. P.D.Parmar (App. L.M.)</t>
  </si>
  <si>
    <t>12.10.2007</t>
  </si>
  <si>
    <t>GONDAL (T)</t>
  </si>
  <si>
    <t>17.11.07</t>
  </si>
  <si>
    <t>25.11.07</t>
  </si>
  <si>
    <t>07.12.07</t>
  </si>
  <si>
    <t>MORBI</t>
  </si>
  <si>
    <t>SHANALA</t>
  </si>
  <si>
    <t xml:space="preserve">Sh. JETHABHAI RUDABHAI </t>
  </si>
  <si>
    <t xml:space="preserve">16-3-2008 </t>
  </si>
  <si>
    <t xml:space="preserve">In The LT Circuit of Modern Hall T/C Between Two LT Pole There is Guarding provided under LT Line. Below this LT Line’s guarding Dish TV Cable is crossing at mid span. This Dish TV cable was found tight at the time of inspection (visiting the site) &amp; due </t>
  </si>
  <si>
    <t>KSD-I</t>
  </si>
  <si>
    <t>Malia</t>
  </si>
  <si>
    <t>Sarman Ram Khambhala</t>
  </si>
  <si>
    <t>Non Fatal  Accident Due To Brekage Of T/C  Dp At  Village Amrapur</t>
  </si>
  <si>
    <t>PBR (O&amp;M)</t>
  </si>
  <si>
    <t>Coastal</t>
  </si>
  <si>
    <t>Shri Ghanshyam K. Solanki</t>
  </si>
  <si>
    <t>02.08.07</t>
  </si>
  <si>
    <t>for the operation of GO switch while climbing on 11 kv pole, the victim slipped and fall down mechanical accident.</t>
  </si>
  <si>
    <t>Umeshbhai N.Manek</t>
  </si>
  <si>
    <t>04.08.07</t>
  </si>
  <si>
    <t>The building was constructed Nr. LT line and clearance not maintained while victim climbed on tarace for some work, came in contact with live LT line &amp; accd. Occurred.</t>
  </si>
  <si>
    <t>Kld(E)/Jam®dn.</t>
  </si>
  <si>
    <t>07.08.07</t>
  </si>
  <si>
    <t>Satellite</t>
  </si>
  <si>
    <t>The 1Ø service line has jointed near at pole. The insulation of 1Ø service joints was rusted and broken and contacting with the supporting GI wire. Hence, the leakage current was passed through the GI wire, LT X-arm ,earth wire of PSC pole to earth. At th</t>
  </si>
  <si>
    <t>Due to snapping of LT Conductor when victim passing near 63kVA TC named Mohan Manji Pansuriya Group and came to contact with live wire.</t>
  </si>
  <si>
    <t>Due to leakage current passed through transformer earthing and victim rubs its body and met to accident.</t>
  </si>
  <si>
    <t>Sh. Mohmadsahid Mohmadkarim Bhadarka</t>
  </si>
  <si>
    <t>Due to leakage current passed through the earthing of the PSC LT pole due to breaking of the service line and touched to earthing wire of the pole,</t>
  </si>
  <si>
    <t>Kum. Fazilat Altaf Bhoda</t>
  </si>
  <si>
    <t>Sr.
No</t>
  </si>
  <si>
    <t>Performa/
Sheet Name</t>
  </si>
  <si>
    <t>Trolly of Dumper touched to 11 KV Fdr &amp; the men maintaning the gear box got shocked &amp; died.</t>
  </si>
  <si>
    <t>Mansukh B Sadhu</t>
  </si>
  <si>
    <t>Victim was covering the truck with tarpouline(Talpatri), while doing so he touch 11KV line and got electrocuted</t>
  </si>
  <si>
    <t>3 nos of Buffalo</t>
  </si>
  <si>
    <t xml:space="preserve">11 KV pole broken </t>
  </si>
  <si>
    <t>Haresh N. Jethva</t>
  </si>
  <si>
    <t>08.02.08</t>
  </si>
  <si>
    <t>Due to unbinding of live phase wire from shackle ins. &amp; touching with c-clamp. As it is rainy season whole pole was completely wet and thus pole was shorted. Cow came in contact with the pole and got ele. Shock.</t>
  </si>
  <si>
    <t>City-I</t>
  </si>
  <si>
    <t>Ptl S/dn./City Dn.</t>
  </si>
  <si>
    <t>09.08.07</t>
  </si>
  <si>
    <t>A Buffalo was shocked due to transformer's  leakage current of neatural earthing.</t>
  </si>
  <si>
    <t>J.J'pur(E)/Rural</t>
  </si>
  <si>
    <t>Shri Arvind Chakubhai</t>
  </si>
  <si>
    <t>10.08.07</t>
  </si>
  <si>
    <t>while repairing tapping 11 kv line privately way. Victim fall from the pole and died due to hamerage.</t>
  </si>
  <si>
    <t>Bhatia/Kmbl</t>
  </si>
  <si>
    <t xml:space="preserve">Phase cond. binding with sheckle insulator was loosen and conductor touches to angle of pole. Water is surrounded to pole as the buffalo fall in water it electrolucted. </t>
  </si>
  <si>
    <t>Dhrol S/dn./Rural dn.</t>
  </si>
  <si>
    <t>T/C was surrounded by water due to leakage current from LT dist.Box as buffalo fall in water it electrolucted.</t>
  </si>
  <si>
    <t>Kmbl(R)/Kmbl.</t>
  </si>
  <si>
    <t>Smt. Manjuben Karubhai Mokaria</t>
  </si>
  <si>
    <t xml:space="preserve">In heavy wind &amp; rain LT line cable used as dropper &amp; GI wire touched to c-clamp. &amp; other end of cable broken &amp; touched to lower end of guy wire &amp; cow came in contact with guy wire. </t>
  </si>
  <si>
    <t>Jaluben Surabhai Tolia</t>
  </si>
  <si>
    <t>Nathu chanabhai Chirodiya</t>
  </si>
  <si>
    <t>12.08.08</t>
  </si>
  <si>
    <t>Veljibhai Kalubhai Kaviyad</t>
  </si>
  <si>
    <t>23.08.08</t>
  </si>
  <si>
    <t>Victim slept from the pole</t>
  </si>
  <si>
    <t>Mechanical Accident</t>
  </si>
  <si>
    <t>Laghrabhai Sadurbhai Bharvad</t>
  </si>
  <si>
    <t>Kababhai Rajsinh</t>
  </si>
  <si>
    <t>Victim climbed on live LT line at his own wish and met with fatal accd.</t>
  </si>
  <si>
    <t>Atul Bhagvanji Kapuria</t>
  </si>
  <si>
    <t>While touching to 11 kv line from extended Gallery on Road from Building.</t>
  </si>
  <si>
    <t>Hardasbhai Rabari</t>
  </si>
  <si>
    <t>Victim has tried to take unauthorized power supply from existing overhead village L.T. line.</t>
  </si>
  <si>
    <t>Kalavad(E)</t>
  </si>
  <si>
    <t>N.K.Jadeja</t>
  </si>
  <si>
    <t>20.07.07</t>
  </si>
  <si>
    <t>Mechanical Accident.</t>
  </si>
  <si>
    <t>24.07.07</t>
  </si>
  <si>
    <t>Kmbl Gate</t>
  </si>
  <si>
    <t>Yunus Dosa</t>
  </si>
  <si>
    <t>25.07.07</t>
  </si>
  <si>
    <t>Supprot GI wire connected between LT pole and street light fixture fixed on private premises, was came in contact with live phase junction on LT Pole, consequently leakage current passed through said GI wire.Thus electrocution was took place when victim c</t>
  </si>
  <si>
    <t>31.07.07</t>
  </si>
  <si>
    <t>Earthing is not provide proper, hence leakage flows from earth to earth. When she buffalo came in contact with earth surface and accd. Occurred.</t>
  </si>
  <si>
    <t>Jodia/Rural</t>
  </si>
  <si>
    <t>Uttam Savji Dudhagara</t>
  </si>
  <si>
    <t>01.08.07</t>
  </si>
  <si>
    <t>There is no anyposibility of electrical accident.</t>
  </si>
  <si>
    <t>Bhatia S/dn./Kmbl</t>
  </si>
  <si>
    <t>Kalubhai Amarshibhai</t>
  </si>
  <si>
    <t>Halwad</t>
  </si>
  <si>
    <t>Satabhai Butabhai Bharwad</t>
  </si>
  <si>
    <t>Mech Accedent Pole broken</t>
  </si>
  <si>
    <t>Cow of Bhimabhai Satabhai Bharwad</t>
  </si>
  <si>
    <t>Leakage from st ltg fixture</t>
  </si>
  <si>
    <t>Than</t>
  </si>
  <si>
    <t>BUFF of Bhabhalubhai Vastabhai Khachar</t>
  </si>
  <si>
    <t>Maheshbhai Ranchhobhai Koli</t>
  </si>
  <si>
    <t>Direct contact with 22 KV line</t>
  </si>
  <si>
    <t>BUFF of Musa Daud Ghanchi</t>
  </si>
  <si>
    <t>SNAPPING OF L.T.CONDUCTOR</t>
  </si>
  <si>
    <t>L.T.Maintenance</t>
  </si>
  <si>
    <t>MAHESH CHHAGANBHAI KOLI</t>
  </si>
  <si>
    <t>30/07/2007.</t>
  </si>
  <si>
    <t>Accidental contact with live electric wire / equipment</t>
  </si>
  <si>
    <t>MCSD</t>
  </si>
  <si>
    <t>Ragh ubhai Gobarbhai Bharvad</t>
  </si>
  <si>
    <t>13/08/07</t>
  </si>
  <si>
    <t>Victim came in contact with short circuited motor in his premises and got shocked.</t>
  </si>
  <si>
    <t>BNSD</t>
  </si>
  <si>
    <t>Rajubhai Nagjibhai Parmar</t>
  </si>
  <si>
    <t>18/08/07</t>
  </si>
  <si>
    <t>FA to small ox of Shri Balubhai Kalubhai Gujariya</t>
  </si>
  <si>
    <t>29.09.2007</t>
  </si>
  <si>
    <t>not found any kind of fault in PGVCL line, accident occurred due to any reason.</t>
  </si>
  <si>
    <t>Farid Hussain Dhoki</t>
  </si>
  <si>
    <t>30.09.2007</t>
  </si>
  <si>
    <t>by taking illigeal power supply from pole non consumer and electrocuted.</t>
  </si>
  <si>
    <t>AMR-I</t>
  </si>
  <si>
    <t>AMR-T</t>
  </si>
  <si>
    <t>Champaben Harjibhai Solanki</t>
  </si>
  <si>
    <t>1.10.2007</t>
  </si>
  <si>
    <t>pvc twin core s/L accidently broken by private vehicle and said broken s/L wounded around the neck of victim</t>
  </si>
  <si>
    <t>kodinar-2</t>
  </si>
  <si>
    <t>NF_Mechanical accident to Shri Samat Hira Madha</t>
  </si>
  <si>
    <t>2.10.2007</t>
  </si>
  <si>
    <t>due to breaking of psc pole.</t>
  </si>
  <si>
    <t>AMR-II</t>
  </si>
  <si>
    <t>FA to cow of shri Lalabhai Gababhai Matiya</t>
  </si>
  <si>
    <t>snapping of 11 kv conductor from disc insulator</t>
  </si>
  <si>
    <t>una_2</t>
  </si>
  <si>
    <t>FA to 2 no of Buffallo (1) shri Lakha Bhaya jadav &amp; (2) shri Jivabhai Rambhai Parmar</t>
  </si>
  <si>
    <t>5.10.2007</t>
  </si>
  <si>
    <t xml:space="preserve"> snapping of LT conductor </t>
  </si>
  <si>
    <t>PASCHIM GUJARAT VIJ COMPANY LIMITED
REGD. &amp;  CORPORATE OFFICE, RAJKOT</t>
  </si>
  <si>
    <t>ACCIDENT DETAILS</t>
  </si>
  <si>
    <t>Cummulative</t>
  </si>
  <si>
    <t>Previous Month</t>
  </si>
  <si>
    <t>Cumulative since mayil-05</t>
  </si>
  <si>
    <t>RAJKOT C-1</t>
  </si>
  <si>
    <t>RAJKOT C-2</t>
  </si>
  <si>
    <t>RAJKOT C-3</t>
  </si>
  <si>
    <t>CIRCLE-TOTAL</t>
  </si>
  <si>
    <t xml:space="preserve">GONDAL     </t>
  </si>
  <si>
    <t xml:space="preserve">DHORAJI   </t>
  </si>
  <si>
    <t>JASDAN</t>
  </si>
  <si>
    <t xml:space="preserve">RAJKOT RURAL </t>
  </si>
  <si>
    <t xml:space="preserve">MORBI    </t>
  </si>
  <si>
    <t>HALVAD</t>
  </si>
  <si>
    <t>JAMJODHPUR</t>
  </si>
  <si>
    <t>AMRELI    -1</t>
  </si>
  <si>
    <t xml:space="preserve">SAVAR KUNDLA    </t>
  </si>
  <si>
    <t xml:space="preserve">UNA     </t>
  </si>
  <si>
    <t>AMRELI-2</t>
  </si>
  <si>
    <t>PGVCL Total →</t>
  </si>
  <si>
    <t xml:space="preserve">BHUJ    </t>
  </si>
  <si>
    <t xml:space="preserve">MANDVI    </t>
  </si>
  <si>
    <t xml:space="preserve">ANJAR  </t>
  </si>
  <si>
    <t>GANDHIDHAM</t>
  </si>
  <si>
    <t>GADHDA</t>
  </si>
  <si>
    <t>PBR CITY</t>
  </si>
  <si>
    <t>PBR RURAL</t>
  </si>
  <si>
    <t>KESHOD-1</t>
  </si>
  <si>
    <t>KESHOD-2</t>
  </si>
  <si>
    <t>S'NAGAR-1</t>
  </si>
  <si>
    <t>S'NAGAR-2</t>
  </si>
  <si>
    <t xml:space="preserve">DHANGADHARA    </t>
  </si>
  <si>
    <t>While providing DO fuse wire of TC Victim used Short Bamboo rod and climb at some height on TC pole, DO fuse wire touched to DO Angle, Victim got electric shock through Earth wire and met with Non fatal accident</t>
  </si>
  <si>
    <t xml:space="preserve"> partially utlilized</t>
  </si>
  <si>
    <t>victim is a contractor person and issued a notice to the victim for utlization of safety tools</t>
  </si>
  <si>
    <t>UNA</t>
  </si>
  <si>
    <t>UNA-II</t>
  </si>
  <si>
    <t>fatal accident to buffallo of shri Balubhai Lakhabhai Dangodra at village Juna_Ugala</t>
  </si>
  <si>
    <t xml:space="preserve">Smt. Kanchanben Harsukhbhai Parmar </t>
  </si>
  <si>
    <t>smt. Narmadaben Bavanjibhai Maradiya</t>
  </si>
  <si>
    <t>Sh Rajesh Bachubhai Barad</t>
  </si>
  <si>
    <t>Sh.Bharat Jasyantkant Dave(Helper)</t>
  </si>
  <si>
    <t>Sh.Kaushik Kana Pampaniya</t>
  </si>
  <si>
    <t>Manoj Ravishankar Joshi</t>
  </si>
  <si>
    <t>23-6-07</t>
  </si>
  <si>
    <t>Sliping from PSC pole mecahnical accident</t>
  </si>
  <si>
    <t>Meeting arranged for use of safety belt at s/dn.</t>
  </si>
  <si>
    <t>Power House</t>
  </si>
  <si>
    <t>Urvashi Manaji Dhakhara</t>
  </si>
  <si>
    <t>18-6-07</t>
  </si>
  <si>
    <t>Come into the direct touch to live holder in private primises</t>
  </si>
  <si>
    <t>Kalanala</t>
  </si>
  <si>
    <t>Rahil Rahim Dariya</t>
  </si>
  <si>
    <t>25-6-07</t>
  </si>
  <si>
    <t>Hill Drive</t>
  </si>
  <si>
    <t xml:space="preserve">S.S.MAHIDA </t>
  </si>
  <si>
    <t>Victim came in contact with short circuited ceiling fan while repairing and met with F.A.</t>
  </si>
  <si>
    <t>A buffalow</t>
  </si>
  <si>
    <t>10/08/07</t>
  </si>
  <si>
    <t>Sumitaben Chanabhai Uteriya</t>
  </si>
  <si>
    <t>31/07/07</t>
  </si>
  <si>
    <t>Due to Leakage power from faulty TV - Disc cable in the cabin of ironsheets.</t>
  </si>
  <si>
    <t>Vijaybhai Chanabhai Uteriya</t>
  </si>
  <si>
    <t>-do-</t>
  </si>
  <si>
    <t>A cow</t>
  </si>
  <si>
    <t>31.08.07</t>
  </si>
  <si>
    <t>Victim came in contact with GI wire in which leakagte currenmt flown due to heavy rain and wind.</t>
  </si>
  <si>
    <t>KRSD</t>
  </si>
  <si>
    <t>Mustaq Ahmed  Malik</t>
  </si>
  <si>
    <t>Vic5tim came in contact with MMB which was installed on PSC pole.  On account of cable insulations, biting by squirrels during rainy season, short circuit has occurred. Victim came in contact with MMB and got shocked due to induction.</t>
  </si>
  <si>
    <t>MPSD</t>
  </si>
  <si>
    <t>24.09.07</t>
  </si>
  <si>
    <t>UNSD</t>
  </si>
  <si>
    <t>Rajubhai keshabhai Parmar</t>
  </si>
  <si>
    <t>To Avoid Bird fault problem on 11 Kv Nana Mandwa Ag. Feeder, it was planned to provide 11 Kv support pin below jumpers of Girder D.P. After switching off the feeder, victim climbed Gurder pole DP along with safety belt and helmet. While sitting on DP stru</t>
  </si>
  <si>
    <t xml:space="preserve">NFA to Bullock of Sh.Najubhai Bijalbhai Rabari at vill: Tarvada </t>
  </si>
  <si>
    <t>R-Phase cable of LT line was burnt and melt which was touched to iron C-clamp, so the returned leakage current passing through T/C earthling wire,(there was rain fall at that time) the bull while passes near T/C structure and contact with earthling wire a</t>
  </si>
  <si>
    <t>Upleta Rural</t>
  </si>
  <si>
    <t>Sh. Naran Hamir</t>
  </si>
  <si>
    <t>03.08.07</t>
  </si>
  <si>
    <t>Sop 005</t>
  </si>
  <si>
    <t>Sop 007</t>
  </si>
  <si>
    <t>Failure of Power Transformer</t>
  </si>
  <si>
    <r>
      <t>Reported By</t>
    </r>
    <r>
      <rPr>
        <b/>
        <sz val="20"/>
        <color indexed="8"/>
        <rFont val="Arial"/>
        <family val="2"/>
      </rPr>
      <t xml:space="preserve">
Pascim Gujarat Vij Company Limited</t>
    </r>
  </si>
  <si>
    <t>1st Qtr</t>
  </si>
  <si>
    <t>2nd Qtr</t>
  </si>
  <si>
    <t>3rd Qtr</t>
  </si>
  <si>
    <t>4th Qtr</t>
  </si>
  <si>
    <t>Yearly Data</t>
  </si>
  <si>
    <t>5 = 3 * 4</t>
  </si>
  <si>
    <t>8=7/6</t>
  </si>
  <si>
    <r>
      <t xml:space="preserve">Register For Compiling The Complaints </t>
    </r>
    <r>
      <rPr>
        <i/>
        <sz val="11"/>
        <color theme="1"/>
        <rFont val="Book Antiqua"/>
        <family val="1"/>
      </rPr>
      <t>{As per Appendix B of the regulation}</t>
    </r>
  </si>
  <si>
    <t>Sop 002</t>
  </si>
  <si>
    <t>Action taken report for safety measures complied for the accidents occurred</t>
  </si>
  <si>
    <t>Half Yearly</t>
  </si>
  <si>
    <t>Sop 008</t>
  </si>
  <si>
    <t>Sample Test result for Neutral Voltage</t>
  </si>
  <si>
    <t>Yearly</t>
  </si>
  <si>
    <t>Sop 009</t>
  </si>
  <si>
    <t>Sample Test result for Voltage variations</t>
  </si>
  <si>
    <t>Sample Test result for Harmonics</t>
  </si>
  <si>
    <t>Sop 012</t>
  </si>
  <si>
    <t>Sop 014</t>
  </si>
  <si>
    <t>Sop 015</t>
  </si>
  <si>
    <t>Sop 017</t>
  </si>
  <si>
    <t xml:space="preserve">Individual Complaint where Compensation has been paid </t>
  </si>
  <si>
    <t>Sop 018</t>
  </si>
  <si>
    <t xml:space="preserve">Unauthorised Use of electricity </t>
  </si>
  <si>
    <t>Sop 019</t>
  </si>
  <si>
    <t>Theft of electricity</t>
  </si>
  <si>
    <t>Paschim Gujarat Vij Company Limited</t>
  </si>
  <si>
    <t>Number of
Sustained
Interruptions
during the
Reporting Period
= Ai</t>
  </si>
  <si>
    <t>Number of
Interrupted
Customers for
Sustained
Interruption events
during the Reporting
Period = Ni</t>
  </si>
  <si>
    <t>Total number
of Customers
Served for the
Areas = Nt</t>
  </si>
  <si>
    <t>Total Number of
Interrupted Customers
for Sustained
Interruption events
during the Reporting
Period = Σ (Ai x Ni)
(Monthly SAIFI)</t>
  </si>
  <si>
    <t>SAIFI
= Σ (Ai
x Ni) /
Nt</t>
  </si>
  <si>
    <t>6 = Σ (3 x 4)</t>
  </si>
  <si>
    <t>7 = 6 / 5</t>
  </si>
  <si>
    <t>Number of
Sustained
Interruptions
during the
Reporting
Period = Ai</t>
  </si>
  <si>
    <t>Total
Outage
Duration</t>
  </si>
  <si>
    <t>Restoration
time for each
Interruption
Event = Ri</t>
  </si>
  <si>
    <t>Number of
Interrupted
Customers
for Sustained
Interruption
events during
the Reporting
Period = Ni</t>
  </si>
  <si>
    <t>Total
Customer
Interruption
Duration =
Ri x Ni</t>
  </si>
  <si>
    <t>Total
Number of
Customers
Served for
the Areas =
Nt</t>
  </si>
  <si>
    <t>Cumulative
Customer
Interruptions
Duration = Σ
(Ri x Ni)</t>
  </si>
  <si>
    <t>SAIDI
=
Σ (Ri
x Ni)
/ Nt</t>
  </si>
  <si>
    <t>Nos</t>
  </si>
  <si>
    <t>Hr : Min</t>
  </si>
  <si>
    <t>5 = 4 / 3</t>
  </si>
  <si>
    <t>7 = 5 * 6</t>
  </si>
  <si>
    <t>Total Number
of
Momentary
interruptions
= Imi</t>
  </si>
  <si>
    <t>Total Number
of Consumers
affected due
to
Momentary
Interruption
Events during
the Reporting
Period = Nmi</t>
  </si>
  <si>
    <t>Number of
Customer
Momentary
Interruptions
= IMi * Nmi</t>
  </si>
  <si>
    <t>Cumulative Momentary
Customer Interruptions =
Σ (Imi x Nmi)</t>
  </si>
  <si>
    <t>MAIFI =
Σ (IMi x Nmi)/
Nt</t>
  </si>
  <si>
    <t>7 = Σ (3 x 4)</t>
  </si>
  <si>
    <t>SoP 013 – : Customer Average Interruption Duration Index (CAIDI) for Overall category (To be submitted Quarterly and Annually)</t>
  </si>
  <si>
    <t>Total
Number of
Sustained
Interruptions
during the
Reporting
Period =
Σ Ai</t>
  </si>
  <si>
    <t>Total
Restoration time
for Interruption
Events =
Σ Ri</t>
  </si>
  <si>
    <t>Total Number of
Interrupted
Customers for
Sustained
Interruption
events during
the Reporting
Period = Σni</t>
  </si>
  <si>
    <t>CAIDI=Σ (Ri x Ni) / Σ (Ai x Ni)
= SAIDI/ SAIFI</t>
  </si>
  <si>
    <t>6 = (4 x 5) / (3 x 5)</t>
  </si>
  <si>
    <t>SoP 010 - A : System Average Interruption Frequency Index (SAIFI) for AG. Dominant Category (To be submitted Quarterly and Annually)</t>
  </si>
  <si>
    <t>SoP 011 : System Average Interruption Duration Index (SAIDI) for AG. Dominant category (To be submitted Quarterly and Annually)</t>
  </si>
  <si>
    <t>SoP 012 : Momentary Average Interruption Frequency Index (MAIFI) for AG. Dominant category (To be submitted Quarterly and Annually)</t>
  </si>
  <si>
    <t>SoP 013 – : Customer Average Interruption Duration Index (CAIDI) for AG. Dominant category (To be submitted Quarterly and Annually)</t>
  </si>
  <si>
    <t>Sop 010 - A</t>
  </si>
  <si>
    <t>Reliability Indices – SAIFI</t>
  </si>
  <si>
    <t>Reliability Indices – SAIDI</t>
  </si>
  <si>
    <t>Reliability Indices – MAIDI</t>
  </si>
  <si>
    <t>Reliability Indices – CAIDI</t>
  </si>
  <si>
    <t>System Losses at EHT/11 KV and Below</t>
  </si>
  <si>
    <t>SoP 010 - A : System Average Interruption Frequency Index (SAIFI) for Overall Category (To be submitted Quarterly and Annually)</t>
  </si>
  <si>
    <t>SoP 011 : System Average Interruption Duration Index (SAIDI) for Overall category (To be submitted Quarterly and Annually)</t>
  </si>
  <si>
    <t>SoP 012 : Momentary Average Interruption Frequency Index (MAIFI) for Overall category (To be submitted Quarterly and Annually)</t>
  </si>
  <si>
    <t>SoP 010 - A : System Average Interruption Frequency Index (SAIFI) for JGY Category</t>
  </si>
  <si>
    <t>SoP 011 : System Average Interruption Duration Index (SAIDI) for JGY category</t>
  </si>
  <si>
    <t>SoP 012 : Momentary Average Interruption Frequency Index (MAIFI) for JGY category</t>
  </si>
  <si>
    <t>SoP 013 – : Customer Average Interruption Duration Index (CAIDI) for JGY category</t>
  </si>
  <si>
    <t>SoP 010 - A : System Average Interruption Frequency Index (SAIFI) for other than Ag &amp; JGY Category</t>
  </si>
  <si>
    <t>SoP 011 : System Average Interruption Duration Index (SAIDI) for other than Ag &amp; JGY category</t>
  </si>
  <si>
    <t>SoP 012 : Momentary Average Interruption Frequency Index (MAIFI) for other than Ag &amp; JGY category</t>
  </si>
  <si>
    <t>SoP 013 – : Customer Average Interruption Duration Index (CAIDI) for other than AG &amp; JGY category</t>
  </si>
  <si>
    <t>Sr. No</t>
  </si>
  <si>
    <t>Category of consumers</t>
  </si>
  <si>
    <t>Sample Size (Numbers)</t>
  </si>
  <si>
    <t>Standard specified in regulations</t>
  </si>
  <si>
    <t>Non-Deviation of results from the sample test (Numbers)</t>
  </si>
  <si>
    <t xml:space="preserve">% age compliance </t>
  </si>
  <si>
    <t xml:space="preserve">(6) = (5)*100/(3)  </t>
  </si>
  <si>
    <t>LT consumers</t>
  </si>
  <si>
    <t>Domestic</t>
  </si>
  <si>
    <t>Commercial</t>
  </si>
  <si>
    <t>Industrial</t>
  </si>
  <si>
    <t>Agricultural</t>
  </si>
  <si>
    <t>Public water works</t>
  </si>
  <si>
    <t>HT consumers</t>
  </si>
  <si>
    <t>HT Industrial</t>
  </si>
  <si>
    <t>Voltage Level</t>
  </si>
  <si>
    <t>Sample Size (numbers)</t>
  </si>
  <si>
    <t>Limit or prescribed standard</t>
  </si>
  <si>
    <t xml:space="preserve">(5) = (4)*100/(2)  </t>
  </si>
  <si>
    <t>Low Voltage</t>
  </si>
  <si>
    <t xml:space="preserve"> +6% to -6%</t>
  </si>
  <si>
    <t>High Voltage</t>
  </si>
  <si>
    <t xml:space="preserve"> +6% to -9%</t>
  </si>
  <si>
    <t>Extra High Voltage</t>
  </si>
  <si>
    <t xml:space="preserve"> +10% to -12.5%</t>
  </si>
  <si>
    <t>Name of Area/Circle</t>
  </si>
  <si>
    <t>Sample size (Numbers)</t>
  </si>
  <si>
    <t>Limit or standard prescribed</t>
  </si>
  <si>
    <t>Deviation of results from the sample test (Numbers)</t>
  </si>
  <si>
    <t>%age compliance     (6) = (5)*100/(3)</t>
  </si>
  <si>
    <t>EHT consumers</t>
  </si>
  <si>
    <t>TOTAL</t>
  </si>
  <si>
    <t>Performa SoP 009: Sample Test result for Harmonics</t>
  </si>
  <si>
    <t xml:space="preserve">Performa SoP 007: Sample Test result for Neutral Voltage </t>
  </si>
  <si>
    <r>
      <t xml:space="preserve">Performa SoP 008:  </t>
    </r>
    <r>
      <rPr>
        <b/>
        <sz val="13"/>
        <rFont val="Arial"/>
        <family val="2"/>
      </rPr>
      <t>Sample Test Report for voltage variations</t>
    </r>
  </si>
  <si>
    <t>Compliance Sample Test Report for Voltage variations</t>
  </si>
  <si>
    <t>Compliance Sample Test Report for Neutral Voltage</t>
  </si>
  <si>
    <t>Report: April-2025 to March-2026</t>
  </si>
  <si>
    <t>STANDARD OF PERFORMANCE COMPLIANCE REPORT YEAR : 2025-26</t>
  </si>
  <si>
    <t>Year 2025-26 (April-25 to March-26)</t>
  </si>
  <si>
    <t>Compliance Sample Test Report for Harmonics (2025-26)</t>
  </si>
  <si>
    <t>9 = Σ (5 x 6)</t>
  </si>
  <si>
    <t>10 = 9 / 8</t>
  </si>
  <si>
    <t>Year 2025-26  (April-25 to March-2026)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</si>
</sst>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41" formatCode="_ * #,##0_ ;_ * \-#,##0_ ;_ * &quot;-&quot;_ ;_ @_ "/>
    <numFmt numFmtId="43" formatCode="_ * #,##0.00_ ;_ * \-#,##0.00_ ;_ * &quot;-&quot;??_ ;_ @_ "/>
    <numFmt numFmtId="164" formatCode="&quot;$&quot;#,##0_);\(&quot;$&quot;#,##0\)"/>
    <numFmt numFmtId="165" formatCode="&quot;$&quot;#,##0.00;[Red]\-&quot;$&quot;#,##0.00"/>
    <numFmt numFmtId="166" formatCode="_-&quot;$&quot;* #,##0_-;\-&quot;$&quot;* #,##0_-;_-&quot;$&quot;* &quot;-&quot;_-;_-@_-"/>
    <numFmt numFmtId="167" formatCode="_-&quot;$&quot;* #,##0.00_-;\-&quot;$&quot;* #,##0.00_-;_-&quot;$&quot;* &quot;-&quot;??_-;_-@_-"/>
    <numFmt numFmtId="168" formatCode="dd\-mm\-yy;@"/>
    <numFmt numFmtId="169" formatCode="0.000"/>
    <numFmt numFmtId="170" formatCode="&quot;\&quot;#,##0.00;[Red]\-&quot;\&quot;#,##0.00"/>
    <numFmt numFmtId="171" formatCode="_-* #,##0.00\ &quot;€&quot;_-;\-* #,##0.00\ &quot;€&quot;_-;_-* &quot;-&quot;??\ &quot;€&quot;_-;_-@_-"/>
    <numFmt numFmtId="172" formatCode="#,##0.0"/>
    <numFmt numFmtId="173" formatCode="_-* #,##0\ _F_-;\-* #,##0\ _F_-;_-* &quot;-&quot;\ _F_-;_-@_-"/>
    <numFmt numFmtId="174" formatCode="_-* #,##0.00\ _F_-;\-* #,##0.00\ _F_-;_-* &quot;-&quot;??\ _F_-;_-@_-"/>
    <numFmt numFmtId="175" formatCode="#,##0.00000000;[Red]\-#,##0.00000000"/>
    <numFmt numFmtId="176" formatCode="_ &quot;Fr.&quot;\ * #,##0_ ;_ &quot;Fr.&quot;\ * \-#,##0_ ;_ &quot;Fr.&quot;\ * &quot;-&quot;_ ;_ @_ "/>
    <numFmt numFmtId="177" formatCode="_ &quot;Fr.&quot;\ * #,##0.00_ ;_ &quot;Fr.&quot;\ * \-#,##0.00_ ;_ &quot;Fr.&quot;\ * &quot;-&quot;??_ ;_ @_ "/>
    <numFmt numFmtId="178" formatCode="&quot;\&quot;#,##0.00;[Red]&quot;\&quot;\-#,##0.00"/>
    <numFmt numFmtId="179" formatCode="&quot;\&quot;#,##0;[Red]&quot;\&quot;\-#,##0"/>
    <numFmt numFmtId="180" formatCode="mm/dd/yy"/>
    <numFmt numFmtId="181" formatCode="dd\-mm\-yy"/>
    <numFmt numFmtId="182" formatCode="\\#,##0.00;[Red]&quot;-\&quot;#,##0.00"/>
    <numFmt numFmtId="183" formatCode="_-* #,##0.00&quot; €&quot;_-;\-* #,##0.00&quot; €&quot;_-;_-* \-??&quot; €&quot;_-;_-@_-"/>
    <numFmt numFmtId="184" formatCode="#,##0&quot; грн.&quot;;\-#,##0&quot; грн.&quot;"/>
    <numFmt numFmtId="185" formatCode="&quot;грн.&quot;#,##0.00;[Red]&quot;-грн.&quot;#,##0.00"/>
    <numFmt numFmtId="186" formatCode="[$-409]mmmm\-yy;@"/>
    <numFmt numFmtId="187" formatCode="mmm"/>
    <numFmt numFmtId="188" formatCode="[h]:mm"/>
    <numFmt numFmtId="189" formatCode="0.0%"/>
  </numFmts>
  <fonts count="12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8"/>
      <name val="Arial"/>
      <family val="2"/>
    </font>
    <font>
      <sz val="8"/>
      <name val="Times New Roman"/>
      <family val="1"/>
    </font>
    <font>
      <b/>
      <sz val="12"/>
      <name val="Bookman Old Style"/>
      <family val="1"/>
    </font>
    <font>
      <b/>
      <sz val="12"/>
      <name val="Arial"/>
      <family val="2"/>
    </font>
    <font>
      <sz val="12"/>
      <name val="Arial"/>
      <family val="2"/>
    </font>
    <font>
      <sz val="10"/>
      <name val="Arial"/>
      <family val="2"/>
    </font>
    <font>
      <sz val="10"/>
      <color indexed="8"/>
      <name val="Arial"/>
      <family val="2"/>
    </font>
    <font>
      <sz val="11"/>
      <name val="‚l‚r ‚oƒSƒVƒbƒN"/>
      <family val="3"/>
      <charset val="128"/>
    </font>
    <font>
      <sz val="11"/>
      <color indexed="8"/>
      <name val="Calibri"/>
      <family val="2"/>
    </font>
    <font>
      <sz val="11"/>
      <color indexed="9"/>
      <name val="Calibri"/>
      <family val="2"/>
    </font>
    <font>
      <sz val="12"/>
      <name val="¹UAAA¼"/>
      <family val="3"/>
      <charset val="129"/>
    </font>
    <font>
      <sz val="11"/>
      <color indexed="20"/>
      <name val="Calibri"/>
      <family val="2"/>
    </font>
    <font>
      <sz val="7"/>
      <name val="Helv"/>
    </font>
    <font>
      <b/>
      <sz val="10"/>
      <name val="MS Sans Serif"/>
    </font>
    <font>
      <b/>
      <sz val="11"/>
      <color indexed="52"/>
      <name val="Calibri"/>
      <family val="2"/>
    </font>
    <font>
      <b/>
      <sz val="11"/>
      <color indexed="9"/>
      <name val="Calibri"/>
      <family val="2"/>
    </font>
    <font>
      <i/>
      <sz val="11"/>
      <color indexed="23"/>
      <name val="Calibri"/>
      <family val="2"/>
    </font>
    <font>
      <sz val="10"/>
      <color indexed="10"/>
      <name val="Arial"/>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11"/>
      <color indexed="62"/>
      <name val="Calibri"/>
      <family val="2"/>
    </font>
    <font>
      <sz val="11"/>
      <color indexed="52"/>
      <name val="Calibri"/>
      <family val="2"/>
    </font>
    <font>
      <sz val="11"/>
      <color indexed="60"/>
      <name val="Calibri"/>
      <family val="2"/>
    </font>
    <font>
      <sz val="7"/>
      <name val="Small Fonts"/>
    </font>
    <font>
      <sz val="10"/>
      <name val="Courier"/>
    </font>
    <font>
      <b/>
      <sz val="11"/>
      <color indexed="63"/>
      <name val="Calibri"/>
      <family val="2"/>
    </font>
    <font>
      <b/>
      <sz val="10"/>
      <name val="Arial CE"/>
      <family val="2"/>
      <charset val="238"/>
    </font>
    <font>
      <sz val="7"/>
      <color indexed="10"/>
      <name val="Helv"/>
    </font>
    <font>
      <u/>
      <sz val="9"/>
      <color indexed="36"/>
      <name val="Arial"/>
      <family val="2"/>
    </font>
    <font>
      <b/>
      <sz val="18"/>
      <color indexed="56"/>
      <name val="Cambria"/>
      <family val="2"/>
    </font>
    <font>
      <b/>
      <sz val="11"/>
      <color indexed="8"/>
      <name val="Calibri"/>
      <family val="2"/>
    </font>
    <font>
      <sz val="11"/>
      <color indexed="10"/>
      <name val="Calibri"/>
      <family val="2"/>
    </font>
    <font>
      <sz val="14"/>
      <name val="뼻뮝"/>
      <family val="3"/>
      <charset val="129"/>
    </font>
    <font>
      <sz val="12"/>
      <name val="뼻뮝"/>
      <family val="1"/>
      <charset val="129"/>
    </font>
    <font>
      <sz val="12"/>
      <name val="바탕체"/>
      <family val="1"/>
      <charset val="129"/>
    </font>
    <font>
      <sz val="10"/>
      <name val="굴림체"/>
      <family val="3"/>
      <charset val="129"/>
    </font>
    <font>
      <b/>
      <sz val="18"/>
      <name val="Arial"/>
      <family val="2"/>
    </font>
    <font>
      <sz val="11"/>
      <name val="Arial"/>
      <family val="2"/>
    </font>
    <font>
      <sz val="12"/>
      <name val="Tms Rmn"/>
    </font>
    <font>
      <b/>
      <sz val="12"/>
      <color indexed="9"/>
      <name val="Tms Rmn"/>
    </font>
    <font>
      <b/>
      <sz val="10"/>
      <name val="Times New Roman"/>
      <family val="1"/>
    </font>
    <font>
      <sz val="9"/>
      <color indexed="8"/>
      <name val="Times New Roman"/>
      <family val="1"/>
    </font>
    <font>
      <sz val="9"/>
      <name val="Times New Roman"/>
      <family val="1"/>
    </font>
    <font>
      <b/>
      <sz val="9"/>
      <color indexed="8"/>
      <name val="Times New Roman"/>
      <family val="1"/>
    </font>
    <font>
      <b/>
      <sz val="9"/>
      <name val="Times New Roman"/>
      <family val="1"/>
    </font>
    <font>
      <b/>
      <sz val="10"/>
      <color indexed="8"/>
      <name val="Times New Roman"/>
      <family val="1"/>
    </font>
    <font>
      <sz val="10"/>
      <color indexed="8"/>
      <name val="Times New Roman"/>
      <family val="1"/>
    </font>
    <font>
      <sz val="11"/>
      <name val="Times New Roman"/>
      <family val="1"/>
    </font>
    <font>
      <sz val="12"/>
      <color indexed="16"/>
      <name val="Arial"/>
      <family val="2"/>
    </font>
    <font>
      <sz val="10"/>
      <color indexed="16"/>
      <name val="Arial"/>
      <family val="2"/>
    </font>
    <font>
      <sz val="10"/>
      <name val="Arial Narrow"/>
      <family val="2"/>
    </font>
    <font>
      <sz val="10"/>
      <color indexed="8"/>
      <name val="Arial"/>
      <family val="2"/>
    </font>
    <font>
      <sz val="10"/>
      <name val="Courier New"/>
      <family val="3"/>
    </font>
    <font>
      <u/>
      <sz val="9"/>
      <color indexed="20"/>
      <name val="Arial"/>
      <family val="2"/>
    </font>
    <font>
      <sz val="12"/>
      <color indexed="8"/>
      <name val="Tahoma"/>
      <family val="2"/>
    </font>
    <font>
      <sz val="11"/>
      <color indexed="8"/>
      <name val="Tahoma"/>
      <family val="2"/>
    </font>
    <font>
      <sz val="10"/>
      <color indexed="8"/>
      <name val="Tahoma"/>
      <family val="2"/>
    </font>
    <font>
      <b/>
      <sz val="14"/>
      <color indexed="8"/>
      <name val="Tahoma"/>
      <family val="2"/>
    </font>
    <font>
      <b/>
      <sz val="16"/>
      <color indexed="8"/>
      <name val="Tahoma"/>
      <family val="2"/>
    </font>
    <font>
      <b/>
      <sz val="12"/>
      <color indexed="8"/>
      <name val="Tahoma"/>
      <family val="2"/>
    </font>
    <font>
      <b/>
      <sz val="11"/>
      <name val="Tahoma"/>
      <family val="2"/>
    </font>
    <font>
      <sz val="14"/>
      <color indexed="8"/>
      <name val="Tahoma"/>
      <family val="2"/>
    </font>
    <font>
      <b/>
      <sz val="10"/>
      <color indexed="8"/>
      <name val="Tahoma"/>
      <family val="2"/>
    </font>
    <font>
      <sz val="10"/>
      <name val="Tahoma"/>
      <family val="2"/>
    </font>
    <font>
      <sz val="14"/>
      <name val="Tahoma"/>
      <family val="2"/>
    </font>
    <font>
      <b/>
      <sz val="14"/>
      <name val="Tahoma"/>
      <family val="2"/>
    </font>
    <font>
      <b/>
      <sz val="14"/>
      <color indexed="11"/>
      <name val="Tahoma"/>
      <family val="2"/>
    </font>
    <font>
      <b/>
      <sz val="14"/>
      <color indexed="42"/>
      <name val="Tahoma"/>
      <family val="2"/>
    </font>
    <font>
      <sz val="10"/>
      <color indexed="8"/>
      <name val="ARIAL"/>
      <family val="2"/>
      <charset val="1"/>
    </font>
    <font>
      <sz val="7"/>
      <name val="Small Fonts"/>
      <family val="2"/>
    </font>
    <font>
      <sz val="10"/>
      <name val="Arial"/>
      <family val="2"/>
      <charset val="1"/>
    </font>
    <font>
      <sz val="10"/>
      <color indexed="8"/>
      <name val="Arial"/>
      <family val="2"/>
    </font>
    <font>
      <b/>
      <sz val="16"/>
      <color indexed="8"/>
      <name val="Arial"/>
      <family val="2"/>
    </font>
    <font>
      <b/>
      <sz val="15"/>
      <color indexed="8"/>
      <name val="Arial"/>
      <family val="2"/>
    </font>
    <font>
      <b/>
      <sz val="20"/>
      <color indexed="8"/>
      <name val="Arial"/>
      <family val="2"/>
    </font>
    <font>
      <b/>
      <sz val="18"/>
      <color indexed="8"/>
      <name val="Arial"/>
      <family val="2"/>
    </font>
    <font>
      <b/>
      <sz val="10"/>
      <name val="Arial"/>
      <family val="2"/>
    </font>
    <font>
      <sz val="11"/>
      <color theme="1"/>
      <name val="Calibri"/>
      <family val="2"/>
      <scheme val="minor"/>
    </font>
    <font>
      <sz val="10"/>
      <color theme="1"/>
      <name val="Arial"/>
      <family val="2"/>
    </font>
    <font>
      <sz val="10"/>
      <name val="Arial"/>
      <family val="2"/>
    </font>
    <font>
      <b/>
      <u/>
      <sz val="11"/>
      <name val="Arial"/>
      <family val="2"/>
    </font>
    <font>
      <b/>
      <u/>
      <sz val="12"/>
      <name val="Arial"/>
      <family val="2"/>
    </font>
    <font>
      <sz val="18"/>
      <color theme="1"/>
      <name val="Arial"/>
      <family val="2"/>
    </font>
    <font>
      <b/>
      <sz val="11"/>
      <color theme="1"/>
      <name val="Book Antiqua"/>
      <family val="1"/>
    </font>
    <font>
      <sz val="11"/>
      <color theme="1"/>
      <name val="Book Antiqua"/>
      <family val="1"/>
    </font>
    <font>
      <i/>
      <sz val="11"/>
      <color theme="1"/>
      <name val="Book Antiqua"/>
      <family val="1"/>
    </font>
    <font>
      <sz val="10"/>
      <name val="Arial"/>
      <family val="2"/>
    </font>
    <font>
      <sz val="10"/>
      <name val="Arial"/>
      <family val="2"/>
    </font>
    <font>
      <b/>
      <sz val="11"/>
      <name val="Arial"/>
      <family val="2"/>
    </font>
    <font>
      <b/>
      <sz val="20"/>
      <name val="Arial"/>
      <family val="2"/>
    </font>
    <font>
      <sz val="10"/>
      <name val="Arial"/>
      <family val="2"/>
    </font>
    <font>
      <sz val="10"/>
      <name val="Arial"/>
      <family val="2"/>
    </font>
    <font>
      <b/>
      <sz val="22"/>
      <name val="Arial"/>
      <family val="2"/>
    </font>
    <font>
      <b/>
      <sz val="14"/>
      <name val="Arial"/>
      <family val="2"/>
    </font>
    <font>
      <sz val="14"/>
      <name val="Arial"/>
      <family val="2"/>
    </font>
    <font>
      <b/>
      <sz val="13"/>
      <name val="Arial"/>
      <family val="2"/>
    </font>
    <font>
      <sz val="13"/>
      <name val="Arial"/>
      <family val="2"/>
    </font>
    <font>
      <b/>
      <sz val="8"/>
      <name val="Bookman Old Style"/>
      <family val="1"/>
    </font>
    <font>
      <sz val="8"/>
      <name val="Bookman Old Style"/>
      <family val="1"/>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31"/>
      </patternFill>
    </fill>
    <fill>
      <patternFill patternType="solid">
        <fgColor indexed="65"/>
        <bgColor indexed="64"/>
      </patternFill>
    </fill>
    <fill>
      <patternFill patternType="solid">
        <fgColor indexed="26"/>
        <bgColor indexed="64"/>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indexed="40"/>
        <bgColor indexed="49"/>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s>
  <borders count="87">
    <border>
      <left/>
      <right/>
      <top/>
      <bottom/>
      <diagonal/>
    </border>
    <border>
      <left/>
      <right/>
      <top style="thin">
        <color indexed="64"/>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hair">
        <color indexed="64"/>
      </bottom>
      <diagonal/>
    </border>
    <border>
      <left style="thin">
        <color indexed="8"/>
      </left>
      <right style="thin">
        <color indexed="8"/>
      </right>
      <top/>
      <bottom style="hair">
        <color indexed="8"/>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diagonalUp="1" diagonalDown="1">
      <left style="hair">
        <color indexed="64"/>
      </left>
      <right style="hair">
        <color indexed="64"/>
      </right>
      <top style="hair">
        <color indexed="64"/>
      </top>
      <bottom style="medium">
        <color indexed="64"/>
      </bottom>
      <diagonal style="hair">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s>
  <cellStyleXfs count="3306">
    <xf numFmtId="0" fontId="0" fillId="0" borderId="0"/>
    <xf numFmtId="0" fontId="27" fillId="0" borderId="0"/>
    <xf numFmtId="0" fontId="27"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7"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0" fillId="0" borderId="0"/>
    <xf numFmtId="0" fontId="20" fillId="0" borderId="0"/>
    <xf numFmtId="0" fontId="20" fillId="0" borderId="0"/>
    <xf numFmtId="0" fontId="20" fillId="0" borderId="0"/>
    <xf numFmtId="0" fontId="20" fillId="0" borderId="0"/>
    <xf numFmtId="0" fontId="29"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3" fillId="3" borderId="0" applyNumberFormat="0" applyBorder="0" applyAlignment="0" applyProtection="0"/>
    <xf numFmtId="3" fontId="34" fillId="0" borderId="0"/>
    <xf numFmtId="3" fontId="34" fillId="0" borderId="0"/>
    <xf numFmtId="3" fontId="34" fillId="0" borderId="0"/>
    <xf numFmtId="0" fontId="64" fillId="0" borderId="0" applyNumberFormat="0" applyFill="0" applyBorder="0" applyAlignment="0" applyProtection="0"/>
    <xf numFmtId="164" fontId="35" fillId="0" borderId="1" applyAlignment="0" applyProtection="0"/>
    <xf numFmtId="184" fontId="35" fillId="0" borderId="2" applyAlignment="0" applyProtection="0"/>
    <xf numFmtId="184" fontId="35" fillId="0" borderId="2" applyAlignment="0" applyProtection="0"/>
    <xf numFmtId="0" fontId="32" fillId="0" borderId="0"/>
    <xf numFmtId="0" fontId="32" fillId="0" borderId="0"/>
    <xf numFmtId="0" fontId="36" fillId="20" borderId="3" applyNumberFormat="0" applyAlignment="0" applyProtection="0"/>
    <xf numFmtId="0" fontId="37" fillId="21" borderId="4" applyNumberFormat="0" applyAlignment="0" applyProtection="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3" fontId="27" fillId="0" borderId="0" applyFont="0" applyFill="0" applyBorder="0" applyAlignment="0" applyProtection="0"/>
    <xf numFmtId="3" fontId="20" fillId="0" borderId="0" applyFill="0" applyBorder="0" applyAlignment="0" applyProtection="0"/>
    <xf numFmtId="3" fontId="20" fillId="0" borderId="0" applyFill="0" applyBorder="0" applyAlignment="0" applyProtection="0"/>
    <xf numFmtId="165" fontId="20" fillId="0" borderId="0" applyFont="0" applyFill="0" applyBorder="0" applyAlignment="0" applyProtection="0"/>
    <xf numFmtId="185" fontId="20" fillId="0" borderId="0" applyFill="0" applyBorder="0" applyAlignment="0" applyProtection="0"/>
    <xf numFmtId="185" fontId="20" fillId="0" borderId="0" applyFill="0" applyBorder="0" applyAlignment="0" applyProtection="0"/>
    <xf numFmtId="0" fontId="27" fillId="0" borderId="0" applyFont="0" applyFill="0" applyBorder="0" applyAlignment="0" applyProtection="0"/>
    <xf numFmtId="0" fontId="20" fillId="0" borderId="0" applyFill="0" applyBorder="0" applyAlignment="0" applyProtection="0"/>
    <xf numFmtId="0" fontId="20" fillId="0" borderId="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171" fontId="20" fillId="0" borderId="0" applyFont="0" applyFill="0" applyBorder="0" applyAlignment="0" applyProtection="0"/>
    <xf numFmtId="183" fontId="20" fillId="0" borderId="0" applyFill="0" applyBorder="0" applyAlignment="0" applyProtection="0"/>
    <xf numFmtId="183" fontId="20" fillId="0" borderId="0" applyFill="0" applyBorder="0" applyAlignment="0" applyProtection="0"/>
    <xf numFmtId="0" fontId="96" fillId="0" borderId="0"/>
    <xf numFmtId="0" fontId="38" fillId="0" borderId="0" applyNumberFormat="0" applyFill="0" applyBorder="0" applyAlignment="0" applyProtection="0"/>
    <xf numFmtId="2" fontId="27" fillId="0" borderId="0" applyFont="0" applyFill="0" applyBorder="0" applyAlignment="0" applyProtection="0"/>
    <xf numFmtId="2" fontId="20" fillId="0" borderId="0" applyFill="0" applyBorder="0" applyAlignment="0" applyProtection="0"/>
    <xf numFmtId="2" fontId="20" fillId="0" borderId="0" applyFill="0" applyBorder="0" applyAlignment="0" applyProtection="0"/>
    <xf numFmtId="172" fontId="39" fillId="0" borderId="5">
      <alignment horizontal="right"/>
    </xf>
    <xf numFmtId="172" fontId="39" fillId="0" borderId="6">
      <alignment horizontal="right"/>
    </xf>
    <xf numFmtId="172" fontId="39" fillId="0" borderId="6">
      <alignment horizontal="right"/>
    </xf>
    <xf numFmtId="0" fontId="40" fillId="4" borderId="0" applyNumberFormat="0" applyBorder="0" applyAlignment="0" applyProtection="0"/>
    <xf numFmtId="38"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65" fillId="24" borderId="0"/>
    <xf numFmtId="0" fontId="25" fillId="0" borderId="7" applyNumberFormat="0" applyAlignment="0" applyProtection="0">
      <alignment horizontal="left" vertical="center"/>
    </xf>
    <xf numFmtId="0" fontId="25" fillId="0" borderId="8" applyNumberFormat="0" applyAlignment="0" applyProtection="0"/>
    <xf numFmtId="0" fontId="25" fillId="0" borderId="8" applyNumberFormat="0" applyAlignment="0" applyProtection="0"/>
    <xf numFmtId="0" fontId="25" fillId="0" borderId="9">
      <alignment horizontal="left" vertical="center"/>
    </xf>
    <xf numFmtId="0" fontId="25" fillId="0" borderId="10">
      <alignment horizontal="left" vertical="center"/>
    </xf>
    <xf numFmtId="0" fontId="25" fillId="0" borderId="10">
      <alignment horizontal="left" vertical="center"/>
    </xf>
    <xf numFmtId="0" fontId="42" fillId="0" borderId="11" applyNumberFormat="0" applyFill="0" applyAlignment="0" applyProtection="0"/>
    <xf numFmtId="0" fontId="62" fillId="0" borderId="0" applyNumberFormat="0" applyFill="0" applyBorder="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3" fillId="0" borderId="12" applyNumberFormat="0" applyFill="0" applyAlignment="0" applyProtection="0"/>
    <xf numFmtId="0" fontId="25" fillId="0" borderId="0" applyNumberFormat="0" applyFill="0" applyBorder="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7" borderId="3" applyNumberFormat="0" applyAlignment="0" applyProtection="0"/>
    <xf numFmtId="10" fontId="41" fillId="25" borderId="14"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7" fillId="0" borderId="15" applyNumberFormat="0" applyFill="0" applyAlignment="0" applyProtection="0"/>
    <xf numFmtId="173" fontId="20" fillId="0" borderId="0" applyFont="0" applyFill="0" applyBorder="0" applyAlignment="0" applyProtection="0"/>
    <xf numFmtId="174" fontId="20" fillId="0" borderId="0" applyFont="0" applyFill="0" applyBorder="0" applyAlignment="0" applyProtection="0"/>
    <xf numFmtId="0" fontId="48" fillId="27" borderId="0" applyNumberFormat="0" applyBorder="0" applyAlignment="0" applyProtection="0"/>
    <xf numFmtId="37" fontId="49" fillId="0" borderId="0"/>
    <xf numFmtId="37" fontId="49" fillId="0" borderId="0"/>
    <xf numFmtId="37" fontId="95" fillId="0" borderId="0"/>
    <xf numFmtId="0" fontId="50" fillId="0" borderId="0"/>
    <xf numFmtId="0" fontId="78" fillId="0" borderId="0"/>
    <xf numFmtId="0" fontId="78" fillId="0" borderId="0"/>
    <xf numFmtId="175" fontId="20" fillId="0" borderId="0"/>
    <xf numFmtId="169" fontId="20" fillId="0" borderId="0"/>
    <xf numFmtId="169" fontId="20" fillId="0" borderId="0"/>
    <xf numFmtId="0" fontId="30" fillId="0" borderId="0"/>
    <xf numFmtId="0" fontId="20" fillId="0" borderId="0"/>
    <xf numFmtId="0" fontId="20" fillId="0" borderId="0"/>
    <xf numFmtId="0" fontId="20" fillId="0" borderId="0"/>
    <xf numFmtId="0" fontId="103" fillId="0" borderId="0"/>
    <xf numFmtId="0" fontId="20" fillId="0" borderId="0"/>
    <xf numFmtId="0" fontId="103" fillId="0" borderId="0"/>
    <xf numFmtId="0" fontId="20" fillId="0" borderId="0"/>
    <xf numFmtId="0" fontId="103" fillId="0" borderId="0"/>
    <xf numFmtId="0" fontId="27" fillId="0" borderId="0"/>
    <xf numFmtId="0" fontId="20" fillId="0" borderId="0"/>
    <xf numFmtId="0" fontId="27" fillId="0" borderId="0"/>
    <xf numFmtId="0" fontId="27" fillId="0" borderId="0"/>
    <xf numFmtId="0" fontId="27" fillId="0" borderId="0"/>
    <xf numFmtId="0" fontId="27" fillId="0" borderId="0"/>
    <xf numFmtId="0" fontId="20" fillId="0" borderId="0"/>
    <xf numFmtId="0" fontId="20" fillId="0" borderId="0"/>
    <xf numFmtId="0" fontId="20" fillId="0" borderId="0"/>
    <xf numFmtId="0" fontId="30" fillId="0" borderId="0"/>
    <xf numFmtId="0" fontId="30" fillId="0" borderId="0"/>
    <xf numFmtId="0" fontId="30" fillId="0" borderId="0"/>
    <xf numFmtId="0" fontId="27" fillId="0" borderId="0"/>
    <xf numFmtId="0" fontId="30" fillId="0" borderId="0"/>
    <xf numFmtId="0" fontId="30" fillId="0" borderId="0"/>
    <xf numFmtId="0" fontId="30" fillId="0" borderId="0"/>
    <xf numFmtId="0" fontId="20" fillId="0" borderId="0"/>
    <xf numFmtId="0" fontId="20" fillId="0" borderId="0"/>
    <xf numFmtId="0" fontId="20" fillId="0" borderId="0"/>
    <xf numFmtId="0" fontId="30" fillId="0" borderId="0"/>
    <xf numFmtId="0" fontId="20" fillId="0" borderId="0"/>
    <xf numFmtId="0" fontId="20" fillId="0" borderId="0"/>
    <xf numFmtId="0" fontId="20" fillId="0" borderId="0"/>
    <xf numFmtId="0" fontId="20" fillId="0" borderId="0"/>
    <xf numFmtId="0" fontId="20" fillId="0" borderId="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51" fillId="20" borderId="17" applyNumberFormat="0" applyAlignment="0" applyProtection="0"/>
    <xf numFmtId="10" fontId="20" fillId="0" borderId="0" applyFont="0" applyFill="0" applyBorder="0" applyAlignment="0" applyProtection="0"/>
    <xf numFmtId="10" fontId="20" fillId="0" borderId="0" applyFill="0" applyBorder="0" applyAlignment="0" applyProtection="0"/>
    <xf numFmtId="10" fontId="20" fillId="0" borderId="0" applyFill="0" applyBorder="0" applyAlignment="0" applyProtection="0"/>
    <xf numFmtId="0" fontId="52" fillId="0" borderId="0" applyFont="0"/>
    <xf numFmtId="0" fontId="20" fillId="0" borderId="0"/>
    <xf numFmtId="0" fontId="20" fillId="0" borderId="0"/>
    <xf numFmtId="3" fontId="53" fillId="0" borderId="0"/>
    <xf numFmtId="3" fontId="53" fillId="0" borderId="0"/>
    <xf numFmtId="3" fontId="53" fillId="0" borderId="0"/>
    <xf numFmtId="0" fontId="54" fillId="0" borderId="0" applyNumberFormat="0" applyFill="0" applyBorder="0" applyAlignment="0" applyProtection="0">
      <alignment vertical="top"/>
      <protection locked="0"/>
    </xf>
    <xf numFmtId="0" fontId="79" fillId="0" borderId="0" applyNumberFormat="0" applyFill="0" applyBorder="0" applyAlignment="0" applyProtection="0"/>
    <xf numFmtId="0" fontId="79" fillId="0" borderId="0" applyNumberFormat="0" applyFill="0" applyBorder="0" applyAlignment="0" applyProtection="0"/>
    <xf numFmtId="0" fontId="28" fillId="0" borderId="0">
      <alignment vertical="top"/>
    </xf>
    <xf numFmtId="0" fontId="77" fillId="0" borderId="0">
      <alignment vertical="top"/>
    </xf>
    <xf numFmtId="0" fontId="28" fillId="0" borderId="0">
      <alignment vertical="top"/>
    </xf>
    <xf numFmtId="0" fontId="55" fillId="0" borderId="0" applyNumberFormat="0" applyFill="0" applyBorder="0" applyAlignment="0" applyProtection="0"/>
    <xf numFmtId="0" fontId="56" fillId="0" borderId="18" applyNumberFormat="0" applyFill="0" applyAlignment="0" applyProtection="0"/>
    <xf numFmtId="0" fontId="20" fillId="0" borderId="19"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176" fontId="20" fillId="0" borderId="0" applyFont="0" applyFill="0" applyBorder="0" applyAlignment="0" applyProtection="0"/>
    <xf numFmtId="177" fontId="20" fillId="0" borderId="0" applyFont="0" applyFill="0" applyBorder="0" applyAlignment="0" applyProtection="0"/>
    <xf numFmtId="0" fontId="57" fillId="0" borderId="0" applyNumberFormat="0" applyFill="0" applyBorder="0" applyAlignment="0" applyProtection="0"/>
    <xf numFmtId="40" fontId="58" fillId="0" borderId="0" applyFont="0" applyFill="0" applyBorder="0" applyAlignment="0" applyProtection="0"/>
    <xf numFmtId="38"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10" fontId="27" fillId="0" borderId="0" applyFont="0" applyFill="0" applyBorder="0" applyAlignment="0" applyProtection="0"/>
    <xf numFmtId="0" fontId="59" fillId="0" borderId="0"/>
    <xf numFmtId="166" fontId="20" fillId="0" borderId="0" applyFont="0" applyFill="0" applyBorder="0" applyAlignment="0" applyProtection="0"/>
    <xf numFmtId="167" fontId="20" fillId="0" borderId="0" applyFont="0" applyFill="0" applyBorder="0" applyAlignment="0" applyProtection="0"/>
    <xf numFmtId="178" fontId="60" fillId="0" borderId="0" applyFont="0" applyFill="0" applyBorder="0" applyAlignment="0" applyProtection="0"/>
    <xf numFmtId="179" fontId="60" fillId="0" borderId="0" applyFont="0" applyFill="0" applyBorder="0" applyAlignment="0" applyProtection="0"/>
    <xf numFmtId="0" fontId="61" fillId="0" borderId="0"/>
    <xf numFmtId="0" fontId="20" fillId="0" borderId="0"/>
    <xf numFmtId="0" fontId="20" fillId="0" borderId="0"/>
    <xf numFmtId="0" fontId="19" fillId="0" borderId="0"/>
    <xf numFmtId="0" fontId="18" fillId="0" borderId="0"/>
    <xf numFmtId="0" fontId="20" fillId="0" borderId="0"/>
    <xf numFmtId="0" fontId="105" fillId="0" borderId="0">
      <alignment vertical="top"/>
    </xf>
    <xf numFmtId="0" fontId="17" fillId="0" borderId="0"/>
    <xf numFmtId="0" fontId="16" fillId="0" borderId="0"/>
    <xf numFmtId="0" fontId="20" fillId="0" borderId="0">
      <alignment vertical="top"/>
    </xf>
    <xf numFmtId="0" fontId="15" fillId="0" borderId="0"/>
    <xf numFmtId="0" fontId="15" fillId="0" borderId="0"/>
    <xf numFmtId="0" fontId="112" fillId="0" borderId="0">
      <alignment vertical="top"/>
    </xf>
    <xf numFmtId="0" fontId="112" fillId="0" borderId="0"/>
    <xf numFmtId="0" fontId="14" fillId="0" borderId="0"/>
    <xf numFmtId="0" fontId="13" fillId="0" borderId="0"/>
    <xf numFmtId="0" fontId="12" fillId="0" borderId="0"/>
    <xf numFmtId="0" fontId="20" fillId="0" borderId="0"/>
    <xf numFmtId="0" fontId="11" fillId="0" borderId="0"/>
    <xf numFmtId="9" fontId="10" fillId="0" borderId="0" applyFont="0" applyFill="0" applyBorder="0" applyAlignment="0" applyProtection="0"/>
    <xf numFmtId="0" fontId="9" fillId="0" borderId="0"/>
    <xf numFmtId="0" fontId="8" fillId="0" borderId="0"/>
    <xf numFmtId="9" fontId="7" fillId="0" borderId="0" applyFont="0" applyFill="0" applyBorder="0" applyAlignment="0" applyProtection="0"/>
    <xf numFmtId="0" fontId="6" fillId="0" borderId="0"/>
    <xf numFmtId="0" fontId="5" fillId="0" borderId="0"/>
    <xf numFmtId="0" fontId="4" fillId="0" borderId="0"/>
    <xf numFmtId="0" fontId="113" fillId="0" borderId="0">
      <alignment vertical="top"/>
    </xf>
    <xf numFmtId="0" fontId="3" fillId="0" borderId="0"/>
    <xf numFmtId="0" fontId="20" fillId="0" borderId="0"/>
    <xf numFmtId="0" fontId="2" fillId="0" borderId="0"/>
    <xf numFmtId="0" fontId="1" fillId="0" borderId="0"/>
    <xf numFmtId="0" fontId="113" fillId="0" borderId="0">
      <alignment vertical="top"/>
    </xf>
    <xf numFmtId="0" fontId="113" fillId="0" borderId="0">
      <alignment vertical="top"/>
    </xf>
    <xf numFmtId="0" fontId="113" fillId="0" borderId="0">
      <alignment vertical="top"/>
    </xf>
    <xf numFmtId="0" fontId="20" fillId="0" borderId="0">
      <alignment vertical="top"/>
    </xf>
    <xf numFmtId="0" fontId="20" fillId="0" borderId="0"/>
    <xf numFmtId="0" fontId="20" fillId="0" borderId="0"/>
    <xf numFmtId="0" fontId="20" fillId="0" borderId="0">
      <alignment vertical="top"/>
    </xf>
    <xf numFmtId="0" fontId="116" fillId="0" borderId="0">
      <alignment vertical="top"/>
    </xf>
    <xf numFmtId="0" fontId="116" fillId="0" borderId="0">
      <alignment vertical="top"/>
    </xf>
    <xf numFmtId="0" fontId="117" fillId="0" borderId="0">
      <alignment vertical="top"/>
    </xf>
    <xf numFmtId="0" fontId="20" fillId="0" borderId="0"/>
    <xf numFmtId="0" fontId="117" fillId="0" borderId="0">
      <alignment vertical="top"/>
    </xf>
    <xf numFmtId="0" fontId="20" fillId="0" borderId="0"/>
  </cellStyleXfs>
  <cellXfs count="607">
    <xf numFmtId="0" fontId="0" fillId="0" borderId="0" xfId="0"/>
    <xf numFmtId="0" fontId="0" fillId="0" borderId="14" xfId="0" applyFill="1" applyBorder="1"/>
    <xf numFmtId="0" fontId="21" fillId="0" borderId="0" xfId="3210" applyFont="1" applyFill="1" applyBorder="1" applyAlignment="1">
      <alignment vertical="center" wrapText="1"/>
    </xf>
    <xf numFmtId="0" fontId="21" fillId="0" borderId="0"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0" fontId="21" fillId="0" borderId="14" xfId="3210" applyFont="1" applyFill="1" applyBorder="1" applyAlignment="1">
      <alignment vertical="center" wrapText="1"/>
    </xf>
    <xf numFmtId="0" fontId="21" fillId="0" borderId="14" xfId="3210" applyFont="1" applyFill="1" applyBorder="1" applyAlignment="1" applyProtection="1">
      <alignment horizontal="center" vertical="center"/>
    </xf>
    <xf numFmtId="0" fontId="21" fillId="0" borderId="14" xfId="3210" applyFont="1" applyFill="1" applyBorder="1" applyAlignment="1">
      <alignment horizontal="left" vertical="center" wrapText="1"/>
    </xf>
    <xf numFmtId="168" fontId="21" fillId="0" borderId="14" xfId="3210" applyNumberFormat="1" applyFont="1" applyFill="1" applyBorder="1" applyAlignment="1">
      <alignment horizontal="left" vertical="center" wrapText="1"/>
    </xf>
    <xf numFmtId="49"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center" wrapText="1"/>
    </xf>
    <xf numFmtId="0" fontId="21" fillId="0" borderId="14" xfId="3210" applyFont="1" applyFill="1" applyBorder="1" applyAlignment="1" applyProtection="1">
      <alignment horizontal="left" vertical="center"/>
    </xf>
    <xf numFmtId="0" fontId="21" fillId="0" borderId="14" xfId="3210" applyFont="1" applyFill="1" applyBorder="1" applyAlignment="1" applyProtection="1">
      <alignment horizontal="left" vertical="center" wrapText="1"/>
    </xf>
    <xf numFmtId="168" fontId="21" fillId="0" borderId="14" xfId="3210" applyNumberFormat="1" applyFont="1" applyFill="1" applyBorder="1" applyAlignment="1" applyProtection="1">
      <alignment horizontal="left" vertical="center" wrapText="1"/>
    </xf>
    <xf numFmtId="0" fontId="21" fillId="0" borderId="14" xfId="3210" applyFont="1" applyFill="1" applyBorder="1" applyAlignment="1" applyProtection="1">
      <alignment vertical="center"/>
      <protection locked="0"/>
    </xf>
    <xf numFmtId="0" fontId="21" fillId="0" borderId="14" xfId="3210" applyFont="1" applyFill="1" applyBorder="1" applyAlignment="1" applyProtection="1">
      <alignment horizontal="center" vertical="center"/>
      <protection locked="0"/>
    </xf>
    <xf numFmtId="0" fontId="21" fillId="0" borderId="14" xfId="3210" applyFont="1" applyFill="1" applyBorder="1" applyAlignment="1" applyProtection="1">
      <alignment horizontal="center" vertical="center" wrapText="1"/>
      <protection locked="0"/>
    </xf>
    <xf numFmtId="0" fontId="21" fillId="0" borderId="14" xfId="3210" applyFont="1" applyFill="1" applyBorder="1" applyAlignment="1">
      <alignment horizontal="left" vertical="top" wrapText="1"/>
    </xf>
    <xf numFmtId="168" fontId="21" fillId="0" borderId="14" xfId="3210" applyNumberFormat="1" applyFont="1" applyFill="1" applyBorder="1" applyAlignment="1">
      <alignment horizontal="left" vertical="top" wrapText="1"/>
    </xf>
    <xf numFmtId="0" fontId="21" fillId="0" borderId="14" xfId="3210" applyFont="1" applyFill="1" applyBorder="1" applyAlignment="1">
      <alignment vertical="top" wrapText="1"/>
    </xf>
    <xf numFmtId="0" fontId="21" fillId="0" borderId="14" xfId="3210" applyFont="1" applyFill="1" applyBorder="1" applyAlignment="1">
      <alignment horizontal="center" vertical="top" wrapText="1"/>
    </xf>
    <xf numFmtId="168" fontId="21" fillId="0" borderId="14" xfId="3210" quotePrefix="1" applyNumberFormat="1" applyFont="1" applyFill="1" applyBorder="1" applyAlignment="1">
      <alignment horizontal="left" vertical="top" wrapText="1"/>
    </xf>
    <xf numFmtId="0" fontId="21" fillId="0" borderId="14" xfId="3210" quotePrefix="1" applyFont="1" applyFill="1" applyBorder="1" applyAlignment="1">
      <alignment vertical="top" wrapText="1"/>
    </xf>
    <xf numFmtId="0" fontId="66" fillId="0" borderId="14" xfId="3210" applyFont="1" applyFill="1" applyBorder="1" applyAlignment="1">
      <alignment vertical="top" wrapText="1"/>
    </xf>
    <xf numFmtId="0" fontId="66" fillId="0" borderId="14" xfId="3210" applyFont="1" applyFill="1" applyBorder="1" applyAlignment="1">
      <alignment horizontal="center" vertical="top" wrapText="1"/>
    </xf>
    <xf numFmtId="0" fontId="27" fillId="0" borderId="14" xfId="3210" applyFont="1" applyFill="1" applyBorder="1" applyAlignment="1">
      <alignment vertical="top" wrapText="1"/>
    </xf>
    <xf numFmtId="0" fontId="21" fillId="0" borderId="0" xfId="3210" applyFont="1" applyFill="1" applyBorder="1" applyAlignment="1">
      <alignment horizontal="center" vertical="top" wrapText="1"/>
    </xf>
    <xf numFmtId="0" fontId="21" fillId="0" borderId="0" xfId="3210" applyFont="1" applyFill="1" applyBorder="1" applyAlignment="1">
      <alignment vertical="top" wrapText="1"/>
    </xf>
    <xf numFmtId="0" fontId="21" fillId="0" borderId="0" xfId="3210" applyFont="1" applyFill="1" applyBorder="1" applyAlignment="1">
      <alignment horizontal="left" vertical="top" wrapText="1"/>
    </xf>
    <xf numFmtId="168" fontId="21" fillId="0" borderId="0" xfId="3210" applyNumberFormat="1" applyFont="1" applyFill="1" applyBorder="1" applyAlignment="1">
      <alignment horizontal="left" vertical="top" wrapText="1"/>
    </xf>
    <xf numFmtId="0" fontId="66" fillId="0" borderId="0" xfId="3210" applyFont="1" applyFill="1" applyBorder="1" applyAlignment="1">
      <alignment vertical="top" wrapText="1"/>
    </xf>
    <xf numFmtId="0" fontId="66" fillId="0" borderId="0" xfId="3210" applyFont="1" applyFill="1" applyBorder="1" applyAlignment="1">
      <alignment horizontal="center" vertical="top" wrapText="1"/>
    </xf>
    <xf numFmtId="0" fontId="27" fillId="0" borderId="0" xfId="3210" applyFont="1" applyFill="1" applyBorder="1" applyAlignment="1">
      <alignment vertical="top" wrapText="1"/>
    </xf>
    <xf numFmtId="0" fontId="20" fillId="0" borderId="14" xfId="3210" applyBorder="1" applyAlignment="1">
      <alignment horizontal="center" vertical="center" wrapText="1"/>
    </xf>
    <xf numFmtId="0" fontId="67" fillId="0" borderId="21" xfId="3210" applyFont="1" applyBorder="1" applyAlignment="1">
      <alignment horizontal="center" vertical="center" wrapText="1"/>
    </xf>
    <xf numFmtId="0" fontId="67" fillId="0" borderId="22" xfId="3210" applyFont="1" applyFill="1" applyBorder="1" applyAlignment="1" applyProtection="1">
      <alignment horizontal="left" vertical="center"/>
    </xf>
    <xf numFmtId="0" fontId="67" fillId="0" borderId="22" xfId="3210" applyFont="1" applyFill="1" applyBorder="1" applyAlignment="1">
      <alignment horizontal="left" vertical="center" wrapText="1"/>
    </xf>
    <xf numFmtId="0" fontId="68" fillId="0" borderId="22" xfId="3210" applyFont="1" applyFill="1" applyBorder="1" applyAlignment="1">
      <alignment horizontal="left" vertical="center"/>
    </xf>
    <xf numFmtId="0" fontId="68" fillId="0" borderId="22" xfId="3210" applyFont="1" applyFill="1" applyBorder="1" applyAlignment="1">
      <alignment horizontal="left" vertical="center" wrapText="1"/>
    </xf>
    <xf numFmtId="0" fontId="68" fillId="0" borderId="22" xfId="3210" applyNumberFormat="1" applyFont="1" applyFill="1" applyBorder="1" applyAlignment="1">
      <alignment horizontal="right" vertical="center"/>
    </xf>
    <xf numFmtId="0" fontId="69" fillId="0" borderId="22" xfId="3210" applyNumberFormat="1" applyFont="1" applyFill="1" applyBorder="1" applyAlignment="1">
      <alignment horizontal="center" vertical="center" wrapText="1"/>
    </xf>
    <xf numFmtId="0" fontId="68" fillId="0" borderId="22" xfId="3210" applyFont="1" applyFill="1" applyBorder="1" applyAlignment="1">
      <alignment horizontal="justify" vertical="center" wrapText="1"/>
    </xf>
    <xf numFmtId="0" fontId="67" fillId="0" borderId="23" xfId="3210" applyFont="1" applyBorder="1" applyAlignment="1">
      <alignment horizontal="justify" vertical="center" wrapText="1"/>
    </xf>
    <xf numFmtId="0" fontId="67" fillId="0" borderId="0" xfId="3210" applyFont="1" applyBorder="1" applyAlignment="1">
      <alignment vertical="center" wrapText="1"/>
    </xf>
    <xf numFmtId="0" fontId="67" fillId="0" borderId="24" xfId="3210" applyFont="1" applyBorder="1" applyAlignment="1">
      <alignment horizontal="center" vertical="center" wrapText="1"/>
    </xf>
    <xf numFmtId="0" fontId="67" fillId="0" borderId="25" xfId="3210" applyFont="1" applyFill="1" applyBorder="1" applyAlignment="1" applyProtection="1">
      <alignment horizontal="left" vertical="center"/>
    </xf>
    <xf numFmtId="0" fontId="67" fillId="0" borderId="25" xfId="3210" applyFont="1" applyFill="1" applyBorder="1" applyAlignment="1">
      <alignment horizontal="left" vertical="center" wrapText="1"/>
    </xf>
    <xf numFmtId="0" fontId="68" fillId="0" borderId="25" xfId="3210" applyFont="1" applyFill="1" applyBorder="1" applyAlignment="1">
      <alignment horizontal="left" vertical="center"/>
    </xf>
    <xf numFmtId="0" fontId="68" fillId="0" borderId="25" xfId="3210" applyFont="1" applyFill="1" applyBorder="1" applyAlignment="1">
      <alignment horizontal="left" vertical="center" wrapText="1"/>
    </xf>
    <xf numFmtId="0" fontId="68" fillId="0" borderId="25" xfId="3210" applyNumberFormat="1" applyFont="1" applyFill="1" applyBorder="1" applyAlignment="1">
      <alignment horizontal="right" vertical="center"/>
    </xf>
    <xf numFmtId="0" fontId="69" fillId="0" borderId="25" xfId="3210" applyNumberFormat="1" applyFont="1" applyFill="1" applyBorder="1" applyAlignment="1" applyProtection="1">
      <alignment horizontal="center" vertical="center"/>
      <protection locked="0"/>
    </xf>
    <xf numFmtId="0" fontId="68" fillId="0" borderId="25" xfId="3210" applyFont="1" applyFill="1" applyBorder="1" applyAlignment="1">
      <alignment horizontal="justify" vertical="center" wrapText="1"/>
    </xf>
    <xf numFmtId="0" fontId="67" fillId="0" borderId="26" xfId="3210" applyFont="1" applyBorder="1" applyAlignment="1">
      <alignment horizontal="justify" vertical="center" wrapText="1"/>
    </xf>
    <xf numFmtId="14" fontId="68" fillId="0" borderId="25" xfId="3210" applyNumberFormat="1" applyFont="1" applyFill="1" applyBorder="1" applyAlignment="1">
      <alignment horizontal="right" vertical="center"/>
    </xf>
    <xf numFmtId="0" fontId="69" fillId="0" borderId="25" xfId="3210" applyNumberFormat="1" applyFont="1" applyFill="1" applyBorder="1" applyAlignment="1">
      <alignment horizontal="center" vertical="center" wrapText="1"/>
    </xf>
    <xf numFmtId="0" fontId="70" fillId="0" borderId="25" xfId="3210" applyFont="1" applyFill="1" applyBorder="1" applyAlignment="1">
      <alignment horizontal="justify" vertical="center" wrapText="1"/>
    </xf>
    <xf numFmtId="0" fontId="69" fillId="0" borderId="25" xfId="3210" applyFont="1" applyFill="1" applyBorder="1" applyAlignment="1">
      <alignment horizontal="center" vertical="center" wrapText="1"/>
    </xf>
    <xf numFmtId="0" fontId="68" fillId="0" borderId="25" xfId="3210" applyFont="1" applyFill="1" applyBorder="1" applyAlignment="1">
      <alignment vertical="center" wrapText="1"/>
    </xf>
    <xf numFmtId="0" fontId="67" fillId="0" borderId="25" xfId="3210" applyFont="1" applyBorder="1" applyAlignment="1">
      <alignment horizontal="left" vertical="center" wrapText="1"/>
    </xf>
    <xf numFmtId="14" fontId="67" fillId="0" borderId="25" xfId="3210" applyNumberFormat="1" applyFont="1" applyBorder="1" applyAlignment="1">
      <alignment horizontal="right" vertical="center" wrapText="1"/>
    </xf>
    <xf numFmtId="49" fontId="67" fillId="0" borderId="25" xfId="3210" applyNumberFormat="1" applyFont="1" applyBorder="1" applyAlignment="1">
      <alignment horizontal="justify" vertical="center" wrapText="1"/>
    </xf>
    <xf numFmtId="0" fontId="67" fillId="0" borderId="25" xfId="3210" applyFont="1" applyFill="1" applyBorder="1" applyAlignment="1" applyProtection="1">
      <alignment horizontal="left" vertical="center" wrapText="1"/>
    </xf>
    <xf numFmtId="14" fontId="67" fillId="0" borderId="25" xfId="3210" applyNumberFormat="1" applyFont="1" applyFill="1" applyBorder="1" applyAlignment="1" applyProtection="1">
      <alignment horizontal="right" vertical="center" wrapText="1"/>
    </xf>
    <xf numFmtId="0" fontId="68" fillId="0" borderId="25" xfId="3210" applyFont="1" applyBorder="1" applyAlignment="1">
      <alignment horizontal="justify" vertical="center" wrapText="1"/>
    </xf>
    <xf numFmtId="0" fontId="70" fillId="0" borderId="25" xfId="3210" applyFont="1" applyBorder="1" applyAlignment="1">
      <alignment horizontal="justify" vertical="center" wrapText="1"/>
    </xf>
    <xf numFmtId="168" fontId="67" fillId="0" borderId="25" xfId="3210" applyNumberFormat="1" applyFont="1" applyBorder="1" applyAlignment="1">
      <alignment horizontal="right" vertical="center" wrapText="1"/>
    </xf>
    <xf numFmtId="0" fontId="67" fillId="0" borderId="25" xfId="3210" applyFont="1" applyBorder="1" applyAlignment="1">
      <alignment horizontal="justify" vertical="center" wrapText="1"/>
    </xf>
    <xf numFmtId="0" fontId="68" fillId="0" borderId="25" xfId="3210" applyFont="1" applyBorder="1" applyAlignment="1">
      <alignment vertical="center" wrapText="1"/>
    </xf>
    <xf numFmtId="0" fontId="71" fillId="0" borderId="25" xfId="3210" applyNumberFormat="1" applyFont="1" applyFill="1" applyBorder="1" applyAlignment="1">
      <alignment horizontal="center" vertical="center" wrapText="1"/>
    </xf>
    <xf numFmtId="168" fontId="67" fillId="0" borderId="25" xfId="3210" applyNumberFormat="1" applyFont="1" applyFill="1" applyBorder="1" applyAlignment="1" applyProtection="1">
      <alignment horizontal="right" vertical="center" wrapText="1"/>
    </xf>
    <xf numFmtId="0" fontId="71" fillId="0" borderId="25" xfId="3210" applyNumberFormat="1" applyFont="1" applyFill="1" applyBorder="1" applyAlignment="1" applyProtection="1">
      <alignment horizontal="center" vertical="center"/>
      <protection locked="0"/>
    </xf>
    <xf numFmtId="0" fontId="68" fillId="0" borderId="26" xfId="3210" applyFont="1" applyBorder="1" applyAlignment="1">
      <alignment horizontal="justify" vertical="center" wrapText="1"/>
    </xf>
    <xf numFmtId="0" fontId="68" fillId="0" borderId="25" xfId="3210" applyFont="1" applyBorder="1" applyAlignment="1">
      <alignment horizontal="justify" vertical="center"/>
    </xf>
    <xf numFmtId="0" fontId="68" fillId="0" borderId="25" xfId="3210" applyFont="1" applyBorder="1" applyAlignment="1">
      <alignment horizontal="left" vertical="center" wrapText="1"/>
    </xf>
    <xf numFmtId="0" fontId="68" fillId="0" borderId="25" xfId="3210" applyFont="1" applyBorder="1" applyAlignment="1">
      <alignment horizontal="left" vertical="center"/>
    </xf>
    <xf numFmtId="0" fontId="23" fillId="0" borderId="25" xfId="3210" applyFont="1" applyBorder="1" applyAlignment="1">
      <alignment vertical="center" wrapText="1"/>
    </xf>
    <xf numFmtId="0" fontId="23" fillId="0" borderId="25" xfId="3210" applyFont="1" applyBorder="1" applyAlignment="1">
      <alignment horizontal="left" vertical="center" wrapText="1"/>
    </xf>
    <xf numFmtId="0" fontId="21" fillId="0" borderId="25" xfId="3210" applyFont="1" applyBorder="1" applyAlignment="1">
      <alignment horizontal="left" vertical="center" wrapText="1"/>
    </xf>
    <xf numFmtId="0" fontId="67" fillId="0" borderId="25" xfId="3210" applyFont="1" applyBorder="1" applyAlignment="1">
      <alignment vertical="center" wrapText="1"/>
    </xf>
    <xf numFmtId="0" fontId="67" fillId="0" borderId="27" xfId="3210" applyFont="1" applyFill="1" applyBorder="1" applyAlignment="1" applyProtection="1">
      <alignment horizontal="left" vertical="center"/>
    </xf>
    <xf numFmtId="0" fontId="68" fillId="0" borderId="27" xfId="3210" applyFont="1" applyBorder="1" applyAlignment="1">
      <alignment horizontal="left" vertical="center"/>
    </xf>
    <xf numFmtId="0" fontId="69" fillId="0" borderId="27" xfId="3210" applyNumberFormat="1" applyFont="1" applyFill="1" applyBorder="1" applyAlignment="1" applyProtection="1">
      <alignment horizontal="center" vertical="center"/>
      <protection locked="0"/>
    </xf>
    <xf numFmtId="0" fontId="68" fillId="0" borderId="27" xfId="3210" applyFont="1" applyBorder="1" applyAlignment="1">
      <alignment horizontal="justify" vertical="center" wrapText="1"/>
    </xf>
    <xf numFmtId="0" fontId="67" fillId="0" borderId="27" xfId="3210" applyFont="1" applyBorder="1" applyAlignment="1">
      <alignment vertical="center" wrapText="1"/>
    </xf>
    <xf numFmtId="0" fontId="67" fillId="0" borderId="28" xfId="3210" applyFont="1" applyBorder="1" applyAlignment="1">
      <alignment horizontal="justify" vertical="center" wrapText="1"/>
    </xf>
    <xf numFmtId="0" fontId="67" fillId="0" borderId="29" xfId="3210" applyFont="1" applyBorder="1" applyAlignment="1">
      <alignment horizontal="center" vertical="center" wrapText="1"/>
    </xf>
    <xf numFmtId="0" fontId="72" fillId="0" borderId="0" xfId="3210" applyFont="1" applyBorder="1" applyAlignment="1">
      <alignment horizontal="center" vertical="center" wrapText="1"/>
    </xf>
    <xf numFmtId="0" fontId="63" fillId="0" borderId="0" xfId="3210" applyFont="1" applyAlignment="1">
      <alignment horizontal="center" vertical="center"/>
    </xf>
    <xf numFmtId="0" fontId="71" fillId="0" borderId="0" xfId="3210" applyFont="1" applyBorder="1" applyAlignment="1">
      <alignment horizontal="center" vertical="center" wrapText="1"/>
    </xf>
    <xf numFmtId="0" fontId="27" fillId="0" borderId="0" xfId="3210" applyFont="1" applyAlignment="1">
      <alignment horizontal="center" vertical="center" wrapText="1"/>
    </xf>
    <xf numFmtId="0" fontId="21" fillId="0" borderId="0" xfId="3210" applyFont="1" applyAlignment="1">
      <alignment horizontal="center" vertical="center" wrapText="1"/>
    </xf>
    <xf numFmtId="0" fontId="21" fillId="0" borderId="14" xfId="3210" applyFont="1" applyFill="1" applyBorder="1" applyAlignment="1" applyProtection="1">
      <alignment horizontal="center" vertical="top"/>
    </xf>
    <xf numFmtId="0" fontId="21" fillId="0" borderId="14" xfId="3210" applyFont="1" applyFill="1" applyBorder="1" applyAlignment="1" applyProtection="1">
      <alignment horizontal="left" vertical="top"/>
    </xf>
    <xf numFmtId="14" fontId="21" fillId="0" borderId="14" xfId="3210" applyNumberFormat="1" applyFont="1" applyFill="1" applyBorder="1" applyAlignment="1">
      <alignment horizontal="center" vertical="top" wrapText="1"/>
    </xf>
    <xf numFmtId="0" fontId="21" fillId="0" borderId="14" xfId="3210" applyFont="1" applyFill="1" applyBorder="1" applyAlignment="1" applyProtection="1">
      <alignment horizontal="left" vertical="top" wrapText="1"/>
    </xf>
    <xf numFmtId="0" fontId="21" fillId="0" borderId="14" xfId="3210" applyFont="1" applyFill="1" applyBorder="1" applyAlignment="1">
      <alignment wrapText="1"/>
    </xf>
    <xf numFmtId="14" fontId="21" fillId="0" borderId="14" xfId="3210" applyNumberFormat="1" applyFont="1" applyFill="1" applyBorder="1" applyAlignment="1" applyProtection="1">
      <alignment horizontal="left" vertical="top" wrapText="1"/>
    </xf>
    <xf numFmtId="0" fontId="66" fillId="0" borderId="14" xfId="3210" applyFont="1" applyFill="1" applyBorder="1" applyAlignment="1" applyProtection="1">
      <alignment horizontal="left" vertical="top" wrapText="1"/>
    </xf>
    <xf numFmtId="0" fontId="21" fillId="0" borderId="14" xfId="3210" applyFont="1" applyFill="1" applyBorder="1" applyAlignment="1" applyProtection="1">
      <alignment horizontal="center" vertical="top" wrapText="1"/>
    </xf>
    <xf numFmtId="0" fontId="21" fillId="0" borderId="30" xfId="3210" applyFont="1" applyBorder="1" applyAlignment="1">
      <alignment horizontal="center" vertical="center" wrapText="1"/>
    </xf>
    <xf numFmtId="0" fontId="21" fillId="0" borderId="30" xfId="3210" applyFont="1" applyBorder="1" applyAlignment="1">
      <alignment horizontal="left" vertical="center" shrinkToFit="1"/>
    </xf>
    <xf numFmtId="0" fontId="72" fillId="0" borderId="30" xfId="3210" applyFont="1" applyFill="1" applyBorder="1" applyAlignment="1" applyProtection="1">
      <alignment horizontal="left" vertical="top"/>
    </xf>
    <xf numFmtId="0" fontId="21" fillId="0" borderId="30" xfId="3210" applyFont="1" applyBorder="1" applyAlignment="1">
      <alignment horizontal="left" vertical="center" wrapText="1"/>
    </xf>
    <xf numFmtId="0" fontId="21" fillId="0" borderId="30" xfId="3210" applyFont="1" applyBorder="1" applyAlignment="1">
      <alignment vertical="center" wrapText="1"/>
    </xf>
    <xf numFmtId="168" fontId="21" fillId="0" borderId="30" xfId="3210" applyNumberFormat="1" applyFont="1" applyBorder="1" applyAlignment="1">
      <alignment horizontal="left" vertical="center" wrapText="1"/>
    </xf>
    <xf numFmtId="0" fontId="72" fillId="0" borderId="30" xfId="3210" applyFont="1" applyBorder="1" applyAlignment="1" applyProtection="1">
      <alignment horizontal="left" vertical="top" wrapText="1"/>
    </xf>
    <xf numFmtId="0" fontId="21" fillId="0" borderId="0" xfId="3210" applyFont="1" applyBorder="1" applyAlignment="1">
      <alignment vertical="center" wrapText="1"/>
    </xf>
    <xf numFmtId="0" fontId="72" fillId="29" borderId="30" xfId="3210" applyFont="1" applyFill="1" applyBorder="1" applyAlignment="1" applyProtection="1">
      <alignment horizontal="left" vertical="top" wrapText="1"/>
    </xf>
    <xf numFmtId="0" fontId="20" fillId="0" borderId="14" xfId="3210" applyFont="1" applyFill="1" applyBorder="1"/>
    <xf numFmtId="0" fontId="20" fillId="0" borderId="14" xfId="3210" applyFont="1" applyFill="1" applyBorder="1" applyAlignment="1">
      <alignment horizontal="center" wrapText="1"/>
    </xf>
    <xf numFmtId="181" fontId="20" fillId="0" borderId="14" xfId="3210" applyNumberFormat="1" applyFont="1" applyFill="1" applyBorder="1" applyAlignment="1">
      <alignment horizontal="center"/>
    </xf>
    <xf numFmtId="0" fontId="20" fillId="0" borderId="0" xfId="3210" applyFont="1" applyFill="1"/>
    <xf numFmtId="0" fontId="20" fillId="0" borderId="14" xfId="3210" applyFont="1" applyFill="1" applyBorder="1" applyAlignment="1">
      <alignment horizontal="left" wrapText="1"/>
    </xf>
    <xf numFmtId="0" fontId="20" fillId="0" borderId="14" xfId="3210" applyFont="1" applyFill="1" applyBorder="1" applyAlignment="1">
      <alignment vertical="center" wrapText="1"/>
    </xf>
    <xf numFmtId="168" fontId="20" fillId="0" borderId="14" xfId="3210" applyNumberFormat="1" applyFont="1" applyFill="1" applyBorder="1" applyAlignment="1">
      <alignment horizontal="center"/>
    </xf>
    <xf numFmtId="168"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lignment horizontal="right" vertical="center" wrapText="1"/>
    </xf>
    <xf numFmtId="0"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pplyProtection="1">
      <alignment horizontal="right" vertical="center" wrapText="1"/>
    </xf>
    <xf numFmtId="0" fontId="21" fillId="0" borderId="14" xfId="3210" applyNumberFormat="1" applyFont="1" applyFill="1" applyBorder="1" applyAlignment="1" applyProtection="1">
      <alignment horizontal="center" vertical="center"/>
      <protection locked="0"/>
    </xf>
    <xf numFmtId="0" fontId="21" fillId="0" borderId="14" xfId="3210" applyFont="1" applyFill="1" applyBorder="1" applyAlignment="1">
      <alignment horizontal="right" vertical="center"/>
    </xf>
    <xf numFmtId="0" fontId="21" fillId="0" borderId="14" xfId="3210" applyNumberFormat="1" applyFont="1" applyFill="1" applyBorder="1" applyAlignment="1">
      <alignment horizontal="justify" vertical="top"/>
    </xf>
    <xf numFmtId="0"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top" wrapText="1"/>
    </xf>
    <xf numFmtId="49" fontId="21" fillId="0" borderId="14" xfId="3210" applyNumberFormat="1" applyFont="1" applyFill="1" applyBorder="1" applyAlignment="1">
      <alignment horizontal="justify" vertical="top" wrapText="1"/>
    </xf>
    <xf numFmtId="0" fontId="27" fillId="0" borderId="30" xfId="3210" applyFont="1" applyBorder="1" applyAlignment="1">
      <alignment horizontal="center"/>
    </xf>
    <xf numFmtId="0" fontId="21" fillId="0" borderId="30" xfId="3210" applyFont="1" applyBorder="1" applyAlignment="1">
      <alignment horizontal="left"/>
    </xf>
    <xf numFmtId="0" fontId="21" fillId="0" borderId="30" xfId="3210" applyFont="1" applyBorder="1" applyAlignment="1">
      <alignment horizontal="center"/>
    </xf>
    <xf numFmtId="180" fontId="21" fillId="0" borderId="30" xfId="3210" applyNumberFormat="1" applyFont="1" applyBorder="1" applyAlignment="1">
      <alignment horizontal="right"/>
    </xf>
    <xf numFmtId="0" fontId="73" fillId="0" borderId="14" xfId="3210" applyFont="1" applyBorder="1" applyAlignment="1">
      <alignment horizontal="justify" vertical="top" wrapText="1"/>
    </xf>
    <xf numFmtId="0" fontId="27" fillId="0" borderId="31" xfId="3210" applyFont="1" applyBorder="1" applyAlignment="1">
      <alignment horizontal="center"/>
    </xf>
    <xf numFmtId="0" fontId="21" fillId="0" borderId="14" xfId="3210" applyFont="1" applyFill="1" applyBorder="1" applyAlignment="1" applyProtection="1">
      <alignment horizontal="justify" vertical="top" wrapText="1"/>
    </xf>
    <xf numFmtId="14" fontId="21" fillId="0" borderId="14" xfId="3210" applyNumberFormat="1" applyFont="1" applyFill="1" applyBorder="1" applyAlignment="1" applyProtection="1">
      <alignment horizontal="justify" vertical="center" wrapText="1"/>
    </xf>
    <xf numFmtId="0" fontId="66" fillId="0" borderId="14" xfId="3210" applyFont="1" applyFill="1" applyBorder="1" applyAlignment="1" applyProtection="1">
      <alignment horizontal="center" vertical="center"/>
      <protection locked="0"/>
    </xf>
    <xf numFmtId="0" fontId="66" fillId="0" borderId="14" xfId="3210" applyFont="1" applyFill="1" applyBorder="1" applyAlignment="1">
      <alignment horizontal="center" vertical="center" wrapText="1"/>
    </xf>
    <xf numFmtId="1" fontId="21" fillId="0" borderId="14" xfId="3210" applyNumberFormat="1" applyFont="1" applyFill="1" applyBorder="1" applyAlignment="1">
      <alignment horizontal="justify" vertical="center" wrapText="1"/>
    </xf>
    <xf numFmtId="0" fontId="72" fillId="0" borderId="14" xfId="3210" applyFont="1" applyFill="1" applyBorder="1" applyAlignment="1">
      <alignment horizontal="center" vertical="center" wrapText="1"/>
    </xf>
    <xf numFmtId="0" fontId="72" fillId="0" borderId="14" xfId="3210" applyFont="1" applyFill="1" applyBorder="1" applyAlignment="1" applyProtection="1">
      <alignment horizontal="center" vertical="top"/>
    </xf>
    <xf numFmtId="0" fontId="72" fillId="0" borderId="14" xfId="3210" applyFont="1" applyFill="1" applyBorder="1" applyAlignment="1" applyProtection="1">
      <alignment horizontal="justify" vertical="top" wrapText="1"/>
    </xf>
    <xf numFmtId="14" fontId="72" fillId="0" borderId="14" xfId="3210" applyNumberFormat="1" applyFont="1" applyFill="1" applyBorder="1" applyAlignment="1" applyProtection="1">
      <alignment horizontal="justify" vertical="center" wrapText="1"/>
    </xf>
    <xf numFmtId="0" fontId="71" fillId="0" borderId="14" xfId="3210" applyNumberFormat="1" applyFont="1" applyFill="1" applyBorder="1" applyAlignment="1" applyProtection="1">
      <alignment horizontal="center" vertical="center"/>
      <protection locked="0"/>
    </xf>
    <xf numFmtId="49" fontId="72" fillId="0" borderId="14" xfId="3210" applyNumberFormat="1" applyFont="1" applyFill="1" applyBorder="1" applyAlignment="1">
      <alignment horizontal="justify" vertical="center" wrapText="1"/>
    </xf>
    <xf numFmtId="0" fontId="72" fillId="0" borderId="14" xfId="3210" applyFont="1" applyFill="1" applyBorder="1" applyAlignment="1">
      <alignment horizontal="justify" vertical="center" wrapText="1"/>
    </xf>
    <xf numFmtId="0" fontId="72" fillId="0" borderId="14" xfId="3210" applyFont="1" applyBorder="1" applyAlignment="1">
      <alignment horizontal="center" vertical="center" wrapText="1"/>
    </xf>
    <xf numFmtId="0" fontId="21" fillId="0" borderId="14" xfId="3210" applyFont="1" applyFill="1" applyBorder="1" applyAlignment="1">
      <alignment horizontal="left" vertical="center" shrinkToFit="1"/>
    </xf>
    <xf numFmtId="168" fontId="21" fillId="30" borderId="14" xfId="3210" applyNumberFormat="1" applyFont="1" applyFill="1" applyBorder="1" applyAlignment="1">
      <alignment horizontal="right" vertical="center" wrapText="1"/>
    </xf>
    <xf numFmtId="0" fontId="21" fillId="30" borderId="14" xfId="3210" applyFont="1" applyFill="1" applyBorder="1" applyAlignment="1">
      <alignment vertical="center" wrapText="1"/>
    </xf>
    <xf numFmtId="0" fontId="27" fillId="0" borderId="14" xfId="3210" applyFont="1" applyFill="1" applyBorder="1" applyAlignment="1">
      <alignment wrapText="1"/>
    </xf>
    <xf numFmtId="0" fontId="27" fillId="0" borderId="14" xfId="3210" applyFont="1" applyFill="1" applyBorder="1"/>
    <xf numFmtId="0" fontId="21" fillId="0" borderId="0" xfId="3210" applyFont="1" applyFill="1" applyBorder="1" applyAlignment="1">
      <alignment horizontal="justify" vertical="center" wrapText="1"/>
    </xf>
    <xf numFmtId="0" fontId="21" fillId="0" borderId="0" xfId="3210" applyFont="1" applyFill="1" applyAlignment="1">
      <alignment vertical="center" wrapText="1"/>
    </xf>
    <xf numFmtId="0" fontId="21" fillId="0" borderId="0" xfId="3210" applyFont="1" applyFill="1" applyBorder="1" applyAlignment="1">
      <alignment horizontal="left" vertical="center" shrinkToFit="1"/>
    </xf>
    <xf numFmtId="0" fontId="21" fillId="0" borderId="0" xfId="3210" applyFont="1" applyFill="1" applyBorder="1" applyAlignment="1">
      <alignment horizontal="left" vertical="center" wrapText="1"/>
    </xf>
    <xf numFmtId="168" fontId="21" fillId="0" borderId="0" xfId="3210" applyNumberFormat="1" applyFont="1" applyFill="1" applyBorder="1" applyAlignment="1">
      <alignment horizontal="right" vertical="center" wrapText="1"/>
    </xf>
    <xf numFmtId="0" fontId="67" fillId="31" borderId="25" xfId="3210" applyFont="1" applyFill="1" applyBorder="1" applyAlignment="1">
      <alignment horizontal="left" vertical="center" wrapText="1"/>
    </xf>
    <xf numFmtId="0" fontId="67" fillId="31" borderId="25" xfId="3210" applyFont="1" applyFill="1" applyBorder="1" applyAlignment="1" applyProtection="1">
      <alignment horizontal="left" vertical="center" wrapText="1"/>
    </xf>
    <xf numFmtId="0" fontId="68" fillId="31" borderId="25" xfId="3210" applyFont="1" applyFill="1" applyBorder="1" applyAlignment="1">
      <alignment horizontal="left" vertical="center" wrapText="1"/>
    </xf>
    <xf numFmtId="0" fontId="21" fillId="31" borderId="14" xfId="3210" applyFont="1" applyFill="1" applyBorder="1" applyAlignment="1" applyProtection="1">
      <alignment horizontal="left" vertical="center" wrapText="1"/>
    </xf>
    <xf numFmtId="0" fontId="21" fillId="31" borderId="14" xfId="3210" applyFont="1" applyFill="1" applyBorder="1" applyAlignment="1">
      <alignment vertical="center" wrapText="1"/>
    </xf>
    <xf numFmtId="0" fontId="70" fillId="0" borderId="25" xfId="3210" applyNumberFormat="1" applyFont="1" applyFill="1" applyBorder="1" applyAlignment="1">
      <alignment horizontal="right" vertical="center"/>
    </xf>
    <xf numFmtId="14" fontId="70" fillId="0" borderId="25" xfId="3210" applyNumberFormat="1" applyFont="1" applyFill="1" applyBorder="1" applyAlignment="1">
      <alignment horizontal="right" vertical="center"/>
    </xf>
    <xf numFmtId="14" fontId="69" fillId="0" borderId="25" xfId="3210" applyNumberFormat="1" applyFont="1" applyFill="1" applyBorder="1" applyAlignment="1" applyProtection="1">
      <alignment horizontal="right" vertical="center" wrapText="1"/>
    </xf>
    <xf numFmtId="168" fontId="69" fillId="0" borderId="25" xfId="3210" applyNumberFormat="1" applyFont="1" applyBorder="1" applyAlignment="1">
      <alignment horizontal="right" vertical="center" wrapText="1"/>
    </xf>
    <xf numFmtId="168" fontId="69" fillId="0" borderId="25" xfId="3210" applyNumberFormat="1" applyFont="1" applyFill="1" applyBorder="1" applyAlignment="1" applyProtection="1">
      <alignment horizontal="right" vertical="center" wrapText="1"/>
    </xf>
    <xf numFmtId="168" fontId="67" fillId="0" borderId="32" xfId="3210" applyNumberFormat="1" applyFont="1" applyFill="1" applyBorder="1" applyAlignment="1" applyProtection="1">
      <alignment horizontal="right" vertical="center" wrapText="1"/>
    </xf>
    <xf numFmtId="0" fontId="25" fillId="0" borderId="0" xfId="3210" applyFont="1" applyAlignment="1">
      <alignment horizontal="center" vertical="center"/>
    </xf>
    <xf numFmtId="14" fontId="66" fillId="0" borderId="14" xfId="3210" applyNumberFormat="1" applyFont="1" applyFill="1" applyBorder="1" applyAlignment="1">
      <alignment horizontal="center" vertical="top" wrapText="1"/>
    </xf>
    <xf numFmtId="0" fontId="74" fillId="0" borderId="14" xfId="0" applyFont="1" applyFill="1" applyBorder="1" applyAlignment="1">
      <alignment vertical="center" wrapText="1"/>
    </xf>
    <xf numFmtId="0" fontId="76" fillId="0" borderId="0" xfId="0" applyFont="1" applyFill="1" applyBorder="1"/>
    <xf numFmtId="0" fontId="26" fillId="0" borderId="0" xfId="0" applyFont="1" applyBorder="1" applyAlignment="1">
      <alignment horizontal="center" vertical="center"/>
    </xf>
    <xf numFmtId="0" fontId="24" fillId="0" borderId="0" xfId="0" applyFont="1" applyFill="1" applyAlignment="1">
      <alignment horizontal="center" vertical="center"/>
    </xf>
    <xf numFmtId="0" fontId="26" fillId="0" borderId="0" xfId="0" applyFont="1" applyBorder="1" applyAlignment="1">
      <alignment horizontal="left" vertical="center"/>
    </xf>
    <xf numFmtId="0" fontId="26" fillId="0" borderId="0" xfId="0" applyFont="1" applyFill="1" applyBorder="1" applyAlignment="1">
      <alignment horizontal="center" vertical="center"/>
    </xf>
    <xf numFmtId="0" fontId="76" fillId="0" borderId="14" xfId="0" applyFont="1" applyFill="1" applyBorder="1"/>
    <xf numFmtId="0" fontId="75" fillId="0" borderId="14" xfId="0" applyFont="1" applyFill="1" applyBorder="1" applyAlignment="1">
      <alignment vertical="center" wrapText="1"/>
    </xf>
    <xf numFmtId="0" fontId="24" fillId="0" borderId="0" xfId="0" applyFont="1" applyAlignment="1">
      <alignment horizontal="left" vertical="center"/>
    </xf>
    <xf numFmtId="0" fontId="20" fillId="0" borderId="0" xfId="3208" applyAlignment="1">
      <alignment vertical="center"/>
    </xf>
    <xf numFmtId="0" fontId="80" fillId="0" borderId="0" xfId="3208" applyFont="1" applyBorder="1" applyAlignment="1">
      <alignment vertical="center" wrapText="1"/>
    </xf>
    <xf numFmtId="0" fontId="27" fillId="0" borderId="0" xfId="3208" applyFont="1"/>
    <xf numFmtId="0" fontId="27" fillId="0" borderId="0" xfId="3208" applyFont="1" applyAlignment="1">
      <alignment vertical="center"/>
    </xf>
    <xf numFmtId="0" fontId="81" fillId="0" borderId="14" xfId="3208" applyFont="1" applyBorder="1" applyAlignment="1">
      <alignment horizontal="centerContinuous" vertical="center" wrapText="1"/>
    </xf>
    <xf numFmtId="0" fontId="82" fillId="0" borderId="14" xfId="3208" applyFont="1" applyBorder="1" applyAlignment="1">
      <alignment horizontal="centerContinuous" vertical="center" wrapText="1"/>
    </xf>
    <xf numFmtId="0" fontId="82" fillId="0" borderId="33" xfId="3208" applyFont="1" applyBorder="1" applyAlignment="1">
      <alignment horizontal="center" vertical="center" wrapText="1"/>
    </xf>
    <xf numFmtId="0" fontId="82" fillId="0" borderId="34" xfId="3208" applyFont="1" applyBorder="1" applyAlignment="1">
      <alignment horizontal="center" vertical="center" wrapText="1"/>
    </xf>
    <xf numFmtId="0" fontId="82" fillId="0" borderId="35" xfId="3208" applyFont="1" applyBorder="1" applyAlignment="1">
      <alignment horizontal="center" vertical="center" wrapText="1"/>
    </xf>
    <xf numFmtId="0" fontId="82" fillId="0" borderId="36" xfId="3208" applyFont="1" applyBorder="1" applyAlignment="1">
      <alignment horizontal="center" vertical="center" wrapText="1"/>
    </xf>
    <xf numFmtId="0" fontId="82" fillId="0" borderId="20" xfId="3208" applyFont="1" applyBorder="1" applyAlignment="1">
      <alignment horizontal="center" vertical="center" wrapText="1"/>
    </xf>
    <xf numFmtId="0" fontId="82" fillId="0" borderId="37" xfId="3208" applyFont="1" applyBorder="1" applyAlignment="1">
      <alignment horizontal="center" vertical="center" wrapText="1"/>
    </xf>
    <xf numFmtId="0" fontId="82" fillId="0" borderId="38" xfId="3208" applyFont="1" applyBorder="1" applyAlignment="1">
      <alignment horizontal="center" vertical="center" wrapText="1"/>
    </xf>
    <xf numFmtId="0" fontId="82" fillId="0" borderId="39" xfId="3208" applyFont="1" applyFill="1" applyBorder="1" applyAlignment="1" applyProtection="1">
      <alignment vertical="center"/>
    </xf>
    <xf numFmtId="0" fontId="82" fillId="0" borderId="40" xfId="3208" applyFont="1" applyFill="1" applyBorder="1" applyAlignment="1" applyProtection="1">
      <alignment vertical="center"/>
    </xf>
    <xf numFmtId="0" fontId="87" fillId="0" borderId="40" xfId="3208" applyFont="1" applyFill="1" applyBorder="1" applyAlignment="1" applyProtection="1">
      <alignment horizontal="right" vertical="center"/>
      <protection locked="0"/>
    </xf>
    <xf numFmtId="0" fontId="87" fillId="32" borderId="39" xfId="3208" applyFont="1" applyFill="1" applyBorder="1" applyAlignment="1" applyProtection="1">
      <alignment horizontal="right" vertical="center"/>
      <protection locked="0"/>
    </xf>
    <xf numFmtId="0" fontId="87" fillId="32" borderId="40" xfId="3208" applyFont="1" applyFill="1" applyBorder="1" applyAlignment="1" applyProtection="1">
      <alignment horizontal="right" vertical="center"/>
      <protection locked="0"/>
    </xf>
    <xf numFmtId="0" fontId="87" fillId="32" borderId="41" xfId="3208" applyFont="1" applyFill="1" applyBorder="1" applyAlignment="1" applyProtection="1">
      <alignment horizontal="right" vertical="center"/>
      <protection locked="0"/>
    </xf>
    <xf numFmtId="0" fontId="87" fillId="0" borderId="42" xfId="3208" applyFont="1" applyFill="1" applyBorder="1" applyAlignment="1" applyProtection="1">
      <alignment horizontal="right" vertical="center"/>
      <protection locked="0"/>
    </xf>
    <xf numFmtId="0" fontId="87" fillId="32" borderId="43" xfId="3208" applyFont="1" applyFill="1" applyBorder="1" applyAlignment="1">
      <alignment horizontal="right" vertical="center" wrapText="1"/>
    </xf>
    <xf numFmtId="0" fontId="87" fillId="32" borderId="44" xfId="3208" applyFont="1" applyFill="1" applyBorder="1" applyAlignment="1">
      <alignment horizontal="right" vertical="center" wrapText="1"/>
    </xf>
    <xf numFmtId="0" fontId="87" fillId="32" borderId="45" xfId="3208" applyFont="1" applyFill="1" applyBorder="1" applyAlignment="1">
      <alignment horizontal="right" vertical="center" wrapText="1"/>
    </xf>
    <xf numFmtId="0" fontId="20" fillId="0" borderId="0" xfId="3208"/>
    <xf numFmtId="0" fontId="87" fillId="0" borderId="43" xfId="3208" applyFont="1" applyFill="1" applyBorder="1" applyAlignment="1">
      <alignment horizontal="right" vertical="center" wrapText="1"/>
    </xf>
    <xf numFmtId="0" fontId="87" fillId="0" borderId="43" xfId="3208" applyFont="1" applyFill="1" applyBorder="1" applyAlignment="1" applyProtection="1">
      <alignment horizontal="right" vertical="center"/>
      <protection locked="0"/>
    </xf>
    <xf numFmtId="0" fontId="87" fillId="0" borderId="14" xfId="3208" applyFont="1" applyFill="1" applyBorder="1" applyAlignment="1">
      <alignment horizontal="right" vertical="center" wrapText="1"/>
    </xf>
    <xf numFmtId="0" fontId="87" fillId="0" borderId="0" xfId="3208" applyFont="1" applyBorder="1" applyAlignment="1">
      <alignment vertical="center" wrapText="1"/>
    </xf>
    <xf numFmtId="0" fontId="82" fillId="0" borderId="46" xfId="3208" applyFont="1" applyFill="1" applyBorder="1" applyAlignment="1" applyProtection="1">
      <alignment vertical="center"/>
    </xf>
    <xf numFmtId="0" fontId="82" fillId="0" borderId="14" xfId="3208" applyFont="1" applyFill="1" applyBorder="1" applyAlignment="1" applyProtection="1">
      <alignment vertical="center"/>
    </xf>
    <xf numFmtId="0" fontId="87" fillId="0" borderId="14" xfId="3208" applyFont="1" applyFill="1" applyBorder="1" applyAlignment="1" applyProtection="1">
      <alignment horizontal="right" vertical="center"/>
      <protection locked="0"/>
    </xf>
    <xf numFmtId="0" fontId="87" fillId="32" borderId="46" xfId="3208" applyFont="1" applyFill="1" applyBorder="1" applyAlignment="1" applyProtection="1">
      <alignment horizontal="right" vertical="center"/>
      <protection locked="0"/>
    </xf>
    <xf numFmtId="0" fontId="87" fillId="32" borderId="14" xfId="3208" applyFont="1" applyFill="1" applyBorder="1" applyAlignment="1" applyProtection="1">
      <alignment horizontal="right" vertical="center"/>
      <protection locked="0"/>
    </xf>
    <xf numFmtId="0" fontId="87" fillId="32" borderId="47" xfId="3208" applyFont="1" applyFill="1" applyBorder="1" applyAlignment="1" applyProtection="1">
      <alignment horizontal="right" vertical="center"/>
      <protection locked="0"/>
    </xf>
    <xf numFmtId="0" fontId="87" fillId="32" borderId="39" xfId="3208" applyFont="1" applyFill="1" applyBorder="1" applyAlignment="1">
      <alignment horizontal="right" vertical="center" wrapText="1"/>
    </xf>
    <xf numFmtId="0" fontId="87" fillId="32" borderId="14" xfId="3208" applyFont="1" applyFill="1" applyBorder="1" applyAlignment="1">
      <alignment horizontal="right" vertical="center" wrapText="1"/>
    </xf>
    <xf numFmtId="0" fontId="87" fillId="32" borderId="47" xfId="3208" applyFont="1" applyFill="1" applyBorder="1" applyAlignment="1">
      <alignment horizontal="right" vertical="center" wrapText="1"/>
    </xf>
    <xf numFmtId="0" fontId="87" fillId="0" borderId="46" xfId="3208" applyFont="1" applyFill="1" applyBorder="1" applyAlignment="1" applyProtection="1">
      <alignment horizontal="right" vertical="center"/>
      <protection locked="0"/>
    </xf>
    <xf numFmtId="0" fontId="82" fillId="0" borderId="20" xfId="3208" applyFont="1" applyFill="1" applyBorder="1" applyAlignment="1" applyProtection="1">
      <alignment vertical="center"/>
    </xf>
    <xf numFmtId="0" fontId="87" fillId="0" borderId="20" xfId="3208" applyFont="1" applyFill="1" applyBorder="1" applyAlignment="1" applyProtection="1">
      <alignment horizontal="right" vertical="center"/>
      <protection locked="0"/>
    </xf>
    <xf numFmtId="0" fontId="87" fillId="32" borderId="36" xfId="3208" applyFont="1" applyFill="1" applyBorder="1" applyAlignment="1" applyProtection="1">
      <alignment horizontal="right" vertical="center"/>
      <protection locked="0"/>
    </xf>
    <xf numFmtId="0" fontId="87" fillId="32" borderId="20" xfId="3208" applyFont="1" applyFill="1" applyBorder="1" applyAlignment="1" applyProtection="1">
      <alignment horizontal="right" vertical="center"/>
      <protection locked="0"/>
    </xf>
    <xf numFmtId="0" fontId="87" fillId="32" borderId="37" xfId="3208" applyFont="1" applyFill="1" applyBorder="1" applyAlignment="1" applyProtection="1">
      <alignment horizontal="right" vertical="center"/>
      <protection locked="0"/>
    </xf>
    <xf numFmtId="0" fontId="87" fillId="32" borderId="20" xfId="3208" applyFont="1" applyFill="1" applyBorder="1" applyAlignment="1">
      <alignment horizontal="right" vertical="center" wrapText="1"/>
    </xf>
    <xf numFmtId="0" fontId="87" fillId="32" borderId="37" xfId="3208" applyFont="1" applyFill="1" applyBorder="1" applyAlignment="1">
      <alignment horizontal="right" vertical="center" wrapText="1"/>
    </xf>
    <xf numFmtId="0" fontId="87" fillId="0" borderId="36" xfId="3208" applyFont="1" applyFill="1" applyBorder="1" applyAlignment="1" applyProtection="1">
      <alignment horizontal="right" vertical="center"/>
      <protection locked="0"/>
    </xf>
    <xf numFmtId="0" fontId="88" fillId="32" borderId="46" xfId="3208" applyFont="1" applyFill="1" applyBorder="1" applyAlignment="1" applyProtection="1">
      <alignment vertical="center"/>
    </xf>
    <xf numFmtId="0" fontId="88" fillId="32" borderId="48" xfId="3208" applyFont="1" applyFill="1" applyBorder="1" applyAlignment="1" applyProtection="1">
      <alignment vertical="center"/>
    </xf>
    <xf numFmtId="0" fontId="83" fillId="32" borderId="49" xfId="3208" applyFont="1" applyFill="1" applyBorder="1" applyAlignment="1" applyProtection="1">
      <alignment horizontal="right" vertical="center"/>
    </xf>
    <xf numFmtId="0" fontId="83" fillId="32" borderId="50" xfId="3208" applyFont="1" applyFill="1" applyBorder="1" applyAlignment="1" applyProtection="1">
      <alignment horizontal="right" vertical="center"/>
    </xf>
    <xf numFmtId="0" fontId="83" fillId="32" borderId="48" xfId="3208" applyFont="1" applyFill="1" applyBorder="1" applyAlignment="1" applyProtection="1">
      <alignment horizontal="right" vertical="center"/>
    </xf>
    <xf numFmtId="0" fontId="83" fillId="32" borderId="51" xfId="3208" applyFont="1" applyFill="1" applyBorder="1" applyAlignment="1" applyProtection="1">
      <alignment horizontal="right" vertical="center"/>
    </xf>
    <xf numFmtId="0" fontId="83" fillId="32" borderId="52" xfId="3208" applyFont="1" applyFill="1" applyBorder="1" applyAlignment="1" applyProtection="1">
      <alignment horizontal="right" vertical="center"/>
    </xf>
    <xf numFmtId="0" fontId="83" fillId="32" borderId="49" xfId="3208" applyFont="1" applyFill="1" applyBorder="1" applyAlignment="1">
      <alignment horizontal="right" vertical="center" wrapText="1"/>
    </xf>
    <xf numFmtId="0" fontId="83" fillId="32" borderId="51" xfId="3208" applyFont="1" applyFill="1" applyBorder="1" applyAlignment="1">
      <alignment horizontal="right" vertical="center" wrapText="1"/>
    </xf>
    <xf numFmtId="0" fontId="83" fillId="32" borderId="0" xfId="3208" applyFont="1" applyFill="1" applyBorder="1" applyAlignment="1">
      <alignment vertical="center" wrapText="1"/>
    </xf>
    <xf numFmtId="0" fontId="85" fillId="32" borderId="0" xfId="3208" applyFont="1" applyFill="1" applyBorder="1" applyAlignment="1">
      <alignment vertical="center" wrapText="1"/>
    </xf>
    <xf numFmtId="0" fontId="87" fillId="32" borderId="40" xfId="3208" applyFont="1" applyFill="1" applyBorder="1" applyAlignment="1">
      <alignment horizontal="right" vertical="center" wrapText="1"/>
    </xf>
    <xf numFmtId="0" fontId="87" fillId="32" borderId="41" xfId="3208" applyFont="1" applyFill="1" applyBorder="1" applyAlignment="1">
      <alignment horizontal="right" vertical="center" wrapText="1"/>
    </xf>
    <xf numFmtId="0" fontId="87" fillId="0" borderId="39" xfId="3208" applyFont="1" applyFill="1" applyBorder="1" applyAlignment="1" applyProtection="1">
      <alignment horizontal="right" vertical="center"/>
      <protection locked="0"/>
    </xf>
    <xf numFmtId="0" fontId="87" fillId="0" borderId="41" xfId="3208" applyFont="1" applyFill="1" applyBorder="1" applyAlignment="1" applyProtection="1">
      <alignment horizontal="right" vertical="center"/>
      <protection locked="0"/>
    </xf>
    <xf numFmtId="0" fontId="87" fillId="0" borderId="53" xfId="3208" applyFont="1" applyFill="1" applyBorder="1" applyAlignment="1" applyProtection="1">
      <alignment horizontal="right" vertical="center"/>
      <protection locked="0"/>
    </xf>
    <xf numFmtId="0" fontId="87" fillId="0" borderId="47" xfId="3208" applyFont="1" applyFill="1" applyBorder="1" applyAlignment="1" applyProtection="1">
      <alignment horizontal="right" vertical="center"/>
      <protection locked="0"/>
    </xf>
    <xf numFmtId="0" fontId="87" fillId="0" borderId="14" xfId="3208" applyFont="1" applyFill="1" applyBorder="1" applyAlignment="1" applyProtection="1">
      <alignment horizontal="right" vertical="center"/>
    </xf>
    <xf numFmtId="0" fontId="82" fillId="0" borderId="54" xfId="3208" applyFont="1" applyFill="1" applyBorder="1" applyAlignment="1" applyProtection="1">
      <alignment vertical="center"/>
    </xf>
    <xf numFmtId="0" fontId="82" fillId="0" borderId="43" xfId="3208" applyFont="1" applyFill="1" applyBorder="1" applyAlignment="1" applyProtection="1">
      <alignment vertical="center"/>
    </xf>
    <xf numFmtId="0" fontId="87" fillId="0" borderId="44" xfId="3208" applyFont="1" applyFill="1" applyBorder="1" applyAlignment="1" applyProtection="1">
      <alignment horizontal="right" vertical="center"/>
      <protection locked="0"/>
    </xf>
    <xf numFmtId="0" fontId="87" fillId="0" borderId="55" xfId="3208" applyFont="1" applyFill="1" applyBorder="1" applyAlignment="1" applyProtection="1">
      <alignment horizontal="right" vertical="center"/>
      <protection locked="0"/>
    </xf>
    <xf numFmtId="0" fontId="87" fillId="32" borderId="43" xfId="3208" applyFont="1" applyFill="1" applyBorder="1" applyAlignment="1" applyProtection="1">
      <alignment horizontal="right" vertical="center"/>
      <protection locked="0"/>
    </xf>
    <xf numFmtId="0" fontId="87" fillId="32" borderId="44" xfId="3208" applyFont="1" applyFill="1" applyBorder="1" applyAlignment="1" applyProtection="1">
      <alignment horizontal="right" vertical="center"/>
      <protection locked="0"/>
    </xf>
    <xf numFmtId="0" fontId="87" fillId="32" borderId="45" xfId="3208" applyFont="1" applyFill="1" applyBorder="1" applyAlignment="1" applyProtection="1">
      <alignment horizontal="right" vertical="center"/>
      <protection locked="0"/>
    </xf>
    <xf numFmtId="0" fontId="87" fillId="0" borderId="45" xfId="3208" applyFont="1" applyFill="1" applyBorder="1" applyAlignment="1" applyProtection="1">
      <alignment horizontal="right" vertical="center"/>
      <protection locked="0"/>
    </xf>
    <xf numFmtId="0" fontId="87" fillId="0" borderId="56" xfId="3208" applyFont="1" applyFill="1" applyBorder="1" applyAlignment="1" applyProtection="1">
      <alignment horizontal="right" vertical="center"/>
      <protection locked="0"/>
    </xf>
    <xf numFmtId="0" fontId="87" fillId="0" borderId="57" xfId="3208" applyFont="1" applyFill="1" applyBorder="1" applyAlignment="1" applyProtection="1">
      <alignment horizontal="right" vertical="center"/>
      <protection locked="0"/>
    </xf>
    <xf numFmtId="0" fontId="82" fillId="0" borderId="40" xfId="3208" applyFont="1" applyFill="1" applyBorder="1" applyProtection="1"/>
    <xf numFmtId="0" fontId="82" fillId="0" borderId="14" xfId="3208" applyFont="1" applyFill="1" applyBorder="1" applyAlignment="1" applyProtection="1">
      <alignment horizontal="left" vertical="center"/>
      <protection locked="0"/>
    </xf>
    <xf numFmtId="0" fontId="82" fillId="32" borderId="33" xfId="3208" applyFont="1" applyFill="1" applyBorder="1" applyAlignment="1" applyProtection="1">
      <alignment vertical="center"/>
    </xf>
    <xf numFmtId="0" fontId="86" fillId="0" borderId="34" xfId="3208" applyFont="1" applyBorder="1" applyAlignment="1">
      <alignment horizontal="center" vertical="center" textRotation="38" shrinkToFit="1"/>
    </xf>
    <xf numFmtId="0" fontId="80" fillId="32" borderId="0" xfId="3208" applyFont="1" applyFill="1" applyBorder="1" applyAlignment="1">
      <alignment vertical="center" wrapText="1"/>
    </xf>
    <xf numFmtId="0" fontId="80" fillId="0" borderId="0" xfId="3208" applyFont="1" applyBorder="1" applyAlignment="1">
      <alignment vertical="center" shrinkToFit="1"/>
    </xf>
    <xf numFmtId="0" fontId="87" fillId="0" borderId="0" xfId="3208" applyFont="1" applyFill="1" applyBorder="1" applyAlignment="1">
      <alignment horizontal="right" vertical="center" wrapText="1"/>
    </xf>
    <xf numFmtId="0" fontId="89" fillId="0" borderId="43" xfId="3208" applyFont="1" applyFill="1" applyBorder="1" applyAlignment="1">
      <alignment vertical="center"/>
    </xf>
    <xf numFmtId="0" fontId="87" fillId="0" borderId="44" xfId="3208" applyFont="1" applyFill="1" applyBorder="1" applyAlignment="1" applyProtection="1">
      <alignment horizontal="right" vertical="center"/>
    </xf>
    <xf numFmtId="0" fontId="87" fillId="32" borderId="44" xfId="3208" applyFont="1" applyFill="1" applyBorder="1" applyAlignment="1" applyProtection="1">
      <alignment horizontal="right" vertical="center"/>
    </xf>
    <xf numFmtId="0" fontId="89" fillId="0" borderId="46" xfId="3208" applyFont="1" applyFill="1" applyBorder="1" applyAlignment="1">
      <alignment vertical="center"/>
    </xf>
    <xf numFmtId="0" fontId="90" fillId="0" borderId="14" xfId="3208" applyFont="1" applyFill="1" applyBorder="1" applyAlignment="1">
      <alignment vertical="center"/>
    </xf>
    <xf numFmtId="0" fontId="90" fillId="32" borderId="14" xfId="3208" applyFont="1" applyFill="1" applyBorder="1" applyAlignment="1">
      <alignment vertical="center"/>
    </xf>
    <xf numFmtId="0" fontId="87" fillId="32" borderId="14" xfId="3208" applyFont="1" applyFill="1" applyBorder="1" applyAlignment="1" applyProtection="1">
      <alignment horizontal="right" vertical="center"/>
    </xf>
    <xf numFmtId="0" fontId="89" fillId="0" borderId="36" xfId="3208" applyFont="1" applyFill="1" applyBorder="1" applyAlignment="1">
      <alignment vertical="center"/>
    </xf>
    <xf numFmtId="0" fontId="87" fillId="0" borderId="20" xfId="3208" applyFont="1" applyFill="1" applyBorder="1" applyAlignment="1" applyProtection="1">
      <alignment horizontal="right" vertical="center"/>
    </xf>
    <xf numFmtId="0" fontId="87" fillId="32" borderId="20" xfId="3208" applyFont="1" applyFill="1" applyBorder="1" applyAlignment="1" applyProtection="1">
      <alignment horizontal="right" vertical="center"/>
    </xf>
    <xf numFmtId="0" fontId="89" fillId="32" borderId="48" xfId="3208" applyFont="1" applyFill="1" applyBorder="1" applyAlignment="1">
      <alignment vertical="center"/>
    </xf>
    <xf numFmtId="0" fontId="83" fillId="32" borderId="49" xfId="3208" applyFont="1" applyFill="1" applyBorder="1" applyAlignment="1" applyProtection="1">
      <alignment horizontal="center" vertical="center"/>
    </xf>
    <xf numFmtId="0" fontId="92" fillId="33" borderId="0" xfId="3208" applyFont="1" applyFill="1" applyBorder="1" applyAlignment="1">
      <alignment vertical="center" wrapText="1"/>
    </xf>
    <xf numFmtId="0" fontId="93" fillId="32" borderId="0" xfId="3208" applyFont="1" applyFill="1" applyBorder="1" applyAlignment="1">
      <alignment vertical="center" wrapText="1"/>
    </xf>
    <xf numFmtId="0" fontId="92" fillId="32" borderId="0" xfId="3208" applyFont="1" applyFill="1" applyBorder="1" applyAlignment="1">
      <alignment vertical="center" wrapText="1"/>
    </xf>
    <xf numFmtId="0" fontId="98" fillId="0" borderId="58" xfId="3209" applyFont="1" applyFill="1" applyBorder="1" applyAlignment="1">
      <alignment horizontal="center" vertical="center" wrapText="1"/>
    </xf>
    <xf numFmtId="0" fontId="97" fillId="0" borderId="0" xfId="3209" applyFont="1" applyFill="1"/>
    <xf numFmtId="0" fontId="99" fillId="0" borderId="58" xfId="3209" applyFont="1" applyFill="1" applyBorder="1" applyAlignment="1">
      <alignment horizontal="center" vertical="center" wrapText="1"/>
    </xf>
    <xf numFmtId="0" fontId="101" fillId="0" borderId="58" xfId="3209" applyFont="1" applyFill="1" applyBorder="1" applyAlignment="1">
      <alignment horizontal="center" vertical="center" wrapText="1"/>
    </xf>
    <xf numFmtId="17" fontId="20" fillId="0" borderId="14" xfId="3187" applyNumberFormat="1" applyFont="1" applyBorder="1" applyAlignment="1">
      <alignment horizontal="center" vertical="center"/>
    </xf>
    <xf numFmtId="17" fontId="20" fillId="34" borderId="14" xfId="3187" applyNumberFormat="1" applyFont="1" applyFill="1" applyBorder="1" applyAlignment="1">
      <alignment horizontal="center" vertical="center"/>
    </xf>
    <xf numFmtId="0" fontId="104" fillId="0" borderId="0" xfId="0" applyFont="1" applyFill="1"/>
    <xf numFmtId="0" fontId="109" fillId="0" borderId="14" xfId="0" applyFont="1" applyFill="1" applyBorder="1" applyAlignment="1">
      <alignment horizontal="center" vertical="center" wrapText="1"/>
    </xf>
    <xf numFmtId="0" fontId="110" fillId="0" borderId="14" xfId="0" applyFont="1" applyFill="1" applyBorder="1" applyAlignment="1">
      <alignment horizontal="center" vertical="center" wrapText="1"/>
    </xf>
    <xf numFmtId="0" fontId="0" fillId="0" borderId="0" xfId="3297" applyFont="1"/>
    <xf numFmtId="0" fontId="20" fillId="0" borderId="0" xfId="3297" applyFont="1"/>
    <xf numFmtId="0" fontId="102" fillId="0" borderId="46" xfId="3298" applyNumberFormat="1" applyFont="1" applyBorder="1" applyAlignment="1">
      <alignment horizontal="center" vertical="center" wrapText="1"/>
    </xf>
    <xf numFmtId="0" fontId="102" fillId="0" borderId="14" xfId="3298" applyNumberFormat="1" applyFont="1" applyBorder="1" applyAlignment="1">
      <alignment horizontal="center" vertical="center"/>
    </xf>
    <xf numFmtId="0" fontId="102" fillId="0" borderId="14" xfId="3298" applyNumberFormat="1" applyFont="1" applyFill="1" applyBorder="1" applyAlignment="1">
      <alignment horizontal="center" vertical="center" wrapText="1"/>
    </xf>
    <xf numFmtId="0" fontId="102" fillId="0" borderId="14" xfId="3298" applyFont="1" applyBorder="1" applyAlignment="1">
      <alignment horizontal="center" vertical="center" wrapText="1"/>
    </xf>
    <xf numFmtId="0" fontId="20" fillId="0" borderId="0" xfId="3297" applyFont="1" applyBorder="1"/>
    <xf numFmtId="0" fontId="102" fillId="0" borderId="46" xfId="3297" applyFont="1" applyBorder="1" applyAlignment="1">
      <alignment horizontal="center" vertical="center" wrapText="1"/>
    </xf>
    <xf numFmtId="0" fontId="102" fillId="0" borderId="14" xfId="3297" applyFont="1" applyBorder="1" applyAlignment="1">
      <alignment horizontal="center" vertical="center" wrapText="1"/>
    </xf>
    <xf numFmtId="2" fontId="102" fillId="0" borderId="14" xfId="3297" applyNumberFormat="1" applyFont="1" applyBorder="1" applyAlignment="1">
      <alignment horizontal="center" vertical="center" wrapText="1"/>
    </xf>
    <xf numFmtId="0" fontId="102" fillId="34" borderId="46" xfId="3297" applyFont="1" applyFill="1" applyBorder="1" applyAlignment="1">
      <alignment horizontal="center" vertical="center" wrapText="1"/>
    </xf>
    <xf numFmtId="0" fontId="102" fillId="34" borderId="14" xfId="3297" applyFont="1" applyFill="1" applyBorder="1" applyAlignment="1">
      <alignment horizontal="center" vertical="center" wrapText="1"/>
    </xf>
    <xf numFmtId="2" fontId="102" fillId="34" borderId="14" xfId="3297" applyNumberFormat="1" applyFont="1" applyFill="1" applyBorder="1" applyAlignment="1">
      <alignment horizontal="center" vertical="center" wrapText="1"/>
    </xf>
    <xf numFmtId="1" fontId="26" fillId="0" borderId="14" xfId="3297" applyNumberFormat="1" applyFont="1" applyBorder="1" applyAlignment="1">
      <alignment horizontal="center" vertical="center"/>
    </xf>
    <xf numFmtId="1" fontId="26" fillId="0" borderId="0" xfId="3297" applyNumberFormat="1" applyFont="1" applyBorder="1" applyAlignment="1">
      <alignment horizontal="center" vertical="center" wrapText="1"/>
    </xf>
    <xf numFmtId="0" fontId="20" fillId="0" borderId="78" xfId="3297" applyFont="1" applyBorder="1" applyAlignment="1">
      <alignment horizontal="center" vertical="center" wrapText="1"/>
    </xf>
    <xf numFmtId="17" fontId="102" fillId="0" borderId="0" xfId="3297" applyNumberFormat="1" applyFont="1" applyBorder="1" applyAlignment="1">
      <alignment horizontal="center" vertical="center" wrapText="1"/>
    </xf>
    <xf numFmtId="1" fontId="20" fillId="35" borderId="0" xfId="3297" applyNumberFormat="1" applyFont="1" applyFill="1" applyBorder="1" applyAlignment="1">
      <alignment horizontal="center" vertical="center" wrapText="1"/>
    </xf>
    <xf numFmtId="2" fontId="20" fillId="35" borderId="0" xfId="3297" applyNumberFormat="1" applyFont="1" applyFill="1" applyBorder="1" applyAlignment="1">
      <alignment horizontal="center" vertical="center" wrapText="1"/>
    </xf>
    <xf numFmtId="0" fontId="102" fillId="0" borderId="14" xfId="3298" applyNumberFormat="1" applyFont="1" applyBorder="1" applyAlignment="1">
      <alignment horizontal="center" vertical="center" wrapText="1"/>
    </xf>
    <xf numFmtId="188" fontId="102" fillId="0" borderId="14" xfId="3297" applyNumberFormat="1" applyFont="1" applyBorder="1" applyAlignment="1">
      <alignment horizontal="center" vertical="center" wrapText="1"/>
    </xf>
    <xf numFmtId="188" fontId="102" fillId="34" borderId="14" xfId="3297" applyNumberFormat="1" applyFont="1" applyFill="1" applyBorder="1" applyAlignment="1">
      <alignment horizontal="center" vertical="center" wrapText="1"/>
    </xf>
    <xf numFmtId="20" fontId="102" fillId="34" borderId="14" xfId="3297" applyNumberFormat="1" applyFont="1" applyFill="1" applyBorder="1" applyAlignment="1">
      <alignment horizontal="center" vertical="center" wrapText="1"/>
    </xf>
    <xf numFmtId="0" fontId="20" fillId="0" borderId="79" xfId="3297" applyFont="1" applyBorder="1"/>
    <xf numFmtId="0" fontId="102" fillId="0" borderId="47" xfId="3298" applyFont="1" applyBorder="1" applyAlignment="1">
      <alignment horizontal="center" vertical="center" wrapText="1"/>
    </xf>
    <xf numFmtId="0" fontId="102" fillId="0" borderId="47" xfId="3297" applyFont="1" applyBorder="1" applyAlignment="1">
      <alignment horizontal="center" vertical="center"/>
    </xf>
    <xf numFmtId="0" fontId="0" fillId="0" borderId="0" xfId="3297" applyFont="1" applyBorder="1"/>
    <xf numFmtId="2" fontId="102" fillId="0" borderId="14" xfId="3298" applyNumberFormat="1" applyFont="1" applyBorder="1" applyAlignment="1">
      <alignment horizontal="center" vertical="center" wrapText="1"/>
    </xf>
    <xf numFmtId="0" fontId="102" fillId="34" borderId="14" xfId="3298" applyNumberFormat="1" applyFont="1" applyFill="1" applyBorder="1" applyAlignment="1">
      <alignment horizontal="center" vertical="center" wrapText="1"/>
    </xf>
    <xf numFmtId="2" fontId="102" fillId="34" borderId="14" xfId="3298" applyNumberFormat="1" applyFont="1" applyFill="1" applyBorder="1" applyAlignment="1">
      <alignment horizontal="center" vertical="center" wrapText="1"/>
    </xf>
    <xf numFmtId="0" fontId="0" fillId="0" borderId="14" xfId="3297" applyFont="1" applyBorder="1"/>
    <xf numFmtId="0" fontId="0" fillId="0" borderId="0" xfId="3297" applyFont="1" applyAlignment="1">
      <alignment horizontal="center" vertical="center"/>
    </xf>
    <xf numFmtId="0" fontId="20" fillId="0" borderId="0" xfId="3297" applyFont="1" applyAlignment="1">
      <alignment horizontal="center" vertical="center"/>
    </xf>
    <xf numFmtId="0" fontId="20" fillId="0" borderId="0" xfId="3297" applyFont="1" applyBorder="1" applyAlignment="1">
      <alignment horizontal="center" vertical="center"/>
    </xf>
    <xf numFmtId="1" fontId="26" fillId="0" borderId="0" xfId="3187" applyNumberFormat="1" applyFont="1" applyBorder="1" applyAlignment="1">
      <alignment horizontal="center" vertical="center" wrapText="1"/>
    </xf>
    <xf numFmtId="0" fontId="102" fillId="0" borderId="47" xfId="3298" applyNumberFormat="1" applyFont="1" applyFill="1" applyBorder="1" applyAlignment="1">
      <alignment horizontal="center" vertical="center" wrapText="1"/>
    </xf>
    <xf numFmtId="0" fontId="20" fillId="0" borderId="0" xfId="3297" applyFont="1" applyBorder="1" applyAlignment="1">
      <alignment horizontal="center" vertical="center" wrapText="1"/>
    </xf>
    <xf numFmtId="1" fontId="26" fillId="0" borderId="0" xfId="3297" applyNumberFormat="1" applyFont="1" applyBorder="1" applyAlignment="1">
      <alignment horizontal="center" vertical="center"/>
    </xf>
    <xf numFmtId="2" fontId="26" fillId="0" borderId="0" xfId="3297" applyNumberFormat="1" applyFont="1" applyBorder="1" applyAlignment="1">
      <alignment horizontal="center" vertical="center"/>
    </xf>
    <xf numFmtId="0" fontId="0" fillId="0" borderId="0" xfId="3297" applyFont="1" applyBorder="1" applyAlignment="1">
      <alignment horizontal="center" vertical="center"/>
    </xf>
    <xf numFmtId="0" fontId="107" fillId="0" borderId="0" xfId="3297" applyNumberFormat="1" applyFont="1" applyBorder="1" applyAlignment="1">
      <alignment vertical="center" wrapText="1"/>
    </xf>
    <xf numFmtId="0" fontId="0" fillId="0" borderId="0" xfId="3297" applyFont="1" applyAlignment="1"/>
    <xf numFmtId="1" fontId="102" fillId="0" borderId="14" xfId="3297" applyNumberFormat="1" applyFont="1" applyBorder="1" applyAlignment="1">
      <alignment horizontal="center" vertical="center" wrapText="1"/>
    </xf>
    <xf numFmtId="1" fontId="102" fillId="34" borderId="14" xfId="3297" applyNumberFormat="1" applyFont="1" applyFill="1" applyBorder="1" applyAlignment="1">
      <alignment horizontal="center" vertical="center" wrapText="1"/>
    </xf>
    <xf numFmtId="1" fontId="102" fillId="34" borderId="14" xfId="3298" applyNumberFormat="1" applyFont="1" applyFill="1" applyBorder="1" applyAlignment="1">
      <alignment horizontal="center" vertical="center" wrapText="1"/>
    </xf>
    <xf numFmtId="0" fontId="110" fillId="0" borderId="14" xfId="0" applyFont="1" applyFill="1" applyBorder="1" applyAlignment="1">
      <alignment horizontal="left" vertical="center"/>
    </xf>
    <xf numFmtId="0" fontId="110" fillId="0" borderId="14" xfId="0" applyFont="1" applyFill="1" applyBorder="1" applyAlignment="1">
      <alignment horizontal="left" vertical="center" wrapText="1"/>
    </xf>
    <xf numFmtId="0" fontId="102" fillId="34" borderId="33" xfId="3297" applyFont="1" applyFill="1" applyBorder="1" applyAlignment="1">
      <alignment horizontal="center" vertical="center" wrapText="1"/>
    </xf>
    <xf numFmtId="17" fontId="20" fillId="34" borderId="34" xfId="3187" applyNumberFormat="1" applyFont="1" applyFill="1" applyBorder="1" applyAlignment="1">
      <alignment horizontal="center" vertical="center"/>
    </xf>
    <xf numFmtId="0" fontId="102" fillId="34" borderId="34" xfId="3297" applyFont="1" applyFill="1" applyBorder="1" applyAlignment="1">
      <alignment horizontal="center" vertical="center" wrapText="1"/>
    </xf>
    <xf numFmtId="2" fontId="102" fillId="34" borderId="35" xfId="3297" applyNumberFormat="1" applyFont="1" applyFill="1" applyBorder="1" applyAlignment="1">
      <alignment horizontal="center" vertical="center" wrapText="1"/>
    </xf>
    <xf numFmtId="0" fontId="102" fillId="0" borderId="47" xfId="3298" applyNumberFormat="1" applyFont="1" applyBorder="1" applyAlignment="1">
      <alignment horizontal="center" vertical="center" wrapText="1"/>
    </xf>
    <xf numFmtId="0" fontId="102" fillId="0" borderId="47" xfId="3297" applyFont="1" applyBorder="1" applyAlignment="1">
      <alignment horizontal="center" vertical="center" wrapText="1"/>
    </xf>
    <xf numFmtId="0" fontId="102" fillId="0" borderId="43" xfId="3298" applyNumberFormat="1" applyFont="1" applyBorder="1" applyAlignment="1">
      <alignment horizontal="center" vertical="center" wrapText="1"/>
    </xf>
    <xf numFmtId="0" fontId="102" fillId="0" borderId="44" xfId="3298" applyNumberFormat="1" applyFont="1" applyBorder="1" applyAlignment="1">
      <alignment horizontal="center" vertical="center"/>
    </xf>
    <xf numFmtId="0" fontId="102" fillId="0" borderId="44" xfId="3298" applyNumberFormat="1" applyFont="1" applyFill="1" applyBorder="1" applyAlignment="1">
      <alignment horizontal="center" vertical="center" wrapText="1"/>
    </xf>
    <xf numFmtId="0" fontId="102" fillId="0" borderId="44" xfId="3298" applyFont="1" applyBorder="1" applyAlignment="1">
      <alignment horizontal="center" vertical="center" wrapText="1"/>
    </xf>
    <xf numFmtId="0" fontId="102" fillId="0" borderId="45" xfId="3298" applyFont="1" applyBorder="1" applyAlignment="1">
      <alignment horizontal="center" vertical="center" wrapText="1"/>
    </xf>
    <xf numFmtId="0" fontId="102" fillId="36" borderId="14" xfId="3298" applyNumberFormat="1" applyFont="1" applyFill="1" applyBorder="1" applyAlignment="1">
      <alignment horizontal="center" vertical="center" wrapText="1"/>
    </xf>
    <xf numFmtId="1" fontId="102" fillId="36" borderId="14" xfId="3298" applyNumberFormat="1" applyFont="1" applyFill="1" applyBorder="1" applyAlignment="1">
      <alignment horizontal="center" vertical="center" wrapText="1"/>
    </xf>
    <xf numFmtId="2" fontId="102" fillId="36" borderId="14" xfId="3297" applyNumberFormat="1" applyFont="1" applyFill="1" applyBorder="1" applyAlignment="1">
      <alignment horizontal="center" vertical="center" wrapText="1"/>
    </xf>
    <xf numFmtId="1" fontId="26" fillId="36" borderId="14" xfId="3297" applyNumberFormat="1" applyFont="1" applyFill="1" applyBorder="1" applyAlignment="1">
      <alignment horizontal="center" vertical="center"/>
    </xf>
    <xf numFmtId="1" fontId="102" fillId="36" borderId="14" xfId="3297" applyNumberFormat="1" applyFont="1" applyFill="1" applyBorder="1" applyAlignment="1">
      <alignment horizontal="center" vertical="center" wrapText="1"/>
    </xf>
    <xf numFmtId="20" fontId="102" fillId="36" borderId="14" xfId="3297" applyNumberFormat="1" applyFont="1" applyFill="1" applyBorder="1" applyAlignment="1">
      <alignment horizontal="center" vertical="center" wrapText="1"/>
    </xf>
    <xf numFmtId="188" fontId="102" fillId="36" borderId="14" xfId="3297" applyNumberFormat="1" applyFont="1" applyFill="1" applyBorder="1" applyAlignment="1">
      <alignment horizontal="center" vertical="center" wrapText="1"/>
    </xf>
    <xf numFmtId="0" fontId="102" fillId="36" borderId="14" xfId="3297" applyFont="1" applyFill="1" applyBorder="1" applyAlignment="1">
      <alignment horizontal="center" vertical="center" wrapText="1"/>
    </xf>
    <xf numFmtId="2" fontId="102" fillId="36" borderId="14" xfId="3298" applyNumberFormat="1" applyFont="1" applyFill="1" applyBorder="1" applyAlignment="1">
      <alignment horizontal="center" vertical="center" wrapText="1"/>
    </xf>
    <xf numFmtId="2" fontId="102" fillId="36" borderId="47" xfId="3297" applyNumberFormat="1" applyFont="1" applyFill="1" applyBorder="1" applyAlignment="1">
      <alignment horizontal="center" vertical="center" wrapText="1"/>
    </xf>
    <xf numFmtId="188" fontId="102" fillId="36" borderId="47" xfId="3297" applyNumberFormat="1" applyFont="1" applyFill="1" applyBorder="1" applyAlignment="1">
      <alignment horizontal="center" vertical="center" wrapText="1"/>
    </xf>
    <xf numFmtId="188" fontId="102" fillId="36" borderId="47" xfId="3298" applyNumberFormat="1" applyFont="1" applyFill="1" applyBorder="1" applyAlignment="1">
      <alignment horizontal="center" vertical="center" wrapText="1"/>
    </xf>
    <xf numFmtId="0" fontId="20" fillId="0" borderId="40" xfId="3297" applyFont="1" applyBorder="1" applyAlignment="1">
      <alignment vertical="center" wrapText="1"/>
    </xf>
    <xf numFmtId="188" fontId="102" fillId="34" borderId="47" xfId="3298" applyNumberFormat="1" applyFont="1" applyFill="1" applyBorder="1" applyAlignment="1">
      <alignment horizontal="center" vertical="center" wrapText="1"/>
    </xf>
    <xf numFmtId="0" fontId="20" fillId="0" borderId="34" xfId="3297" applyFont="1" applyBorder="1" applyAlignment="1">
      <alignment vertical="center" wrapText="1"/>
    </xf>
    <xf numFmtId="0" fontId="20" fillId="34" borderId="0" xfId="3297" applyFont="1" applyFill="1" applyAlignment="1">
      <alignment horizontal="center" vertical="center"/>
    </xf>
    <xf numFmtId="0" fontId="0" fillId="34" borderId="0" xfId="3297" applyFont="1" applyFill="1" applyAlignment="1">
      <alignment horizontal="center" vertical="center"/>
    </xf>
    <xf numFmtId="0" fontId="20" fillId="34" borderId="0" xfId="3297" applyFont="1" applyFill="1" applyBorder="1"/>
    <xf numFmtId="0" fontId="20" fillId="34" borderId="0" xfId="3297" applyFont="1" applyFill="1"/>
    <xf numFmtId="1" fontId="26" fillId="34" borderId="0" xfId="3297" applyNumberFormat="1" applyFont="1" applyFill="1" applyBorder="1" applyAlignment="1">
      <alignment horizontal="center" vertical="center" wrapText="1"/>
    </xf>
    <xf numFmtId="0" fontId="0" fillId="34" borderId="0" xfId="3297" applyFont="1" applyFill="1"/>
    <xf numFmtId="2" fontId="20" fillId="0" borderId="0" xfId="3297" applyNumberFormat="1" applyFont="1"/>
    <xf numFmtId="2" fontId="102" fillId="34" borderId="47" xfId="3297" applyNumberFormat="1" applyFont="1" applyFill="1" applyBorder="1" applyAlignment="1">
      <alignment horizontal="center" vertical="center" wrapText="1"/>
    </xf>
    <xf numFmtId="188" fontId="102" fillId="34" borderId="47" xfId="3297" applyNumberFormat="1" applyFont="1" applyFill="1" applyBorder="1" applyAlignment="1">
      <alignment horizontal="center" vertical="center" wrapText="1"/>
    </xf>
    <xf numFmtId="0" fontId="102" fillId="0" borderId="44" xfId="3298" applyNumberFormat="1" applyFont="1" applyBorder="1" applyAlignment="1">
      <alignment horizontal="center" vertical="center" wrapText="1"/>
    </xf>
    <xf numFmtId="0" fontId="102" fillId="0" borderId="45" xfId="3298" applyNumberFormat="1" applyFont="1" applyFill="1" applyBorder="1" applyAlignment="1">
      <alignment horizontal="center" vertical="center" wrapText="1"/>
    </xf>
    <xf numFmtId="2" fontId="102" fillId="37" borderId="47" xfId="3297" applyNumberFormat="1" applyFont="1" applyFill="1" applyBorder="1" applyAlignment="1">
      <alignment horizontal="center" vertical="center" wrapText="1"/>
    </xf>
    <xf numFmtId="2" fontId="102" fillId="36" borderId="47" xfId="3298" applyNumberFormat="1" applyFont="1" applyFill="1" applyBorder="1" applyAlignment="1">
      <alignment horizontal="center" vertical="center" wrapText="1"/>
    </xf>
    <xf numFmtId="0" fontId="104" fillId="0" borderId="14" xfId="0" applyFont="1" applyFill="1" applyBorder="1" applyAlignment="1">
      <alignment horizontal="left" vertical="center" wrapText="1"/>
    </xf>
    <xf numFmtId="1" fontId="102" fillId="0" borderId="14" xfId="3297" applyNumberFormat="1" applyFont="1" applyBorder="1" applyAlignment="1">
      <alignment horizontal="center" vertical="center"/>
    </xf>
    <xf numFmtId="2" fontId="20" fillId="0" borderId="34" xfId="3298" applyNumberFormat="1" applyFont="1" applyBorder="1" applyAlignment="1">
      <alignment horizontal="center" vertical="center" wrapText="1"/>
    </xf>
    <xf numFmtId="188" fontId="20" fillId="0" borderId="35" xfId="3298" applyNumberFormat="1" applyFont="1" applyBorder="1" applyAlignment="1">
      <alignment horizontal="center" vertical="center" wrapText="1"/>
    </xf>
    <xf numFmtId="1" fontId="102" fillId="0" borderId="14" xfId="3298" applyNumberFormat="1" applyFont="1" applyBorder="1" applyAlignment="1">
      <alignment horizontal="center" vertical="center" wrapText="1"/>
    </xf>
    <xf numFmtId="0" fontId="20" fillId="0" borderId="40" xfId="3297" applyFont="1" applyBorder="1"/>
    <xf numFmtId="0" fontId="20" fillId="0" borderId="0" xfId="3303" applyFont="1"/>
    <xf numFmtId="0" fontId="26" fillId="0" borderId="0" xfId="3303" applyFont="1"/>
    <xf numFmtId="0" fontId="25" fillId="0" borderId="47" xfId="3303" applyFont="1" applyBorder="1" applyAlignment="1">
      <alignment horizontal="center" vertical="center" wrapText="1"/>
    </xf>
    <xf numFmtId="0" fontId="25" fillId="0" borderId="14" xfId="3303" applyFont="1" applyBorder="1" applyAlignment="1">
      <alignment horizontal="center" vertical="center" wrapText="1"/>
    </xf>
    <xf numFmtId="0" fontId="20" fillId="0" borderId="0" xfId="3303"/>
    <xf numFmtId="0" fontId="120" fillId="0" borderId="14" xfId="3303" applyFont="1" applyBorder="1" applyAlignment="1">
      <alignment horizontal="center" vertical="center"/>
    </xf>
    <xf numFmtId="2" fontId="120" fillId="0" borderId="47" xfId="3303" applyNumberFormat="1" applyFont="1" applyBorder="1" applyAlignment="1">
      <alignment horizontal="center" vertical="center"/>
    </xf>
    <xf numFmtId="0" fontId="121" fillId="0" borderId="46" xfId="3303" applyFont="1" applyBorder="1" applyAlignment="1">
      <alignment horizontal="center" vertical="center" wrapText="1"/>
    </xf>
    <xf numFmtId="0" fontId="121" fillId="0" borderId="14" xfId="3303" applyFont="1" applyBorder="1" applyAlignment="1">
      <alignment horizontal="center" vertical="center" wrapText="1"/>
    </xf>
    <xf numFmtId="0" fontId="121" fillId="0" borderId="47" xfId="3303" applyFont="1" applyBorder="1" applyAlignment="1">
      <alignment horizontal="center" vertical="center" wrapText="1"/>
    </xf>
    <xf numFmtId="0" fontId="122" fillId="0" borderId="46" xfId="3303" applyFont="1" applyBorder="1" applyAlignment="1">
      <alignment horizontal="center" vertical="center" wrapText="1"/>
    </xf>
    <xf numFmtId="0" fontId="122" fillId="35" borderId="14" xfId="3303" applyFont="1" applyFill="1" applyBorder="1" applyAlignment="1">
      <alignment horizontal="center" vertical="center" wrapText="1"/>
    </xf>
    <xf numFmtId="0" fontId="122" fillId="0" borderId="33" xfId="3303" applyFont="1" applyBorder="1" applyAlignment="1">
      <alignment horizontal="center" vertical="center" wrapText="1"/>
    </xf>
    <xf numFmtId="0" fontId="122" fillId="35" borderId="34" xfId="3303" applyFont="1" applyFill="1" applyBorder="1" applyAlignment="1">
      <alignment horizontal="center" vertical="center" wrapText="1"/>
    </xf>
    <xf numFmtId="2" fontId="120" fillId="0" borderId="35" xfId="3303" applyNumberFormat="1" applyFont="1" applyBorder="1" applyAlignment="1">
      <alignment horizontal="center" vertical="center"/>
    </xf>
    <xf numFmtId="0" fontId="20" fillId="0" borderId="0" xfId="3290"/>
    <xf numFmtId="0" fontId="24" fillId="0" borderId="0" xfId="3290" applyFont="1" applyAlignment="1">
      <alignment horizontal="center"/>
    </xf>
    <xf numFmtId="0" fontId="102" fillId="0" borderId="20" xfId="3290" applyFont="1" applyBorder="1" applyAlignment="1">
      <alignment horizontal="center"/>
    </xf>
    <xf numFmtId="0" fontId="102" fillId="0" borderId="0" xfId="3290" applyFont="1" applyAlignment="1">
      <alignment horizontal="center"/>
    </xf>
    <xf numFmtId="0" fontId="23" fillId="0" borderId="14" xfId="3290" applyFont="1" applyBorder="1" applyAlignment="1">
      <alignment horizontal="center" vertical="center" wrapText="1"/>
    </xf>
    <xf numFmtId="0" fontId="123" fillId="0" borderId="14" xfId="3290" applyFont="1" applyBorder="1" applyAlignment="1">
      <alignment horizontal="center" vertical="top" wrapText="1"/>
    </xf>
    <xf numFmtId="0" fontId="123" fillId="0" borderId="14" xfId="3290" applyFont="1" applyBorder="1" applyAlignment="1">
      <alignment horizontal="center" wrapText="1"/>
    </xf>
    <xf numFmtId="0" fontId="124" fillId="0" borderId="14" xfId="3290" applyFont="1" applyBorder="1"/>
    <xf numFmtId="0" fontId="123" fillId="0" borderId="14" xfId="3290" applyFont="1" applyBorder="1" applyAlignment="1">
      <alignment vertical="top" wrapText="1"/>
    </xf>
    <xf numFmtId="0" fontId="123" fillId="0" borderId="14" xfId="3290" applyFont="1" applyBorder="1" applyAlignment="1">
      <alignment wrapText="1"/>
    </xf>
    <xf numFmtId="0" fontId="20" fillId="0" borderId="14" xfId="3290" applyBorder="1" applyAlignment="1">
      <alignment horizontal="center"/>
    </xf>
    <xf numFmtId="2" fontId="20" fillId="0" borderId="14" xfId="3290" applyNumberFormat="1" applyBorder="1" applyAlignment="1">
      <alignment horizontal="center"/>
    </xf>
    <xf numFmtId="0" fontId="102" fillId="0" borderId="14" xfId="3290" applyFont="1" applyBorder="1" applyAlignment="1">
      <alignment horizontal="center"/>
    </xf>
    <xf numFmtId="2" fontId="123" fillId="0" borderId="14" xfId="3290" applyNumberFormat="1" applyFont="1" applyBorder="1" applyAlignment="1">
      <alignment horizontal="center" vertical="top" wrapText="1"/>
    </xf>
    <xf numFmtId="0" fontId="119" fillId="0" borderId="14" xfId="3303" applyFont="1" applyBorder="1" applyAlignment="1">
      <alignment horizontal="left" vertical="center" wrapText="1"/>
    </xf>
    <xf numFmtId="0" fontId="120" fillId="0" borderId="14" xfId="3303" applyFont="1" applyBorder="1" applyAlignment="1">
      <alignment horizontal="left" vertical="center" wrapText="1"/>
    </xf>
    <xf numFmtId="0" fontId="120" fillId="0" borderId="34" xfId="3303" applyFont="1" applyBorder="1" applyAlignment="1">
      <alignment horizontal="left" vertical="center" wrapText="1"/>
    </xf>
    <xf numFmtId="9" fontId="122" fillId="0" borderId="14" xfId="3305" applyNumberFormat="1" applyFont="1" applyBorder="1" applyAlignment="1">
      <alignment horizontal="center" vertical="center" wrapText="1"/>
    </xf>
    <xf numFmtId="9" fontId="122" fillId="0" borderId="34" xfId="3305" applyNumberFormat="1" applyFont="1" applyBorder="1" applyAlignment="1">
      <alignment horizontal="center" vertical="center" wrapText="1"/>
    </xf>
    <xf numFmtId="0" fontId="120" fillId="0" borderId="34" xfId="3303" applyFont="1" applyBorder="1" applyAlignment="1">
      <alignment horizontal="center" vertical="center"/>
    </xf>
    <xf numFmtId="189" fontId="20" fillId="0" borderId="14" xfId="3305" applyNumberFormat="1" applyFont="1" applyBorder="1" applyAlignment="1">
      <alignment horizontal="center" vertical="center" wrapText="1"/>
    </xf>
    <xf numFmtId="0" fontId="26" fillId="0" borderId="46" xfId="3303" applyFont="1" applyBorder="1" applyAlignment="1">
      <alignment horizontal="center" vertical="center" wrapText="1"/>
    </xf>
    <xf numFmtId="0" fontId="20" fillId="0" borderId="14" xfId="3303" applyBorder="1"/>
    <xf numFmtId="0" fontId="20" fillId="0" borderId="46" xfId="3303" applyBorder="1"/>
    <xf numFmtId="0" fontId="20" fillId="0" borderId="47" xfId="3303" applyBorder="1"/>
    <xf numFmtId="0" fontId="26" fillId="0" borderId="33" xfId="3303" applyFont="1" applyBorder="1" applyAlignment="1">
      <alignment horizontal="center" vertical="center" wrapText="1"/>
    </xf>
    <xf numFmtId="0" fontId="119" fillId="0" borderId="0" xfId="3302" applyFont="1" applyBorder="1" applyAlignment="1">
      <alignment horizontal="center" vertical="center" wrapText="1"/>
    </xf>
    <xf numFmtId="0" fontId="121" fillId="0" borderId="86" xfId="3304" applyFont="1" applyBorder="1" applyAlignment="1">
      <alignment horizontal="center" vertical="center" wrapText="1"/>
    </xf>
    <xf numFmtId="0" fontId="121" fillId="0" borderId="1" xfId="3304" applyFont="1" applyBorder="1" applyAlignment="1">
      <alignment horizontal="center" vertical="center" wrapText="1"/>
    </xf>
    <xf numFmtId="0" fontId="121" fillId="0" borderId="84" xfId="3304" applyFont="1" applyBorder="1" applyAlignment="1">
      <alignment horizontal="center" vertical="center" wrapText="1"/>
    </xf>
    <xf numFmtId="0" fontId="110" fillId="35" borderId="14" xfId="0" applyFont="1" applyFill="1" applyBorder="1" applyAlignment="1">
      <alignment horizontal="left" vertical="center" wrapText="1"/>
    </xf>
    <xf numFmtId="0" fontId="104" fillId="35" borderId="14" xfId="0" applyFont="1" applyFill="1" applyBorder="1" applyAlignment="1">
      <alignment horizontal="center" vertical="center" wrapText="1"/>
    </xf>
    <xf numFmtId="0" fontId="20" fillId="0" borderId="0" xfId="3297" applyFont="1" applyBorder="1" applyAlignment="1">
      <alignment horizontal="center"/>
    </xf>
    <xf numFmtId="2" fontId="102" fillId="37" borderId="35" xfId="3297" applyNumberFormat="1" applyFont="1" applyFill="1" applyBorder="1" applyAlignment="1">
      <alignment horizontal="center" vertical="center" wrapText="1"/>
    </xf>
    <xf numFmtId="0" fontId="102" fillId="0" borderId="39" xfId="3297" applyFont="1" applyBorder="1" applyAlignment="1">
      <alignment horizontal="center" vertical="center" wrapText="1"/>
    </xf>
    <xf numFmtId="17" fontId="20" fillId="0" borderId="40" xfId="3187" applyNumberFormat="1" applyFont="1" applyBorder="1" applyAlignment="1">
      <alignment horizontal="center" vertical="center"/>
    </xf>
    <xf numFmtId="0" fontId="102" fillId="0" borderId="40" xfId="3297" applyFont="1" applyBorder="1" applyAlignment="1">
      <alignment horizontal="center" vertical="center" wrapText="1"/>
    </xf>
    <xf numFmtId="2" fontId="102" fillId="36" borderId="40" xfId="3297" applyNumberFormat="1" applyFont="1" applyFill="1" applyBorder="1" applyAlignment="1">
      <alignment horizontal="center" vertical="center" wrapText="1"/>
    </xf>
    <xf numFmtId="2" fontId="114" fillId="36" borderId="14" xfId="3297" applyNumberFormat="1" applyFont="1" applyFill="1" applyBorder="1" applyAlignment="1">
      <alignment horizontal="center" vertical="center"/>
    </xf>
    <xf numFmtId="0" fontId="20" fillId="0" borderId="14" xfId="3297" applyFont="1" applyBorder="1"/>
    <xf numFmtId="0" fontId="20" fillId="0" borderId="14" xfId="3297" applyFont="1" applyBorder="1" applyAlignment="1">
      <alignment vertical="center" wrapText="1"/>
    </xf>
    <xf numFmtId="2" fontId="26" fillId="36" borderId="14" xfId="3297" applyNumberFormat="1" applyFont="1" applyFill="1" applyBorder="1" applyAlignment="1">
      <alignment horizontal="center" vertical="center"/>
    </xf>
    <xf numFmtId="0" fontId="20" fillId="0" borderId="0" xfId="3297" applyFont="1" applyAlignment="1">
      <alignment horizontal="center"/>
    </xf>
    <xf numFmtId="188" fontId="102" fillId="34" borderId="34" xfId="3297" applyNumberFormat="1" applyFont="1" applyFill="1" applyBorder="1" applyAlignment="1">
      <alignment horizontal="center" vertical="center" wrapText="1"/>
    </xf>
    <xf numFmtId="20" fontId="102" fillId="34" borderId="34" xfId="3297" applyNumberFormat="1" applyFont="1" applyFill="1" applyBorder="1" applyAlignment="1">
      <alignment horizontal="center" vertical="center" wrapText="1"/>
    </xf>
    <xf numFmtId="188" fontId="102" fillId="34" borderId="35" xfId="3297" applyNumberFormat="1" applyFont="1" applyFill="1" applyBorder="1" applyAlignment="1">
      <alignment horizontal="center" vertical="center" wrapText="1"/>
    </xf>
    <xf numFmtId="188" fontId="102" fillId="0" borderId="40" xfId="3297" applyNumberFormat="1" applyFont="1" applyBorder="1" applyAlignment="1">
      <alignment horizontal="center" vertical="center" wrapText="1"/>
    </xf>
    <xf numFmtId="20" fontId="102" fillId="36" borderId="40" xfId="3297" applyNumberFormat="1" applyFont="1" applyFill="1" applyBorder="1" applyAlignment="1">
      <alignment horizontal="center" vertical="center" wrapText="1"/>
    </xf>
    <xf numFmtId="188" fontId="102" fillId="36" borderId="40" xfId="3297" applyNumberFormat="1" applyFont="1" applyFill="1" applyBorder="1" applyAlignment="1">
      <alignment horizontal="center" vertical="center" wrapText="1"/>
    </xf>
    <xf numFmtId="2" fontId="102" fillId="36" borderId="42" xfId="3297" applyNumberFormat="1" applyFont="1" applyFill="1" applyBorder="1" applyAlignment="1">
      <alignment horizontal="center" vertical="center" wrapText="1"/>
    </xf>
    <xf numFmtId="2" fontId="102" fillId="36" borderId="53"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wrapText="1"/>
    </xf>
    <xf numFmtId="188" fontId="26" fillId="36" borderId="14" xfId="3297" applyNumberFormat="1" applyFont="1" applyFill="1" applyBorder="1" applyAlignment="1">
      <alignment horizontal="center" vertical="center" wrapText="1"/>
    </xf>
    <xf numFmtId="20" fontId="26" fillId="36" borderId="14" xfId="3297" applyNumberFormat="1" applyFont="1" applyFill="1" applyBorder="1" applyAlignment="1">
      <alignment horizontal="center" vertical="center" wrapText="1"/>
    </xf>
    <xf numFmtId="2" fontId="26" fillId="36" borderId="53" xfId="3297" applyNumberFormat="1" applyFont="1" applyFill="1" applyBorder="1" applyAlignment="1">
      <alignment horizontal="center" vertical="center" wrapText="1"/>
    </xf>
    <xf numFmtId="2" fontId="102" fillId="34" borderId="34" xfId="3297" applyNumberFormat="1" applyFont="1" applyFill="1" applyBorder="1" applyAlignment="1">
      <alignment horizontal="center" vertical="center" wrapText="1"/>
    </xf>
    <xf numFmtId="0" fontId="102" fillId="36" borderId="40" xfId="3297" applyFont="1" applyFill="1" applyBorder="1" applyAlignment="1">
      <alignment horizontal="center" vertical="center" wrapText="1"/>
    </xf>
    <xf numFmtId="2" fontId="102" fillId="0" borderId="40" xfId="3297" applyNumberFormat="1" applyFont="1" applyBorder="1" applyAlignment="1">
      <alignment horizontal="center" vertical="center" wrapText="1"/>
    </xf>
    <xf numFmtId="0" fontId="20" fillId="0" borderId="14" xfId="3297" applyFont="1" applyBorder="1" applyAlignment="1">
      <alignment horizontal="center"/>
    </xf>
    <xf numFmtId="1" fontId="102" fillId="36" borderId="14" xfId="3297" applyNumberFormat="1" applyFont="1" applyFill="1" applyBorder="1" applyAlignment="1">
      <alignment horizontal="center" vertical="center"/>
    </xf>
    <xf numFmtId="2" fontId="102" fillId="36" borderId="14" xfId="3297" applyNumberFormat="1" applyFont="1" applyFill="1" applyBorder="1" applyAlignment="1">
      <alignment horizontal="center" vertical="center"/>
    </xf>
    <xf numFmtId="0" fontId="102" fillId="34" borderId="34" xfId="3298" applyNumberFormat="1" applyFont="1" applyFill="1" applyBorder="1" applyAlignment="1">
      <alignment horizontal="center" vertical="center" wrapText="1"/>
    </xf>
    <xf numFmtId="188" fontId="102" fillId="34" borderId="35" xfId="3298" applyNumberFormat="1" applyFont="1" applyFill="1" applyBorder="1" applyAlignment="1">
      <alignment horizontal="center" vertical="center" wrapText="1"/>
    </xf>
    <xf numFmtId="2" fontId="26" fillId="0" borderId="14" xfId="3298" applyNumberFormat="1" applyFont="1" applyBorder="1" applyAlignment="1">
      <alignment horizontal="center" vertical="center" wrapText="1"/>
    </xf>
    <xf numFmtId="188" fontId="26" fillId="0" borderId="14" xfId="3298" applyNumberFormat="1" applyFont="1" applyBorder="1" applyAlignment="1">
      <alignment horizontal="center" vertical="center" wrapText="1"/>
    </xf>
    <xf numFmtId="1" fontId="102" fillId="34" borderId="34" xfId="3297" applyNumberFormat="1" applyFont="1" applyFill="1" applyBorder="1" applyAlignment="1">
      <alignment horizontal="center" vertical="center" wrapText="1"/>
    </xf>
    <xf numFmtId="0" fontId="20" fillId="34" borderId="14" xfId="3297" applyFont="1" applyFill="1" applyBorder="1"/>
    <xf numFmtId="0" fontId="20" fillId="34" borderId="14" xfId="3297" applyFont="1" applyFill="1" applyBorder="1" applyAlignment="1">
      <alignment vertical="center" wrapText="1"/>
    </xf>
    <xf numFmtId="2" fontId="20" fillId="34" borderId="14" xfId="3297" applyNumberFormat="1" applyFont="1" applyFill="1" applyBorder="1" applyAlignment="1">
      <alignment horizontal="center" vertical="center" wrapText="1"/>
    </xf>
    <xf numFmtId="188" fontId="20" fillId="34" borderId="14" xfId="3297" applyNumberFormat="1" applyFont="1" applyFill="1" applyBorder="1" applyAlignment="1">
      <alignment horizontal="center" vertical="center" wrapText="1"/>
    </xf>
    <xf numFmtId="20" fontId="20" fillId="34" borderId="14" xfId="3297" applyNumberFormat="1" applyFont="1" applyFill="1" applyBorder="1" applyAlignment="1">
      <alignment horizontal="center" vertical="center" wrapText="1"/>
    </xf>
    <xf numFmtId="2" fontId="20" fillId="34" borderId="53" xfId="3297" applyNumberFormat="1" applyFont="1" applyFill="1" applyBorder="1" applyAlignment="1">
      <alignment horizontal="center" vertical="center" wrapText="1"/>
    </xf>
    <xf numFmtId="188" fontId="26" fillId="34" borderId="14" xfId="3297" applyNumberFormat="1" applyFont="1" applyFill="1" applyBorder="1" applyAlignment="1">
      <alignment horizontal="center" vertical="center" wrapText="1"/>
    </xf>
    <xf numFmtId="0" fontId="20" fillId="34" borderId="40" xfId="3297" applyFont="1" applyFill="1" applyBorder="1"/>
    <xf numFmtId="0" fontId="20" fillId="34" borderId="40" xfId="3297" applyFont="1" applyFill="1" applyBorder="1" applyAlignment="1">
      <alignment vertical="center" wrapText="1"/>
    </xf>
    <xf numFmtId="1" fontId="26" fillId="34" borderId="40" xfId="3297" applyNumberFormat="1" applyFont="1" applyFill="1" applyBorder="1" applyAlignment="1">
      <alignment horizontal="center" vertical="center"/>
    </xf>
    <xf numFmtId="2" fontId="20" fillId="34" borderId="40" xfId="3297" applyNumberFormat="1" applyFont="1" applyFill="1" applyBorder="1" applyAlignment="1">
      <alignment horizontal="center" vertical="center"/>
    </xf>
    <xf numFmtId="2" fontId="26" fillId="34" borderId="40" xfId="3297" applyNumberFormat="1" applyFont="1" applyFill="1" applyBorder="1" applyAlignment="1">
      <alignment horizontal="center" vertical="center"/>
    </xf>
    <xf numFmtId="2" fontId="102" fillId="34" borderId="34" xfId="3298" applyNumberFormat="1" applyFont="1" applyFill="1" applyBorder="1" applyAlignment="1">
      <alignment horizontal="center" vertical="center" wrapText="1"/>
    </xf>
    <xf numFmtId="0" fontId="102" fillId="36" borderId="40" xfId="3298" applyNumberFormat="1" applyFont="1" applyFill="1" applyBorder="1" applyAlignment="1">
      <alignment horizontal="center" vertical="center" wrapText="1"/>
    </xf>
    <xf numFmtId="2" fontId="102" fillId="0" borderId="40" xfId="3298" applyNumberFormat="1" applyFont="1" applyBorder="1" applyAlignment="1">
      <alignment horizontal="center" vertical="center" wrapText="1"/>
    </xf>
    <xf numFmtId="2" fontId="20" fillId="0" borderId="40" xfId="3298" applyNumberFormat="1" applyFont="1" applyBorder="1" applyAlignment="1">
      <alignment horizontal="center" vertical="center" wrapText="1"/>
    </xf>
    <xf numFmtId="188" fontId="20" fillId="0" borderId="40" xfId="3298" applyNumberFormat="1" applyFont="1" applyBorder="1" applyAlignment="1">
      <alignment horizontal="center" vertical="center" wrapText="1"/>
    </xf>
    <xf numFmtId="2" fontId="102" fillId="36" borderId="41" xfId="3297" applyNumberFormat="1" applyFont="1" applyFill="1" applyBorder="1" applyAlignment="1">
      <alignment horizontal="center" vertical="center" wrapText="1"/>
    </xf>
    <xf numFmtId="1" fontId="20" fillId="34" borderId="14" xfId="3297" applyNumberFormat="1" applyFont="1" applyFill="1" applyBorder="1" applyAlignment="1">
      <alignment horizontal="center" vertical="center"/>
    </xf>
    <xf numFmtId="2" fontId="20" fillId="34" borderId="14" xfId="3297" applyNumberFormat="1" applyFont="1" applyFill="1" applyBorder="1" applyAlignment="1">
      <alignment horizontal="center" vertical="center"/>
    </xf>
    <xf numFmtId="1" fontId="102" fillId="36" borderId="40" xfId="3297" applyNumberFormat="1" applyFont="1" applyFill="1" applyBorder="1" applyAlignment="1">
      <alignment horizontal="center" vertical="center" wrapText="1"/>
    </xf>
    <xf numFmtId="0" fontId="20" fillId="0" borderId="33" xfId="3297" applyFont="1" applyBorder="1"/>
    <xf numFmtId="1" fontId="20" fillId="0" borderId="14" xfId="3297" applyNumberFormat="1" applyFont="1" applyBorder="1" applyAlignment="1">
      <alignment horizontal="center" vertical="center"/>
    </xf>
    <xf numFmtId="2" fontId="20" fillId="0" borderId="14" xfId="3297" applyNumberFormat="1" applyFont="1" applyBorder="1" applyAlignment="1">
      <alignment horizontal="center" vertical="center"/>
    </xf>
    <xf numFmtId="1" fontId="20" fillId="36" borderId="14" xfId="3297" applyNumberFormat="1" applyFont="1" applyFill="1" applyBorder="1" applyAlignment="1">
      <alignment horizontal="center" vertical="center" wrapText="1"/>
    </xf>
    <xf numFmtId="188" fontId="20" fillId="36" borderId="14" xfId="3297" applyNumberFormat="1" applyFont="1" applyFill="1" applyBorder="1" applyAlignment="1">
      <alignment horizontal="center" vertical="center" wrapText="1"/>
    </xf>
    <xf numFmtId="20" fontId="20" fillId="36" borderId="14" xfId="3297" applyNumberFormat="1" applyFont="1" applyFill="1" applyBorder="1" applyAlignment="1">
      <alignment horizontal="center" vertical="center" wrapText="1"/>
    </xf>
    <xf numFmtId="2" fontId="20" fillId="36" borderId="14" xfId="3297" applyNumberFormat="1" applyFont="1" applyFill="1" applyBorder="1" applyAlignment="1">
      <alignment horizontal="center" vertical="center" wrapText="1"/>
    </xf>
    <xf numFmtId="2" fontId="20" fillId="36" borderId="53" xfId="3297" applyNumberFormat="1" applyFont="1" applyFill="1" applyBorder="1" applyAlignment="1">
      <alignment horizontal="center" vertical="center" wrapText="1"/>
    </xf>
    <xf numFmtId="2" fontId="102" fillId="0" borderId="14" xfId="3298" applyNumberFormat="1" applyFont="1" applyFill="1" applyBorder="1" applyAlignment="1">
      <alignment horizontal="center" vertical="center" wrapText="1"/>
    </xf>
    <xf numFmtId="2" fontId="102" fillId="0" borderId="40" xfId="3298" applyNumberFormat="1" applyFont="1" applyFill="1" applyBorder="1" applyAlignment="1">
      <alignment horizontal="center" vertical="center" wrapText="1"/>
    </xf>
    <xf numFmtId="0" fontId="102" fillId="0" borderId="40" xfId="3298" applyNumberFormat="1" applyFont="1" applyBorder="1" applyAlignment="1">
      <alignment horizontal="center" vertical="center" wrapText="1"/>
    </xf>
    <xf numFmtId="2" fontId="20" fillId="34" borderId="14" xfId="3298" applyNumberFormat="1" applyFont="1" applyFill="1" applyBorder="1" applyAlignment="1">
      <alignment horizontal="center" vertical="center" wrapText="1"/>
    </xf>
    <xf numFmtId="188" fontId="20" fillId="34" borderId="14" xfId="3298" applyNumberFormat="1" applyFont="1" applyFill="1" applyBorder="1" applyAlignment="1">
      <alignment horizontal="center" vertical="center" wrapText="1"/>
    </xf>
    <xf numFmtId="0" fontId="108" fillId="0" borderId="59" xfId="0" applyFont="1" applyFill="1" applyBorder="1" applyAlignment="1">
      <alignment horizontal="center" vertical="center" wrapText="1"/>
    </xf>
    <xf numFmtId="0" fontId="25" fillId="0" borderId="14" xfId="3303" applyFont="1" applyBorder="1" applyAlignment="1">
      <alignment horizontal="center" vertical="center" wrapText="1"/>
    </xf>
    <xf numFmtId="0" fontId="25" fillId="0" borderId="34" xfId="3303" applyFont="1" applyBorder="1" applyAlignment="1">
      <alignment horizontal="center" vertical="center" wrapText="1"/>
    </xf>
    <xf numFmtId="0" fontId="119" fillId="0" borderId="43" xfId="3302" applyFont="1" applyBorder="1" applyAlignment="1">
      <alignment horizontal="center" vertical="center" wrapText="1"/>
    </xf>
    <xf numFmtId="0" fontId="119" fillId="0" borderId="44" xfId="3302" applyFont="1" applyBorder="1" applyAlignment="1">
      <alignment horizontal="center" vertical="center" wrapText="1"/>
    </xf>
    <xf numFmtId="0" fontId="119" fillId="0" borderId="45" xfId="3302" applyFont="1" applyBorder="1" applyAlignment="1">
      <alignment horizontal="center" vertical="center" wrapText="1"/>
    </xf>
    <xf numFmtId="0" fontId="118" fillId="0" borderId="43" xfId="3302" applyFont="1" applyBorder="1" applyAlignment="1">
      <alignment horizontal="center" vertical="center" wrapText="1"/>
    </xf>
    <xf numFmtId="0" fontId="118" fillId="0" borderId="77" xfId="3302" applyFont="1" applyBorder="1" applyAlignment="1">
      <alignment horizontal="center" vertical="center" wrapText="1"/>
    </xf>
    <xf numFmtId="0" fontId="118" fillId="0" borderId="44" xfId="3302" applyFont="1" applyBorder="1" applyAlignment="1">
      <alignment horizontal="center" vertical="center" wrapText="1"/>
    </xf>
    <xf numFmtId="0" fontId="118" fillId="0" borderId="45" xfId="3302" applyFont="1" applyBorder="1" applyAlignment="1">
      <alignment horizontal="center" vertical="center" wrapText="1"/>
    </xf>
    <xf numFmtId="0" fontId="119" fillId="0" borderId="66" xfId="3302" applyFont="1" applyBorder="1" applyAlignment="1">
      <alignment horizontal="center" vertical="center" wrapText="1"/>
    </xf>
    <xf numFmtId="0" fontId="119" fillId="0" borderId="9" xfId="3302" applyFont="1" applyBorder="1" applyAlignment="1">
      <alignment horizontal="center" vertical="center" wrapText="1"/>
    </xf>
    <xf numFmtId="0" fontId="119" fillId="0" borderId="67" xfId="3302" applyFont="1" applyBorder="1" applyAlignment="1">
      <alignment horizontal="center" vertical="center" wrapText="1"/>
    </xf>
    <xf numFmtId="0" fontId="119" fillId="0" borderId="36" xfId="3302" applyFont="1" applyBorder="1" applyAlignment="1">
      <alignment horizontal="center" vertical="center" wrapText="1"/>
    </xf>
    <xf numFmtId="0" fontId="119" fillId="0" borderId="85" xfId="3302" applyFont="1" applyBorder="1" applyAlignment="1">
      <alignment horizontal="center" vertical="center" wrapText="1"/>
    </xf>
    <xf numFmtId="0" fontId="119" fillId="0" borderId="20" xfId="3302" applyFont="1" applyBorder="1" applyAlignment="1">
      <alignment horizontal="center" vertical="center" wrapText="1"/>
    </xf>
    <xf numFmtId="0" fontId="119" fillId="0" borderId="37" xfId="3302" applyFont="1" applyBorder="1" applyAlignment="1">
      <alignment horizontal="center" vertical="center" wrapText="1"/>
    </xf>
    <xf numFmtId="0" fontId="25" fillId="0" borderId="46" xfId="3303" applyFont="1" applyBorder="1" applyAlignment="1">
      <alignment horizontal="center" vertical="center" wrapText="1"/>
    </xf>
    <xf numFmtId="0" fontId="121" fillId="0" borderId="43" xfId="3304" applyFont="1" applyBorder="1" applyAlignment="1">
      <alignment horizontal="center" vertical="center" wrapText="1"/>
    </xf>
    <xf numFmtId="0" fontId="121" fillId="0" borderId="44" xfId="3304" applyFont="1" applyBorder="1" applyAlignment="1">
      <alignment horizontal="center" vertical="center" wrapText="1"/>
    </xf>
    <xf numFmtId="0" fontId="121" fillId="0" borderId="45" xfId="3304" applyFont="1" applyBorder="1" applyAlignment="1">
      <alignment horizontal="center" vertical="center" wrapText="1"/>
    </xf>
    <xf numFmtId="0" fontId="118" fillId="0" borderId="43" xfId="3304" applyFont="1" applyBorder="1" applyAlignment="1">
      <alignment horizontal="center" vertical="center" wrapText="1"/>
    </xf>
    <xf numFmtId="0" fontId="118" fillId="0" borderId="44" xfId="3304" applyFont="1" applyBorder="1" applyAlignment="1">
      <alignment horizontal="center" vertical="center" wrapText="1"/>
    </xf>
    <xf numFmtId="0" fontId="118" fillId="0" borderId="45" xfId="3304" applyFont="1" applyBorder="1" applyAlignment="1">
      <alignment horizontal="center" vertical="center" wrapText="1"/>
    </xf>
    <xf numFmtId="0" fontId="25" fillId="0" borderId="46" xfId="3304" applyFont="1" applyBorder="1" applyAlignment="1">
      <alignment horizontal="center" vertical="center" wrapText="1"/>
    </xf>
    <xf numFmtId="0" fontId="25" fillId="0" borderId="14" xfId="3304" applyFont="1" applyBorder="1" applyAlignment="1">
      <alignment horizontal="center" vertical="center" wrapText="1"/>
    </xf>
    <xf numFmtId="0" fontId="25" fillId="0" borderId="47" xfId="3304" applyFont="1" applyBorder="1" applyAlignment="1">
      <alignment horizontal="center" vertical="center" wrapText="1"/>
    </xf>
    <xf numFmtId="0" fontId="121" fillId="0" borderId="36" xfId="3304" applyFont="1" applyBorder="1" applyAlignment="1">
      <alignment horizontal="center" vertical="center" wrapText="1"/>
    </xf>
    <xf numFmtId="0" fontId="121" fillId="0" borderId="20" xfId="3304" applyFont="1" applyBorder="1" applyAlignment="1">
      <alignment horizontal="center" vertical="center" wrapText="1"/>
    </xf>
    <xf numFmtId="0" fontId="121" fillId="0" borderId="14" xfId="3304" applyFont="1" applyBorder="1" applyAlignment="1">
      <alignment horizontal="center" vertical="center" wrapText="1"/>
    </xf>
    <xf numFmtId="0" fontId="121" fillId="0" borderId="47" xfId="3304" applyFont="1" applyBorder="1" applyAlignment="1">
      <alignment horizontal="center" vertical="center" wrapText="1"/>
    </xf>
    <xf numFmtId="0" fontId="121" fillId="0" borderId="46" xfId="3303" applyFont="1" applyBorder="1" applyAlignment="1">
      <alignment horizontal="center" vertical="center" wrapText="1"/>
    </xf>
    <xf numFmtId="0" fontId="121" fillId="0" borderId="14" xfId="3303" applyFont="1" applyBorder="1" applyAlignment="1">
      <alignment horizontal="center" vertical="center" wrapText="1"/>
    </xf>
    <xf numFmtId="0" fontId="102" fillId="0" borderId="14" xfId="3290" applyFont="1" applyBorder="1" applyAlignment="1">
      <alignment horizontal="center" vertical="center"/>
    </xf>
    <xf numFmtId="0" fontId="123" fillId="0" borderId="53" xfId="3290" applyFont="1" applyBorder="1" applyAlignment="1">
      <alignment horizontal="center" vertical="center"/>
    </xf>
    <xf numFmtId="0" fontId="123" fillId="0" borderId="9" xfId="3290" applyFont="1" applyBorder="1" applyAlignment="1">
      <alignment horizontal="center" vertical="center"/>
    </xf>
    <xf numFmtId="0" fontId="123" fillId="0" borderId="57" xfId="3290" applyFont="1" applyBorder="1" applyAlignment="1">
      <alignment horizontal="center" vertical="center"/>
    </xf>
    <xf numFmtId="0" fontId="23" fillId="0" borderId="20" xfId="3290" applyFont="1" applyBorder="1" applyAlignment="1">
      <alignment horizontal="center" vertical="center" wrapText="1"/>
    </xf>
    <xf numFmtId="0" fontId="23" fillId="0" borderId="83" xfId="3290" applyFont="1" applyBorder="1" applyAlignment="1">
      <alignment horizontal="center" vertical="center" wrapText="1"/>
    </xf>
    <xf numFmtId="0" fontId="23" fillId="0" borderId="40" xfId="3290" applyFont="1" applyBorder="1" applyAlignment="1">
      <alignment horizontal="center" vertical="center" wrapText="1"/>
    </xf>
    <xf numFmtId="0" fontId="123" fillId="0" borderId="14" xfId="3290" applyFont="1" applyBorder="1" applyAlignment="1">
      <alignment horizontal="center" vertical="center" textRotation="90"/>
    </xf>
    <xf numFmtId="0" fontId="115" fillId="0" borderId="78" xfId="3296" applyFont="1" applyBorder="1" applyAlignment="1">
      <alignment horizontal="center" vertical="center" wrapText="1"/>
    </xf>
    <xf numFmtId="0" fontId="115" fillId="0" borderId="0" xfId="3296" applyFont="1" applyBorder="1" applyAlignment="1">
      <alignment horizontal="center" vertical="center" wrapText="1"/>
    </xf>
    <xf numFmtId="0" fontId="114" fillId="0" borderId="78" xfId="3296" applyFont="1" applyBorder="1" applyAlignment="1">
      <alignment horizontal="center" vertical="center" wrapText="1"/>
    </xf>
    <xf numFmtId="0" fontId="114" fillId="0" borderId="0" xfId="3296" applyFont="1" applyBorder="1" applyAlignment="1">
      <alignment horizontal="center" vertical="center" wrapText="1"/>
    </xf>
    <xf numFmtId="0" fontId="107" fillId="0" borderId="78" xfId="3297" applyNumberFormat="1" applyFont="1" applyBorder="1" applyAlignment="1">
      <alignment horizontal="center" vertical="center" wrapText="1"/>
    </xf>
    <xf numFmtId="0" fontId="107" fillId="0" borderId="0" xfId="3297" applyNumberFormat="1" applyFont="1" applyBorder="1" applyAlignment="1">
      <alignment horizontal="center" vertical="center" wrapText="1"/>
    </xf>
    <xf numFmtId="0" fontId="106" fillId="0" borderId="78" xfId="3297" applyFont="1" applyBorder="1" applyAlignment="1">
      <alignment horizontal="center" vertical="center" wrapText="1"/>
    </xf>
    <xf numFmtId="0" fontId="106" fillId="0" borderId="0" xfId="3297" applyFont="1" applyBorder="1" applyAlignment="1">
      <alignment horizontal="center" vertical="center" wrapText="1"/>
    </xf>
    <xf numFmtId="0" fontId="106" fillId="0" borderId="43" xfId="3297" applyFont="1" applyBorder="1" applyAlignment="1">
      <alignment horizontal="center" vertical="center" wrapText="1"/>
    </xf>
    <xf numFmtId="0" fontId="106" fillId="0" borderId="44" xfId="3297" applyFont="1" applyBorder="1" applyAlignment="1">
      <alignment horizontal="center" vertical="center" wrapText="1"/>
    </xf>
    <xf numFmtId="0" fontId="106" fillId="0" borderId="45" xfId="3297" applyFont="1" applyBorder="1" applyAlignment="1">
      <alignment horizontal="center" vertical="center" wrapText="1"/>
    </xf>
    <xf numFmtId="0" fontId="115" fillId="0" borderId="14" xfId="3296" applyFont="1" applyBorder="1" applyAlignment="1">
      <alignment horizontal="center" vertical="center" wrapText="1"/>
    </xf>
    <xf numFmtId="0" fontId="114" fillId="0" borderId="20" xfId="3296" applyFont="1" applyBorder="1" applyAlignment="1">
      <alignment horizontal="center" vertical="center" wrapText="1"/>
    </xf>
    <xf numFmtId="0" fontId="107" fillId="0" borderId="75" xfId="3297" applyNumberFormat="1" applyFont="1" applyBorder="1" applyAlignment="1">
      <alignment horizontal="center" vertical="center" wrapText="1"/>
    </xf>
    <xf numFmtId="0" fontId="107" fillId="0" borderId="7" xfId="3297" applyNumberFormat="1" applyFont="1" applyBorder="1" applyAlignment="1">
      <alignment horizontal="center" vertical="center" wrapText="1"/>
    </xf>
    <xf numFmtId="0" fontId="107" fillId="0" borderId="76" xfId="3297" applyNumberFormat="1" applyFont="1" applyBorder="1" applyAlignment="1">
      <alignment horizontal="center" vertical="center" wrapText="1"/>
    </xf>
    <xf numFmtId="0" fontId="106" fillId="0" borderId="80" xfId="3297" applyFont="1" applyBorder="1" applyAlignment="1">
      <alignment horizontal="center" vertical="center" wrapText="1"/>
    </xf>
    <xf numFmtId="0" fontId="106" fillId="0" borderId="81" xfId="3297" applyFont="1" applyBorder="1" applyAlignment="1">
      <alignment horizontal="center" vertical="center" wrapText="1"/>
    </xf>
    <xf numFmtId="0" fontId="106" fillId="0" borderId="82" xfId="3297" applyFont="1" applyBorder="1" applyAlignment="1">
      <alignment horizontal="center" vertical="center" wrapText="1"/>
    </xf>
    <xf numFmtId="0" fontId="114" fillId="0" borderId="14" xfId="3296" applyFont="1" applyBorder="1" applyAlignment="1">
      <alignment horizontal="center" vertical="center" wrapText="1"/>
    </xf>
    <xf numFmtId="0" fontId="107" fillId="0" borderId="43" xfId="3297" applyNumberFormat="1" applyFont="1" applyBorder="1" applyAlignment="1">
      <alignment horizontal="center" vertical="center" wrapText="1"/>
    </xf>
    <xf numFmtId="0" fontId="107" fillId="0" borderId="44" xfId="3297" applyNumberFormat="1" applyFont="1" applyBorder="1" applyAlignment="1">
      <alignment horizontal="center" vertical="center" wrapText="1"/>
    </xf>
    <xf numFmtId="0" fontId="107" fillId="0" borderId="45" xfId="3297" applyNumberFormat="1" applyFont="1" applyBorder="1" applyAlignment="1">
      <alignment horizontal="center" vertical="center" wrapText="1"/>
    </xf>
    <xf numFmtId="0" fontId="106" fillId="0" borderId="63" xfId="3297" applyFont="1" applyBorder="1" applyAlignment="1">
      <alignment horizontal="center" vertical="center" wrapText="1"/>
    </xf>
    <xf numFmtId="0" fontId="106" fillId="0" borderId="64" xfId="3297" applyFont="1" applyBorder="1" applyAlignment="1">
      <alignment horizontal="center" vertical="center" wrapText="1"/>
    </xf>
    <xf numFmtId="0" fontId="106" fillId="0" borderId="65" xfId="3297" applyFont="1" applyBorder="1" applyAlignment="1">
      <alignment horizontal="center" vertical="center" wrapText="1"/>
    </xf>
    <xf numFmtId="0" fontId="84" fillId="0" borderId="74" xfId="3208" applyFont="1" applyBorder="1" applyAlignment="1">
      <alignment horizontal="center" vertical="center"/>
    </xf>
    <xf numFmtId="0" fontId="27" fillId="0" borderId="75" xfId="3208" applyFont="1" applyBorder="1" applyAlignment="1">
      <alignment horizontal="center" vertical="center"/>
    </xf>
    <xf numFmtId="0" fontId="27" fillId="0" borderId="7" xfId="3208" applyFont="1" applyBorder="1" applyAlignment="1">
      <alignment horizontal="center" vertical="center"/>
    </xf>
    <xf numFmtId="0" fontId="27" fillId="0" borderId="76" xfId="3208" applyFont="1" applyBorder="1" applyAlignment="1">
      <alignment horizontal="center" vertical="center"/>
    </xf>
    <xf numFmtId="0" fontId="83" fillId="0" borderId="0" xfId="3208" applyFont="1" applyBorder="1" applyAlignment="1">
      <alignment horizontal="center" vertical="center" wrapText="1"/>
    </xf>
    <xf numFmtId="0" fontId="27" fillId="0" borderId="60" xfId="3208" applyFont="1" applyBorder="1" applyAlignment="1">
      <alignment horizontal="center" vertical="center"/>
    </xf>
    <xf numFmtId="0" fontId="27" fillId="0" borderId="61" xfId="3208" applyFont="1" applyBorder="1" applyAlignment="1">
      <alignment horizontal="center" vertical="center"/>
    </xf>
    <xf numFmtId="0" fontId="27" fillId="0" borderId="62" xfId="3208" applyFont="1" applyBorder="1" applyAlignment="1">
      <alignment horizontal="center" vertical="center"/>
    </xf>
    <xf numFmtId="17" fontId="85" fillId="0" borderId="0" xfId="3208" applyNumberFormat="1" applyFont="1" applyBorder="1" applyAlignment="1">
      <alignment horizontal="center" vertical="center" wrapText="1"/>
    </xf>
    <xf numFmtId="0" fontId="82" fillId="0" borderId="44" xfId="3208" applyFont="1" applyFill="1" applyBorder="1" applyAlignment="1" applyProtection="1">
      <alignment horizontal="center" vertical="center" wrapText="1"/>
    </xf>
    <xf numFmtId="0" fontId="82" fillId="0" borderId="14" xfId="3208" applyFont="1" applyFill="1" applyBorder="1" applyAlignment="1" applyProtection="1">
      <alignment horizontal="center" vertical="center" wrapText="1"/>
    </xf>
    <xf numFmtId="0" fontId="82" fillId="0" borderId="34" xfId="3208" applyFont="1" applyFill="1" applyBorder="1" applyAlignment="1" applyProtection="1">
      <alignment horizontal="center" vertical="center" wrapText="1"/>
    </xf>
    <xf numFmtId="0" fontId="82" fillId="0" borderId="43" xfId="3208" applyFont="1" applyFill="1" applyBorder="1" applyAlignment="1" applyProtection="1">
      <alignment horizontal="center" vertical="center" wrapText="1"/>
    </xf>
    <xf numFmtId="0" fontId="82" fillId="0" borderId="46" xfId="3208" applyFont="1" applyFill="1" applyBorder="1" applyAlignment="1" applyProtection="1">
      <alignment horizontal="center" vertical="center" wrapText="1"/>
    </xf>
    <xf numFmtId="0" fontId="82" fillId="0" borderId="33" xfId="3208" applyFont="1" applyFill="1" applyBorder="1" applyAlignment="1" applyProtection="1">
      <alignment horizontal="center" vertical="center" wrapText="1"/>
    </xf>
    <xf numFmtId="0" fontId="82" fillId="0" borderId="44" xfId="3208" applyFont="1" applyFill="1" applyBorder="1" applyAlignment="1" applyProtection="1">
      <alignment horizontal="center" vertical="center" textRotation="90" shrinkToFit="1"/>
    </xf>
    <xf numFmtId="0" fontId="82" fillId="0" borderId="14" xfId="3208" applyFont="1" applyFill="1" applyBorder="1" applyAlignment="1" applyProtection="1">
      <alignment horizontal="center" vertical="center" textRotation="90" shrinkToFit="1"/>
    </xf>
    <xf numFmtId="0" fontId="82" fillId="0" borderId="34" xfId="3208" applyFont="1" applyFill="1" applyBorder="1" applyAlignment="1" applyProtection="1">
      <alignment horizontal="center" vertical="center" textRotation="90" shrinkToFit="1"/>
    </xf>
    <xf numFmtId="0" fontId="80" fillId="0" borderId="55" xfId="3208" applyFont="1" applyBorder="1" applyAlignment="1">
      <alignment horizontal="center" vertical="center" wrapText="1"/>
    </xf>
    <xf numFmtId="0" fontId="80" fillId="0" borderId="64" xfId="3208" applyFont="1" applyBorder="1" applyAlignment="1">
      <alignment horizontal="center" vertical="center" wrapText="1"/>
    </xf>
    <xf numFmtId="0" fontId="80" fillId="0" borderId="77" xfId="3208" applyFont="1" applyBorder="1" applyAlignment="1">
      <alignment horizontal="center" vertical="center" wrapText="1"/>
    </xf>
    <xf numFmtId="0" fontId="90" fillId="0" borderId="53" xfId="3208" applyFont="1" applyFill="1" applyBorder="1" applyAlignment="1">
      <alignment horizontal="center" vertical="center"/>
    </xf>
    <xf numFmtId="0" fontId="90" fillId="0" borderId="57" xfId="3208" applyFont="1" applyFill="1" applyBorder="1" applyAlignment="1">
      <alignment horizontal="center" vertical="center"/>
    </xf>
    <xf numFmtId="0" fontId="81" fillId="0" borderId="53" xfId="3208" applyFont="1" applyBorder="1" applyAlignment="1">
      <alignment horizontal="center" vertical="center" wrapText="1"/>
    </xf>
    <xf numFmtId="0" fontId="81" fillId="0" borderId="9" xfId="3208" applyFont="1" applyBorder="1" applyAlignment="1">
      <alignment horizontal="center" vertical="center" wrapText="1"/>
    </xf>
    <xf numFmtId="0" fontId="81" fillId="0" borderId="57" xfId="3208" applyFont="1" applyBorder="1" applyAlignment="1">
      <alignment horizontal="center" vertical="center" wrapText="1"/>
    </xf>
    <xf numFmtId="0" fontId="81" fillId="0" borderId="66" xfId="3208" applyFont="1" applyBorder="1" applyAlignment="1">
      <alignment horizontal="center" vertical="center" wrapText="1"/>
    </xf>
    <xf numFmtId="0" fontId="81" fillId="0" borderId="73" xfId="3208" applyFont="1" applyBorder="1" applyAlignment="1">
      <alignment horizontal="center" vertical="center" wrapText="1"/>
    </xf>
    <xf numFmtId="0" fontId="81" fillId="0" borderId="67" xfId="3208" applyFont="1" applyBorder="1" applyAlignment="1">
      <alignment horizontal="center" vertical="center" wrapText="1"/>
    </xf>
    <xf numFmtId="0" fontId="86" fillId="0" borderId="14" xfId="3208" applyFont="1" applyBorder="1" applyAlignment="1">
      <alignment horizontal="center" vertical="center" textRotation="90" shrinkToFit="1"/>
    </xf>
    <xf numFmtId="0" fontId="91" fillId="32" borderId="49" xfId="3208" applyFont="1" applyFill="1" applyBorder="1" applyAlignment="1">
      <alignment horizontal="center" vertical="center" shrinkToFit="1"/>
    </xf>
    <xf numFmtId="0" fontId="86" fillId="0" borderId="40" xfId="3208" applyFont="1" applyBorder="1" applyAlignment="1">
      <alignment horizontal="center" vertical="center" textRotation="90" shrinkToFit="1"/>
    </xf>
    <xf numFmtId="0" fontId="86" fillId="0" borderId="53" xfId="3208" applyFont="1" applyBorder="1" applyAlignment="1">
      <alignment horizontal="center" vertical="center" textRotation="90" shrinkToFit="1"/>
    </xf>
    <xf numFmtId="0" fontId="90" fillId="0" borderId="44" xfId="3208" applyFont="1" applyFill="1" applyBorder="1" applyAlignment="1">
      <alignment horizontal="center" vertical="center"/>
    </xf>
    <xf numFmtId="0" fontId="90" fillId="0" borderId="71" xfId="3208" applyFont="1" applyFill="1" applyBorder="1" applyAlignment="1">
      <alignment horizontal="center" vertical="center"/>
    </xf>
    <xf numFmtId="0" fontId="90" fillId="0" borderId="72" xfId="3208" applyFont="1" applyFill="1" applyBorder="1" applyAlignment="1">
      <alignment horizontal="center" vertical="center"/>
    </xf>
    <xf numFmtId="186" fontId="80" fillId="0" borderId="68" xfId="3208" applyNumberFormat="1" applyFont="1" applyBorder="1" applyAlignment="1">
      <alignment horizontal="center" vertical="center" wrapText="1"/>
    </xf>
    <xf numFmtId="186" fontId="80" fillId="0" borderId="69" xfId="3208" applyNumberFormat="1" applyFont="1" applyBorder="1" applyAlignment="1">
      <alignment horizontal="center" vertical="center" wrapText="1"/>
    </xf>
    <xf numFmtId="186" fontId="80" fillId="0" borderId="70" xfId="3208" applyNumberFormat="1" applyFont="1" applyBorder="1" applyAlignment="1">
      <alignment horizontal="center" vertical="center" wrapText="1"/>
    </xf>
    <xf numFmtId="187" fontId="80" fillId="0" borderId="63" xfId="3208" applyNumberFormat="1" applyFont="1" applyBorder="1" applyAlignment="1">
      <alignment horizontal="center" vertical="center" wrapText="1"/>
    </xf>
    <xf numFmtId="187" fontId="80" fillId="0" borderId="64" xfId="3208" applyNumberFormat="1" applyFont="1" applyBorder="1" applyAlignment="1">
      <alignment horizontal="center" vertical="center" wrapText="1"/>
    </xf>
    <xf numFmtId="187" fontId="80" fillId="0" borderId="65" xfId="3208" applyNumberFormat="1" applyFont="1" applyBorder="1" applyAlignment="1">
      <alignment horizontal="center" vertical="center" wrapText="1"/>
    </xf>
    <xf numFmtId="0" fontId="86" fillId="0" borderId="44" xfId="3208" applyFont="1" applyBorder="1" applyAlignment="1">
      <alignment horizontal="center" vertical="center" textRotation="90" shrinkToFit="1"/>
    </xf>
    <xf numFmtId="168" fontId="66" fillId="0" borderId="0" xfId="3210" applyNumberFormat="1" applyFont="1" applyFill="1" applyBorder="1" applyAlignment="1">
      <alignment horizontal="center" vertical="center" wrapText="1"/>
    </xf>
    <xf numFmtId="0" fontId="21" fillId="0" borderId="43" xfId="3210" applyFont="1" applyFill="1" applyBorder="1" applyAlignment="1" applyProtection="1">
      <alignment horizontal="center" vertical="center" wrapText="1"/>
    </xf>
    <xf numFmtId="0" fontId="21" fillId="0" borderId="46" xfId="3210" applyFont="1" applyFill="1" applyBorder="1" applyAlignment="1" applyProtection="1">
      <alignment horizontal="center" vertical="center" wrapText="1"/>
    </xf>
    <xf numFmtId="0" fontId="0" fillId="0" borderId="0" xfId="0"/>
    <xf numFmtId="0" fontId="21" fillId="0" borderId="1" xfId="3210" applyFont="1" applyFill="1" applyBorder="1" applyAlignment="1">
      <alignment horizontal="center" vertical="center" wrapText="1"/>
    </xf>
    <xf numFmtId="0" fontId="21" fillId="0" borderId="44"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cellXfs>
  <cellStyles count="3306">
    <cellStyle name="??                          " xfId="1"/>
    <cellStyle name="??_kc-elec system check list" xfId="2"/>
    <cellStyle name="_Aux.cons" xfId="3"/>
    <cellStyle name="_Cent.Sect" xfId="4"/>
    <cellStyle name="_DGVCL" xfId="5"/>
    <cellStyle name="_EBC Format Nadiad" xfId="6"/>
    <cellStyle name="_EBC Format Nadiad_AMR" xfId="7"/>
    <cellStyle name="_EBC Format Nadiad_AMR_SOP MIS TNDSEP TO MAR" xfId="8"/>
    <cellStyle name="_EBC Format Nadiad_AMR_SOP TND" xfId="9"/>
    <cellStyle name="_EBC Format Nadiad_AMR_TNDOCT-TO MAR-14" xfId="10"/>
    <cellStyle name="_EBC Format Nadiad_SOP MIS TNDSEP TO MAR" xfId="11"/>
    <cellStyle name="_EBC Format Nadiad_SOP TND" xfId="12"/>
    <cellStyle name="_EBC Format Nadiad_T&amp;D April--09" xfId="13"/>
    <cellStyle name="_EBC Format Nadiad_T&amp;D April--09_SOP MIS TNDSEP TO MAR" xfId="14"/>
    <cellStyle name="_EBC Format Nadiad_T&amp;D April--09_SOP TND" xfId="15"/>
    <cellStyle name="_EBC Format Nadiad_T&amp;D April--09_TNDOCT-TO MAR-14" xfId="16"/>
    <cellStyle name="_EBC Format Nadiad_TNDOCT-TO MAR-14" xfId="17"/>
    <cellStyle name="_EBC Format Nov05" xfId="18"/>
    <cellStyle name="_EBC Format(interface) nadiad dt.28-12-04" xfId="19"/>
    <cellStyle name="_EBC Format(interface) nadiad dt.28-12-04_AMR" xfId="20"/>
    <cellStyle name="_EBC Format(interface) nadiad dt.28-12-04_AMR_SOP MIS TNDSEP TO MAR" xfId="21"/>
    <cellStyle name="_EBC Format(interface) nadiad dt.28-12-04_AMR_SOP TND" xfId="22"/>
    <cellStyle name="_EBC Format(interface) nadiad dt.28-12-04_AMR_TNDOCT-TO MAR-14" xfId="23"/>
    <cellStyle name="_EBC Format(interface) nadiad dt.28-12-04_SOP MIS TNDSEP TO MAR" xfId="24"/>
    <cellStyle name="_EBC Format(interface) nadiad dt.28-12-04_SOP TND" xfId="25"/>
    <cellStyle name="_EBC Format(interface) nadiad dt.28-12-04_T&amp;D April--09" xfId="26"/>
    <cellStyle name="_EBC Format(interface) nadiad dt.28-12-04_T&amp;D April--09_SOP MIS TNDSEP TO MAR" xfId="27"/>
    <cellStyle name="_EBC Format(interface) nadiad dt.28-12-04_T&amp;D April--09_SOP TND" xfId="28"/>
    <cellStyle name="_EBC Format(interface) nadiad dt.28-12-04_T&amp;D April--09_TNDOCT-TO MAR-14" xfId="29"/>
    <cellStyle name="_EBC Format(interface) nadiad dt.28-12-04_TNDOCT-TO MAR-14" xfId="30"/>
    <cellStyle name="_Gen.Details" xfId="31"/>
    <cellStyle name="_GencoMonthlyImport " xfId="32"/>
    <cellStyle name="_GencoMonthlyImport _AMR" xfId="33"/>
    <cellStyle name="_GencoMonthlyImport _AMR_SOP MIS TNDSEP TO MAR" xfId="34"/>
    <cellStyle name="_GencoMonthlyImport _AMR_SOP TND" xfId="35"/>
    <cellStyle name="_GencoMonthlyImport _AMR_TNDOCT-TO MAR-14" xfId="36"/>
    <cellStyle name="_GencoMonthlyImport _SOP MIS TNDSEP TO MAR" xfId="37"/>
    <cellStyle name="_GencoMonthlyImport _SOP TND" xfId="38"/>
    <cellStyle name="_GencoMonthlyImport _T&amp;D April--09" xfId="39"/>
    <cellStyle name="_GencoMonthlyImport _T&amp;D April--09_SOP MIS TNDSEP TO MAR" xfId="40"/>
    <cellStyle name="_GencoMonthlyImport _T&amp;D April--09_SOP TND" xfId="41"/>
    <cellStyle name="_GencoMonthlyImport _T&amp;D April--09_TNDOCT-TO MAR-14" xfId="42"/>
    <cellStyle name="_GencoMonthlyImport _TNDOCT-TO MAR-14" xfId="43"/>
    <cellStyle name="_gerc sop mar-09 tnd data" xfId="44"/>
    <cellStyle name="_gerc sop mar-09 tnd data_AG HVDSJun -12" xfId="45"/>
    <cellStyle name="_gerc sop mar-09 tnd data_PGVCL SOP MIS 2 11-12 Qtr" xfId="46"/>
    <cellStyle name="_gerc sop mar-09 tnd data_PGVCL SOP MIS 2 11-12 Qtr_SOP MIS TNDSEP TO MAR" xfId="47"/>
    <cellStyle name="_gerc sop mar-09 tnd data_PGVCL SOP MIS 2 11-12 Qtr_SOP TND" xfId="48"/>
    <cellStyle name="_gerc sop mar-09 tnd data_PGVCL SOP MIS 2 11-12 Qtr_TNDOCT-TO MAR-14" xfId="49"/>
    <cellStyle name="_gerc sop mar-09 tnd data_SOP MIS TNDSEP TO MAR" xfId="50"/>
    <cellStyle name="_gerc sop mar-09 tnd data_SOP TND" xfId="51"/>
    <cellStyle name="_gerc sop mar-09 tnd data_tnd" xfId="52"/>
    <cellStyle name="_gerc sop mar-09 tnd data_tnd_SOP MIS TNDSEP TO MAR" xfId="53"/>
    <cellStyle name="_gerc sop mar-09 tnd data_tnd_SOP TND" xfId="54"/>
    <cellStyle name="_gerc sop mar-09 tnd data_tnd_TNDOCT-TO MAR-14" xfId="55"/>
    <cellStyle name="_gerc sop mar-09 tnd data_TNDOCT-TO MAR-14" xfId="56"/>
    <cellStyle name="_Gondal" xfId="57"/>
    <cellStyle name="_Gondal TR Circle MAY-04" xfId="58"/>
    <cellStyle name="_Gondal TR Circle MAY-04_AMR" xfId="59"/>
    <cellStyle name="_Gondal TR Circle MAY-04_AMR_SOP MIS TNDSEP TO MAR" xfId="60"/>
    <cellStyle name="_Gondal TR Circle MAY-04_AMR_SOP TND" xfId="61"/>
    <cellStyle name="_Gondal TR Circle MAY-04_AMR_TNDOCT-TO MAR-14" xfId="62"/>
    <cellStyle name="_Gondal TR Circle MAY-04_SOP MIS TNDSEP TO MAR" xfId="63"/>
    <cellStyle name="_Gondal TR Circle MAY-04_SOP TND" xfId="64"/>
    <cellStyle name="_Gondal TR Circle MAY-04_T&amp;D April--09" xfId="65"/>
    <cellStyle name="_Gondal TR Circle MAY-04_T&amp;D April--09_SOP MIS TNDSEP TO MAR" xfId="66"/>
    <cellStyle name="_Gondal TR Circle MAY-04_T&amp;D April--09_SOP TND" xfId="67"/>
    <cellStyle name="_Gondal TR Circle MAY-04_T&amp;D April--09_TNDOCT-TO MAR-14" xfId="68"/>
    <cellStyle name="_Gondal TR Circle MAY-04_TNDOCT-TO MAR-14" xfId="69"/>
    <cellStyle name="_MGVCL" xfId="70"/>
    <cellStyle name="_Nadiad New EBC fomat 23.2.05" xfId="71"/>
    <cellStyle name="_Nadiad New EBC fomat 23.2.05_AMR" xfId="72"/>
    <cellStyle name="_Nadiad New EBC fomat 23.2.05_AMR_SOP MIS TNDSEP TO MAR" xfId="73"/>
    <cellStyle name="_Nadiad New EBC fomat 23.2.05_AMR_SOP TND" xfId="74"/>
    <cellStyle name="_Nadiad New EBC fomat 23.2.05_AMR_TNDOCT-TO MAR-14" xfId="75"/>
    <cellStyle name="_Nadiad New EBC fomat 23.2.05_SOP MIS TNDSEP TO MAR" xfId="76"/>
    <cellStyle name="_Nadiad New EBC fomat 23.2.05_SOP TND" xfId="77"/>
    <cellStyle name="_Nadiad New EBC fomat 23.2.05_T&amp;D April--09" xfId="78"/>
    <cellStyle name="_Nadiad New EBC fomat 23.2.05_T&amp;D April--09_SOP MIS TNDSEP TO MAR" xfId="79"/>
    <cellStyle name="_Nadiad New EBC fomat 23.2.05_T&amp;D April--09_SOP TND" xfId="80"/>
    <cellStyle name="_Nadiad New EBC fomat 23.2.05_T&amp;D April--09_TNDOCT-TO MAR-14" xfId="81"/>
    <cellStyle name="_Nadiad New EBC fomat 23.2.05_TNDOCT-TO MAR-14" xfId="82"/>
    <cellStyle name="_Nadiad New EBC Format April-05" xfId="83"/>
    <cellStyle name="_Nadiad New EBC Format April-05_AMR" xfId="84"/>
    <cellStyle name="_Nadiad New EBC Format April-05_AMR_SOP MIS TNDSEP TO MAR" xfId="85"/>
    <cellStyle name="_Nadiad New EBC Format April-05_AMR_SOP TND" xfId="86"/>
    <cellStyle name="_Nadiad New EBC Format April-05_AMR_TNDOCT-TO MAR-14" xfId="87"/>
    <cellStyle name="_Nadiad New EBC Format April-05_SOP MIS TNDSEP TO MAR" xfId="88"/>
    <cellStyle name="_Nadiad New EBC Format April-05_SOP TND" xfId="89"/>
    <cellStyle name="_Nadiad New EBC Format April-05_T&amp;D April--09" xfId="90"/>
    <cellStyle name="_Nadiad New EBC Format April-05_T&amp;D April--09_SOP MIS TNDSEP TO MAR" xfId="91"/>
    <cellStyle name="_Nadiad New EBC Format April-05_T&amp;D April--09_SOP TND" xfId="92"/>
    <cellStyle name="_Nadiad New EBC Format April-05_T&amp;D April--09_TNDOCT-TO MAR-14" xfId="93"/>
    <cellStyle name="_Nadiad New EBC Format April-05_TNDOCT-TO MAR-14" xfId="94"/>
    <cellStyle name="_New EBC Format 28.3.05" xfId="95"/>
    <cellStyle name="_New EBC Format 28.3.05_AMR" xfId="96"/>
    <cellStyle name="_New EBC Format 28.3.05_AMR_SOP MIS TNDSEP TO MAR" xfId="97"/>
    <cellStyle name="_New EBC Format 28.3.05_AMR_SOP TND" xfId="98"/>
    <cellStyle name="_New EBC Format 28.3.05_AMR_TNDOCT-TO MAR-14" xfId="99"/>
    <cellStyle name="_New EBC Format 28.3.05_SOP MIS TNDSEP TO MAR" xfId="100"/>
    <cellStyle name="_New EBC Format 28.3.05_SOP TND" xfId="101"/>
    <cellStyle name="_New EBC Format 28.3.05_T&amp;D April--09" xfId="102"/>
    <cellStyle name="_New EBC Format 28.3.05_T&amp;D April--09_SOP MIS TNDSEP TO MAR" xfId="103"/>
    <cellStyle name="_New EBC Format 28.3.05_T&amp;D April--09_SOP TND" xfId="104"/>
    <cellStyle name="_New EBC Format 28.3.05_T&amp;D April--09_TNDOCT-TO MAR-14" xfId="105"/>
    <cellStyle name="_New EBC Format 28.3.05_TNDOCT-TO MAR-14" xfId="106"/>
    <cellStyle name="_New EBC format for Nadiad (TR)  30.09.04" xfId="107"/>
    <cellStyle name="_New EBC format for Nadiad (TR)  30.09.04_AMR" xfId="108"/>
    <cellStyle name="_New EBC format for Nadiad (TR)  30.09.04_AMR_SOP MIS TNDSEP TO MAR" xfId="109"/>
    <cellStyle name="_New EBC format for Nadiad (TR)  30.09.04_AMR_SOP TND" xfId="110"/>
    <cellStyle name="_New EBC format for Nadiad (TR)  30.09.04_AMR_TNDOCT-TO MAR-14" xfId="111"/>
    <cellStyle name="_New EBC format for Nadiad (TR)  30.09.04_SOP MIS TNDSEP TO MAR" xfId="112"/>
    <cellStyle name="_New EBC format for Nadiad (TR)  30.09.04_SOP TND" xfId="113"/>
    <cellStyle name="_New EBC format for Nadiad (TR)  30.09.04_T&amp;D April--09" xfId="114"/>
    <cellStyle name="_New EBC format for Nadiad (TR)  30.09.04_T&amp;D April--09_SOP MIS TNDSEP TO MAR" xfId="115"/>
    <cellStyle name="_New EBC format for Nadiad (TR)  30.09.04_T&amp;D April--09_SOP TND" xfId="116"/>
    <cellStyle name="_New EBC format for Nadiad (TR)  30.09.04_T&amp;D April--09_TNDOCT-TO MAR-14" xfId="117"/>
    <cellStyle name="_New EBC format for Nadiad (TR)  30.09.04_TNDOCT-TO MAR-14" xfId="118"/>
    <cellStyle name="_PGVCL" xfId="119"/>
    <cellStyle name="_PGVCL- 7" xfId="120"/>
    <cellStyle name="_PGVCL- 7-" xfId="121"/>
    <cellStyle name="_PGVCL- 7-_AG HVDSJun -12" xfId="122"/>
    <cellStyle name="_PGVCL- 7-_PGVCL SOP MIS 2 11-12 Qtr" xfId="123"/>
    <cellStyle name="_PGVCL- 7-_PGVCL SOP MIS 2 11-12 Qtr_SOP MIS TNDSEP TO MAR" xfId="124"/>
    <cellStyle name="_PGVCL- 7-_PGVCL SOP MIS 2 11-12 Qtr_SOP TND" xfId="125"/>
    <cellStyle name="_PGVCL- 7-_PGVCL SOP MIS 2 11-12 Qtr_TNDOCT-TO MAR-14" xfId="126"/>
    <cellStyle name="_PGVCL- 7_SOP MIS TNDSEP TO MAR" xfId="127"/>
    <cellStyle name="_PGVCL- 7-_SOP MIS TNDSEP TO MAR" xfId="128"/>
    <cellStyle name="_PGVCL- 7_SOP TND" xfId="129"/>
    <cellStyle name="_PGVCL- 7-_SOP TND" xfId="130"/>
    <cellStyle name="_PGVCL- 7-_t &amp; d SOP HALF YEARLY  26.04.11 014 012" xfId="131"/>
    <cellStyle name="_PGVCL- 7-_t &amp; d SOP HALF YEARLY  26.04.11 014 012_SOP MIS TNDSEP TO MAR" xfId="132"/>
    <cellStyle name="_PGVCL- 7-_t &amp; d SOP HALF YEARLY  26.04.11 014 012_SOP TND" xfId="133"/>
    <cellStyle name="_PGVCL- 7-_t &amp; d SOP HALF YEARLY  26.04.11 014 012_TNDOCT-TO MAR-14" xfId="134"/>
    <cellStyle name="_PGVCL- 7-_tnd" xfId="135"/>
    <cellStyle name="_PGVCL- 7-_tnd_SOP MIS TNDSEP TO MAR" xfId="136"/>
    <cellStyle name="_PGVCL- 7-_tnd_SOP TND" xfId="137"/>
    <cellStyle name="_PGVCL- 7-_tnd_TNDOCT-TO MAR-14" xfId="138"/>
    <cellStyle name="_PGVCL- 7_TNDOCT-TO MAR-14" xfId="139"/>
    <cellStyle name="_PGVCL- 7-_TNDOCT-TO MAR-14" xfId="140"/>
    <cellStyle name="_PGVCL- 8" xfId="141"/>
    <cellStyle name="_PGVCL_FINAL SOP MIS TECH - 4 DEC-14" xfId="142"/>
    <cellStyle name="_PGVCL_FINAL SOP MIS TECH - 4 DEC-14 2" xfId="3263"/>
    <cellStyle name="_PGVCL_monthwise TT&amp;SF 2009-10-2010-11-12" xfId="3267"/>
    <cellStyle name="_pgvcl-1" xfId="143"/>
    <cellStyle name="_pgvcl-1_Accident - 2007-08 + 2008-09 -- 15.12.08" xfId="144"/>
    <cellStyle name="_pgvcl-1_Accident S-dn wise up to Nov. 08 for SE's Conference" xfId="145"/>
    <cellStyle name="_pgvcl-1_Book-DMTHL" xfId="146"/>
    <cellStyle name="_pgvcl-1_Comparison" xfId="147"/>
    <cellStyle name="_pgvcl-1_Details of Selected Urban Feeder" xfId="148"/>
    <cellStyle name="_pgvcl-1_DHTHL JAN-09" xfId="149"/>
    <cellStyle name="_pgvcl-1_dnthl Feb-09" xfId="150"/>
    <cellStyle name="_pgvcl-1_JGYssss" xfId="151"/>
    <cellStyle name="_pgvcl-1_JMN-7" xfId="152"/>
    <cellStyle name="_pgvcl-1_JMN-77" xfId="153"/>
    <cellStyle name="_pgvcl-1_JND - 5" xfId="154"/>
    <cellStyle name="_pgvcl-1_JND 50" xfId="155"/>
    <cellStyle name="_pgvcl-1_NEW MIS Feb - 08" xfId="156"/>
    <cellStyle name="_pgvcl-1_NEW MIS Feb - 08_Book-DMTHL" xfId="157"/>
    <cellStyle name="_pgvcl-1_NEW MIS Feb - 08_Comparison" xfId="158"/>
    <cellStyle name="_pgvcl-1_NEW MIS Feb - 08_Details of Selected Urban Feeder" xfId="159"/>
    <cellStyle name="_pgvcl-1_NEW MIS Feb - 08_DHTHL JAN-09" xfId="160"/>
    <cellStyle name="_pgvcl-1_NEW MIS Feb - 08_dnthl Feb-09" xfId="161"/>
    <cellStyle name="_pgvcl-1_NEW MIS Feb - 08_JGYssss" xfId="162"/>
    <cellStyle name="_pgvcl-1_NEW MIS Feb - 08_PBR" xfId="163"/>
    <cellStyle name="_pgvcl-1_NEW MIS Feb - 08_PBR CO_DAILY REPORT GIS - 20-01-09" xfId="164"/>
    <cellStyle name="_pgvcl-1_NEW MIS Feb - 08_Point No.-3 T&amp;D _ 06-11-08" xfId="165"/>
    <cellStyle name="_pgvcl-1_NEW MIS Feb - 08_Point no.3_17-10-08" xfId="166"/>
    <cellStyle name="_pgvcl-1_NEW MIS Feb - 08_T&amp;D August-08" xfId="167"/>
    <cellStyle name="_pgvcl-1_NEW MIS Feb - 08_T&amp;D Data 2005-06 Onwards Database master" xfId="168"/>
    <cellStyle name="_pgvcl-1_NEW MIS Feb - 08_T&amp;D Dec-08" xfId="169"/>
    <cellStyle name="_pgvcl-1_NEW MIS Feb - 08_T&amp;D July-08" xfId="170"/>
    <cellStyle name="_pgvcl-1_NEW MIS Feb - 08_URBAN WEEKLY PBR CO" xfId="171"/>
    <cellStyle name="_pgvcl-1_NEW MIS Feb - 08_Weekly Urban PBR CO - 06-03-09 to 12-03-09" xfId="172"/>
    <cellStyle name="_pgvcl-1_NEW MIS Feb - 08_Weekly Urban PBR CO - 20-02-09 to 26-02-09" xfId="173"/>
    <cellStyle name="_pgvcl-1_NEW MIS Feb - 08_Weekly Urban PBR CO - 30-01-09 to 05-02-09" xfId="174"/>
    <cellStyle name="_pgvcl-1_NEW MIS Feb - 08_Weekly Urban PBR CO - 9-1-09 to 15.01.09" xfId="175"/>
    <cellStyle name="_pgvcl-1_NEW MIS Jan - 08" xfId="176"/>
    <cellStyle name="_pgvcl-1_NEW MIS Jan - 08_Book-DMTHL" xfId="177"/>
    <cellStyle name="_pgvcl-1_NEW MIS Jan - 08_Comparison" xfId="178"/>
    <cellStyle name="_pgvcl-1_NEW MIS Jan - 08_Details of Selected Urban Feeder" xfId="179"/>
    <cellStyle name="_pgvcl-1_NEW MIS Jan - 08_DHTHL JAN-09" xfId="180"/>
    <cellStyle name="_pgvcl-1_NEW MIS Jan - 08_dnthl Feb-09" xfId="181"/>
    <cellStyle name="_pgvcl-1_NEW MIS Jan - 08_JGYssss" xfId="182"/>
    <cellStyle name="_pgvcl-1_NEW MIS Jan - 08_PBR" xfId="183"/>
    <cellStyle name="_pgvcl-1_NEW MIS Jan - 08_PBR CO_DAILY REPORT GIS - 20-01-09" xfId="184"/>
    <cellStyle name="_pgvcl-1_NEW MIS Jan - 08_Point No.-3 T&amp;D _ 06-11-08" xfId="185"/>
    <cellStyle name="_pgvcl-1_NEW MIS Jan - 08_Point no.3_17-10-08" xfId="186"/>
    <cellStyle name="_pgvcl-1_NEW MIS Jan - 08_T&amp;D August-08" xfId="187"/>
    <cellStyle name="_pgvcl-1_NEW MIS Jan - 08_T&amp;D Data 2005-06 Onwards Database master" xfId="188"/>
    <cellStyle name="_pgvcl-1_NEW MIS Jan - 08_T&amp;D Dec-08" xfId="189"/>
    <cellStyle name="_pgvcl-1_NEW MIS Jan - 08_T&amp;D July-08" xfId="190"/>
    <cellStyle name="_pgvcl-1_NEW MIS Jan - 08_URBAN WEEKLY PBR CO" xfId="191"/>
    <cellStyle name="_pgvcl-1_NEW MIS Jan - 08_Weekly Urban PBR CO - 06-03-09 to 12-03-09" xfId="192"/>
    <cellStyle name="_pgvcl-1_NEW MIS Jan - 08_Weekly Urban PBR CO - 20-02-09 to 26-02-09" xfId="193"/>
    <cellStyle name="_pgvcl-1_NEW MIS Jan - 08_Weekly Urban PBR CO - 30-01-09 to 05-02-09" xfId="194"/>
    <cellStyle name="_pgvcl-1_NEW MIS Jan - 08_Weekly Urban PBR CO - 9-1-09 to 15.01.09" xfId="195"/>
    <cellStyle name="_pgvcl-1_NEW MIS Mar - 08" xfId="196"/>
    <cellStyle name="_pgvcl-1_PBR" xfId="197"/>
    <cellStyle name="_pgvcl-1_PBR CO_DAILY REPORT GIS - 20-01-09" xfId="198"/>
    <cellStyle name="_pgvcl-1_PBR-7" xfId="199"/>
    <cellStyle name="_pgvcl-1_Point No.-3 T&amp;D _ 06-11-08" xfId="200"/>
    <cellStyle name="_pgvcl-1_Point no.3_17-10-08" xfId="201"/>
    <cellStyle name="_pgvcl-1_sept JMN-7" xfId="202"/>
    <cellStyle name="_pgvcl-1_T&amp;D August-08" xfId="203"/>
    <cellStyle name="_pgvcl-1_T&amp;D Data 2005-06 Onwards Database master" xfId="204"/>
    <cellStyle name="_pgvcl-1_T&amp;D Dec-08" xfId="205"/>
    <cellStyle name="_pgvcl-1_T&amp;D July-08" xfId="206"/>
    <cellStyle name="_pgvcl-1_URBAN WEEKLY PBR CO" xfId="207"/>
    <cellStyle name="_pgvcl-1_Weekly Urban PBR CO - 06-03-09 to 12-03-09" xfId="208"/>
    <cellStyle name="_pgvcl-1_Weekly Urban PBR CO - 20-02-09 to 26-02-09" xfId="209"/>
    <cellStyle name="_pgvcl-1_Weekly Urban PBR CO - 30-01-09 to 05-02-09" xfId="210"/>
    <cellStyle name="_pgvcl-1_Weekly Urban PBR CO - 9-1-09 to 15.01.09" xfId="211"/>
    <cellStyle name="_pgvcl-1-1" xfId="212"/>
    <cellStyle name="_pgvcl-1-1_Accident - 2007-08 + 2008-09 -- 15.12.08" xfId="213"/>
    <cellStyle name="_pgvcl-1-1_Accident S-dn wise up to Nov. 08 for SE's Conference" xfId="214"/>
    <cellStyle name="_pgvcl-1-1_Book-DMTHL" xfId="215"/>
    <cellStyle name="_pgvcl-1-1_Comparison" xfId="216"/>
    <cellStyle name="_pgvcl-1-1_Details of Selected Urban Feeder" xfId="217"/>
    <cellStyle name="_pgvcl-1-1_DHTHL JAN-09" xfId="218"/>
    <cellStyle name="_pgvcl-1-1_dnthl Feb-09" xfId="219"/>
    <cellStyle name="_pgvcl-1-1_JGYssss" xfId="220"/>
    <cellStyle name="_pgvcl-1-1_JMN-7" xfId="221"/>
    <cellStyle name="_pgvcl-1-1_JMN-77" xfId="222"/>
    <cellStyle name="_pgvcl-1-1_JND - 5" xfId="223"/>
    <cellStyle name="_pgvcl-1-1_JND 50" xfId="224"/>
    <cellStyle name="_pgvcl-1-1_NEW MIS Feb - 08" xfId="225"/>
    <cellStyle name="_pgvcl-1-1_NEW MIS Feb - 08_Book-DMTHL" xfId="226"/>
    <cellStyle name="_pgvcl-1-1_NEW MIS Feb - 08_Comparison" xfId="227"/>
    <cellStyle name="_pgvcl-1-1_NEW MIS Feb - 08_Details of Selected Urban Feeder" xfId="228"/>
    <cellStyle name="_pgvcl-1-1_NEW MIS Feb - 08_DHTHL JAN-09" xfId="229"/>
    <cellStyle name="_pgvcl-1-1_NEW MIS Feb - 08_dnthl Feb-09" xfId="230"/>
    <cellStyle name="_pgvcl-1-1_NEW MIS Feb - 08_JGYssss" xfId="231"/>
    <cellStyle name="_pgvcl-1-1_NEW MIS Feb - 08_PBR" xfId="232"/>
    <cellStyle name="_pgvcl-1-1_NEW MIS Feb - 08_PBR CO_DAILY REPORT GIS - 20-01-09" xfId="233"/>
    <cellStyle name="_pgvcl-1-1_NEW MIS Feb - 08_Point No.-3 T&amp;D _ 06-11-08" xfId="234"/>
    <cellStyle name="_pgvcl-1-1_NEW MIS Feb - 08_Point no.3_17-10-08" xfId="235"/>
    <cellStyle name="_pgvcl-1-1_NEW MIS Feb - 08_T&amp;D August-08" xfId="236"/>
    <cellStyle name="_pgvcl-1-1_NEW MIS Feb - 08_T&amp;D Data 2005-06 Onwards Database master" xfId="237"/>
    <cellStyle name="_pgvcl-1-1_NEW MIS Feb - 08_T&amp;D Dec-08" xfId="238"/>
    <cellStyle name="_pgvcl-1-1_NEW MIS Feb - 08_T&amp;D July-08" xfId="239"/>
    <cellStyle name="_pgvcl-1-1_NEW MIS Feb - 08_URBAN WEEKLY PBR CO" xfId="240"/>
    <cellStyle name="_pgvcl-1-1_NEW MIS Feb - 08_Weekly Urban PBR CO - 06-03-09 to 12-03-09" xfId="241"/>
    <cellStyle name="_pgvcl-1-1_NEW MIS Feb - 08_Weekly Urban PBR CO - 20-02-09 to 26-02-09" xfId="242"/>
    <cellStyle name="_pgvcl-1-1_NEW MIS Feb - 08_Weekly Urban PBR CO - 30-01-09 to 05-02-09" xfId="243"/>
    <cellStyle name="_pgvcl-1-1_NEW MIS Feb - 08_Weekly Urban PBR CO - 9-1-09 to 15.01.09" xfId="244"/>
    <cellStyle name="_pgvcl-1-1_NEW MIS Jan - 08" xfId="245"/>
    <cellStyle name="_pgvcl-1-1_NEW MIS Jan - 08_Book-DMTHL" xfId="246"/>
    <cellStyle name="_pgvcl-1-1_NEW MIS Jan - 08_Comparison" xfId="247"/>
    <cellStyle name="_pgvcl-1-1_NEW MIS Jan - 08_Details of Selected Urban Feeder" xfId="248"/>
    <cellStyle name="_pgvcl-1-1_NEW MIS Jan - 08_DHTHL JAN-09" xfId="249"/>
    <cellStyle name="_pgvcl-1-1_NEW MIS Jan - 08_dnthl Feb-09" xfId="250"/>
    <cellStyle name="_pgvcl-1-1_NEW MIS Jan - 08_JGYssss" xfId="251"/>
    <cellStyle name="_pgvcl-1-1_NEW MIS Jan - 08_PBR" xfId="252"/>
    <cellStyle name="_pgvcl-1-1_NEW MIS Jan - 08_PBR CO_DAILY REPORT GIS - 20-01-09" xfId="253"/>
    <cellStyle name="_pgvcl-1-1_NEW MIS Jan - 08_Point No.-3 T&amp;D _ 06-11-08" xfId="254"/>
    <cellStyle name="_pgvcl-1-1_NEW MIS Jan - 08_Point no.3_17-10-08" xfId="255"/>
    <cellStyle name="_pgvcl-1-1_NEW MIS Jan - 08_T&amp;D August-08" xfId="256"/>
    <cellStyle name="_pgvcl-1-1_NEW MIS Jan - 08_T&amp;D Data 2005-06 Onwards Database master" xfId="257"/>
    <cellStyle name="_pgvcl-1-1_NEW MIS Jan - 08_T&amp;D Dec-08" xfId="258"/>
    <cellStyle name="_pgvcl-1-1_NEW MIS Jan - 08_T&amp;D July-08" xfId="259"/>
    <cellStyle name="_pgvcl-1-1_NEW MIS Jan - 08_URBAN WEEKLY PBR CO" xfId="260"/>
    <cellStyle name="_pgvcl-1-1_NEW MIS Jan - 08_Weekly Urban PBR CO - 06-03-09 to 12-03-09" xfId="261"/>
    <cellStyle name="_pgvcl-1-1_NEW MIS Jan - 08_Weekly Urban PBR CO - 20-02-09 to 26-02-09" xfId="262"/>
    <cellStyle name="_pgvcl-1-1_NEW MIS Jan - 08_Weekly Urban PBR CO - 30-01-09 to 05-02-09" xfId="263"/>
    <cellStyle name="_pgvcl-1-1_NEW MIS Jan - 08_Weekly Urban PBR CO - 9-1-09 to 15.01.09" xfId="264"/>
    <cellStyle name="_pgvcl-1-1_NEW MIS Mar - 08" xfId="265"/>
    <cellStyle name="_pgvcl-1-1_PBR" xfId="266"/>
    <cellStyle name="_pgvcl-1-1_PBR CO_DAILY REPORT GIS - 20-01-09" xfId="267"/>
    <cellStyle name="_pgvcl-1-1_PBR-7" xfId="268"/>
    <cellStyle name="_pgvcl-1-1_Point No.-3 T&amp;D _ 06-11-08" xfId="269"/>
    <cellStyle name="_pgvcl-1-1_Point no.3_17-10-08" xfId="270"/>
    <cellStyle name="_pgvcl-1-1_sept JMN-7" xfId="271"/>
    <cellStyle name="_pgvcl-1-1_T&amp;D August-08" xfId="272"/>
    <cellStyle name="_pgvcl-1-1_T&amp;D Data 2005-06 Onwards Database master" xfId="273"/>
    <cellStyle name="_pgvcl-1-1_T&amp;D Dec-08" xfId="274"/>
    <cellStyle name="_pgvcl-1-1_T&amp;D July-08" xfId="275"/>
    <cellStyle name="_pgvcl-1-1_URBAN WEEKLY PBR CO" xfId="276"/>
    <cellStyle name="_pgvcl-1-1_Weekly Urban PBR CO - 06-03-09 to 12-03-09" xfId="277"/>
    <cellStyle name="_pgvcl-1-1_Weekly Urban PBR CO - 20-02-09 to 26-02-09" xfId="278"/>
    <cellStyle name="_pgvcl-1-1_Weekly Urban PBR CO - 30-01-09 to 05-02-09" xfId="279"/>
    <cellStyle name="_pgvcl-1-1_Weekly Urban PBR CO - 9-1-09 to 15.01.09" xfId="280"/>
    <cellStyle name="_pgvcl-2-2" xfId="281"/>
    <cellStyle name="_pgvcl-2-2_Accident - 2007-08 + 2008-09 -- 15.12.08" xfId="282"/>
    <cellStyle name="_pgvcl-2-2_Accident S-dn wise up to Nov. 08 for SE's Conference" xfId="283"/>
    <cellStyle name="_pgvcl-2-2_Book-DMTHL" xfId="284"/>
    <cellStyle name="_pgvcl-2-2_Comparison" xfId="285"/>
    <cellStyle name="_pgvcl-2-2_Details of Selected Urban Feeder" xfId="286"/>
    <cellStyle name="_pgvcl-2-2_DHTHL JAN-09" xfId="287"/>
    <cellStyle name="_pgvcl-2-2_dnthl Feb-09" xfId="288"/>
    <cellStyle name="_pgvcl-2-2_JGYssss" xfId="289"/>
    <cellStyle name="_pgvcl-2-2_JMN-7" xfId="290"/>
    <cellStyle name="_pgvcl-2-2_JMN-77" xfId="291"/>
    <cellStyle name="_pgvcl-2-2_JND - 5" xfId="292"/>
    <cellStyle name="_pgvcl-2-2_JND 50" xfId="293"/>
    <cellStyle name="_pgvcl-2-2_NEW MIS Feb - 08" xfId="294"/>
    <cellStyle name="_pgvcl-2-2_NEW MIS Feb - 08_Book-DMTHL" xfId="295"/>
    <cellStyle name="_pgvcl-2-2_NEW MIS Feb - 08_Comparison" xfId="296"/>
    <cellStyle name="_pgvcl-2-2_NEW MIS Feb - 08_Details of Selected Urban Feeder" xfId="297"/>
    <cellStyle name="_pgvcl-2-2_NEW MIS Feb - 08_DHTHL JAN-09" xfId="298"/>
    <cellStyle name="_pgvcl-2-2_NEW MIS Feb - 08_dnthl Feb-09" xfId="299"/>
    <cellStyle name="_pgvcl-2-2_NEW MIS Feb - 08_JGYssss" xfId="300"/>
    <cellStyle name="_pgvcl-2-2_NEW MIS Feb - 08_PBR" xfId="301"/>
    <cellStyle name="_pgvcl-2-2_NEW MIS Feb - 08_PBR CO_DAILY REPORT GIS - 20-01-09" xfId="302"/>
    <cellStyle name="_pgvcl-2-2_NEW MIS Feb - 08_Point No.-3 T&amp;D _ 06-11-08" xfId="303"/>
    <cellStyle name="_pgvcl-2-2_NEW MIS Feb - 08_Point no.3_17-10-08" xfId="304"/>
    <cellStyle name="_pgvcl-2-2_NEW MIS Feb - 08_T&amp;D August-08" xfId="305"/>
    <cellStyle name="_pgvcl-2-2_NEW MIS Feb - 08_T&amp;D Data 2005-06 Onwards Database master" xfId="306"/>
    <cellStyle name="_pgvcl-2-2_NEW MIS Feb - 08_T&amp;D Dec-08" xfId="307"/>
    <cellStyle name="_pgvcl-2-2_NEW MIS Feb - 08_T&amp;D July-08" xfId="308"/>
    <cellStyle name="_pgvcl-2-2_NEW MIS Feb - 08_URBAN WEEKLY PBR CO" xfId="309"/>
    <cellStyle name="_pgvcl-2-2_NEW MIS Feb - 08_Weekly Urban PBR CO - 06-03-09 to 12-03-09" xfId="310"/>
    <cellStyle name="_pgvcl-2-2_NEW MIS Feb - 08_Weekly Urban PBR CO - 20-02-09 to 26-02-09" xfId="311"/>
    <cellStyle name="_pgvcl-2-2_NEW MIS Feb - 08_Weekly Urban PBR CO - 30-01-09 to 05-02-09" xfId="312"/>
    <cellStyle name="_pgvcl-2-2_NEW MIS Feb - 08_Weekly Urban PBR CO - 9-1-09 to 15.01.09" xfId="313"/>
    <cellStyle name="_pgvcl-2-2_NEW MIS Jan - 08" xfId="314"/>
    <cellStyle name="_pgvcl-2-2_NEW MIS Jan - 08_Book-DMTHL" xfId="315"/>
    <cellStyle name="_pgvcl-2-2_NEW MIS Jan - 08_Comparison" xfId="316"/>
    <cellStyle name="_pgvcl-2-2_NEW MIS Jan - 08_Details of Selected Urban Feeder" xfId="317"/>
    <cellStyle name="_pgvcl-2-2_NEW MIS Jan - 08_DHTHL JAN-09" xfId="318"/>
    <cellStyle name="_pgvcl-2-2_NEW MIS Jan - 08_dnthl Feb-09" xfId="319"/>
    <cellStyle name="_pgvcl-2-2_NEW MIS Jan - 08_JGYssss" xfId="320"/>
    <cellStyle name="_pgvcl-2-2_NEW MIS Jan - 08_PBR" xfId="321"/>
    <cellStyle name="_pgvcl-2-2_NEW MIS Jan - 08_PBR CO_DAILY REPORT GIS - 20-01-09" xfId="322"/>
    <cellStyle name="_pgvcl-2-2_NEW MIS Jan - 08_Point No.-3 T&amp;D _ 06-11-08" xfId="323"/>
    <cellStyle name="_pgvcl-2-2_NEW MIS Jan - 08_Point no.3_17-10-08" xfId="324"/>
    <cellStyle name="_pgvcl-2-2_NEW MIS Jan - 08_T&amp;D August-08" xfId="325"/>
    <cellStyle name="_pgvcl-2-2_NEW MIS Jan - 08_T&amp;D Data 2005-06 Onwards Database master" xfId="326"/>
    <cellStyle name="_pgvcl-2-2_NEW MIS Jan - 08_T&amp;D Dec-08" xfId="327"/>
    <cellStyle name="_pgvcl-2-2_NEW MIS Jan - 08_T&amp;D July-08" xfId="328"/>
    <cellStyle name="_pgvcl-2-2_NEW MIS Jan - 08_URBAN WEEKLY PBR CO" xfId="329"/>
    <cellStyle name="_pgvcl-2-2_NEW MIS Jan - 08_Weekly Urban PBR CO - 06-03-09 to 12-03-09" xfId="330"/>
    <cellStyle name="_pgvcl-2-2_NEW MIS Jan - 08_Weekly Urban PBR CO - 20-02-09 to 26-02-09" xfId="331"/>
    <cellStyle name="_pgvcl-2-2_NEW MIS Jan - 08_Weekly Urban PBR CO - 30-01-09 to 05-02-09" xfId="332"/>
    <cellStyle name="_pgvcl-2-2_NEW MIS Jan - 08_Weekly Urban PBR CO - 9-1-09 to 15.01.09" xfId="333"/>
    <cellStyle name="_pgvcl-2-2_NEW MIS Mar - 08" xfId="334"/>
    <cellStyle name="_pgvcl-2-2_PBR" xfId="335"/>
    <cellStyle name="_pgvcl-2-2_PBR CO_DAILY REPORT GIS - 20-01-09" xfId="336"/>
    <cellStyle name="_pgvcl-2-2_PBR-7" xfId="337"/>
    <cellStyle name="_pgvcl-2-2_Point No.-3 T&amp;D _ 06-11-08" xfId="338"/>
    <cellStyle name="_pgvcl-2-2_Point no.3_17-10-08" xfId="339"/>
    <cellStyle name="_pgvcl-2-2_sept JMN-7" xfId="340"/>
    <cellStyle name="_pgvcl-2-2_T&amp;D August-08" xfId="341"/>
    <cellStyle name="_pgvcl-2-2_T&amp;D Data 2005-06 Onwards Database master" xfId="342"/>
    <cellStyle name="_pgvcl-2-2_T&amp;D Dec-08" xfId="343"/>
    <cellStyle name="_pgvcl-2-2_T&amp;D July-08" xfId="344"/>
    <cellStyle name="_pgvcl-2-2_URBAN WEEKLY PBR CO" xfId="345"/>
    <cellStyle name="_pgvcl-2-2_Weekly Urban PBR CO - 06-03-09 to 12-03-09" xfId="346"/>
    <cellStyle name="_pgvcl-2-2_Weekly Urban PBR CO - 20-02-09 to 26-02-09" xfId="347"/>
    <cellStyle name="_pgvcl-2-2_Weekly Urban PBR CO - 30-01-09 to 05-02-09" xfId="348"/>
    <cellStyle name="_pgvcl-2-2_Weekly Urban PBR CO - 9-1-09 to 15.01.09" xfId="349"/>
    <cellStyle name="_pgvcl-costal" xfId="350"/>
    <cellStyle name="_pgvcl-costal_Accident - 2007-08 + 2008-09 -- 15.12.08" xfId="351"/>
    <cellStyle name="_pgvcl-costal_Accident - 2007-08 + 2008-09 -- 15.12.08_SOP MIS TNDSEP TO MAR" xfId="352"/>
    <cellStyle name="_pgvcl-costal_Accident - 2007-08 + 2008-09 -- 15.12.08_SOP TND" xfId="353"/>
    <cellStyle name="_pgvcl-costal_Accident - 2007-08 + 2008-09 -- 15.12.08_TNDOCT-TO MAR-14" xfId="354"/>
    <cellStyle name="_pgvcl-costal_Accident S-dn wise up to Nov. 08 for SE's Conference" xfId="355"/>
    <cellStyle name="_pgvcl-costal_Accident S-dn wise up to Nov. 08 for SE's Conference_SOP MIS TNDSEP TO MAR" xfId="356"/>
    <cellStyle name="_pgvcl-costal_Accident S-dn wise up to Nov. 08 for SE's Conference_SOP TND" xfId="357"/>
    <cellStyle name="_pgvcl-costal_Accident S-dn wise up to Nov. 08 for SE's Conference_TNDOCT-TO MAR-14" xfId="358"/>
    <cellStyle name="_pgvcl-costal_Book-DMTHL" xfId="359"/>
    <cellStyle name="_pgvcl-costal_Botad MIS June 09" xfId="360"/>
    <cellStyle name="_pgvcl-costal_Comparison" xfId="361"/>
    <cellStyle name="_pgvcl-costal_Comparison_SOP MIS TNDSEP TO MAR" xfId="362"/>
    <cellStyle name="_pgvcl-costal_Comparison_SOP TND" xfId="363"/>
    <cellStyle name="_pgvcl-costal_Comparison_TNDOCT-TO MAR-14" xfId="364"/>
    <cellStyle name="_pgvcl-costal_Details of Selected Urban Feeder" xfId="365"/>
    <cellStyle name="_pgvcl-costal_Details of Selected Urban Feeder_SOP MIS TNDSEP TO MAR" xfId="366"/>
    <cellStyle name="_pgvcl-costal_Details of Selected Urban Feeder_SOP TND" xfId="367"/>
    <cellStyle name="_pgvcl-costal_Details of Selected Urban Feeder_TNDOCT-TO MAR-14" xfId="368"/>
    <cellStyle name="_pgvcl-costal_DHTHL JAN-09" xfId="369"/>
    <cellStyle name="_pgvcl-costal_dnthl Feb-09" xfId="370"/>
    <cellStyle name="_pgvcl-costal_JGYssss" xfId="371"/>
    <cellStyle name="_pgvcl-costal_JGYssss_SOP MIS TNDSEP TO MAR" xfId="372"/>
    <cellStyle name="_pgvcl-costal_JGYssss_SOP TND" xfId="373"/>
    <cellStyle name="_pgvcl-costal_JGYssss_TNDOCT-TO MAR-14" xfId="374"/>
    <cellStyle name="_pgvcl-costal_JMN-7" xfId="375"/>
    <cellStyle name="_pgvcl-costal_JMN-7_SOP MIS TNDSEP TO MAR" xfId="376"/>
    <cellStyle name="_pgvcl-costal_JMN-7_SOP TND" xfId="377"/>
    <cellStyle name="_pgvcl-costal_JMN-7_SSNNL CANAL WISE summary-22-06-11" xfId="378"/>
    <cellStyle name="_pgvcl-costal_JMN-7_TNDOCT-TO MAR-14" xfId="379"/>
    <cellStyle name="_pgvcl-costal_JMN-77" xfId="380"/>
    <cellStyle name="_pgvcl-costal_JMN-77_SOP MIS TNDSEP TO MAR" xfId="381"/>
    <cellStyle name="_pgvcl-costal_JMN-77_SOP TND" xfId="382"/>
    <cellStyle name="_pgvcl-costal_JMN-77_SSNNL CANAL WISE summary-22-06-11" xfId="383"/>
    <cellStyle name="_pgvcl-costal_JMN-77_TNDOCT-TO MAR-14" xfId="384"/>
    <cellStyle name="_pgvcl-costal_JND - 4" xfId="385"/>
    <cellStyle name="_pgvcl-costal_JND - 4_Book-DMTHL" xfId="386"/>
    <cellStyle name="_pgvcl-costal_JND - 4_Comparison" xfId="387"/>
    <cellStyle name="_pgvcl-costal_JND - 4_Comparison_SOP MIS TNDSEP TO MAR" xfId="388"/>
    <cellStyle name="_pgvcl-costal_JND - 4_Comparison_SOP TND" xfId="389"/>
    <cellStyle name="_pgvcl-costal_JND - 4_Comparison_TNDOCT-TO MAR-14" xfId="390"/>
    <cellStyle name="_pgvcl-costal_JND - 4_Details of Selected Urban Feeder" xfId="391"/>
    <cellStyle name="_pgvcl-costal_JND - 4_Details of Selected Urban Feeder_SOP MIS TNDSEP TO MAR" xfId="392"/>
    <cellStyle name="_pgvcl-costal_JND - 4_Details of Selected Urban Feeder_SOP TND" xfId="393"/>
    <cellStyle name="_pgvcl-costal_JND - 4_Details of Selected Urban Feeder_TNDOCT-TO MAR-14" xfId="394"/>
    <cellStyle name="_pgvcl-costal_JND - 4_DHTHL JAN-09" xfId="395"/>
    <cellStyle name="_pgvcl-costal_JND - 4_dnthl Feb-09" xfId="396"/>
    <cellStyle name="_pgvcl-costal_JND - 4_JGYssss" xfId="397"/>
    <cellStyle name="_pgvcl-costal_JND - 4_JGYssss_SOP MIS TNDSEP TO MAR" xfId="398"/>
    <cellStyle name="_pgvcl-costal_JND - 4_JGYssss_SOP TND" xfId="399"/>
    <cellStyle name="_pgvcl-costal_JND - 4_JGYssss_TNDOCT-TO MAR-14" xfId="400"/>
    <cellStyle name="_pgvcl-costal_JND - 4_PBR" xfId="401"/>
    <cellStyle name="_pgvcl-costal_JND - 4_PBR CO_DAILY REPORT GIS - 20-01-09" xfId="402"/>
    <cellStyle name="_pgvcl-costal_JND - 4_PBR CO_DAILY REPORT GIS - 20-01-09_SOP MIS TNDSEP TO MAR" xfId="403"/>
    <cellStyle name="_pgvcl-costal_JND - 4_PBR CO_DAILY REPORT GIS - 20-01-09_SOP TND" xfId="404"/>
    <cellStyle name="_pgvcl-costal_JND - 4_PBR CO_DAILY REPORT GIS - 20-01-09_TNDOCT-TO MAR-14" xfId="405"/>
    <cellStyle name="_pgvcl-costal_JND - 4_PBR_SOP MIS TNDSEP TO MAR" xfId="406"/>
    <cellStyle name="_pgvcl-costal_JND - 4_PBR_SOP TND" xfId="407"/>
    <cellStyle name="_pgvcl-costal_JND - 4_PBR_TNDOCT-TO MAR-14" xfId="408"/>
    <cellStyle name="_pgvcl-costal_JND - 4_SOP MIS TNDSEP TO MAR" xfId="409"/>
    <cellStyle name="_pgvcl-costal_JND - 4_SOP TND" xfId="410"/>
    <cellStyle name="_pgvcl-costal_JND - 4_SSNNL CANAL WISE summary-22-06-11" xfId="411"/>
    <cellStyle name="_pgvcl-costal_JND - 4_T&amp;D August-08" xfId="412"/>
    <cellStyle name="_pgvcl-costal_JND - 4_T&amp;D August-08_SOP MIS TNDSEP TO MAR" xfId="413"/>
    <cellStyle name="_pgvcl-costal_JND - 4_T&amp;D August-08_SOP TND" xfId="414"/>
    <cellStyle name="_pgvcl-costal_JND - 4_T&amp;D August-08_TNDOCT-TO MAR-14" xfId="415"/>
    <cellStyle name="_pgvcl-costal_JND - 4_T&amp;D Dec-08" xfId="416"/>
    <cellStyle name="_pgvcl-costal_JND - 4_T&amp;D Dec-08_SOP MIS TNDSEP TO MAR" xfId="417"/>
    <cellStyle name="_pgvcl-costal_JND - 4_T&amp;D Dec-08_SOP TND" xfId="418"/>
    <cellStyle name="_pgvcl-costal_JND - 4_T&amp;D Dec-08_TNDOCT-TO MAR-14" xfId="419"/>
    <cellStyle name="_pgvcl-costal_JND - 4_T&amp;D July-08" xfId="420"/>
    <cellStyle name="_pgvcl-costal_JND - 4_T&amp;D July-08_SOP MIS TNDSEP TO MAR" xfId="421"/>
    <cellStyle name="_pgvcl-costal_JND - 4_T&amp;D July-08_SOP TND" xfId="422"/>
    <cellStyle name="_pgvcl-costal_JND - 4_T&amp;D July-08_TNDOCT-TO MAR-14" xfId="423"/>
    <cellStyle name="_pgvcl-costal_JND - 4_TNDOCT-TO MAR-14" xfId="424"/>
    <cellStyle name="_pgvcl-costal_JND - 4_URBAN WEEKLY PBR CO" xfId="425"/>
    <cellStyle name="_pgvcl-costal_JND - 4_URBAN WEEKLY PBR CO_SOP MIS TNDSEP TO MAR" xfId="426"/>
    <cellStyle name="_pgvcl-costal_JND - 4_URBAN WEEKLY PBR CO_SOP TND" xfId="427"/>
    <cellStyle name="_pgvcl-costal_JND - 4_URBAN WEEKLY PBR CO_TNDOCT-TO MAR-14" xfId="428"/>
    <cellStyle name="_pgvcl-costal_JND - 4_Weekly Urban PBR CO - 06-03-09 to 12-03-09" xfId="429"/>
    <cellStyle name="_pgvcl-costal_JND - 4_Weekly Urban PBR CO - 06-03-09 to 12-03-09_SOP MIS TNDSEP TO MAR" xfId="430"/>
    <cellStyle name="_pgvcl-costal_JND - 4_Weekly Urban PBR CO - 06-03-09 to 12-03-09_SOP TND" xfId="431"/>
    <cellStyle name="_pgvcl-costal_JND - 4_Weekly Urban PBR CO - 06-03-09 to 12-03-09_TNDOCT-TO MAR-14" xfId="432"/>
    <cellStyle name="_pgvcl-costal_JND - 4_Weekly Urban PBR CO - 20-02-09 to 26-02-09" xfId="433"/>
    <cellStyle name="_pgvcl-costal_JND - 4_Weekly Urban PBR CO - 20-02-09 to 26-02-09_SOP MIS TNDSEP TO MAR" xfId="434"/>
    <cellStyle name="_pgvcl-costal_JND - 4_Weekly Urban PBR CO - 20-02-09 to 26-02-09_SOP TND" xfId="435"/>
    <cellStyle name="_pgvcl-costal_JND - 4_Weekly Urban PBR CO - 20-02-09 to 26-02-09_TNDOCT-TO MAR-14" xfId="436"/>
    <cellStyle name="_pgvcl-costal_JND - 4_Weekly Urban PBR CO - 30-01-09 to 05-02-09" xfId="437"/>
    <cellStyle name="_pgvcl-costal_JND - 4_Weekly Urban PBR CO - 30-01-09 to 05-02-09_SOP MIS TNDSEP TO MAR" xfId="438"/>
    <cellStyle name="_pgvcl-costal_JND - 4_Weekly Urban PBR CO - 30-01-09 to 05-02-09_SOP TND" xfId="439"/>
    <cellStyle name="_pgvcl-costal_JND - 4_Weekly Urban PBR CO - 30-01-09 to 05-02-09_TNDOCT-TO MAR-14" xfId="440"/>
    <cellStyle name="_pgvcl-costal_JND - 4_Weekly Urban PBR CO - 9-1-09 to 15.01.09" xfId="441"/>
    <cellStyle name="_pgvcl-costal_JND - 4_Weekly Urban PBR CO - 9-1-09 to 15.01.09_SOP MIS TNDSEP TO MAR" xfId="442"/>
    <cellStyle name="_pgvcl-costal_JND - 4_Weekly Urban PBR CO - 9-1-09 to 15.01.09_SOP TND" xfId="443"/>
    <cellStyle name="_pgvcl-costal_JND - 4_Weekly Urban PBR CO - 9-1-09 to 15.01.09_TNDOCT-TO MAR-14" xfId="444"/>
    <cellStyle name="_pgvcl-costal_JND - 5" xfId="445"/>
    <cellStyle name="_pgvcl-costal_JND - 5_Book-DMTHL" xfId="446"/>
    <cellStyle name="_pgvcl-costal_JND - 5_City Division MIS JAN-09" xfId="447"/>
    <cellStyle name="_pgvcl-costal_JND - 5_City Division MIS JAN-09_SSNNL CANAL WISE summary-22-06-11" xfId="448"/>
    <cellStyle name="_pgvcl-costal_JND - 5_Comparison" xfId="449"/>
    <cellStyle name="_pgvcl-costal_JND - 5_Comparison_SOP MIS TNDSEP TO MAR" xfId="450"/>
    <cellStyle name="_pgvcl-costal_JND - 5_Comparison_SOP TND" xfId="451"/>
    <cellStyle name="_pgvcl-costal_JND - 5_Comparison_TNDOCT-TO MAR-14" xfId="452"/>
    <cellStyle name="_pgvcl-costal_JND - 5_Details of Selected Urban Feeder" xfId="453"/>
    <cellStyle name="_pgvcl-costal_JND - 5_Details of Selected Urban Feeder_SOP MIS TNDSEP TO MAR" xfId="454"/>
    <cellStyle name="_pgvcl-costal_JND - 5_Details of Selected Urban Feeder_SOP TND" xfId="455"/>
    <cellStyle name="_pgvcl-costal_JND - 5_Details of Selected Urban Feeder_TNDOCT-TO MAR-14" xfId="456"/>
    <cellStyle name="_pgvcl-costal_JND - 5_DHTHL JAN-09" xfId="457"/>
    <cellStyle name="_pgvcl-costal_JND - 5_dnthl Feb-09" xfId="458"/>
    <cellStyle name="_pgvcl-costal_JND - 5_JGYssss" xfId="459"/>
    <cellStyle name="_pgvcl-costal_JND - 5_JGYssss_SOP MIS TNDSEP TO MAR" xfId="460"/>
    <cellStyle name="_pgvcl-costal_JND - 5_JGYssss_SOP TND" xfId="461"/>
    <cellStyle name="_pgvcl-costal_JND - 5_JGYssss_TNDOCT-TO MAR-14" xfId="462"/>
    <cellStyle name="_pgvcl-costal_JND - 5_NEW MIS Jan-09" xfId="463"/>
    <cellStyle name="_pgvcl-costal_JND - 5_NEW MIS Jan-09_SSNNL CANAL WISE summary-22-06-11" xfId="464"/>
    <cellStyle name="_pgvcl-costal_JND - 5_PBR" xfId="465"/>
    <cellStyle name="_pgvcl-costal_JND - 5_PBR CO_DAILY REPORT GIS - 20-01-09" xfId="466"/>
    <cellStyle name="_pgvcl-costal_JND - 5_PBR CO_DAILY REPORT GIS - 20-01-09_SOP MIS TNDSEP TO MAR" xfId="467"/>
    <cellStyle name="_pgvcl-costal_JND - 5_PBR CO_DAILY REPORT GIS - 20-01-09_SOP TND" xfId="468"/>
    <cellStyle name="_pgvcl-costal_JND - 5_PBR CO_DAILY REPORT GIS - 20-01-09_TNDOCT-TO MAR-14" xfId="469"/>
    <cellStyle name="_pgvcl-costal_JND - 5_PBR_SOP MIS TNDSEP TO MAR" xfId="470"/>
    <cellStyle name="_pgvcl-costal_JND - 5_PBR_SOP TND" xfId="471"/>
    <cellStyle name="_pgvcl-costal_JND - 5_PBR_TNDOCT-TO MAR-14" xfId="472"/>
    <cellStyle name="_pgvcl-costal_JND - 5_PGVCL- 5" xfId="473"/>
    <cellStyle name="_pgvcl-costal_JND - 5_PGVCL SOP MIS 2 11-12 Qtr" xfId="474"/>
    <cellStyle name="_pgvcl-costal_JND - 5_PGVCL SOP MIS 2 11-12 Qtr_SOP MIS TNDSEP TO MAR" xfId="475"/>
    <cellStyle name="_pgvcl-costal_JND - 5_PGVCL SOP MIS 2 11-12 Qtr_SOP TND" xfId="476"/>
    <cellStyle name="_pgvcl-costal_JND - 5_PGVCL SOP MIS 2 11-12 Qtr_TNDOCT-TO MAR-14" xfId="477"/>
    <cellStyle name="_pgvcl-costal_JND - 5_SOP MIS 4th Qtr 2011 12" xfId="478"/>
    <cellStyle name="_pgvcl-costal_JND - 5_SOP MIS 4th Qtr 2011 12_AG HVDSJun -12" xfId="479"/>
    <cellStyle name="_pgvcl-costal_JND - 5_SOP MIS TNDSEP TO MAR" xfId="480"/>
    <cellStyle name="_pgvcl-costal_JND - 5_SOP TND" xfId="481"/>
    <cellStyle name="_pgvcl-costal_JND - 5_SSNNL CANAL WISE summary-22-06-11" xfId="482"/>
    <cellStyle name="_pgvcl-costal_JND - 5_t &amp; d SOP HALF YEARLY  26.04.11 014 012" xfId="483"/>
    <cellStyle name="_pgvcl-costal_JND - 5_t &amp; d SOP HALF YEARLY  26.04.11 014 012_SOP MIS TNDSEP TO MAR" xfId="484"/>
    <cellStyle name="_pgvcl-costal_JND - 5_t &amp; d SOP HALF YEARLY  26.04.11 014 012_SOP TND" xfId="485"/>
    <cellStyle name="_pgvcl-costal_JND - 5_t &amp; d SOP HALF YEARLY  26.04.11 014 012_TNDOCT-TO MAR-14" xfId="486"/>
    <cellStyle name="_pgvcl-costal_JND - 5_T&amp;D August-08" xfId="487"/>
    <cellStyle name="_pgvcl-costal_JND - 5_T&amp;D August-08_SOP MIS TNDSEP TO MAR" xfId="488"/>
    <cellStyle name="_pgvcl-costal_JND - 5_T&amp;D August-08_SOP TND" xfId="489"/>
    <cellStyle name="_pgvcl-costal_JND - 5_T&amp;D August-08_TNDOCT-TO MAR-14" xfId="490"/>
    <cellStyle name="_pgvcl-costal_JND - 5_T&amp;D Dec-08" xfId="491"/>
    <cellStyle name="_pgvcl-costal_JND - 5_T&amp;D Dec-08_SOP MIS TNDSEP TO MAR" xfId="492"/>
    <cellStyle name="_pgvcl-costal_JND - 5_T&amp;D Dec-08_SOP TND" xfId="493"/>
    <cellStyle name="_pgvcl-costal_JND - 5_T&amp;D Dec-08_TNDOCT-TO MAR-14" xfId="494"/>
    <cellStyle name="_pgvcl-costal_JND - 5_T&amp;D July-08" xfId="495"/>
    <cellStyle name="_pgvcl-costal_JND - 5_T&amp;D July-08_SOP MIS TNDSEP TO MAR" xfId="496"/>
    <cellStyle name="_pgvcl-costal_JND - 5_T&amp;D July-08_SOP TND" xfId="497"/>
    <cellStyle name="_pgvcl-costal_JND - 5_T&amp;D July-08_TNDOCT-TO MAR-14" xfId="498"/>
    <cellStyle name="_pgvcl-costal_JND - 5_tnd" xfId="499"/>
    <cellStyle name="_pgvcl-costal_JND - 5_tnd_SOP MIS TNDSEP TO MAR" xfId="500"/>
    <cellStyle name="_pgvcl-costal_JND - 5_tnd_SOP TND" xfId="501"/>
    <cellStyle name="_pgvcl-costal_JND - 5_tnd_TNDOCT-TO MAR-14" xfId="502"/>
    <cellStyle name="_pgvcl-costal_JND - 5_TNDOCT-TO MAR-14" xfId="503"/>
    <cellStyle name="_pgvcl-costal_JND - 5_URBAN WEEKLY PBR CO" xfId="504"/>
    <cellStyle name="_pgvcl-costal_JND - 5_URBAN WEEKLY PBR CO_SOP MIS TNDSEP TO MAR" xfId="505"/>
    <cellStyle name="_pgvcl-costal_JND - 5_URBAN WEEKLY PBR CO_SOP TND" xfId="506"/>
    <cellStyle name="_pgvcl-costal_JND - 5_URBAN WEEKLY PBR CO_TNDOCT-TO MAR-14" xfId="507"/>
    <cellStyle name="_pgvcl-costal_JND - 5_Weekly Urban PBR CO - 06-03-09 to 12-03-09" xfId="508"/>
    <cellStyle name="_pgvcl-costal_JND - 5_Weekly Urban PBR CO - 06-03-09 to 12-03-09_SOP MIS TNDSEP TO MAR" xfId="509"/>
    <cellStyle name="_pgvcl-costal_JND - 5_Weekly Urban PBR CO - 06-03-09 to 12-03-09_SOP TND" xfId="510"/>
    <cellStyle name="_pgvcl-costal_JND - 5_Weekly Urban PBR CO - 06-03-09 to 12-03-09_TNDOCT-TO MAR-14" xfId="511"/>
    <cellStyle name="_pgvcl-costal_JND - 5_Weekly Urban PBR CO - 20-02-09 to 26-02-09" xfId="512"/>
    <cellStyle name="_pgvcl-costal_JND - 5_Weekly Urban PBR CO - 20-02-09 to 26-02-09_SOP MIS TNDSEP TO MAR" xfId="513"/>
    <cellStyle name="_pgvcl-costal_JND - 5_Weekly Urban PBR CO - 20-02-09 to 26-02-09_SOP TND" xfId="514"/>
    <cellStyle name="_pgvcl-costal_JND - 5_Weekly Urban PBR CO - 20-02-09 to 26-02-09_TNDOCT-TO MAR-14" xfId="515"/>
    <cellStyle name="_pgvcl-costal_JND - 5_Weekly Urban PBR CO - 30-01-09 to 05-02-09" xfId="516"/>
    <cellStyle name="_pgvcl-costal_JND - 5_Weekly Urban PBR CO - 30-01-09 to 05-02-09_SOP MIS TNDSEP TO MAR" xfId="517"/>
    <cellStyle name="_pgvcl-costal_JND - 5_Weekly Urban PBR CO - 30-01-09 to 05-02-09_SOP TND" xfId="518"/>
    <cellStyle name="_pgvcl-costal_JND - 5_Weekly Urban PBR CO - 30-01-09 to 05-02-09_TNDOCT-TO MAR-14" xfId="519"/>
    <cellStyle name="_pgvcl-costal_JND - 5_Weekly Urban PBR CO - 9-1-09 to 15.01.09" xfId="520"/>
    <cellStyle name="_pgvcl-costal_JND - 5_Weekly Urban PBR CO - 9-1-09 to 15.01.09_SOP MIS TNDSEP TO MAR" xfId="521"/>
    <cellStyle name="_pgvcl-costal_JND - 5_Weekly Urban PBR CO - 9-1-09 to 15.01.09_SOP TND" xfId="522"/>
    <cellStyle name="_pgvcl-costal_JND - 5_Weekly Urban PBR CO - 9-1-09 to 15.01.09_TNDOCT-TO MAR-14" xfId="523"/>
    <cellStyle name="_pgvcl-costal_JND T-3 MIS" xfId="524"/>
    <cellStyle name="_pgvcl-costal_JND-4" xfId="525"/>
    <cellStyle name="_pgvcl-costal_JND-4_Book-DMTHL" xfId="526"/>
    <cellStyle name="_pgvcl-costal_JND-4_Comparison" xfId="527"/>
    <cellStyle name="_pgvcl-costal_JND-4_Comparison_SOP MIS TNDSEP TO MAR" xfId="528"/>
    <cellStyle name="_pgvcl-costal_JND-4_Comparison_SOP TND" xfId="529"/>
    <cellStyle name="_pgvcl-costal_JND-4_Comparison_TNDOCT-TO MAR-14" xfId="530"/>
    <cellStyle name="_pgvcl-costal_JND-4_Details of Selected Urban Feeder" xfId="531"/>
    <cellStyle name="_pgvcl-costal_JND-4_Details of Selected Urban Feeder_SOP MIS TNDSEP TO MAR" xfId="532"/>
    <cellStyle name="_pgvcl-costal_JND-4_Details of Selected Urban Feeder_SOP TND" xfId="533"/>
    <cellStyle name="_pgvcl-costal_JND-4_Details of Selected Urban Feeder_TNDOCT-TO MAR-14" xfId="534"/>
    <cellStyle name="_pgvcl-costal_JND-4_DHTHL JAN-09" xfId="535"/>
    <cellStyle name="_pgvcl-costal_JND-4_dnthl Feb-09" xfId="536"/>
    <cellStyle name="_pgvcl-costal_JND-4_JGYssss" xfId="537"/>
    <cellStyle name="_pgvcl-costal_JND-4_JGYssss_SOP MIS TNDSEP TO MAR" xfId="538"/>
    <cellStyle name="_pgvcl-costal_JND-4_JGYssss_SOP TND" xfId="539"/>
    <cellStyle name="_pgvcl-costal_JND-4_JGYssss_TNDOCT-TO MAR-14" xfId="540"/>
    <cellStyle name="_pgvcl-costal_JND-4_PBR" xfId="541"/>
    <cellStyle name="_pgvcl-costal_JND-4_PBR CO_DAILY REPORT GIS - 20-01-09" xfId="542"/>
    <cellStyle name="_pgvcl-costal_JND-4_PBR CO_DAILY REPORT GIS - 20-01-09_SOP MIS TNDSEP TO MAR" xfId="543"/>
    <cellStyle name="_pgvcl-costal_JND-4_PBR CO_DAILY REPORT GIS - 20-01-09_SOP TND" xfId="544"/>
    <cellStyle name="_pgvcl-costal_JND-4_PBR CO_DAILY REPORT GIS - 20-01-09_TNDOCT-TO MAR-14" xfId="545"/>
    <cellStyle name="_pgvcl-costal_JND-4_PBR_SOP MIS TNDSEP TO MAR" xfId="546"/>
    <cellStyle name="_pgvcl-costal_JND-4_PBR_SOP TND" xfId="547"/>
    <cellStyle name="_pgvcl-costal_JND-4_PBR_TNDOCT-TO MAR-14" xfId="548"/>
    <cellStyle name="_pgvcl-costal_JND-4_SOP MIS TNDSEP TO MAR" xfId="549"/>
    <cellStyle name="_pgvcl-costal_JND-4_SOP TND" xfId="550"/>
    <cellStyle name="_pgvcl-costal_JND-4_SSNNL CANAL WISE summary-22-06-11" xfId="551"/>
    <cellStyle name="_pgvcl-costal_JND-4_T&amp;D August-08" xfId="552"/>
    <cellStyle name="_pgvcl-costal_JND-4_T&amp;D August-08_SOP MIS TNDSEP TO MAR" xfId="553"/>
    <cellStyle name="_pgvcl-costal_JND-4_T&amp;D August-08_SOP TND" xfId="554"/>
    <cellStyle name="_pgvcl-costal_JND-4_T&amp;D August-08_TNDOCT-TO MAR-14" xfId="555"/>
    <cellStyle name="_pgvcl-costal_JND-4_T&amp;D Dec-08" xfId="556"/>
    <cellStyle name="_pgvcl-costal_JND-4_T&amp;D Dec-08_SOP MIS TNDSEP TO MAR" xfId="557"/>
    <cellStyle name="_pgvcl-costal_JND-4_T&amp;D Dec-08_SOP TND" xfId="558"/>
    <cellStyle name="_pgvcl-costal_JND-4_T&amp;D Dec-08_TNDOCT-TO MAR-14" xfId="559"/>
    <cellStyle name="_pgvcl-costal_JND-4_T&amp;D July-08" xfId="560"/>
    <cellStyle name="_pgvcl-costal_JND-4_T&amp;D July-08_SOP MIS TNDSEP TO MAR" xfId="561"/>
    <cellStyle name="_pgvcl-costal_JND-4_T&amp;D July-08_SOP TND" xfId="562"/>
    <cellStyle name="_pgvcl-costal_JND-4_T&amp;D July-08_TNDOCT-TO MAR-14" xfId="563"/>
    <cellStyle name="_pgvcl-costal_JND-4_TNDOCT-TO MAR-14" xfId="564"/>
    <cellStyle name="_pgvcl-costal_JND-4_URBAN WEEKLY PBR CO" xfId="565"/>
    <cellStyle name="_pgvcl-costal_JND-4_URBAN WEEKLY PBR CO_SOP MIS TNDSEP TO MAR" xfId="566"/>
    <cellStyle name="_pgvcl-costal_JND-4_URBAN WEEKLY PBR CO_SOP TND" xfId="567"/>
    <cellStyle name="_pgvcl-costal_JND-4_URBAN WEEKLY PBR CO_TNDOCT-TO MAR-14" xfId="568"/>
    <cellStyle name="_pgvcl-costal_JND-4_Weekly Urban PBR CO - 06-03-09 to 12-03-09" xfId="569"/>
    <cellStyle name="_pgvcl-costal_JND-4_Weekly Urban PBR CO - 06-03-09 to 12-03-09_SOP MIS TNDSEP TO MAR" xfId="570"/>
    <cellStyle name="_pgvcl-costal_JND-4_Weekly Urban PBR CO - 06-03-09 to 12-03-09_SOP TND" xfId="571"/>
    <cellStyle name="_pgvcl-costal_JND-4_Weekly Urban PBR CO - 06-03-09 to 12-03-09_TNDOCT-TO MAR-14" xfId="572"/>
    <cellStyle name="_pgvcl-costal_JND-4_Weekly Urban PBR CO - 20-02-09 to 26-02-09" xfId="573"/>
    <cellStyle name="_pgvcl-costal_JND-4_Weekly Urban PBR CO - 20-02-09 to 26-02-09_SOP MIS TNDSEP TO MAR" xfId="574"/>
    <cellStyle name="_pgvcl-costal_JND-4_Weekly Urban PBR CO - 20-02-09 to 26-02-09_SOP TND" xfId="575"/>
    <cellStyle name="_pgvcl-costal_JND-4_Weekly Urban PBR CO - 20-02-09 to 26-02-09_TNDOCT-TO MAR-14" xfId="576"/>
    <cellStyle name="_pgvcl-costal_JND-4_Weekly Urban PBR CO - 30-01-09 to 05-02-09" xfId="577"/>
    <cellStyle name="_pgvcl-costal_JND-4_Weekly Urban PBR CO - 30-01-09 to 05-02-09_SOP MIS TNDSEP TO MAR" xfId="578"/>
    <cellStyle name="_pgvcl-costal_JND-4_Weekly Urban PBR CO - 30-01-09 to 05-02-09_SOP TND" xfId="579"/>
    <cellStyle name="_pgvcl-costal_JND-4_Weekly Urban PBR CO - 30-01-09 to 05-02-09_TNDOCT-TO MAR-14" xfId="580"/>
    <cellStyle name="_pgvcl-costal_JND-4_Weekly Urban PBR CO - 9-1-09 to 15.01.09" xfId="581"/>
    <cellStyle name="_pgvcl-costal_JND-4_Weekly Urban PBR CO - 9-1-09 to 15.01.09_SOP MIS TNDSEP TO MAR" xfId="582"/>
    <cellStyle name="_pgvcl-costal_JND-4_Weekly Urban PBR CO - 9-1-09 to 15.01.09_SOP TND" xfId="583"/>
    <cellStyle name="_pgvcl-costal_JND-4_Weekly Urban PBR CO - 9-1-09 to 15.01.09_TNDOCT-TO MAR-14" xfId="584"/>
    <cellStyle name="_pgvcl-costal_JND-5" xfId="585"/>
    <cellStyle name="_pgvcl-costal_JND-5 July-07" xfId="586"/>
    <cellStyle name="_pgvcl-costal_JND-5 July-07_Accident - 2007-08 + 2008-09 -- 15.12.08" xfId="587"/>
    <cellStyle name="_pgvcl-costal_JND-5 July-07_Accident - 2007-08 + 2008-09 -- 15.12.08_SOP MIS TNDSEP TO MAR" xfId="588"/>
    <cellStyle name="_pgvcl-costal_JND-5 July-07_Accident - 2007-08 + 2008-09 -- 15.12.08_SOP TND" xfId="589"/>
    <cellStyle name="_pgvcl-costal_JND-5 July-07_Accident - 2007-08 + 2008-09 -- 15.12.08_TNDOCT-TO MAR-14" xfId="590"/>
    <cellStyle name="_pgvcl-costal_JND-5 July-07_Accident S-dn wise up to Nov. 08 for SE's Conference" xfId="591"/>
    <cellStyle name="_pgvcl-costal_JND-5 July-07_Accident S-dn wise up to Nov. 08 for SE's Conference_SOP MIS TNDSEP TO MAR" xfId="592"/>
    <cellStyle name="_pgvcl-costal_JND-5 July-07_Accident S-dn wise up to Nov. 08 for SE's Conference_SOP TND" xfId="593"/>
    <cellStyle name="_pgvcl-costal_JND-5 July-07_Accident S-dn wise up to Nov. 08 for SE's Conference_TNDOCT-TO MAR-14" xfId="594"/>
    <cellStyle name="_pgvcl-costal_JND-5 July-07_Book-DMTHL" xfId="595"/>
    <cellStyle name="_pgvcl-costal_JND-5 July-07_Botad MIS June 09" xfId="596"/>
    <cellStyle name="_pgvcl-costal_JND-5 July-07_Comparison" xfId="597"/>
    <cellStyle name="_pgvcl-costal_JND-5 July-07_Comparison_SOP MIS TNDSEP TO MAR" xfId="598"/>
    <cellStyle name="_pgvcl-costal_JND-5 July-07_Comparison_SOP TND" xfId="599"/>
    <cellStyle name="_pgvcl-costal_JND-5 July-07_Comparison_TNDOCT-TO MAR-14" xfId="600"/>
    <cellStyle name="_pgvcl-costal_JND-5 July-07_Details of Selected Urban Feeder" xfId="601"/>
    <cellStyle name="_pgvcl-costal_JND-5 July-07_Details of Selected Urban Feeder_SOP MIS TNDSEP TO MAR" xfId="602"/>
    <cellStyle name="_pgvcl-costal_JND-5 July-07_Details of Selected Urban Feeder_SOP TND" xfId="603"/>
    <cellStyle name="_pgvcl-costal_JND-5 July-07_Details of Selected Urban Feeder_TNDOCT-TO MAR-14" xfId="604"/>
    <cellStyle name="_pgvcl-costal_JND-5 July-07_DHTHL JAN-09" xfId="605"/>
    <cellStyle name="_pgvcl-costal_JND-5 July-07_dnthl Feb-09" xfId="606"/>
    <cellStyle name="_pgvcl-costal_JND-5 July-07_JGYssss" xfId="607"/>
    <cellStyle name="_pgvcl-costal_JND-5 July-07_JGYssss_SOP MIS TNDSEP TO MAR" xfId="608"/>
    <cellStyle name="_pgvcl-costal_JND-5 July-07_JGYssss_SOP TND" xfId="609"/>
    <cellStyle name="_pgvcl-costal_JND-5 July-07_JGYssss_TNDOCT-TO MAR-14" xfId="610"/>
    <cellStyle name="_pgvcl-costal_JND-5 July-07_JMN-7" xfId="611"/>
    <cellStyle name="_pgvcl-costal_JND-5 July-07_JMN-7_SOP MIS TNDSEP TO MAR" xfId="612"/>
    <cellStyle name="_pgvcl-costal_JND-5 July-07_JMN-7_SOP TND" xfId="613"/>
    <cellStyle name="_pgvcl-costal_JND-5 July-07_JMN-7_SSNNL CANAL WISE summary-22-06-11" xfId="614"/>
    <cellStyle name="_pgvcl-costal_JND-5 July-07_JMN-7_TNDOCT-TO MAR-14" xfId="615"/>
    <cellStyle name="_pgvcl-costal_JND-5 July-07_JMN-77" xfId="616"/>
    <cellStyle name="_pgvcl-costal_JND-5 July-07_JMN-77_SOP MIS TNDSEP TO MAR" xfId="617"/>
    <cellStyle name="_pgvcl-costal_JND-5 July-07_JMN-77_SOP TND" xfId="618"/>
    <cellStyle name="_pgvcl-costal_JND-5 July-07_JMN-77_SSNNL CANAL WISE summary-22-06-11" xfId="619"/>
    <cellStyle name="_pgvcl-costal_JND-5 July-07_JMN-77_TNDOCT-TO MAR-14" xfId="620"/>
    <cellStyle name="_pgvcl-costal_JND-5 July-07_JND T-3 MIS" xfId="621"/>
    <cellStyle name="_pgvcl-costal_JND-5 July-07_JND-5 T3" xfId="622"/>
    <cellStyle name="_pgvcl-costal_JND-5 July-07_JND-50" xfId="623"/>
    <cellStyle name="_pgvcl-costal_JND-5 July-07_MIS monthwise empty TC NEW" xfId="624"/>
    <cellStyle name="_pgvcl-costal_JND-5 July-07_MIS monthwise empty TC NEW_SSNNL CANAL WISE summary-22-06-11" xfId="625"/>
    <cellStyle name="_pgvcl-costal_JND-5 July-07_MIS Summary Jan-08" xfId="626"/>
    <cellStyle name="_pgvcl-costal_JND-5 July-07_MIS Summary Jan-08_Book-DMTHL" xfId="627"/>
    <cellStyle name="_pgvcl-costal_JND-5 July-07_MIS Summary Jan-08_Comparison" xfId="628"/>
    <cellStyle name="_pgvcl-costal_JND-5 July-07_MIS Summary Jan-08_Comparison_SOP MIS TNDSEP TO MAR" xfId="629"/>
    <cellStyle name="_pgvcl-costal_JND-5 July-07_MIS Summary Jan-08_Comparison_SOP TND" xfId="630"/>
    <cellStyle name="_pgvcl-costal_JND-5 July-07_MIS Summary Jan-08_Comparison_TNDOCT-TO MAR-14" xfId="631"/>
    <cellStyle name="_pgvcl-costal_JND-5 July-07_MIS Summary Jan-08_Details of Selected Urban Feeder" xfId="632"/>
    <cellStyle name="_pgvcl-costal_JND-5 July-07_MIS Summary Jan-08_Details of Selected Urban Feeder_SOP MIS TNDSEP TO MAR" xfId="633"/>
    <cellStyle name="_pgvcl-costal_JND-5 July-07_MIS Summary Jan-08_Details of Selected Urban Feeder_SOP TND" xfId="634"/>
    <cellStyle name="_pgvcl-costal_JND-5 July-07_MIS Summary Jan-08_Details of Selected Urban Feeder_TNDOCT-TO MAR-14" xfId="635"/>
    <cellStyle name="_pgvcl-costal_JND-5 July-07_MIS Summary Jan-08_DHTHL JAN-09" xfId="636"/>
    <cellStyle name="_pgvcl-costal_JND-5 July-07_MIS Summary Jan-08_dnthl Feb-09" xfId="637"/>
    <cellStyle name="_pgvcl-costal_JND-5 July-07_MIS Summary Jan-08_JGYssss" xfId="638"/>
    <cellStyle name="_pgvcl-costal_JND-5 July-07_MIS Summary Jan-08_JGYssss_SOP MIS TNDSEP TO MAR" xfId="639"/>
    <cellStyle name="_pgvcl-costal_JND-5 July-07_MIS Summary Jan-08_JGYssss_SOP TND" xfId="640"/>
    <cellStyle name="_pgvcl-costal_JND-5 July-07_MIS Summary Jan-08_JGYssss_TNDOCT-TO MAR-14" xfId="641"/>
    <cellStyle name="_pgvcl-costal_JND-5 July-07_MIS Summary Jan-08_PBR" xfId="642"/>
    <cellStyle name="_pgvcl-costal_JND-5 July-07_MIS Summary Jan-08_PBR CO_DAILY REPORT GIS - 20-01-09" xfId="643"/>
    <cellStyle name="_pgvcl-costal_JND-5 July-07_MIS Summary Jan-08_PBR CO_DAILY REPORT GIS - 20-01-09_SOP MIS TNDSEP TO MAR" xfId="644"/>
    <cellStyle name="_pgvcl-costal_JND-5 July-07_MIS Summary Jan-08_PBR CO_DAILY REPORT GIS - 20-01-09_SOP TND" xfId="645"/>
    <cellStyle name="_pgvcl-costal_JND-5 July-07_MIS Summary Jan-08_PBR CO_DAILY REPORT GIS - 20-01-09_TNDOCT-TO MAR-14" xfId="646"/>
    <cellStyle name="_pgvcl-costal_JND-5 July-07_MIS Summary Jan-08_PBR_SOP MIS TNDSEP TO MAR" xfId="647"/>
    <cellStyle name="_pgvcl-costal_JND-5 July-07_MIS Summary Jan-08_PBR_SOP TND" xfId="648"/>
    <cellStyle name="_pgvcl-costal_JND-5 July-07_MIS Summary Jan-08_PBR_TNDOCT-TO MAR-14" xfId="649"/>
    <cellStyle name="_pgvcl-costal_JND-5 July-07_MIS Summary Jan-08_SOP MIS TNDSEP TO MAR" xfId="650"/>
    <cellStyle name="_pgvcl-costal_JND-5 July-07_MIS Summary Jan-08_SOP TND" xfId="651"/>
    <cellStyle name="_pgvcl-costal_JND-5 July-07_MIS Summary Jan-08_SSNNL CANAL WISE summary-22-06-11" xfId="652"/>
    <cellStyle name="_pgvcl-costal_JND-5 July-07_MIS Summary Jan-08_T&amp;D August-08" xfId="653"/>
    <cellStyle name="_pgvcl-costal_JND-5 July-07_MIS Summary Jan-08_T&amp;D August-08_SOP MIS TNDSEP TO MAR" xfId="654"/>
    <cellStyle name="_pgvcl-costal_JND-5 July-07_MIS Summary Jan-08_T&amp;D August-08_SOP TND" xfId="655"/>
    <cellStyle name="_pgvcl-costal_JND-5 July-07_MIS Summary Jan-08_T&amp;D August-08_TNDOCT-TO MAR-14" xfId="656"/>
    <cellStyle name="_pgvcl-costal_JND-5 July-07_MIS Summary Jan-08_T&amp;D Dec-08" xfId="657"/>
    <cellStyle name="_pgvcl-costal_JND-5 July-07_MIS Summary Jan-08_T&amp;D Dec-08_SOP MIS TNDSEP TO MAR" xfId="658"/>
    <cellStyle name="_pgvcl-costal_JND-5 July-07_MIS Summary Jan-08_T&amp;D Dec-08_SOP TND" xfId="659"/>
    <cellStyle name="_pgvcl-costal_JND-5 July-07_MIS Summary Jan-08_T&amp;D Dec-08_TNDOCT-TO MAR-14" xfId="660"/>
    <cellStyle name="_pgvcl-costal_JND-5 July-07_MIS Summary Jan-08_T&amp;D July-08" xfId="661"/>
    <cellStyle name="_pgvcl-costal_JND-5 July-07_MIS Summary Jan-08_T&amp;D July-08_SOP MIS TNDSEP TO MAR" xfId="662"/>
    <cellStyle name="_pgvcl-costal_JND-5 July-07_MIS Summary Jan-08_T&amp;D July-08_SOP TND" xfId="663"/>
    <cellStyle name="_pgvcl-costal_JND-5 July-07_MIS Summary Jan-08_T&amp;D July-08_TNDOCT-TO MAR-14" xfId="664"/>
    <cellStyle name="_pgvcl-costal_JND-5 July-07_MIS Summary Jan-08_TNDOCT-TO MAR-14" xfId="665"/>
    <cellStyle name="_pgvcl-costal_JND-5 July-07_MIS Summary Jan-08_URBAN WEEKLY PBR CO" xfId="666"/>
    <cellStyle name="_pgvcl-costal_JND-5 July-07_MIS Summary Jan-08_URBAN WEEKLY PBR CO_SOP MIS TNDSEP TO MAR" xfId="667"/>
    <cellStyle name="_pgvcl-costal_JND-5 July-07_MIS Summary Jan-08_URBAN WEEKLY PBR CO_SOP TND" xfId="668"/>
    <cellStyle name="_pgvcl-costal_JND-5 July-07_MIS Summary Jan-08_URBAN WEEKLY PBR CO_TNDOCT-TO MAR-14" xfId="669"/>
    <cellStyle name="_pgvcl-costal_JND-5 July-07_MIS Summary Jan-08_Weekly Urban PBR CO - 06-03-09 to 12-03-09" xfId="670"/>
    <cellStyle name="_pgvcl-costal_JND-5 July-07_MIS Summary Jan-08_Weekly Urban PBR CO - 06-03-09 to 12-03-09_SOP MIS TNDSEP TO MAR" xfId="671"/>
    <cellStyle name="_pgvcl-costal_JND-5 July-07_MIS Summary Jan-08_Weekly Urban PBR CO - 06-03-09 to 12-03-09_SOP TND" xfId="672"/>
    <cellStyle name="_pgvcl-costal_JND-5 July-07_MIS Summary Jan-08_Weekly Urban PBR CO - 06-03-09 to 12-03-09_TNDOCT-TO MAR-14" xfId="673"/>
    <cellStyle name="_pgvcl-costal_JND-5 July-07_MIS Summary Jan-08_Weekly Urban PBR CO - 20-02-09 to 26-02-09" xfId="674"/>
    <cellStyle name="_pgvcl-costal_JND-5 July-07_MIS Summary Jan-08_Weekly Urban PBR CO - 20-02-09 to 26-02-09_SOP MIS TNDSEP TO MAR" xfId="675"/>
    <cellStyle name="_pgvcl-costal_JND-5 July-07_MIS Summary Jan-08_Weekly Urban PBR CO - 20-02-09 to 26-02-09_SOP TND" xfId="676"/>
    <cellStyle name="_pgvcl-costal_JND-5 July-07_MIS Summary Jan-08_Weekly Urban PBR CO - 20-02-09 to 26-02-09_TNDOCT-TO MAR-14" xfId="677"/>
    <cellStyle name="_pgvcl-costal_JND-5 July-07_MIS Summary Jan-08_Weekly Urban PBR CO - 30-01-09 to 05-02-09" xfId="678"/>
    <cellStyle name="_pgvcl-costal_JND-5 July-07_MIS Summary Jan-08_Weekly Urban PBR CO - 30-01-09 to 05-02-09_SOP MIS TNDSEP TO MAR" xfId="679"/>
    <cellStyle name="_pgvcl-costal_JND-5 July-07_MIS Summary Jan-08_Weekly Urban PBR CO - 30-01-09 to 05-02-09_SOP TND" xfId="680"/>
    <cellStyle name="_pgvcl-costal_JND-5 July-07_MIS Summary Jan-08_Weekly Urban PBR CO - 30-01-09 to 05-02-09_TNDOCT-TO MAR-14" xfId="681"/>
    <cellStyle name="_pgvcl-costal_JND-5 July-07_MIS Summary Jan-08_Weekly Urban PBR CO - 9-1-09 to 15.01.09" xfId="682"/>
    <cellStyle name="_pgvcl-costal_JND-5 July-07_MIS Summary Jan-08_Weekly Urban PBR CO - 9-1-09 to 15.01.09_SOP MIS TNDSEP TO MAR" xfId="683"/>
    <cellStyle name="_pgvcl-costal_JND-5 July-07_MIS Summary Jan-08_Weekly Urban PBR CO - 9-1-09 to 15.01.09_SOP TND" xfId="684"/>
    <cellStyle name="_pgvcl-costal_JND-5 July-07_MIS Summary Jan-08_Weekly Urban PBR CO - 9-1-09 to 15.01.09_TNDOCT-TO MAR-14" xfId="685"/>
    <cellStyle name="_pgvcl-costal_JND-5 July-07_NEWMISFromJNDCircle-DEC07" xfId="686"/>
    <cellStyle name="_pgvcl-costal_JND-5 July-07_PBR" xfId="687"/>
    <cellStyle name="_pgvcl-costal_JND-5 July-07_PBR CO_DAILY REPORT GIS - 20-01-09" xfId="688"/>
    <cellStyle name="_pgvcl-costal_JND-5 July-07_PBR CO_DAILY REPORT GIS - 20-01-09_SOP MIS TNDSEP TO MAR" xfId="689"/>
    <cellStyle name="_pgvcl-costal_JND-5 July-07_PBR CO_DAILY REPORT GIS - 20-01-09_SOP TND" xfId="690"/>
    <cellStyle name="_pgvcl-costal_JND-5 July-07_PBR CO_DAILY REPORT GIS - 20-01-09_TNDOCT-TO MAR-14" xfId="691"/>
    <cellStyle name="_pgvcl-costal_JND-5 July-07_PBR_SOP MIS TNDSEP TO MAR" xfId="692"/>
    <cellStyle name="_pgvcl-costal_JND-5 July-07_PBR_SOP TND" xfId="693"/>
    <cellStyle name="_pgvcl-costal_JND-5 July-07_PBR_TNDOCT-TO MAR-14" xfId="694"/>
    <cellStyle name="_pgvcl-costal_JND-5 July-07_PBR-7" xfId="695"/>
    <cellStyle name="_pgvcl-costal_JND-5 July-07_PBR-7_SOP MIS TNDSEP TO MAR" xfId="696"/>
    <cellStyle name="_pgvcl-costal_JND-5 July-07_PBR-7_SOP TND" xfId="697"/>
    <cellStyle name="_pgvcl-costal_JND-5 July-07_PBR-7_TNDOCT-TO MAR-14" xfId="698"/>
    <cellStyle name="_pgvcl-costal_JND-5 July-07_Performance Report 26.10.09" xfId="699"/>
    <cellStyle name="_pgvcl-costal_JND-5 July-07_sept JMN-7" xfId="700"/>
    <cellStyle name="_pgvcl-costal_JND-5 July-07_SOP MIS TNDSEP TO MAR" xfId="701"/>
    <cellStyle name="_pgvcl-costal_JND-5 July-07_SOP TND" xfId="702"/>
    <cellStyle name="_pgvcl-costal_JND-5 July-07_SSNNL CANAL WISE summary-22-06-11" xfId="703"/>
    <cellStyle name="_pgvcl-costal_JND-5 July-07_T&amp;D August-08" xfId="704"/>
    <cellStyle name="_pgvcl-costal_JND-5 July-07_T&amp;D August-08_SOP MIS TNDSEP TO MAR" xfId="705"/>
    <cellStyle name="_pgvcl-costal_JND-5 July-07_T&amp;D August-08_SOP TND" xfId="706"/>
    <cellStyle name="_pgvcl-costal_JND-5 July-07_T&amp;D August-08_TNDOCT-TO MAR-14" xfId="707"/>
    <cellStyle name="_pgvcl-costal_JND-5 July-07_T&amp;D Dec-08" xfId="708"/>
    <cellStyle name="_pgvcl-costal_JND-5 July-07_T&amp;D Dec-08_SOP MIS TNDSEP TO MAR" xfId="709"/>
    <cellStyle name="_pgvcl-costal_JND-5 July-07_T&amp;D Dec-08_SOP TND" xfId="710"/>
    <cellStyle name="_pgvcl-costal_JND-5 July-07_T&amp;D Dec-08_TNDOCT-TO MAR-14" xfId="711"/>
    <cellStyle name="_pgvcl-costal_JND-5 July-07_T&amp;D July-08" xfId="712"/>
    <cellStyle name="_pgvcl-costal_JND-5 July-07_T&amp;D July-08_SOP MIS TNDSEP TO MAR" xfId="713"/>
    <cellStyle name="_pgvcl-costal_JND-5 July-07_T&amp;D July-08_SOP TND" xfId="714"/>
    <cellStyle name="_pgvcl-costal_JND-5 July-07_T&amp;D July-08_TNDOCT-TO MAR-14" xfId="715"/>
    <cellStyle name="_pgvcl-costal_JND-5 July-07_TNDOCT-TO MAR-14" xfId="716"/>
    <cellStyle name="_pgvcl-costal_JND-5 July-07_URBAN WEEKLY PBR CO" xfId="717"/>
    <cellStyle name="_pgvcl-costal_JND-5 July-07_URBAN WEEKLY PBR CO_SOP MIS TNDSEP TO MAR" xfId="718"/>
    <cellStyle name="_pgvcl-costal_JND-5 July-07_URBAN WEEKLY PBR CO_SOP TND" xfId="719"/>
    <cellStyle name="_pgvcl-costal_JND-5 July-07_URBAN WEEKLY PBR CO_TNDOCT-TO MAR-14" xfId="720"/>
    <cellStyle name="_pgvcl-costal_JND-5 July-07_Weekly Urban PBR CO - 06-03-09 to 12-03-09" xfId="721"/>
    <cellStyle name="_pgvcl-costal_JND-5 July-07_Weekly Urban PBR CO - 06-03-09 to 12-03-09_SOP MIS TNDSEP TO MAR" xfId="722"/>
    <cellStyle name="_pgvcl-costal_JND-5 July-07_Weekly Urban PBR CO - 06-03-09 to 12-03-09_SOP TND" xfId="723"/>
    <cellStyle name="_pgvcl-costal_JND-5 July-07_Weekly Urban PBR CO - 06-03-09 to 12-03-09_TNDOCT-TO MAR-14" xfId="724"/>
    <cellStyle name="_pgvcl-costal_JND-5 July-07_Weekly Urban PBR CO - 20-02-09 to 26-02-09" xfId="725"/>
    <cellStyle name="_pgvcl-costal_JND-5 July-07_Weekly Urban PBR CO - 20-02-09 to 26-02-09_SOP MIS TNDSEP TO MAR" xfId="726"/>
    <cellStyle name="_pgvcl-costal_JND-5 July-07_Weekly Urban PBR CO - 20-02-09 to 26-02-09_SOP TND" xfId="727"/>
    <cellStyle name="_pgvcl-costal_JND-5 July-07_Weekly Urban PBR CO - 20-02-09 to 26-02-09_TNDOCT-TO MAR-14" xfId="728"/>
    <cellStyle name="_pgvcl-costal_JND-5 July-07_Weekly Urban PBR CO - 30-01-09 to 05-02-09" xfId="729"/>
    <cellStyle name="_pgvcl-costal_JND-5 July-07_Weekly Urban PBR CO - 30-01-09 to 05-02-09_SOP MIS TNDSEP TO MAR" xfId="730"/>
    <cellStyle name="_pgvcl-costal_JND-5 July-07_Weekly Urban PBR CO - 30-01-09 to 05-02-09_SOP TND" xfId="731"/>
    <cellStyle name="_pgvcl-costal_JND-5 July-07_Weekly Urban PBR CO - 30-01-09 to 05-02-09_TNDOCT-TO MAR-14" xfId="732"/>
    <cellStyle name="_pgvcl-costal_JND-5 July-07_Weekly Urban PBR CO - 9-1-09 to 15.01.09" xfId="733"/>
    <cellStyle name="_pgvcl-costal_JND-5 July-07_Weekly Urban PBR CO - 9-1-09 to 15.01.09_SOP MIS TNDSEP TO MAR" xfId="734"/>
    <cellStyle name="_pgvcl-costal_JND-5 July-07_Weekly Urban PBR CO - 9-1-09 to 15.01.09_SOP TND" xfId="735"/>
    <cellStyle name="_pgvcl-costal_JND-5 July-07_Weekly Urban PBR CO - 9-1-09 to 15.01.09_TNDOCT-TO MAR-14" xfId="736"/>
    <cellStyle name="_pgvcl-costal_JND-5 T3" xfId="737"/>
    <cellStyle name="_pgvcl-costal_JND-5_1" xfId="738"/>
    <cellStyle name="_pgvcl-costal_JND-5_1_Book-DMTHL" xfId="739"/>
    <cellStyle name="_pgvcl-costal_JND-5_1_City Division MIS JAN-09" xfId="740"/>
    <cellStyle name="_pgvcl-costal_JND-5_1_City Division MIS JAN-09_SSNNL CANAL WISE summary-22-06-11" xfId="741"/>
    <cellStyle name="_pgvcl-costal_JND-5_1_Comparison" xfId="742"/>
    <cellStyle name="_pgvcl-costal_JND-5_1_Comparison_SOP MIS TNDSEP TO MAR" xfId="743"/>
    <cellStyle name="_pgvcl-costal_JND-5_1_Comparison_SOP TND" xfId="744"/>
    <cellStyle name="_pgvcl-costal_JND-5_1_Comparison_TNDOCT-TO MAR-14" xfId="745"/>
    <cellStyle name="_pgvcl-costal_JND-5_1_Details of Selected Urban Feeder" xfId="746"/>
    <cellStyle name="_pgvcl-costal_JND-5_1_Details of Selected Urban Feeder_SOP MIS TNDSEP TO MAR" xfId="747"/>
    <cellStyle name="_pgvcl-costal_JND-5_1_Details of Selected Urban Feeder_SOP TND" xfId="748"/>
    <cellStyle name="_pgvcl-costal_JND-5_1_Details of Selected Urban Feeder_TNDOCT-TO MAR-14" xfId="749"/>
    <cellStyle name="_pgvcl-costal_JND-5_1_DHTHL JAN-09" xfId="750"/>
    <cellStyle name="_pgvcl-costal_JND-5_1_dnthl Feb-09" xfId="751"/>
    <cellStyle name="_pgvcl-costal_JND-5_1_JGYssss" xfId="752"/>
    <cellStyle name="_pgvcl-costal_JND-5_1_JGYssss_SOP MIS TNDSEP TO MAR" xfId="753"/>
    <cellStyle name="_pgvcl-costal_JND-5_1_JGYssss_SOP TND" xfId="754"/>
    <cellStyle name="_pgvcl-costal_JND-5_1_JGYssss_TNDOCT-TO MAR-14" xfId="755"/>
    <cellStyle name="_pgvcl-costal_JND-5_1_NEW MIS Jan-09" xfId="756"/>
    <cellStyle name="_pgvcl-costal_JND-5_1_NEW MIS Jan-09_SSNNL CANAL WISE summary-22-06-11" xfId="757"/>
    <cellStyle name="_pgvcl-costal_JND-5_1_PBR" xfId="758"/>
    <cellStyle name="_pgvcl-costal_JND-5_1_PBR CO_DAILY REPORT GIS - 20-01-09" xfId="759"/>
    <cellStyle name="_pgvcl-costal_JND-5_1_PBR CO_DAILY REPORT GIS - 20-01-09_SOP MIS TNDSEP TO MAR" xfId="760"/>
    <cellStyle name="_pgvcl-costal_JND-5_1_PBR CO_DAILY REPORT GIS - 20-01-09_SOP TND" xfId="761"/>
    <cellStyle name="_pgvcl-costal_JND-5_1_PBR CO_DAILY REPORT GIS - 20-01-09_TNDOCT-TO MAR-14" xfId="762"/>
    <cellStyle name="_pgvcl-costal_JND-5_1_PBR_SOP MIS TNDSEP TO MAR" xfId="763"/>
    <cellStyle name="_pgvcl-costal_JND-5_1_PBR_SOP TND" xfId="764"/>
    <cellStyle name="_pgvcl-costal_JND-5_1_PBR_TNDOCT-TO MAR-14" xfId="765"/>
    <cellStyle name="_pgvcl-costal_JND-5_1_PGVCL- 5" xfId="766"/>
    <cellStyle name="_pgvcl-costal_JND-5_1_PGVCL SOP MIS 2 11-12 Qtr" xfId="767"/>
    <cellStyle name="_pgvcl-costal_JND-5_1_PGVCL SOP MIS 2 11-12 Qtr_SOP MIS TNDSEP TO MAR" xfId="768"/>
    <cellStyle name="_pgvcl-costal_JND-5_1_PGVCL SOP MIS 2 11-12 Qtr_SOP TND" xfId="769"/>
    <cellStyle name="_pgvcl-costal_JND-5_1_PGVCL SOP MIS 2 11-12 Qtr_TNDOCT-TO MAR-14" xfId="770"/>
    <cellStyle name="_pgvcl-costal_JND-5_1_SOP MIS 4th Qtr 2011 12" xfId="771"/>
    <cellStyle name="_pgvcl-costal_JND-5_1_SOP MIS 4th Qtr 2011 12_AG HVDSJun -12" xfId="772"/>
    <cellStyle name="_pgvcl-costal_JND-5_1_SOP MIS TNDSEP TO MAR" xfId="773"/>
    <cellStyle name="_pgvcl-costal_JND-5_1_SOP TND" xfId="774"/>
    <cellStyle name="_pgvcl-costal_JND-5_1_SSNNL CANAL WISE summary-22-06-11" xfId="775"/>
    <cellStyle name="_pgvcl-costal_JND-5_1_t &amp; d SOP HALF YEARLY  26.04.11 014 012" xfId="776"/>
    <cellStyle name="_pgvcl-costal_JND-5_1_t &amp; d SOP HALF YEARLY  26.04.11 014 012_SOP MIS TNDSEP TO MAR" xfId="777"/>
    <cellStyle name="_pgvcl-costal_JND-5_1_t &amp; d SOP HALF YEARLY  26.04.11 014 012_SOP TND" xfId="778"/>
    <cellStyle name="_pgvcl-costal_JND-5_1_t &amp; d SOP HALF YEARLY  26.04.11 014 012_TNDOCT-TO MAR-14" xfId="779"/>
    <cellStyle name="_pgvcl-costal_JND-5_1_T&amp;D August-08" xfId="780"/>
    <cellStyle name="_pgvcl-costal_JND-5_1_T&amp;D August-08_SOP MIS TNDSEP TO MAR" xfId="781"/>
    <cellStyle name="_pgvcl-costal_JND-5_1_T&amp;D August-08_SOP TND" xfId="782"/>
    <cellStyle name="_pgvcl-costal_JND-5_1_T&amp;D August-08_TNDOCT-TO MAR-14" xfId="783"/>
    <cellStyle name="_pgvcl-costal_JND-5_1_T&amp;D Dec-08" xfId="784"/>
    <cellStyle name="_pgvcl-costal_JND-5_1_T&amp;D Dec-08_SOP MIS TNDSEP TO MAR" xfId="785"/>
    <cellStyle name="_pgvcl-costal_JND-5_1_T&amp;D Dec-08_SOP TND" xfId="786"/>
    <cellStyle name="_pgvcl-costal_JND-5_1_T&amp;D Dec-08_TNDOCT-TO MAR-14" xfId="787"/>
    <cellStyle name="_pgvcl-costal_JND-5_1_T&amp;D July-08" xfId="788"/>
    <cellStyle name="_pgvcl-costal_JND-5_1_T&amp;D July-08_SOP MIS TNDSEP TO MAR" xfId="789"/>
    <cellStyle name="_pgvcl-costal_JND-5_1_T&amp;D July-08_SOP TND" xfId="790"/>
    <cellStyle name="_pgvcl-costal_JND-5_1_T&amp;D July-08_TNDOCT-TO MAR-14" xfId="791"/>
    <cellStyle name="_pgvcl-costal_JND-5_1_tnd" xfId="792"/>
    <cellStyle name="_pgvcl-costal_JND-5_1_tnd_SOP MIS TNDSEP TO MAR" xfId="793"/>
    <cellStyle name="_pgvcl-costal_JND-5_1_tnd_SOP TND" xfId="794"/>
    <cellStyle name="_pgvcl-costal_JND-5_1_tnd_TNDOCT-TO MAR-14" xfId="795"/>
    <cellStyle name="_pgvcl-costal_JND-5_1_TNDOCT-TO MAR-14" xfId="796"/>
    <cellStyle name="_pgvcl-costal_JND-5_1_URBAN WEEKLY PBR CO" xfId="797"/>
    <cellStyle name="_pgvcl-costal_JND-5_1_URBAN WEEKLY PBR CO_SOP MIS TNDSEP TO MAR" xfId="798"/>
    <cellStyle name="_pgvcl-costal_JND-5_1_URBAN WEEKLY PBR CO_SOP TND" xfId="799"/>
    <cellStyle name="_pgvcl-costal_JND-5_1_URBAN WEEKLY PBR CO_TNDOCT-TO MAR-14" xfId="800"/>
    <cellStyle name="_pgvcl-costal_JND-5_1_Weekly Urban PBR CO - 06-03-09 to 12-03-09" xfId="801"/>
    <cellStyle name="_pgvcl-costal_JND-5_1_Weekly Urban PBR CO - 06-03-09 to 12-03-09_SOP MIS TNDSEP TO MAR" xfId="802"/>
    <cellStyle name="_pgvcl-costal_JND-5_1_Weekly Urban PBR CO - 06-03-09 to 12-03-09_SOP TND" xfId="803"/>
    <cellStyle name="_pgvcl-costal_JND-5_1_Weekly Urban PBR CO - 06-03-09 to 12-03-09_TNDOCT-TO MAR-14" xfId="804"/>
    <cellStyle name="_pgvcl-costal_JND-5_1_Weekly Urban PBR CO - 20-02-09 to 26-02-09" xfId="805"/>
    <cellStyle name="_pgvcl-costal_JND-5_1_Weekly Urban PBR CO - 20-02-09 to 26-02-09_SOP MIS TNDSEP TO MAR" xfId="806"/>
    <cellStyle name="_pgvcl-costal_JND-5_1_Weekly Urban PBR CO - 20-02-09 to 26-02-09_SOP TND" xfId="807"/>
    <cellStyle name="_pgvcl-costal_JND-5_1_Weekly Urban PBR CO - 20-02-09 to 26-02-09_TNDOCT-TO MAR-14" xfId="808"/>
    <cellStyle name="_pgvcl-costal_JND-5_1_Weekly Urban PBR CO - 30-01-09 to 05-02-09" xfId="809"/>
    <cellStyle name="_pgvcl-costal_JND-5_1_Weekly Urban PBR CO - 30-01-09 to 05-02-09_SOP MIS TNDSEP TO MAR" xfId="810"/>
    <cellStyle name="_pgvcl-costal_JND-5_1_Weekly Urban PBR CO - 30-01-09 to 05-02-09_SOP TND" xfId="811"/>
    <cellStyle name="_pgvcl-costal_JND-5_1_Weekly Urban PBR CO - 30-01-09 to 05-02-09_TNDOCT-TO MAR-14" xfId="812"/>
    <cellStyle name="_pgvcl-costal_JND-5_1_Weekly Urban PBR CO - 9-1-09 to 15.01.09" xfId="813"/>
    <cellStyle name="_pgvcl-costal_JND-5_1_Weekly Urban PBR CO - 9-1-09 to 15.01.09_SOP MIS TNDSEP TO MAR" xfId="814"/>
    <cellStyle name="_pgvcl-costal_JND-5_1_Weekly Urban PBR CO - 9-1-09 to 15.01.09_SOP TND" xfId="815"/>
    <cellStyle name="_pgvcl-costal_JND-5_1_Weekly Urban PBR CO - 9-1-09 to 15.01.09_TNDOCT-TO MAR-14" xfId="816"/>
    <cellStyle name="_pgvcl-costal_JND-5_Accident - 2007-08 + 2008-09 -- 15.12.08" xfId="817"/>
    <cellStyle name="_pgvcl-costal_JND-5_Accident - 2007-08 + 2008-09 -- 15.12.08_SOP MIS TNDSEP TO MAR" xfId="818"/>
    <cellStyle name="_pgvcl-costal_JND-5_Accident - 2007-08 + 2008-09 -- 15.12.08_SOP TND" xfId="819"/>
    <cellStyle name="_pgvcl-costal_JND-5_Accident - 2007-08 + 2008-09 -- 15.12.08_TNDOCT-TO MAR-14" xfId="820"/>
    <cellStyle name="_pgvcl-costal_JND-5_Accident S-dn wise up to Nov. 08 for SE's Conference" xfId="821"/>
    <cellStyle name="_pgvcl-costal_JND-5_Accident S-dn wise up to Nov. 08 for SE's Conference_SOP MIS TNDSEP TO MAR" xfId="822"/>
    <cellStyle name="_pgvcl-costal_JND-5_Accident S-dn wise up to Nov. 08 for SE's Conference_SOP TND" xfId="823"/>
    <cellStyle name="_pgvcl-costal_JND-5_Accident S-dn wise up to Nov. 08 for SE's Conference_TNDOCT-TO MAR-14" xfId="824"/>
    <cellStyle name="_pgvcl-costal_JND-5_AG TC METER " xfId="825"/>
    <cellStyle name="_pgvcl-costal_JND-5_AG TC METER _Book-DMTHL" xfId="826"/>
    <cellStyle name="_pgvcl-costal_JND-5_AG TC METER _Comparison" xfId="827"/>
    <cellStyle name="_pgvcl-costal_JND-5_AG TC METER _Comparison_SOP MIS TNDSEP TO MAR" xfId="828"/>
    <cellStyle name="_pgvcl-costal_JND-5_AG TC METER _Comparison_SOP TND" xfId="829"/>
    <cellStyle name="_pgvcl-costal_JND-5_AG TC METER _Comparison_TNDOCT-TO MAR-14" xfId="830"/>
    <cellStyle name="_pgvcl-costal_JND-5_AG TC METER _Details of Selected Urban Feeder" xfId="831"/>
    <cellStyle name="_pgvcl-costal_JND-5_AG TC METER _Details of Selected Urban Feeder_SOP MIS TNDSEP TO MAR" xfId="832"/>
    <cellStyle name="_pgvcl-costal_JND-5_AG TC METER _Details of Selected Urban Feeder_SOP TND" xfId="833"/>
    <cellStyle name="_pgvcl-costal_JND-5_AG TC METER _Details of Selected Urban Feeder_TNDOCT-TO MAR-14" xfId="834"/>
    <cellStyle name="_pgvcl-costal_JND-5_AG TC METER _DHTHL JAN-09" xfId="835"/>
    <cellStyle name="_pgvcl-costal_JND-5_AG TC METER _dnthl Feb-09" xfId="836"/>
    <cellStyle name="_pgvcl-costal_JND-5_AG TC METER _JGYssss" xfId="837"/>
    <cellStyle name="_pgvcl-costal_JND-5_AG TC METER _JGYssss_SOP MIS TNDSEP TO MAR" xfId="838"/>
    <cellStyle name="_pgvcl-costal_JND-5_AG TC METER _JGYssss_SOP TND" xfId="839"/>
    <cellStyle name="_pgvcl-costal_JND-5_AG TC METER _JGYssss_TNDOCT-TO MAR-14" xfId="840"/>
    <cellStyle name="_pgvcl-costal_JND-5_AG TC METER _PBR" xfId="841"/>
    <cellStyle name="_pgvcl-costal_JND-5_AG TC METER _PBR CO_DAILY REPORT GIS - 20-01-09" xfId="842"/>
    <cellStyle name="_pgvcl-costal_JND-5_AG TC METER _PBR CO_DAILY REPORT GIS - 20-01-09_SOP MIS TNDSEP TO MAR" xfId="843"/>
    <cellStyle name="_pgvcl-costal_JND-5_AG TC METER _PBR CO_DAILY REPORT GIS - 20-01-09_SOP TND" xfId="844"/>
    <cellStyle name="_pgvcl-costal_JND-5_AG TC METER _PBR CO_DAILY REPORT GIS - 20-01-09_TNDOCT-TO MAR-14" xfId="845"/>
    <cellStyle name="_pgvcl-costal_JND-5_AG TC METER _PBR_SOP MIS TNDSEP TO MAR" xfId="846"/>
    <cellStyle name="_pgvcl-costal_JND-5_AG TC METER _PBR_SOP TND" xfId="847"/>
    <cellStyle name="_pgvcl-costal_JND-5_AG TC METER _PBR_TNDOCT-TO MAR-14" xfId="848"/>
    <cellStyle name="_pgvcl-costal_JND-5_AG TC METER _SOP MIS TNDSEP TO MAR" xfId="849"/>
    <cellStyle name="_pgvcl-costal_JND-5_AG TC METER _SOP TND" xfId="850"/>
    <cellStyle name="_pgvcl-costal_JND-5_AG TC METER _T&amp;D August-08" xfId="851"/>
    <cellStyle name="_pgvcl-costal_JND-5_AG TC METER _T&amp;D August-08_SOP MIS TNDSEP TO MAR" xfId="852"/>
    <cellStyle name="_pgvcl-costal_JND-5_AG TC METER _T&amp;D August-08_SOP TND" xfId="853"/>
    <cellStyle name="_pgvcl-costal_JND-5_AG TC METER _T&amp;D August-08_TNDOCT-TO MAR-14" xfId="854"/>
    <cellStyle name="_pgvcl-costal_JND-5_AG TC METER _T&amp;D Dec-08" xfId="855"/>
    <cellStyle name="_pgvcl-costal_JND-5_AG TC METER _T&amp;D Dec-08_SOP MIS TNDSEP TO MAR" xfId="856"/>
    <cellStyle name="_pgvcl-costal_JND-5_AG TC METER _T&amp;D Dec-08_SOP TND" xfId="857"/>
    <cellStyle name="_pgvcl-costal_JND-5_AG TC METER _T&amp;D Dec-08_TNDOCT-TO MAR-14" xfId="858"/>
    <cellStyle name="_pgvcl-costal_JND-5_AG TC METER _T&amp;D July-08" xfId="859"/>
    <cellStyle name="_pgvcl-costal_JND-5_AG TC METER _T&amp;D July-08_SOP MIS TNDSEP TO MAR" xfId="860"/>
    <cellStyle name="_pgvcl-costal_JND-5_AG TC METER _T&amp;D July-08_SOP TND" xfId="861"/>
    <cellStyle name="_pgvcl-costal_JND-5_AG TC METER _T&amp;D July-08_TNDOCT-TO MAR-14" xfId="862"/>
    <cellStyle name="_pgvcl-costal_JND-5_AG TC METER _TNDOCT-TO MAR-14" xfId="863"/>
    <cellStyle name="_pgvcl-costal_JND-5_AG TC METER _URBAN WEEKLY PBR CO" xfId="864"/>
    <cellStyle name="_pgvcl-costal_JND-5_AG TC METER _URBAN WEEKLY PBR CO_SOP MIS TNDSEP TO MAR" xfId="865"/>
    <cellStyle name="_pgvcl-costal_JND-5_AG TC METER _URBAN WEEKLY PBR CO_SOP TND" xfId="866"/>
    <cellStyle name="_pgvcl-costal_JND-5_AG TC METER _URBAN WEEKLY PBR CO_TNDOCT-TO MAR-14" xfId="867"/>
    <cellStyle name="_pgvcl-costal_JND-5_AG TC METER _Weekly Urban PBR CO - 06-03-09 to 12-03-09" xfId="868"/>
    <cellStyle name="_pgvcl-costal_JND-5_AG TC METER _Weekly Urban PBR CO - 06-03-09 to 12-03-09_SOP MIS TNDSEP TO MAR" xfId="869"/>
    <cellStyle name="_pgvcl-costal_JND-5_AG TC METER _Weekly Urban PBR CO - 06-03-09 to 12-03-09_SOP TND" xfId="870"/>
    <cellStyle name="_pgvcl-costal_JND-5_AG TC METER _Weekly Urban PBR CO - 06-03-09 to 12-03-09_TNDOCT-TO MAR-14" xfId="871"/>
    <cellStyle name="_pgvcl-costal_JND-5_AG TC METER _Weekly Urban PBR CO - 20-02-09 to 26-02-09" xfId="872"/>
    <cellStyle name="_pgvcl-costal_JND-5_AG TC METER _Weekly Urban PBR CO - 20-02-09 to 26-02-09_SOP MIS TNDSEP TO MAR" xfId="873"/>
    <cellStyle name="_pgvcl-costal_JND-5_AG TC METER _Weekly Urban PBR CO - 20-02-09 to 26-02-09_SOP TND" xfId="874"/>
    <cellStyle name="_pgvcl-costal_JND-5_AG TC METER _Weekly Urban PBR CO - 20-02-09 to 26-02-09_TNDOCT-TO MAR-14" xfId="875"/>
    <cellStyle name="_pgvcl-costal_JND-5_AG TC METER _Weekly Urban PBR CO - 30-01-09 to 05-02-09" xfId="876"/>
    <cellStyle name="_pgvcl-costal_JND-5_AG TC METER _Weekly Urban PBR CO - 30-01-09 to 05-02-09_SOP MIS TNDSEP TO MAR" xfId="877"/>
    <cellStyle name="_pgvcl-costal_JND-5_AG TC METER _Weekly Urban PBR CO - 30-01-09 to 05-02-09_SOP TND" xfId="878"/>
    <cellStyle name="_pgvcl-costal_JND-5_AG TC METER _Weekly Urban PBR CO - 30-01-09 to 05-02-09_TNDOCT-TO MAR-14" xfId="879"/>
    <cellStyle name="_pgvcl-costal_JND-5_AG TC METER _Weekly Urban PBR CO - 9-1-09 to 15.01.09" xfId="880"/>
    <cellStyle name="_pgvcl-costal_JND-5_AG TC METER _Weekly Urban PBR CO - 9-1-09 to 15.01.09_SOP MIS TNDSEP TO MAR" xfId="881"/>
    <cellStyle name="_pgvcl-costal_JND-5_AG TC METER _Weekly Urban PBR CO - 9-1-09 to 15.01.09_SOP TND" xfId="882"/>
    <cellStyle name="_pgvcl-costal_JND-5_AG TC METER _Weekly Urban PBR CO - 9-1-09 to 15.01.09_TNDOCT-TO MAR-14" xfId="883"/>
    <cellStyle name="_pgvcl-costal_JND-5_Book1" xfId="884"/>
    <cellStyle name="_pgvcl-costal_JND-5_Book1 (1)" xfId="885"/>
    <cellStyle name="_pgvcl-costal_JND-5_Book1 (1)_SSNNL CANAL WISE summary-22-06-11" xfId="886"/>
    <cellStyle name="_pgvcl-costal_JND-5_Book1_SSNNL CANAL WISE summary-22-06-11" xfId="887"/>
    <cellStyle name="_pgvcl-costal_JND-5_Book-DMTHL" xfId="888"/>
    <cellStyle name="_pgvcl-costal_JND-5_Botad MIS June 09" xfId="889"/>
    <cellStyle name="_pgvcl-costal_JND-5_botad new formats for mis" xfId="890"/>
    <cellStyle name="_pgvcl-costal_JND-5_botad new formats for mis_SSNNL CANAL WISE summary-22-06-11" xfId="891"/>
    <cellStyle name="_pgvcl-costal_JND-5_BVN-7" xfId="892"/>
    <cellStyle name="_pgvcl-costal_JND-5_BVN-7_SSNNL CANAL WISE summary-22-06-11" xfId="893"/>
    <cellStyle name="_pgvcl-costal_JND-5_Comparison" xfId="894"/>
    <cellStyle name="_pgvcl-costal_JND-5_Comparison_SOP MIS TNDSEP TO MAR" xfId="895"/>
    <cellStyle name="_pgvcl-costal_JND-5_Comparison_SOP TND" xfId="896"/>
    <cellStyle name="_pgvcl-costal_JND-5_Comparison_TNDOCT-TO MAR-14" xfId="897"/>
    <cellStyle name="_pgvcl-costal_JND-5_Details of Selected Urban Feeder" xfId="898"/>
    <cellStyle name="_pgvcl-costal_JND-5_Details of Selected Urban Feeder_SOP MIS TNDSEP TO MAR" xfId="899"/>
    <cellStyle name="_pgvcl-costal_JND-5_Details of Selected Urban Feeder_SOP TND" xfId="900"/>
    <cellStyle name="_pgvcl-costal_JND-5_Details of Selected Urban Feeder_TNDOCT-TO MAR-14" xfId="901"/>
    <cellStyle name="_pgvcl-costal_JND-5_DHTHL JAN-09" xfId="902"/>
    <cellStyle name="_pgvcl-costal_JND-5_dnthl Feb-09" xfId="903"/>
    <cellStyle name="_pgvcl-costal_JND-5_FINAL SSNNL SUMMARY" xfId="904"/>
    <cellStyle name="_pgvcl-costal_JND-5_JGYssss" xfId="905"/>
    <cellStyle name="_pgvcl-costal_JND-5_JGYssss_SOP MIS TNDSEP TO MAR" xfId="906"/>
    <cellStyle name="_pgvcl-costal_JND-5_JGYssss_SOP TND" xfId="907"/>
    <cellStyle name="_pgvcl-costal_JND-5_JGYssss_TNDOCT-TO MAR-14" xfId="908"/>
    <cellStyle name="_pgvcl-costal_JND-5_JMN-7" xfId="909"/>
    <cellStyle name="_pgvcl-costal_JND-5_JMN-7_Book1 (1)" xfId="910"/>
    <cellStyle name="_pgvcl-costal_JND-5_JMN-7_Book1 (1)_SSNNL CANAL WISE summary-22-06-11" xfId="911"/>
    <cellStyle name="_pgvcl-costal_JND-5_JMN-7_FINAL SSNNL SUMMARY" xfId="912"/>
    <cellStyle name="_pgvcl-costal_JND-5_JMN-7_SOP MIS TNDSEP TO MAR" xfId="913"/>
    <cellStyle name="_pgvcl-costal_JND-5_JMN-7_SOP TND" xfId="914"/>
    <cellStyle name="_pgvcl-costal_JND-5_JMN-7_SSNNL CANAL WISE summary-22-06-11" xfId="915"/>
    <cellStyle name="_pgvcl-costal_JND-5_JMN-7_TMS MIS Oct 2009 BOTAD" xfId="916"/>
    <cellStyle name="_pgvcl-costal_JND-5_JMN-7_TMS MIS Oct 2009 BOTAD_SSNNL CANAL WISE summary-22-06-11" xfId="917"/>
    <cellStyle name="_pgvcl-costal_JND-5_JMN-7_TNDOCT-TO MAR-14" xfId="918"/>
    <cellStyle name="_pgvcl-costal_JND-5_JMN-77" xfId="919"/>
    <cellStyle name="_pgvcl-costal_JND-5_JMN-77_Book1 (1)" xfId="920"/>
    <cellStyle name="_pgvcl-costal_JND-5_JMN-77_Book1 (1)_SSNNL CANAL WISE summary-22-06-11" xfId="921"/>
    <cellStyle name="_pgvcl-costal_JND-5_JMN-77_FINAL SSNNL SUMMARY" xfId="922"/>
    <cellStyle name="_pgvcl-costal_JND-5_JMN-77_SOP MIS TNDSEP TO MAR" xfId="923"/>
    <cellStyle name="_pgvcl-costal_JND-5_JMN-77_SOP TND" xfId="924"/>
    <cellStyle name="_pgvcl-costal_JND-5_JMN-77_SSNNL CANAL WISE summary-22-06-11" xfId="925"/>
    <cellStyle name="_pgvcl-costal_JND-5_JMN-77_TMS MIS Oct 2009 BOTAD" xfId="926"/>
    <cellStyle name="_pgvcl-costal_JND-5_JMN-77_TMS MIS Oct 2009 BOTAD_SSNNL CANAL WISE summary-22-06-11" xfId="927"/>
    <cellStyle name="_pgvcl-costal_JND-5_JMN-77_TNDOCT-TO MAR-14" xfId="928"/>
    <cellStyle name="_pgvcl-costal_JND-5_JND - 4" xfId="929"/>
    <cellStyle name="_pgvcl-costal_JND-5_JND - 4_Book-DMTHL" xfId="930"/>
    <cellStyle name="_pgvcl-costal_JND-5_JND - 4_City Division MIS JAN-09" xfId="931"/>
    <cellStyle name="_pgvcl-costal_JND-5_JND - 4_City Division MIS JAN-09_SSNNL CANAL WISE summary-22-06-11" xfId="932"/>
    <cellStyle name="_pgvcl-costal_JND-5_JND - 4_Comparison" xfId="933"/>
    <cellStyle name="_pgvcl-costal_JND-5_JND - 4_Comparison_SOP MIS TNDSEP TO MAR" xfId="934"/>
    <cellStyle name="_pgvcl-costal_JND-5_JND - 4_Comparison_SOP TND" xfId="935"/>
    <cellStyle name="_pgvcl-costal_JND-5_JND - 4_Comparison_TNDOCT-TO MAR-14" xfId="936"/>
    <cellStyle name="_pgvcl-costal_JND-5_JND - 4_Details of Selected Urban Feeder" xfId="937"/>
    <cellStyle name="_pgvcl-costal_JND-5_JND - 4_Details of Selected Urban Feeder_SOP MIS TNDSEP TO MAR" xfId="938"/>
    <cellStyle name="_pgvcl-costal_JND-5_JND - 4_Details of Selected Urban Feeder_SOP TND" xfId="939"/>
    <cellStyle name="_pgvcl-costal_JND-5_JND - 4_Details of Selected Urban Feeder_TNDOCT-TO MAR-14" xfId="940"/>
    <cellStyle name="_pgvcl-costal_JND-5_JND - 4_DHTHL JAN-09" xfId="941"/>
    <cellStyle name="_pgvcl-costal_JND-5_JND - 4_dnthl Feb-09" xfId="942"/>
    <cellStyle name="_pgvcl-costal_JND-5_JND - 4_JGYssss" xfId="943"/>
    <cellStyle name="_pgvcl-costal_JND-5_JND - 4_JGYssss_SOP MIS TNDSEP TO MAR" xfId="944"/>
    <cellStyle name="_pgvcl-costal_JND-5_JND - 4_JGYssss_SOP TND" xfId="945"/>
    <cellStyle name="_pgvcl-costal_JND-5_JND - 4_JGYssss_TNDOCT-TO MAR-14" xfId="946"/>
    <cellStyle name="_pgvcl-costal_JND-5_JND - 4_NEW MIS Jan-09" xfId="947"/>
    <cellStyle name="_pgvcl-costal_JND-5_JND - 4_NEW MIS Jan-09_SSNNL CANAL WISE summary-22-06-11" xfId="948"/>
    <cellStyle name="_pgvcl-costal_JND-5_JND - 4_PBR" xfId="949"/>
    <cellStyle name="_pgvcl-costal_JND-5_JND - 4_PBR CO_DAILY REPORT GIS - 20-01-09" xfId="950"/>
    <cellStyle name="_pgvcl-costal_JND-5_JND - 4_PBR CO_DAILY REPORT GIS - 20-01-09_SOP MIS TNDSEP TO MAR" xfId="951"/>
    <cellStyle name="_pgvcl-costal_JND-5_JND - 4_PBR CO_DAILY REPORT GIS - 20-01-09_SOP TND" xfId="952"/>
    <cellStyle name="_pgvcl-costal_JND-5_JND - 4_PBR CO_DAILY REPORT GIS - 20-01-09_TNDOCT-TO MAR-14" xfId="953"/>
    <cellStyle name="_pgvcl-costal_JND-5_JND - 4_PBR_SOP MIS TNDSEP TO MAR" xfId="954"/>
    <cellStyle name="_pgvcl-costal_JND-5_JND - 4_PBR_SOP TND" xfId="955"/>
    <cellStyle name="_pgvcl-costal_JND-5_JND - 4_PBR_TNDOCT-TO MAR-14" xfId="956"/>
    <cellStyle name="_pgvcl-costal_JND-5_JND - 4_PGVCL- 5" xfId="957"/>
    <cellStyle name="_pgvcl-costal_JND-5_JND - 4_PGVCL SOP MIS 2 11-12 Qtr" xfId="958"/>
    <cellStyle name="_pgvcl-costal_JND-5_JND - 4_PGVCL SOP MIS 2 11-12 Qtr_SOP MIS TNDSEP TO MAR" xfId="959"/>
    <cellStyle name="_pgvcl-costal_JND-5_JND - 4_PGVCL SOP MIS 2 11-12 Qtr_SOP TND" xfId="960"/>
    <cellStyle name="_pgvcl-costal_JND-5_JND - 4_PGVCL SOP MIS 2 11-12 Qtr_TNDOCT-TO MAR-14" xfId="961"/>
    <cellStyle name="_pgvcl-costal_JND-5_JND - 4_SOP MIS 4th Qtr 2011 12" xfId="962"/>
    <cellStyle name="_pgvcl-costal_JND-5_JND - 4_SOP MIS 4th Qtr 2011 12_AG HVDSJun -12" xfId="963"/>
    <cellStyle name="_pgvcl-costal_JND-5_JND - 4_SOP MIS TNDSEP TO MAR" xfId="964"/>
    <cellStyle name="_pgvcl-costal_JND-5_JND - 4_SOP TND" xfId="965"/>
    <cellStyle name="_pgvcl-costal_JND-5_JND - 4_SSNNL CANAL WISE summary-22-06-11" xfId="966"/>
    <cellStyle name="_pgvcl-costal_JND-5_JND - 4_t &amp; d SOP HALF YEARLY  26.04.11 014 012" xfId="967"/>
    <cellStyle name="_pgvcl-costal_JND-5_JND - 4_t &amp; d SOP HALF YEARLY  26.04.11 014 012_SOP MIS TNDSEP TO MAR" xfId="968"/>
    <cellStyle name="_pgvcl-costal_JND-5_JND - 4_t &amp; d SOP HALF YEARLY  26.04.11 014 012_SOP TND" xfId="969"/>
    <cellStyle name="_pgvcl-costal_JND-5_JND - 4_t &amp; d SOP HALF YEARLY  26.04.11 014 012_TNDOCT-TO MAR-14" xfId="970"/>
    <cellStyle name="_pgvcl-costal_JND-5_JND - 4_T&amp;D August-08" xfId="971"/>
    <cellStyle name="_pgvcl-costal_JND-5_JND - 4_T&amp;D August-08_SOP MIS TNDSEP TO MAR" xfId="972"/>
    <cellStyle name="_pgvcl-costal_JND-5_JND - 4_T&amp;D August-08_SOP TND" xfId="973"/>
    <cellStyle name="_pgvcl-costal_JND-5_JND - 4_T&amp;D August-08_TNDOCT-TO MAR-14" xfId="974"/>
    <cellStyle name="_pgvcl-costal_JND-5_JND - 4_T&amp;D Dec-08" xfId="975"/>
    <cellStyle name="_pgvcl-costal_JND-5_JND - 4_T&amp;D Dec-08_SOP MIS TNDSEP TO MAR" xfId="976"/>
    <cellStyle name="_pgvcl-costal_JND-5_JND - 4_T&amp;D Dec-08_SOP TND" xfId="977"/>
    <cellStyle name="_pgvcl-costal_JND-5_JND - 4_T&amp;D Dec-08_TNDOCT-TO MAR-14" xfId="978"/>
    <cellStyle name="_pgvcl-costal_JND-5_JND - 4_T&amp;D July-08" xfId="979"/>
    <cellStyle name="_pgvcl-costal_JND-5_JND - 4_T&amp;D July-08_SOP MIS TNDSEP TO MAR" xfId="980"/>
    <cellStyle name="_pgvcl-costal_JND-5_JND - 4_T&amp;D July-08_SOP TND" xfId="981"/>
    <cellStyle name="_pgvcl-costal_JND-5_JND - 4_T&amp;D July-08_TNDOCT-TO MAR-14" xfId="982"/>
    <cellStyle name="_pgvcl-costal_JND-5_JND - 4_tnd" xfId="983"/>
    <cellStyle name="_pgvcl-costal_JND-5_JND - 4_tnd_SOP MIS TNDSEP TO MAR" xfId="984"/>
    <cellStyle name="_pgvcl-costal_JND-5_JND - 4_tnd_SOP TND" xfId="985"/>
    <cellStyle name="_pgvcl-costal_JND-5_JND - 4_tnd_TNDOCT-TO MAR-14" xfId="986"/>
    <cellStyle name="_pgvcl-costal_JND-5_JND - 4_TNDOCT-TO MAR-14" xfId="987"/>
    <cellStyle name="_pgvcl-costal_JND-5_JND - 4_URBAN WEEKLY PBR CO" xfId="988"/>
    <cellStyle name="_pgvcl-costal_JND-5_JND - 4_URBAN WEEKLY PBR CO_SOP MIS TNDSEP TO MAR" xfId="989"/>
    <cellStyle name="_pgvcl-costal_JND-5_JND - 4_URBAN WEEKLY PBR CO_SOP TND" xfId="990"/>
    <cellStyle name="_pgvcl-costal_JND-5_JND - 4_URBAN WEEKLY PBR CO_TNDOCT-TO MAR-14" xfId="991"/>
    <cellStyle name="_pgvcl-costal_JND-5_JND - 4_Weekly Urban PBR CO - 06-03-09 to 12-03-09" xfId="992"/>
    <cellStyle name="_pgvcl-costal_JND-5_JND - 4_Weekly Urban PBR CO - 06-03-09 to 12-03-09_SOP MIS TNDSEP TO MAR" xfId="993"/>
    <cellStyle name="_pgvcl-costal_JND-5_JND - 4_Weekly Urban PBR CO - 06-03-09 to 12-03-09_SOP TND" xfId="994"/>
    <cellStyle name="_pgvcl-costal_JND-5_JND - 4_Weekly Urban PBR CO - 06-03-09 to 12-03-09_TNDOCT-TO MAR-14" xfId="995"/>
    <cellStyle name="_pgvcl-costal_JND-5_JND - 4_Weekly Urban PBR CO - 20-02-09 to 26-02-09" xfId="996"/>
    <cellStyle name="_pgvcl-costal_JND-5_JND - 4_Weekly Urban PBR CO - 20-02-09 to 26-02-09_SOP MIS TNDSEP TO MAR" xfId="997"/>
    <cellStyle name="_pgvcl-costal_JND-5_JND - 4_Weekly Urban PBR CO - 20-02-09 to 26-02-09_SOP TND" xfId="998"/>
    <cellStyle name="_pgvcl-costal_JND-5_JND - 4_Weekly Urban PBR CO - 20-02-09 to 26-02-09_TNDOCT-TO MAR-14" xfId="999"/>
    <cellStyle name="_pgvcl-costal_JND-5_JND - 4_Weekly Urban PBR CO - 30-01-09 to 05-02-09" xfId="1000"/>
    <cellStyle name="_pgvcl-costal_JND-5_JND - 4_Weekly Urban PBR CO - 30-01-09 to 05-02-09_SOP MIS TNDSEP TO MAR" xfId="1001"/>
    <cellStyle name="_pgvcl-costal_JND-5_JND - 4_Weekly Urban PBR CO - 30-01-09 to 05-02-09_SOP TND" xfId="1002"/>
    <cellStyle name="_pgvcl-costal_JND-5_JND - 4_Weekly Urban PBR CO - 30-01-09 to 05-02-09_TNDOCT-TO MAR-14" xfId="1003"/>
    <cellStyle name="_pgvcl-costal_JND-5_JND - 4_Weekly Urban PBR CO - 9-1-09 to 15.01.09" xfId="1004"/>
    <cellStyle name="_pgvcl-costal_JND-5_JND - 4_Weekly Urban PBR CO - 9-1-09 to 15.01.09_SOP MIS TNDSEP TO MAR" xfId="1005"/>
    <cellStyle name="_pgvcl-costal_JND-5_JND - 4_Weekly Urban PBR CO - 9-1-09 to 15.01.09_SOP TND" xfId="1006"/>
    <cellStyle name="_pgvcl-costal_JND-5_JND - 4_Weekly Urban PBR CO - 9-1-09 to 15.01.09_TNDOCT-TO MAR-14" xfId="1007"/>
    <cellStyle name="_pgvcl-costal_JND-5_JND - 5" xfId="1008"/>
    <cellStyle name="_pgvcl-costal_JND-5_JND - 5 CFL" xfId="1009"/>
    <cellStyle name="_pgvcl-costal_JND-5_JND - 5 CFL_City Division MIS JAN-09" xfId="1010"/>
    <cellStyle name="_pgvcl-costal_JND-5_JND - 5 CFL_City Division MIS JAN-09_SSNNL CANAL WISE summary-22-06-11" xfId="1011"/>
    <cellStyle name="_pgvcl-costal_JND-5_JND - 5 CFL_NEW MIS Jan-09" xfId="1012"/>
    <cellStyle name="_pgvcl-costal_JND-5_JND - 5 CFL_NEW MIS Jan-09_SSNNL CANAL WISE summary-22-06-11" xfId="1013"/>
    <cellStyle name="_pgvcl-costal_JND-5_JND - 5 CFL_SSNNL CANAL WISE summary-22-06-11" xfId="1014"/>
    <cellStyle name="_pgvcl-costal_JND-5_JND - 5_Book-DMTHL" xfId="1015"/>
    <cellStyle name="_pgvcl-costal_JND-5_JND - 5_City Division MIS JAN-09" xfId="1016"/>
    <cellStyle name="_pgvcl-costal_JND-5_JND - 5_City Division MIS JAN-09_SSNNL CANAL WISE summary-22-06-11" xfId="1017"/>
    <cellStyle name="_pgvcl-costal_JND-5_JND - 5_Comparison" xfId="1018"/>
    <cellStyle name="_pgvcl-costal_JND-5_JND - 5_Comparison_SOP MIS TNDSEP TO MAR" xfId="1019"/>
    <cellStyle name="_pgvcl-costal_JND-5_JND - 5_Comparison_SOP TND" xfId="1020"/>
    <cellStyle name="_pgvcl-costal_JND-5_JND - 5_Comparison_TNDOCT-TO MAR-14" xfId="1021"/>
    <cellStyle name="_pgvcl-costal_JND-5_JND - 5_Details of Selected Urban Feeder" xfId="1022"/>
    <cellStyle name="_pgvcl-costal_JND-5_JND - 5_Details of Selected Urban Feeder_SOP MIS TNDSEP TO MAR" xfId="1023"/>
    <cellStyle name="_pgvcl-costal_JND-5_JND - 5_Details of Selected Urban Feeder_SOP TND" xfId="1024"/>
    <cellStyle name="_pgvcl-costal_JND-5_JND - 5_Details of Selected Urban Feeder_TNDOCT-TO MAR-14" xfId="1025"/>
    <cellStyle name="_pgvcl-costal_JND-5_JND - 5_DHTHL JAN-09" xfId="1026"/>
    <cellStyle name="_pgvcl-costal_JND-5_JND - 5_dnthl Feb-09" xfId="1027"/>
    <cellStyle name="_pgvcl-costal_JND-5_JND - 5_JGYssss" xfId="1028"/>
    <cellStyle name="_pgvcl-costal_JND-5_JND - 5_JGYssss_SOP MIS TNDSEP TO MAR" xfId="1029"/>
    <cellStyle name="_pgvcl-costal_JND-5_JND - 5_JGYssss_SOP TND" xfId="1030"/>
    <cellStyle name="_pgvcl-costal_JND-5_JND - 5_JGYssss_TNDOCT-TO MAR-14" xfId="1031"/>
    <cellStyle name="_pgvcl-costal_JND-5_JND - 5_NEW MIS Jan-09" xfId="1032"/>
    <cellStyle name="_pgvcl-costal_JND-5_JND - 5_NEW MIS Jan-09_SSNNL CANAL WISE summary-22-06-11" xfId="1033"/>
    <cellStyle name="_pgvcl-costal_JND-5_JND - 5_PBR" xfId="1034"/>
    <cellStyle name="_pgvcl-costal_JND-5_JND - 5_PBR CO_DAILY REPORT GIS - 20-01-09" xfId="1035"/>
    <cellStyle name="_pgvcl-costal_JND-5_JND - 5_PBR CO_DAILY REPORT GIS - 20-01-09_SOP MIS TNDSEP TO MAR" xfId="1036"/>
    <cellStyle name="_pgvcl-costal_JND-5_JND - 5_PBR CO_DAILY REPORT GIS - 20-01-09_SOP TND" xfId="1037"/>
    <cellStyle name="_pgvcl-costal_JND-5_JND - 5_PBR CO_DAILY REPORT GIS - 20-01-09_TNDOCT-TO MAR-14" xfId="1038"/>
    <cellStyle name="_pgvcl-costal_JND-5_JND - 5_PBR_SOP MIS TNDSEP TO MAR" xfId="1039"/>
    <cellStyle name="_pgvcl-costal_JND-5_JND - 5_PBR_SOP TND" xfId="1040"/>
    <cellStyle name="_pgvcl-costal_JND-5_JND - 5_PBR_TNDOCT-TO MAR-14" xfId="1041"/>
    <cellStyle name="_pgvcl-costal_JND-5_JND - 5_SOP MIS TNDSEP TO MAR" xfId="1042"/>
    <cellStyle name="_pgvcl-costal_JND-5_JND - 5_SOP TND" xfId="1043"/>
    <cellStyle name="_pgvcl-costal_JND-5_JND - 5_SSNNL CANAL WISE summary-22-06-11" xfId="1044"/>
    <cellStyle name="_pgvcl-costal_JND-5_JND - 5_T&amp;D August-08" xfId="1045"/>
    <cellStyle name="_pgvcl-costal_JND-5_JND - 5_T&amp;D August-08_SOP MIS TNDSEP TO MAR" xfId="1046"/>
    <cellStyle name="_pgvcl-costal_JND-5_JND - 5_T&amp;D August-08_SOP TND" xfId="1047"/>
    <cellStyle name="_pgvcl-costal_JND-5_JND - 5_T&amp;D August-08_TNDOCT-TO MAR-14" xfId="1048"/>
    <cellStyle name="_pgvcl-costal_JND-5_JND - 5_T&amp;D Dec-08" xfId="1049"/>
    <cellStyle name="_pgvcl-costal_JND-5_JND - 5_T&amp;D Dec-08_SOP MIS TNDSEP TO MAR" xfId="1050"/>
    <cellStyle name="_pgvcl-costal_JND-5_JND - 5_T&amp;D Dec-08_SOP TND" xfId="1051"/>
    <cellStyle name="_pgvcl-costal_JND-5_JND - 5_T&amp;D Dec-08_TNDOCT-TO MAR-14" xfId="1052"/>
    <cellStyle name="_pgvcl-costal_JND-5_JND - 5_T&amp;D July-08" xfId="1053"/>
    <cellStyle name="_pgvcl-costal_JND-5_JND - 5_T&amp;D July-08_SOP MIS TNDSEP TO MAR" xfId="1054"/>
    <cellStyle name="_pgvcl-costal_JND-5_JND - 5_T&amp;D July-08_SOP TND" xfId="1055"/>
    <cellStyle name="_pgvcl-costal_JND-5_JND - 5_T&amp;D July-08_TNDOCT-TO MAR-14" xfId="1056"/>
    <cellStyle name="_pgvcl-costal_JND-5_JND - 5_TNDOCT-TO MAR-14" xfId="1057"/>
    <cellStyle name="_pgvcl-costal_JND-5_JND - 5_URBAN WEEKLY PBR CO" xfId="1058"/>
    <cellStyle name="_pgvcl-costal_JND-5_JND - 5_URBAN WEEKLY PBR CO_SOP MIS TNDSEP TO MAR" xfId="1059"/>
    <cellStyle name="_pgvcl-costal_JND-5_JND - 5_URBAN WEEKLY PBR CO_SOP TND" xfId="1060"/>
    <cellStyle name="_pgvcl-costal_JND-5_JND - 5_URBAN WEEKLY PBR CO_TNDOCT-TO MAR-14" xfId="1061"/>
    <cellStyle name="_pgvcl-costal_JND-5_JND - 5_Weekly Urban PBR CO - 06-03-09 to 12-03-09" xfId="1062"/>
    <cellStyle name="_pgvcl-costal_JND-5_JND - 5_Weekly Urban PBR CO - 06-03-09 to 12-03-09_SOP MIS TNDSEP TO MAR" xfId="1063"/>
    <cellStyle name="_pgvcl-costal_JND-5_JND - 5_Weekly Urban PBR CO - 06-03-09 to 12-03-09_SOP TND" xfId="1064"/>
    <cellStyle name="_pgvcl-costal_JND-5_JND - 5_Weekly Urban PBR CO - 06-03-09 to 12-03-09_TNDOCT-TO MAR-14" xfId="1065"/>
    <cellStyle name="_pgvcl-costal_JND-5_JND - 5_Weekly Urban PBR CO - 20-02-09 to 26-02-09" xfId="1066"/>
    <cellStyle name="_pgvcl-costal_JND-5_JND - 5_Weekly Urban PBR CO - 20-02-09 to 26-02-09_SOP MIS TNDSEP TO MAR" xfId="1067"/>
    <cellStyle name="_pgvcl-costal_JND-5_JND - 5_Weekly Urban PBR CO - 20-02-09 to 26-02-09_SOP TND" xfId="1068"/>
    <cellStyle name="_pgvcl-costal_JND-5_JND - 5_Weekly Urban PBR CO - 20-02-09 to 26-02-09_TNDOCT-TO MAR-14" xfId="1069"/>
    <cellStyle name="_pgvcl-costal_JND-5_JND - 5_Weekly Urban PBR CO - 30-01-09 to 05-02-09" xfId="1070"/>
    <cellStyle name="_pgvcl-costal_JND-5_JND - 5_Weekly Urban PBR CO - 30-01-09 to 05-02-09_SOP MIS TNDSEP TO MAR" xfId="1071"/>
    <cellStyle name="_pgvcl-costal_JND-5_JND - 5_Weekly Urban PBR CO - 30-01-09 to 05-02-09_SOP TND" xfId="1072"/>
    <cellStyle name="_pgvcl-costal_JND-5_JND - 5_Weekly Urban PBR CO - 30-01-09 to 05-02-09_TNDOCT-TO MAR-14" xfId="1073"/>
    <cellStyle name="_pgvcl-costal_JND-5_JND - 5_Weekly Urban PBR CO - 9-1-09 to 15.01.09" xfId="1074"/>
    <cellStyle name="_pgvcl-costal_JND-5_JND - 5_Weekly Urban PBR CO - 9-1-09 to 15.01.09_SOP MIS TNDSEP TO MAR" xfId="1075"/>
    <cellStyle name="_pgvcl-costal_JND-5_JND - 5_Weekly Urban PBR CO - 9-1-09 to 15.01.09_SOP TND" xfId="1076"/>
    <cellStyle name="_pgvcl-costal_JND-5_JND - 5_Weekly Urban PBR CO - 9-1-09 to 15.01.09_TNDOCT-TO MAR-14" xfId="1077"/>
    <cellStyle name="_pgvcl-costal_JND-5_JND 50" xfId="1078"/>
    <cellStyle name="_pgvcl-costal_JND-5_JND 50_City Division MIS JAN-09" xfId="1079"/>
    <cellStyle name="_pgvcl-costal_JND-5_JND 50_City Division MIS JAN-09_SSNNL CANAL WISE summary-22-06-11" xfId="1080"/>
    <cellStyle name="_pgvcl-costal_JND-5_JND 50_NEW MIS Jan-09" xfId="1081"/>
    <cellStyle name="_pgvcl-costal_JND-5_JND 50_NEW MIS Jan-09_SSNNL CANAL WISE summary-22-06-11" xfId="1082"/>
    <cellStyle name="_pgvcl-costal_JND-5_JND 50_SSNNL CANAL WISE summary-22-06-11" xfId="1083"/>
    <cellStyle name="_pgvcl-costal_JND-5_JND T-3 MIS" xfId="1084"/>
    <cellStyle name="_pgvcl-costal_JND-5_JND-4" xfId="1085"/>
    <cellStyle name="_pgvcl-costal_JND-5_JND-4_Book-DMTHL" xfId="1086"/>
    <cellStyle name="_pgvcl-costal_JND-5_JND-4_City Division MIS JAN-09" xfId="1087"/>
    <cellStyle name="_pgvcl-costal_JND-5_JND-4_City Division MIS JAN-09_SSNNL CANAL WISE summary-22-06-11" xfId="1088"/>
    <cellStyle name="_pgvcl-costal_JND-5_JND-4_Comparison" xfId="1089"/>
    <cellStyle name="_pgvcl-costal_JND-5_JND-4_Comparison_SOP MIS TNDSEP TO MAR" xfId="1090"/>
    <cellStyle name="_pgvcl-costal_JND-5_JND-4_Comparison_SOP TND" xfId="1091"/>
    <cellStyle name="_pgvcl-costal_JND-5_JND-4_Comparison_TNDOCT-TO MAR-14" xfId="1092"/>
    <cellStyle name="_pgvcl-costal_JND-5_JND-4_Details of Selected Urban Feeder" xfId="1093"/>
    <cellStyle name="_pgvcl-costal_JND-5_JND-4_Details of Selected Urban Feeder_SOP MIS TNDSEP TO MAR" xfId="1094"/>
    <cellStyle name="_pgvcl-costal_JND-5_JND-4_Details of Selected Urban Feeder_SOP TND" xfId="1095"/>
    <cellStyle name="_pgvcl-costal_JND-5_JND-4_Details of Selected Urban Feeder_TNDOCT-TO MAR-14" xfId="1096"/>
    <cellStyle name="_pgvcl-costal_JND-5_JND-4_DHTHL JAN-09" xfId="1097"/>
    <cellStyle name="_pgvcl-costal_JND-5_JND-4_dnthl Feb-09" xfId="1098"/>
    <cellStyle name="_pgvcl-costal_JND-5_JND-4_JGYssss" xfId="1099"/>
    <cellStyle name="_pgvcl-costal_JND-5_JND-4_JGYssss_SOP MIS TNDSEP TO MAR" xfId="1100"/>
    <cellStyle name="_pgvcl-costal_JND-5_JND-4_JGYssss_SOP TND" xfId="1101"/>
    <cellStyle name="_pgvcl-costal_JND-5_JND-4_JGYssss_TNDOCT-TO MAR-14" xfId="1102"/>
    <cellStyle name="_pgvcl-costal_JND-5_JND-4_NEW MIS Jan-09" xfId="1103"/>
    <cellStyle name="_pgvcl-costal_JND-5_JND-4_NEW MIS Jan-09_SSNNL CANAL WISE summary-22-06-11" xfId="1104"/>
    <cellStyle name="_pgvcl-costal_JND-5_JND-4_PBR" xfId="1105"/>
    <cellStyle name="_pgvcl-costal_JND-5_JND-4_PBR CO_DAILY REPORT GIS - 20-01-09" xfId="1106"/>
    <cellStyle name="_pgvcl-costal_JND-5_JND-4_PBR CO_DAILY REPORT GIS - 20-01-09_SOP MIS TNDSEP TO MAR" xfId="1107"/>
    <cellStyle name="_pgvcl-costal_JND-5_JND-4_PBR CO_DAILY REPORT GIS - 20-01-09_SOP TND" xfId="1108"/>
    <cellStyle name="_pgvcl-costal_JND-5_JND-4_PBR CO_DAILY REPORT GIS - 20-01-09_TNDOCT-TO MAR-14" xfId="1109"/>
    <cellStyle name="_pgvcl-costal_JND-5_JND-4_PBR_SOP MIS TNDSEP TO MAR" xfId="1110"/>
    <cellStyle name="_pgvcl-costal_JND-5_JND-4_PBR_SOP TND" xfId="1111"/>
    <cellStyle name="_pgvcl-costal_JND-5_JND-4_PBR_TNDOCT-TO MAR-14" xfId="1112"/>
    <cellStyle name="_pgvcl-costal_JND-5_JND-4_PGVCL- 5" xfId="1113"/>
    <cellStyle name="_pgvcl-costal_JND-5_JND-4_PGVCL SOP MIS 2 11-12 Qtr" xfId="1114"/>
    <cellStyle name="_pgvcl-costal_JND-5_JND-4_PGVCL SOP MIS 2 11-12 Qtr_SOP MIS TNDSEP TO MAR" xfId="1115"/>
    <cellStyle name="_pgvcl-costal_JND-5_JND-4_PGVCL SOP MIS 2 11-12 Qtr_SOP TND" xfId="1116"/>
    <cellStyle name="_pgvcl-costal_JND-5_JND-4_PGVCL SOP MIS 2 11-12 Qtr_TNDOCT-TO MAR-14" xfId="1117"/>
    <cellStyle name="_pgvcl-costal_JND-5_JND-4_SOP MIS 4th Qtr 2011 12" xfId="1118"/>
    <cellStyle name="_pgvcl-costal_JND-5_JND-4_SOP MIS 4th Qtr 2011 12_AG HVDSJun -12" xfId="1119"/>
    <cellStyle name="_pgvcl-costal_JND-5_JND-4_SOP MIS TNDSEP TO MAR" xfId="1120"/>
    <cellStyle name="_pgvcl-costal_JND-5_JND-4_SOP TND" xfId="1121"/>
    <cellStyle name="_pgvcl-costal_JND-5_JND-4_SSNNL CANAL WISE summary-22-06-11" xfId="1122"/>
    <cellStyle name="_pgvcl-costal_JND-5_JND-4_t &amp; d SOP HALF YEARLY  26.04.11 014 012" xfId="1123"/>
    <cellStyle name="_pgvcl-costal_JND-5_JND-4_t &amp; d SOP HALF YEARLY  26.04.11 014 012_SOP MIS TNDSEP TO MAR" xfId="1124"/>
    <cellStyle name="_pgvcl-costal_JND-5_JND-4_t &amp; d SOP HALF YEARLY  26.04.11 014 012_SOP TND" xfId="1125"/>
    <cellStyle name="_pgvcl-costal_JND-5_JND-4_t &amp; d SOP HALF YEARLY  26.04.11 014 012_TNDOCT-TO MAR-14" xfId="1126"/>
    <cellStyle name="_pgvcl-costal_JND-5_JND-4_T&amp;D August-08" xfId="1127"/>
    <cellStyle name="_pgvcl-costal_JND-5_JND-4_T&amp;D August-08_SOP MIS TNDSEP TO MAR" xfId="1128"/>
    <cellStyle name="_pgvcl-costal_JND-5_JND-4_T&amp;D August-08_SOP TND" xfId="1129"/>
    <cellStyle name="_pgvcl-costal_JND-5_JND-4_T&amp;D August-08_TNDOCT-TO MAR-14" xfId="1130"/>
    <cellStyle name="_pgvcl-costal_JND-5_JND-4_T&amp;D Dec-08" xfId="1131"/>
    <cellStyle name="_pgvcl-costal_JND-5_JND-4_T&amp;D Dec-08_SOP MIS TNDSEP TO MAR" xfId="1132"/>
    <cellStyle name="_pgvcl-costal_JND-5_JND-4_T&amp;D Dec-08_SOP TND" xfId="1133"/>
    <cellStyle name="_pgvcl-costal_JND-5_JND-4_T&amp;D Dec-08_TNDOCT-TO MAR-14" xfId="1134"/>
    <cellStyle name="_pgvcl-costal_JND-5_JND-4_T&amp;D July-08" xfId="1135"/>
    <cellStyle name="_pgvcl-costal_JND-5_JND-4_T&amp;D July-08_SOP MIS TNDSEP TO MAR" xfId="1136"/>
    <cellStyle name="_pgvcl-costal_JND-5_JND-4_T&amp;D July-08_SOP TND" xfId="1137"/>
    <cellStyle name="_pgvcl-costal_JND-5_JND-4_T&amp;D July-08_TNDOCT-TO MAR-14" xfId="1138"/>
    <cellStyle name="_pgvcl-costal_JND-5_JND-4_tnd" xfId="1139"/>
    <cellStyle name="_pgvcl-costal_JND-5_JND-4_tnd_SOP MIS TNDSEP TO MAR" xfId="1140"/>
    <cellStyle name="_pgvcl-costal_JND-5_JND-4_tnd_SOP TND" xfId="1141"/>
    <cellStyle name="_pgvcl-costal_JND-5_JND-4_tnd_TNDOCT-TO MAR-14" xfId="1142"/>
    <cellStyle name="_pgvcl-costal_JND-5_JND-4_TNDOCT-TO MAR-14" xfId="1143"/>
    <cellStyle name="_pgvcl-costal_JND-5_JND-4_URBAN WEEKLY PBR CO" xfId="1144"/>
    <cellStyle name="_pgvcl-costal_JND-5_JND-4_URBAN WEEKLY PBR CO_SOP MIS TNDSEP TO MAR" xfId="1145"/>
    <cellStyle name="_pgvcl-costal_JND-5_JND-4_URBAN WEEKLY PBR CO_SOP TND" xfId="1146"/>
    <cellStyle name="_pgvcl-costal_JND-5_JND-4_URBAN WEEKLY PBR CO_TNDOCT-TO MAR-14" xfId="1147"/>
    <cellStyle name="_pgvcl-costal_JND-5_JND-4_Weekly Urban PBR CO - 06-03-09 to 12-03-09" xfId="1148"/>
    <cellStyle name="_pgvcl-costal_JND-5_JND-4_Weekly Urban PBR CO - 06-03-09 to 12-03-09_SOP MIS TNDSEP TO MAR" xfId="1149"/>
    <cellStyle name="_pgvcl-costal_JND-5_JND-4_Weekly Urban PBR CO - 06-03-09 to 12-03-09_SOP TND" xfId="1150"/>
    <cellStyle name="_pgvcl-costal_JND-5_JND-4_Weekly Urban PBR CO - 06-03-09 to 12-03-09_TNDOCT-TO MAR-14" xfId="1151"/>
    <cellStyle name="_pgvcl-costal_JND-5_JND-4_Weekly Urban PBR CO - 20-02-09 to 26-02-09" xfId="1152"/>
    <cellStyle name="_pgvcl-costal_JND-5_JND-4_Weekly Urban PBR CO - 20-02-09 to 26-02-09_SOP MIS TNDSEP TO MAR" xfId="1153"/>
    <cellStyle name="_pgvcl-costal_JND-5_JND-4_Weekly Urban PBR CO - 20-02-09 to 26-02-09_SOP TND" xfId="1154"/>
    <cellStyle name="_pgvcl-costal_JND-5_JND-4_Weekly Urban PBR CO - 20-02-09 to 26-02-09_TNDOCT-TO MAR-14" xfId="1155"/>
    <cellStyle name="_pgvcl-costal_JND-5_JND-4_Weekly Urban PBR CO - 30-01-09 to 05-02-09" xfId="1156"/>
    <cellStyle name="_pgvcl-costal_JND-5_JND-4_Weekly Urban PBR CO - 30-01-09 to 05-02-09_SOP MIS TNDSEP TO MAR" xfId="1157"/>
    <cellStyle name="_pgvcl-costal_JND-5_JND-4_Weekly Urban PBR CO - 30-01-09 to 05-02-09_SOP TND" xfId="1158"/>
    <cellStyle name="_pgvcl-costal_JND-5_JND-4_Weekly Urban PBR CO - 30-01-09 to 05-02-09_TNDOCT-TO MAR-14" xfId="1159"/>
    <cellStyle name="_pgvcl-costal_JND-5_JND-4_Weekly Urban PBR CO - 9-1-09 to 15.01.09" xfId="1160"/>
    <cellStyle name="_pgvcl-costal_JND-5_JND-4_Weekly Urban PBR CO - 9-1-09 to 15.01.09_SOP MIS TNDSEP TO MAR" xfId="1161"/>
    <cellStyle name="_pgvcl-costal_JND-5_JND-4_Weekly Urban PBR CO - 9-1-09 to 15.01.09_SOP TND" xfId="1162"/>
    <cellStyle name="_pgvcl-costal_JND-5_JND-4_Weekly Urban PBR CO - 9-1-09 to 15.01.09_TNDOCT-TO MAR-14" xfId="1163"/>
    <cellStyle name="_pgvcl-costal_JND-5_JND-5" xfId="1164"/>
    <cellStyle name="_pgvcl-costal_JND-5_JND-5 T3" xfId="1165"/>
    <cellStyle name="_pgvcl-costal_JND-5_JND-5_Book-DMTHL" xfId="1166"/>
    <cellStyle name="_pgvcl-costal_JND-5_JND-5_City Division MIS JAN-09" xfId="1167"/>
    <cellStyle name="_pgvcl-costal_JND-5_JND-5_City Division MIS JAN-09_SSNNL CANAL WISE summary-22-06-11" xfId="1168"/>
    <cellStyle name="_pgvcl-costal_JND-5_JND-5_Comparison" xfId="1169"/>
    <cellStyle name="_pgvcl-costal_JND-5_JND-5_Comparison_SOP MIS TNDSEP TO MAR" xfId="1170"/>
    <cellStyle name="_pgvcl-costal_JND-5_JND-5_Comparison_SOP TND" xfId="1171"/>
    <cellStyle name="_pgvcl-costal_JND-5_JND-5_Comparison_TNDOCT-TO MAR-14" xfId="1172"/>
    <cellStyle name="_pgvcl-costal_JND-5_JND-5_Details of Selected Urban Feeder" xfId="1173"/>
    <cellStyle name="_pgvcl-costal_JND-5_JND-5_Details of Selected Urban Feeder_SOP MIS TNDSEP TO MAR" xfId="1174"/>
    <cellStyle name="_pgvcl-costal_JND-5_JND-5_Details of Selected Urban Feeder_SOP TND" xfId="1175"/>
    <cellStyle name="_pgvcl-costal_JND-5_JND-5_Details of Selected Urban Feeder_TNDOCT-TO MAR-14" xfId="1176"/>
    <cellStyle name="_pgvcl-costal_JND-5_JND-5_DHTHL JAN-09" xfId="1177"/>
    <cellStyle name="_pgvcl-costal_JND-5_JND-5_dnthl Feb-09" xfId="1178"/>
    <cellStyle name="_pgvcl-costal_JND-5_JND-5_JGYssss" xfId="1179"/>
    <cellStyle name="_pgvcl-costal_JND-5_JND-5_JGYssss_SOP MIS TNDSEP TO MAR" xfId="1180"/>
    <cellStyle name="_pgvcl-costal_JND-5_JND-5_JGYssss_SOP TND" xfId="1181"/>
    <cellStyle name="_pgvcl-costal_JND-5_JND-5_JGYssss_TNDOCT-TO MAR-14" xfId="1182"/>
    <cellStyle name="_pgvcl-costal_JND-5_JND-5_NEW MIS Jan-09" xfId="1183"/>
    <cellStyle name="_pgvcl-costal_JND-5_JND-5_NEW MIS Jan-09_SSNNL CANAL WISE summary-22-06-11" xfId="1184"/>
    <cellStyle name="_pgvcl-costal_JND-5_JND-5_PBR" xfId="1185"/>
    <cellStyle name="_pgvcl-costal_JND-5_JND-5_PBR CO_DAILY REPORT GIS - 20-01-09" xfId="1186"/>
    <cellStyle name="_pgvcl-costal_JND-5_JND-5_PBR CO_DAILY REPORT GIS - 20-01-09_SOP MIS TNDSEP TO MAR" xfId="1187"/>
    <cellStyle name="_pgvcl-costal_JND-5_JND-5_PBR CO_DAILY REPORT GIS - 20-01-09_SOP TND" xfId="1188"/>
    <cellStyle name="_pgvcl-costal_JND-5_JND-5_PBR CO_DAILY REPORT GIS - 20-01-09_TNDOCT-TO MAR-14" xfId="1189"/>
    <cellStyle name="_pgvcl-costal_JND-5_JND-5_PBR_SOP MIS TNDSEP TO MAR" xfId="1190"/>
    <cellStyle name="_pgvcl-costal_JND-5_JND-5_PBR_SOP TND" xfId="1191"/>
    <cellStyle name="_pgvcl-costal_JND-5_JND-5_PBR_TNDOCT-TO MAR-14" xfId="1192"/>
    <cellStyle name="_pgvcl-costal_JND-5_JND-5_PGVCL- 5" xfId="1193"/>
    <cellStyle name="_pgvcl-costal_JND-5_JND-5_PGVCL SOP MIS 2 11-12 Qtr" xfId="1194"/>
    <cellStyle name="_pgvcl-costal_JND-5_JND-5_PGVCL SOP MIS 2 11-12 Qtr_SOP MIS TNDSEP TO MAR" xfId="1195"/>
    <cellStyle name="_pgvcl-costal_JND-5_JND-5_PGVCL SOP MIS 2 11-12 Qtr_SOP TND" xfId="1196"/>
    <cellStyle name="_pgvcl-costal_JND-5_JND-5_PGVCL SOP MIS 2 11-12 Qtr_TNDOCT-TO MAR-14" xfId="1197"/>
    <cellStyle name="_pgvcl-costal_JND-5_JND-5_SOP MIS 4th Qtr 2011 12" xfId="1198"/>
    <cellStyle name="_pgvcl-costal_JND-5_JND-5_SOP MIS 4th Qtr 2011 12_AG HVDSJun -12" xfId="1199"/>
    <cellStyle name="_pgvcl-costal_JND-5_JND-5_SOP MIS TNDSEP TO MAR" xfId="1200"/>
    <cellStyle name="_pgvcl-costal_JND-5_JND-5_SOP TND" xfId="1201"/>
    <cellStyle name="_pgvcl-costal_JND-5_JND-5_SSNNL CANAL WISE summary-22-06-11" xfId="1202"/>
    <cellStyle name="_pgvcl-costal_JND-5_JND-5_t &amp; d SOP HALF YEARLY  26.04.11 014 012" xfId="1203"/>
    <cellStyle name="_pgvcl-costal_JND-5_JND-5_t &amp; d SOP HALF YEARLY  26.04.11 014 012_SOP MIS TNDSEP TO MAR" xfId="1204"/>
    <cellStyle name="_pgvcl-costal_JND-5_JND-5_t &amp; d SOP HALF YEARLY  26.04.11 014 012_SOP TND" xfId="1205"/>
    <cellStyle name="_pgvcl-costal_JND-5_JND-5_t &amp; d SOP HALF YEARLY  26.04.11 014 012_TNDOCT-TO MAR-14" xfId="1206"/>
    <cellStyle name="_pgvcl-costal_JND-5_JND-5_T&amp;D August-08" xfId="1207"/>
    <cellStyle name="_pgvcl-costal_JND-5_JND-5_T&amp;D August-08_SOP MIS TNDSEP TO MAR" xfId="1208"/>
    <cellStyle name="_pgvcl-costal_JND-5_JND-5_T&amp;D August-08_SOP TND" xfId="1209"/>
    <cellStyle name="_pgvcl-costal_JND-5_JND-5_T&amp;D August-08_TNDOCT-TO MAR-14" xfId="1210"/>
    <cellStyle name="_pgvcl-costal_JND-5_JND-5_T&amp;D Dec-08" xfId="1211"/>
    <cellStyle name="_pgvcl-costal_JND-5_JND-5_T&amp;D Dec-08_SOP MIS TNDSEP TO MAR" xfId="1212"/>
    <cellStyle name="_pgvcl-costal_JND-5_JND-5_T&amp;D Dec-08_SOP TND" xfId="1213"/>
    <cellStyle name="_pgvcl-costal_JND-5_JND-5_T&amp;D Dec-08_TNDOCT-TO MAR-14" xfId="1214"/>
    <cellStyle name="_pgvcl-costal_JND-5_JND-5_T&amp;D July-08" xfId="1215"/>
    <cellStyle name="_pgvcl-costal_JND-5_JND-5_T&amp;D July-08_SOP MIS TNDSEP TO MAR" xfId="1216"/>
    <cellStyle name="_pgvcl-costal_JND-5_JND-5_T&amp;D July-08_SOP TND" xfId="1217"/>
    <cellStyle name="_pgvcl-costal_JND-5_JND-5_T&amp;D July-08_TNDOCT-TO MAR-14" xfId="1218"/>
    <cellStyle name="_pgvcl-costal_JND-5_JND-5_tnd" xfId="1219"/>
    <cellStyle name="_pgvcl-costal_JND-5_JND-5_tnd_SOP MIS TNDSEP TO MAR" xfId="1220"/>
    <cellStyle name="_pgvcl-costal_JND-5_JND-5_tnd_SOP TND" xfId="1221"/>
    <cellStyle name="_pgvcl-costal_JND-5_JND-5_tnd_TNDOCT-TO MAR-14" xfId="1222"/>
    <cellStyle name="_pgvcl-costal_JND-5_JND-5_TNDOCT-TO MAR-14" xfId="1223"/>
    <cellStyle name="_pgvcl-costal_JND-5_JND-5_URBAN WEEKLY PBR CO" xfId="1224"/>
    <cellStyle name="_pgvcl-costal_JND-5_JND-5_URBAN WEEKLY PBR CO_SOP MIS TNDSEP TO MAR" xfId="1225"/>
    <cellStyle name="_pgvcl-costal_JND-5_JND-5_URBAN WEEKLY PBR CO_SOP TND" xfId="1226"/>
    <cellStyle name="_pgvcl-costal_JND-5_JND-5_URBAN WEEKLY PBR CO_TNDOCT-TO MAR-14" xfId="1227"/>
    <cellStyle name="_pgvcl-costal_JND-5_JND-5_Weekly Urban PBR CO - 06-03-09 to 12-03-09" xfId="1228"/>
    <cellStyle name="_pgvcl-costal_JND-5_JND-5_Weekly Urban PBR CO - 06-03-09 to 12-03-09_SOP MIS TNDSEP TO MAR" xfId="1229"/>
    <cellStyle name="_pgvcl-costal_JND-5_JND-5_Weekly Urban PBR CO - 06-03-09 to 12-03-09_SOP TND" xfId="1230"/>
    <cellStyle name="_pgvcl-costal_JND-5_JND-5_Weekly Urban PBR CO - 06-03-09 to 12-03-09_TNDOCT-TO MAR-14" xfId="1231"/>
    <cellStyle name="_pgvcl-costal_JND-5_JND-5_Weekly Urban PBR CO - 20-02-09 to 26-02-09" xfId="1232"/>
    <cellStyle name="_pgvcl-costal_JND-5_JND-5_Weekly Urban PBR CO - 20-02-09 to 26-02-09_SOP MIS TNDSEP TO MAR" xfId="1233"/>
    <cellStyle name="_pgvcl-costal_JND-5_JND-5_Weekly Urban PBR CO - 20-02-09 to 26-02-09_SOP TND" xfId="1234"/>
    <cellStyle name="_pgvcl-costal_JND-5_JND-5_Weekly Urban PBR CO - 20-02-09 to 26-02-09_TNDOCT-TO MAR-14" xfId="1235"/>
    <cellStyle name="_pgvcl-costal_JND-5_JND-5_Weekly Urban PBR CO - 30-01-09 to 05-02-09" xfId="1236"/>
    <cellStyle name="_pgvcl-costal_JND-5_JND-5_Weekly Urban PBR CO - 30-01-09 to 05-02-09_SOP MIS TNDSEP TO MAR" xfId="1237"/>
    <cellStyle name="_pgvcl-costal_JND-5_JND-5_Weekly Urban PBR CO - 30-01-09 to 05-02-09_SOP TND" xfId="1238"/>
    <cellStyle name="_pgvcl-costal_JND-5_JND-5_Weekly Urban PBR CO - 30-01-09 to 05-02-09_TNDOCT-TO MAR-14" xfId="1239"/>
    <cellStyle name="_pgvcl-costal_JND-5_JND-5_Weekly Urban PBR CO - 9-1-09 to 15.01.09" xfId="1240"/>
    <cellStyle name="_pgvcl-costal_JND-5_JND-5_Weekly Urban PBR CO - 9-1-09 to 15.01.09_SOP MIS TNDSEP TO MAR" xfId="1241"/>
    <cellStyle name="_pgvcl-costal_JND-5_JND-5_Weekly Urban PBR CO - 9-1-09 to 15.01.09_SOP TND" xfId="1242"/>
    <cellStyle name="_pgvcl-costal_JND-5_JND-5_Weekly Urban PBR CO - 9-1-09 to 15.01.09_TNDOCT-TO MAR-14" xfId="1243"/>
    <cellStyle name="_pgvcl-costal_JND-5_JND-50" xfId="1244"/>
    <cellStyle name="_pgvcl-costal_JND-5_JND-50_1" xfId="1245"/>
    <cellStyle name="_pgvcl-costal_JND-5_JND-50_Book-DMTHL" xfId="1246"/>
    <cellStyle name="_pgvcl-costal_JND-5_JND-50_City Division MIS JAN-09" xfId="1247"/>
    <cellStyle name="_pgvcl-costal_JND-5_JND-50_City Division MIS JAN-09_SSNNL CANAL WISE summary-22-06-11" xfId="1248"/>
    <cellStyle name="_pgvcl-costal_JND-5_JND-50_Comparison" xfId="1249"/>
    <cellStyle name="_pgvcl-costal_JND-5_JND-50_Comparison_SOP MIS TNDSEP TO MAR" xfId="1250"/>
    <cellStyle name="_pgvcl-costal_JND-5_JND-50_Comparison_SOP TND" xfId="1251"/>
    <cellStyle name="_pgvcl-costal_JND-5_JND-50_Comparison_TNDOCT-TO MAR-14" xfId="1252"/>
    <cellStyle name="_pgvcl-costal_JND-5_JND-50_Details of Selected Urban Feeder" xfId="1253"/>
    <cellStyle name="_pgvcl-costal_JND-5_JND-50_Details of Selected Urban Feeder_SOP MIS TNDSEP TO MAR" xfId="1254"/>
    <cellStyle name="_pgvcl-costal_JND-5_JND-50_Details of Selected Urban Feeder_SOP TND" xfId="1255"/>
    <cellStyle name="_pgvcl-costal_JND-5_JND-50_Details of Selected Urban Feeder_TNDOCT-TO MAR-14" xfId="1256"/>
    <cellStyle name="_pgvcl-costal_JND-5_JND-50_DHTHL JAN-09" xfId="1257"/>
    <cellStyle name="_pgvcl-costal_JND-5_JND-50_dnthl Feb-09" xfId="1258"/>
    <cellStyle name="_pgvcl-costal_JND-5_JND-50_JGYssss" xfId="1259"/>
    <cellStyle name="_pgvcl-costal_JND-5_JND-50_JGYssss_SOP MIS TNDSEP TO MAR" xfId="1260"/>
    <cellStyle name="_pgvcl-costal_JND-5_JND-50_JGYssss_SOP TND" xfId="1261"/>
    <cellStyle name="_pgvcl-costal_JND-5_JND-50_JGYssss_TNDOCT-TO MAR-14" xfId="1262"/>
    <cellStyle name="_pgvcl-costal_JND-5_JND-50_NEW MIS Jan-09" xfId="1263"/>
    <cellStyle name="_pgvcl-costal_JND-5_JND-50_NEW MIS Jan-09_SSNNL CANAL WISE summary-22-06-11" xfId="1264"/>
    <cellStyle name="_pgvcl-costal_JND-5_JND-50_PBR" xfId="1265"/>
    <cellStyle name="_pgvcl-costal_JND-5_JND-50_PBR CO_DAILY REPORT GIS - 20-01-09" xfId="1266"/>
    <cellStyle name="_pgvcl-costal_JND-5_JND-50_PBR CO_DAILY REPORT GIS - 20-01-09_SOP MIS TNDSEP TO MAR" xfId="1267"/>
    <cellStyle name="_pgvcl-costal_JND-5_JND-50_PBR CO_DAILY REPORT GIS - 20-01-09_SOP TND" xfId="1268"/>
    <cellStyle name="_pgvcl-costal_JND-5_JND-50_PBR CO_DAILY REPORT GIS - 20-01-09_TNDOCT-TO MAR-14" xfId="1269"/>
    <cellStyle name="_pgvcl-costal_JND-5_JND-50_PBR_SOP MIS TNDSEP TO MAR" xfId="1270"/>
    <cellStyle name="_pgvcl-costal_JND-5_JND-50_PBR_SOP TND" xfId="1271"/>
    <cellStyle name="_pgvcl-costal_JND-5_JND-50_PBR_TNDOCT-TO MAR-14" xfId="1272"/>
    <cellStyle name="_pgvcl-costal_JND-5_JND-50_PGVCL- 5" xfId="1273"/>
    <cellStyle name="_pgvcl-costal_JND-5_JND-50_PGVCL SOP MIS 2 11-12 Qtr" xfId="1274"/>
    <cellStyle name="_pgvcl-costal_JND-5_JND-50_PGVCL SOP MIS 2 11-12 Qtr_SOP MIS TNDSEP TO MAR" xfId="1275"/>
    <cellStyle name="_pgvcl-costal_JND-5_JND-50_PGVCL SOP MIS 2 11-12 Qtr_SOP TND" xfId="1276"/>
    <cellStyle name="_pgvcl-costal_JND-5_JND-50_PGVCL SOP MIS 2 11-12 Qtr_TNDOCT-TO MAR-14" xfId="1277"/>
    <cellStyle name="_pgvcl-costal_JND-5_JND-50_SOP MIS 4th Qtr 2011 12" xfId="1278"/>
    <cellStyle name="_pgvcl-costal_JND-5_JND-50_SOP MIS 4th Qtr 2011 12_AG HVDSJun -12" xfId="1279"/>
    <cellStyle name="_pgvcl-costal_JND-5_JND-50_SOP MIS TNDSEP TO MAR" xfId="1280"/>
    <cellStyle name="_pgvcl-costal_JND-5_JND-50_SOP TND" xfId="1281"/>
    <cellStyle name="_pgvcl-costal_JND-5_JND-50_SSNNL CANAL WISE summary-22-06-11" xfId="1282"/>
    <cellStyle name="_pgvcl-costal_JND-5_JND-50_t &amp; d SOP HALF YEARLY  26.04.11 014 012" xfId="1283"/>
    <cellStyle name="_pgvcl-costal_JND-5_JND-50_t &amp; d SOP HALF YEARLY  26.04.11 014 012_SOP MIS TNDSEP TO MAR" xfId="1284"/>
    <cellStyle name="_pgvcl-costal_JND-5_JND-50_t &amp; d SOP HALF YEARLY  26.04.11 014 012_SOP TND" xfId="1285"/>
    <cellStyle name="_pgvcl-costal_JND-5_JND-50_t &amp; d SOP HALF YEARLY  26.04.11 014 012_TNDOCT-TO MAR-14" xfId="1286"/>
    <cellStyle name="_pgvcl-costal_JND-5_JND-50_T&amp;D August-08" xfId="1287"/>
    <cellStyle name="_pgvcl-costal_JND-5_JND-50_T&amp;D August-08_SOP MIS TNDSEP TO MAR" xfId="1288"/>
    <cellStyle name="_pgvcl-costal_JND-5_JND-50_T&amp;D August-08_SOP TND" xfId="1289"/>
    <cellStyle name="_pgvcl-costal_JND-5_JND-50_T&amp;D August-08_TNDOCT-TO MAR-14" xfId="1290"/>
    <cellStyle name="_pgvcl-costal_JND-5_JND-50_T&amp;D Dec-08" xfId="1291"/>
    <cellStyle name="_pgvcl-costal_JND-5_JND-50_T&amp;D Dec-08_SOP MIS TNDSEP TO MAR" xfId="1292"/>
    <cellStyle name="_pgvcl-costal_JND-5_JND-50_T&amp;D Dec-08_SOP TND" xfId="1293"/>
    <cellStyle name="_pgvcl-costal_JND-5_JND-50_T&amp;D Dec-08_TNDOCT-TO MAR-14" xfId="1294"/>
    <cellStyle name="_pgvcl-costal_JND-5_JND-50_T&amp;D July-08" xfId="1295"/>
    <cellStyle name="_pgvcl-costal_JND-5_JND-50_T&amp;D July-08_SOP MIS TNDSEP TO MAR" xfId="1296"/>
    <cellStyle name="_pgvcl-costal_JND-5_JND-50_T&amp;D July-08_SOP TND" xfId="1297"/>
    <cellStyle name="_pgvcl-costal_JND-5_JND-50_T&amp;D July-08_TNDOCT-TO MAR-14" xfId="1298"/>
    <cellStyle name="_pgvcl-costal_JND-5_JND-50_tnd" xfId="1299"/>
    <cellStyle name="_pgvcl-costal_JND-5_JND-50_tnd_SOP MIS TNDSEP TO MAR" xfId="1300"/>
    <cellStyle name="_pgvcl-costal_JND-5_JND-50_tnd_SOP TND" xfId="1301"/>
    <cellStyle name="_pgvcl-costal_JND-5_JND-50_tnd_TNDOCT-TO MAR-14" xfId="1302"/>
    <cellStyle name="_pgvcl-costal_JND-5_JND-50_TNDOCT-TO MAR-14" xfId="1303"/>
    <cellStyle name="_pgvcl-costal_JND-5_JND-50_URBAN WEEKLY PBR CO" xfId="1304"/>
    <cellStyle name="_pgvcl-costal_JND-5_JND-50_URBAN WEEKLY PBR CO_SOP MIS TNDSEP TO MAR" xfId="1305"/>
    <cellStyle name="_pgvcl-costal_JND-5_JND-50_URBAN WEEKLY PBR CO_SOP TND" xfId="1306"/>
    <cellStyle name="_pgvcl-costal_JND-5_JND-50_URBAN WEEKLY PBR CO_TNDOCT-TO MAR-14" xfId="1307"/>
    <cellStyle name="_pgvcl-costal_JND-5_JND-50_Weekly Urban PBR CO - 06-03-09 to 12-03-09" xfId="1308"/>
    <cellStyle name="_pgvcl-costal_JND-5_JND-50_Weekly Urban PBR CO - 06-03-09 to 12-03-09_SOP MIS TNDSEP TO MAR" xfId="1309"/>
    <cellStyle name="_pgvcl-costal_JND-5_JND-50_Weekly Urban PBR CO - 06-03-09 to 12-03-09_SOP TND" xfId="1310"/>
    <cellStyle name="_pgvcl-costal_JND-5_JND-50_Weekly Urban PBR CO - 06-03-09 to 12-03-09_TNDOCT-TO MAR-14" xfId="1311"/>
    <cellStyle name="_pgvcl-costal_JND-5_JND-50_Weekly Urban PBR CO - 20-02-09 to 26-02-09" xfId="1312"/>
    <cellStyle name="_pgvcl-costal_JND-5_JND-50_Weekly Urban PBR CO - 20-02-09 to 26-02-09_SOP MIS TNDSEP TO MAR" xfId="1313"/>
    <cellStyle name="_pgvcl-costal_JND-5_JND-50_Weekly Urban PBR CO - 20-02-09 to 26-02-09_SOP TND" xfId="1314"/>
    <cellStyle name="_pgvcl-costal_JND-5_JND-50_Weekly Urban PBR CO - 20-02-09 to 26-02-09_TNDOCT-TO MAR-14" xfId="1315"/>
    <cellStyle name="_pgvcl-costal_JND-5_JND-50_Weekly Urban PBR CO - 30-01-09 to 05-02-09" xfId="1316"/>
    <cellStyle name="_pgvcl-costal_JND-5_JND-50_Weekly Urban PBR CO - 30-01-09 to 05-02-09_SOP MIS TNDSEP TO MAR" xfId="1317"/>
    <cellStyle name="_pgvcl-costal_JND-5_JND-50_Weekly Urban PBR CO - 30-01-09 to 05-02-09_SOP TND" xfId="1318"/>
    <cellStyle name="_pgvcl-costal_JND-5_JND-50_Weekly Urban PBR CO - 30-01-09 to 05-02-09_TNDOCT-TO MAR-14" xfId="1319"/>
    <cellStyle name="_pgvcl-costal_JND-5_JND-50_Weekly Urban PBR CO - 9-1-09 to 15.01.09" xfId="1320"/>
    <cellStyle name="_pgvcl-costal_JND-5_JND-50_Weekly Urban PBR CO - 9-1-09 to 15.01.09_SOP MIS TNDSEP TO MAR" xfId="1321"/>
    <cellStyle name="_pgvcl-costal_JND-5_JND-50_Weekly Urban PBR CO - 9-1-09 to 15.01.09_SOP TND" xfId="1322"/>
    <cellStyle name="_pgvcl-costal_JND-5_JND-50_Weekly Urban PBR CO - 9-1-09 to 15.01.09_TNDOCT-TO MAR-14" xfId="1323"/>
    <cellStyle name="_pgvcl-costal_JND-5_JND-51" xfId="1324"/>
    <cellStyle name="_pgvcl-costal_JND-5_JND-51_Book-DMTHL" xfId="1325"/>
    <cellStyle name="_pgvcl-costal_JND-5_JND-51_Comparison" xfId="1326"/>
    <cellStyle name="_pgvcl-costal_JND-5_JND-51_Comparison_SOP MIS TNDSEP TO MAR" xfId="1327"/>
    <cellStyle name="_pgvcl-costal_JND-5_JND-51_Comparison_SOP TND" xfId="1328"/>
    <cellStyle name="_pgvcl-costal_JND-5_JND-51_Comparison_TNDOCT-TO MAR-14" xfId="1329"/>
    <cellStyle name="_pgvcl-costal_JND-5_JND-51_Details of Selected Urban Feeder" xfId="1330"/>
    <cellStyle name="_pgvcl-costal_JND-5_JND-51_Details of Selected Urban Feeder_SOP MIS TNDSEP TO MAR" xfId="1331"/>
    <cellStyle name="_pgvcl-costal_JND-5_JND-51_Details of Selected Urban Feeder_SOP TND" xfId="1332"/>
    <cellStyle name="_pgvcl-costal_JND-5_JND-51_Details of Selected Urban Feeder_TNDOCT-TO MAR-14" xfId="1333"/>
    <cellStyle name="_pgvcl-costal_JND-5_JND-51_DHTHL JAN-09" xfId="1334"/>
    <cellStyle name="_pgvcl-costal_JND-5_JND-51_dnthl Feb-09" xfId="1335"/>
    <cellStyle name="_pgvcl-costal_JND-5_JND-51_JGYssss" xfId="1336"/>
    <cellStyle name="_pgvcl-costal_JND-5_JND-51_JGYssss_SOP MIS TNDSEP TO MAR" xfId="1337"/>
    <cellStyle name="_pgvcl-costal_JND-5_JND-51_JGYssss_SOP TND" xfId="1338"/>
    <cellStyle name="_pgvcl-costal_JND-5_JND-51_JGYssss_TNDOCT-TO MAR-14" xfId="1339"/>
    <cellStyle name="_pgvcl-costal_JND-5_JND-51_JND - 5" xfId="1340"/>
    <cellStyle name="_pgvcl-costal_JND-5_JND-51_JND - 5_Book-DMTHL" xfId="1341"/>
    <cellStyle name="_pgvcl-costal_JND-5_JND-51_JND - 5_City Division MIS JAN-09" xfId="1342"/>
    <cellStyle name="_pgvcl-costal_JND-5_JND-51_JND - 5_City Division MIS JAN-09_SSNNL CANAL WISE summary-22-06-11" xfId="1343"/>
    <cellStyle name="_pgvcl-costal_JND-5_JND-51_JND - 5_Comparison" xfId="1344"/>
    <cellStyle name="_pgvcl-costal_JND-5_JND-51_JND - 5_Comparison_SOP MIS TNDSEP TO MAR" xfId="1345"/>
    <cellStyle name="_pgvcl-costal_JND-5_JND-51_JND - 5_Comparison_SOP TND" xfId="1346"/>
    <cellStyle name="_pgvcl-costal_JND-5_JND-51_JND - 5_Comparison_TNDOCT-TO MAR-14" xfId="1347"/>
    <cellStyle name="_pgvcl-costal_JND-5_JND-51_JND - 5_Details of Selected Urban Feeder" xfId="1348"/>
    <cellStyle name="_pgvcl-costal_JND-5_JND-51_JND - 5_Details of Selected Urban Feeder_SOP MIS TNDSEP TO MAR" xfId="1349"/>
    <cellStyle name="_pgvcl-costal_JND-5_JND-51_JND - 5_Details of Selected Urban Feeder_SOP TND" xfId="1350"/>
    <cellStyle name="_pgvcl-costal_JND-5_JND-51_JND - 5_Details of Selected Urban Feeder_TNDOCT-TO MAR-14" xfId="1351"/>
    <cellStyle name="_pgvcl-costal_JND-5_JND-51_JND - 5_DHTHL JAN-09" xfId="1352"/>
    <cellStyle name="_pgvcl-costal_JND-5_JND-51_JND - 5_dnthl Feb-09" xfId="1353"/>
    <cellStyle name="_pgvcl-costal_JND-5_JND-51_JND - 5_JGYssss" xfId="1354"/>
    <cellStyle name="_pgvcl-costal_JND-5_JND-51_JND - 5_JGYssss_SOP MIS TNDSEP TO MAR" xfId="1355"/>
    <cellStyle name="_pgvcl-costal_JND-5_JND-51_JND - 5_JGYssss_SOP TND" xfId="1356"/>
    <cellStyle name="_pgvcl-costal_JND-5_JND-51_JND - 5_JGYssss_TNDOCT-TO MAR-14" xfId="1357"/>
    <cellStyle name="_pgvcl-costal_JND-5_JND-51_JND - 5_NEW MIS Jan-09" xfId="1358"/>
    <cellStyle name="_pgvcl-costal_JND-5_JND-51_JND - 5_NEW MIS Jan-09_SSNNL CANAL WISE summary-22-06-11" xfId="1359"/>
    <cellStyle name="_pgvcl-costal_JND-5_JND-51_JND - 5_PBR" xfId="1360"/>
    <cellStyle name="_pgvcl-costal_JND-5_JND-51_JND - 5_PBR CO_DAILY REPORT GIS - 20-01-09" xfId="1361"/>
    <cellStyle name="_pgvcl-costal_JND-5_JND-51_JND - 5_PBR CO_DAILY REPORT GIS - 20-01-09_SOP MIS TNDSEP TO MAR" xfId="1362"/>
    <cellStyle name="_pgvcl-costal_JND-5_JND-51_JND - 5_PBR CO_DAILY REPORT GIS - 20-01-09_SOP TND" xfId="1363"/>
    <cellStyle name="_pgvcl-costal_JND-5_JND-51_JND - 5_PBR CO_DAILY REPORT GIS - 20-01-09_TNDOCT-TO MAR-14" xfId="1364"/>
    <cellStyle name="_pgvcl-costal_JND-5_JND-51_JND - 5_PBR_SOP MIS TNDSEP TO MAR" xfId="1365"/>
    <cellStyle name="_pgvcl-costal_JND-5_JND-51_JND - 5_PBR_SOP TND" xfId="1366"/>
    <cellStyle name="_pgvcl-costal_JND-5_JND-51_JND - 5_PBR_TNDOCT-TO MAR-14" xfId="1367"/>
    <cellStyle name="_pgvcl-costal_JND-5_JND-51_JND - 5_SOP MIS TNDSEP TO MAR" xfId="1368"/>
    <cellStyle name="_pgvcl-costal_JND-5_JND-51_JND - 5_SOP TND" xfId="1369"/>
    <cellStyle name="_pgvcl-costal_JND-5_JND-51_JND - 5_SSNNL CANAL WISE summary-22-06-11" xfId="1370"/>
    <cellStyle name="_pgvcl-costal_JND-5_JND-51_JND - 5_T&amp;D August-08" xfId="1371"/>
    <cellStyle name="_pgvcl-costal_JND-5_JND-51_JND - 5_T&amp;D August-08_SOP MIS TNDSEP TO MAR" xfId="1372"/>
    <cellStyle name="_pgvcl-costal_JND-5_JND-51_JND - 5_T&amp;D August-08_SOP TND" xfId="1373"/>
    <cellStyle name="_pgvcl-costal_JND-5_JND-51_JND - 5_T&amp;D August-08_TNDOCT-TO MAR-14" xfId="1374"/>
    <cellStyle name="_pgvcl-costal_JND-5_JND-51_JND - 5_T&amp;D Dec-08" xfId="1375"/>
    <cellStyle name="_pgvcl-costal_JND-5_JND-51_JND - 5_T&amp;D Dec-08_SOP MIS TNDSEP TO MAR" xfId="1376"/>
    <cellStyle name="_pgvcl-costal_JND-5_JND-51_JND - 5_T&amp;D Dec-08_SOP TND" xfId="1377"/>
    <cellStyle name="_pgvcl-costal_JND-5_JND-51_JND - 5_T&amp;D Dec-08_TNDOCT-TO MAR-14" xfId="1378"/>
    <cellStyle name="_pgvcl-costal_JND-5_JND-51_JND - 5_T&amp;D July-08" xfId="1379"/>
    <cellStyle name="_pgvcl-costal_JND-5_JND-51_JND - 5_T&amp;D July-08_SOP MIS TNDSEP TO MAR" xfId="1380"/>
    <cellStyle name="_pgvcl-costal_JND-5_JND-51_JND - 5_T&amp;D July-08_SOP TND" xfId="1381"/>
    <cellStyle name="_pgvcl-costal_JND-5_JND-51_JND - 5_T&amp;D July-08_TNDOCT-TO MAR-14" xfId="1382"/>
    <cellStyle name="_pgvcl-costal_JND-5_JND-51_JND - 5_TNDOCT-TO MAR-14" xfId="1383"/>
    <cellStyle name="_pgvcl-costal_JND-5_JND-51_JND - 5_URBAN WEEKLY PBR CO" xfId="1384"/>
    <cellStyle name="_pgvcl-costal_JND-5_JND-51_JND - 5_URBAN WEEKLY PBR CO_SOP MIS TNDSEP TO MAR" xfId="1385"/>
    <cellStyle name="_pgvcl-costal_JND-5_JND-51_JND - 5_URBAN WEEKLY PBR CO_SOP TND" xfId="1386"/>
    <cellStyle name="_pgvcl-costal_JND-5_JND-51_JND - 5_URBAN WEEKLY PBR CO_TNDOCT-TO MAR-14" xfId="1387"/>
    <cellStyle name="_pgvcl-costal_JND-5_JND-51_JND - 5_Weekly Urban PBR CO - 06-03-09 to 12-03-09" xfId="1388"/>
    <cellStyle name="_pgvcl-costal_JND-5_JND-51_JND - 5_Weekly Urban PBR CO - 06-03-09 to 12-03-09_SOP MIS TNDSEP TO MAR" xfId="1389"/>
    <cellStyle name="_pgvcl-costal_JND-5_JND-51_JND - 5_Weekly Urban PBR CO - 06-03-09 to 12-03-09_SOP TND" xfId="1390"/>
    <cellStyle name="_pgvcl-costal_JND-5_JND-51_JND - 5_Weekly Urban PBR CO - 06-03-09 to 12-03-09_TNDOCT-TO MAR-14" xfId="1391"/>
    <cellStyle name="_pgvcl-costal_JND-5_JND-51_JND - 5_Weekly Urban PBR CO - 20-02-09 to 26-02-09" xfId="1392"/>
    <cellStyle name="_pgvcl-costal_JND-5_JND-51_JND - 5_Weekly Urban PBR CO - 20-02-09 to 26-02-09_SOP MIS TNDSEP TO MAR" xfId="1393"/>
    <cellStyle name="_pgvcl-costal_JND-5_JND-51_JND - 5_Weekly Urban PBR CO - 20-02-09 to 26-02-09_SOP TND" xfId="1394"/>
    <cellStyle name="_pgvcl-costal_JND-5_JND-51_JND - 5_Weekly Urban PBR CO - 20-02-09 to 26-02-09_TNDOCT-TO MAR-14" xfId="1395"/>
    <cellStyle name="_pgvcl-costal_JND-5_JND-51_JND - 5_Weekly Urban PBR CO - 30-01-09 to 05-02-09" xfId="1396"/>
    <cellStyle name="_pgvcl-costal_JND-5_JND-51_JND - 5_Weekly Urban PBR CO - 30-01-09 to 05-02-09_SOP MIS TNDSEP TO MAR" xfId="1397"/>
    <cellStyle name="_pgvcl-costal_JND-5_JND-51_JND - 5_Weekly Urban PBR CO - 30-01-09 to 05-02-09_SOP TND" xfId="1398"/>
    <cellStyle name="_pgvcl-costal_JND-5_JND-51_JND - 5_Weekly Urban PBR CO - 30-01-09 to 05-02-09_TNDOCT-TO MAR-14" xfId="1399"/>
    <cellStyle name="_pgvcl-costal_JND-5_JND-51_JND - 5_Weekly Urban PBR CO - 9-1-09 to 15.01.09" xfId="1400"/>
    <cellStyle name="_pgvcl-costal_JND-5_JND-51_JND - 5_Weekly Urban PBR CO - 9-1-09 to 15.01.09_SOP MIS TNDSEP TO MAR" xfId="1401"/>
    <cellStyle name="_pgvcl-costal_JND-5_JND-51_JND - 5_Weekly Urban PBR CO - 9-1-09 to 15.01.09_SOP TND" xfId="1402"/>
    <cellStyle name="_pgvcl-costal_JND-5_JND-51_JND - 5_Weekly Urban PBR CO - 9-1-09 to 15.01.09_TNDOCT-TO MAR-14" xfId="1403"/>
    <cellStyle name="_pgvcl-costal_JND-5_JND-51_NEW MIS Jan - 08" xfId="1404"/>
    <cellStyle name="_pgvcl-costal_JND-5_JND-51_NEW MIS Jan - 08_Book-DMTHL" xfId="1405"/>
    <cellStyle name="_pgvcl-costal_JND-5_JND-51_NEW MIS Jan - 08_Comparison" xfId="1406"/>
    <cellStyle name="_pgvcl-costal_JND-5_JND-51_NEW MIS Jan - 08_Comparison_SOP MIS TNDSEP TO MAR" xfId="1407"/>
    <cellStyle name="_pgvcl-costal_JND-5_JND-51_NEW MIS Jan - 08_Comparison_SOP TND" xfId="1408"/>
    <cellStyle name="_pgvcl-costal_JND-5_JND-51_NEW MIS Jan - 08_Comparison_TNDOCT-TO MAR-14" xfId="1409"/>
    <cellStyle name="_pgvcl-costal_JND-5_JND-51_NEW MIS Jan - 08_Details of Selected Urban Feeder" xfId="1410"/>
    <cellStyle name="_pgvcl-costal_JND-5_JND-51_NEW MIS Jan - 08_Details of Selected Urban Feeder_SOP MIS TNDSEP TO MAR" xfId="1411"/>
    <cellStyle name="_pgvcl-costal_JND-5_JND-51_NEW MIS Jan - 08_Details of Selected Urban Feeder_SOP TND" xfId="1412"/>
    <cellStyle name="_pgvcl-costal_JND-5_JND-51_NEW MIS Jan - 08_Details of Selected Urban Feeder_TNDOCT-TO MAR-14" xfId="1413"/>
    <cellStyle name="_pgvcl-costal_JND-5_JND-51_NEW MIS Jan - 08_DHTHL JAN-09" xfId="1414"/>
    <cellStyle name="_pgvcl-costal_JND-5_JND-51_NEW MIS Jan - 08_dnthl Feb-09" xfId="1415"/>
    <cellStyle name="_pgvcl-costal_JND-5_JND-51_NEW MIS Jan - 08_JGYssss" xfId="1416"/>
    <cellStyle name="_pgvcl-costal_JND-5_JND-51_NEW MIS Jan - 08_JGYssss_SOP MIS TNDSEP TO MAR" xfId="1417"/>
    <cellStyle name="_pgvcl-costal_JND-5_JND-51_NEW MIS Jan - 08_JGYssss_SOP TND" xfId="1418"/>
    <cellStyle name="_pgvcl-costal_JND-5_JND-51_NEW MIS Jan - 08_JGYssss_TNDOCT-TO MAR-14" xfId="1419"/>
    <cellStyle name="_pgvcl-costal_JND-5_JND-51_NEW MIS Jan - 08_PBR" xfId="1420"/>
    <cellStyle name="_pgvcl-costal_JND-5_JND-51_NEW MIS Jan - 08_PBR CO_DAILY REPORT GIS - 20-01-09" xfId="1421"/>
    <cellStyle name="_pgvcl-costal_JND-5_JND-51_NEW MIS Jan - 08_PBR CO_DAILY REPORT GIS - 20-01-09_SOP MIS TNDSEP TO MAR" xfId="1422"/>
    <cellStyle name="_pgvcl-costal_JND-5_JND-51_NEW MIS Jan - 08_PBR CO_DAILY REPORT GIS - 20-01-09_SOP TND" xfId="1423"/>
    <cellStyle name="_pgvcl-costal_JND-5_JND-51_NEW MIS Jan - 08_PBR CO_DAILY REPORT GIS - 20-01-09_TNDOCT-TO MAR-14" xfId="1424"/>
    <cellStyle name="_pgvcl-costal_JND-5_JND-51_NEW MIS Jan - 08_PBR_SOP MIS TNDSEP TO MAR" xfId="1425"/>
    <cellStyle name="_pgvcl-costal_JND-5_JND-51_NEW MIS Jan - 08_PBR_SOP TND" xfId="1426"/>
    <cellStyle name="_pgvcl-costal_JND-5_JND-51_NEW MIS Jan - 08_PBR_TNDOCT-TO MAR-14" xfId="1427"/>
    <cellStyle name="_pgvcl-costal_JND-5_JND-51_NEW MIS Jan - 08_SOP MIS TNDSEP TO MAR" xfId="1428"/>
    <cellStyle name="_pgvcl-costal_JND-5_JND-51_NEW MIS Jan - 08_SOP TND" xfId="1429"/>
    <cellStyle name="_pgvcl-costal_JND-5_JND-51_NEW MIS Jan - 08_SSNNL CANAL WISE summary-22-06-11" xfId="1430"/>
    <cellStyle name="_pgvcl-costal_JND-5_JND-51_NEW MIS Jan - 08_T&amp;D August-08" xfId="1431"/>
    <cellStyle name="_pgvcl-costal_JND-5_JND-51_NEW MIS Jan - 08_T&amp;D August-08_SOP MIS TNDSEP TO MAR" xfId="1432"/>
    <cellStyle name="_pgvcl-costal_JND-5_JND-51_NEW MIS Jan - 08_T&amp;D August-08_SOP TND" xfId="1433"/>
    <cellStyle name="_pgvcl-costal_JND-5_JND-51_NEW MIS Jan - 08_T&amp;D August-08_TNDOCT-TO MAR-14" xfId="1434"/>
    <cellStyle name="_pgvcl-costal_JND-5_JND-51_NEW MIS Jan - 08_T&amp;D Dec-08" xfId="1435"/>
    <cellStyle name="_pgvcl-costal_JND-5_JND-51_NEW MIS Jan - 08_T&amp;D Dec-08_SOP MIS TNDSEP TO MAR" xfId="1436"/>
    <cellStyle name="_pgvcl-costal_JND-5_JND-51_NEW MIS Jan - 08_T&amp;D Dec-08_SOP TND" xfId="1437"/>
    <cellStyle name="_pgvcl-costal_JND-5_JND-51_NEW MIS Jan - 08_T&amp;D Dec-08_TNDOCT-TO MAR-14" xfId="1438"/>
    <cellStyle name="_pgvcl-costal_JND-5_JND-51_NEW MIS Jan - 08_T&amp;D July-08" xfId="1439"/>
    <cellStyle name="_pgvcl-costal_JND-5_JND-51_NEW MIS Jan - 08_T&amp;D July-08_SOP MIS TNDSEP TO MAR" xfId="1440"/>
    <cellStyle name="_pgvcl-costal_JND-5_JND-51_NEW MIS Jan - 08_T&amp;D July-08_SOP TND" xfId="1441"/>
    <cellStyle name="_pgvcl-costal_JND-5_JND-51_NEW MIS Jan - 08_T&amp;D July-08_TNDOCT-TO MAR-14" xfId="1442"/>
    <cellStyle name="_pgvcl-costal_JND-5_JND-51_NEW MIS Jan - 08_TNDOCT-TO MAR-14" xfId="1443"/>
    <cellStyle name="_pgvcl-costal_JND-5_JND-51_NEW MIS Jan - 08_URBAN WEEKLY PBR CO" xfId="1444"/>
    <cellStyle name="_pgvcl-costal_JND-5_JND-51_NEW MIS Jan - 08_URBAN WEEKLY PBR CO_SOP MIS TNDSEP TO MAR" xfId="1445"/>
    <cellStyle name="_pgvcl-costal_JND-5_JND-51_NEW MIS Jan - 08_URBAN WEEKLY PBR CO_SOP TND" xfId="1446"/>
    <cellStyle name="_pgvcl-costal_JND-5_JND-51_NEW MIS Jan - 08_URBAN WEEKLY PBR CO_TNDOCT-TO MAR-14" xfId="1447"/>
    <cellStyle name="_pgvcl-costal_JND-5_JND-51_NEW MIS Jan - 08_Weekly Urban PBR CO - 06-03-09 to 12-03-09" xfId="1448"/>
    <cellStyle name="_pgvcl-costal_JND-5_JND-51_NEW MIS Jan - 08_Weekly Urban PBR CO - 06-03-09 to 12-03-09_SOP MIS TNDSEP TO MAR" xfId="1449"/>
    <cellStyle name="_pgvcl-costal_JND-5_JND-51_NEW MIS Jan - 08_Weekly Urban PBR CO - 06-03-09 to 12-03-09_SOP TND" xfId="1450"/>
    <cellStyle name="_pgvcl-costal_JND-5_JND-51_NEW MIS Jan - 08_Weekly Urban PBR CO - 06-03-09 to 12-03-09_TNDOCT-TO MAR-14" xfId="1451"/>
    <cellStyle name="_pgvcl-costal_JND-5_JND-51_NEW MIS Jan - 08_Weekly Urban PBR CO - 20-02-09 to 26-02-09" xfId="1452"/>
    <cellStyle name="_pgvcl-costal_JND-5_JND-51_NEW MIS Jan - 08_Weekly Urban PBR CO - 20-02-09 to 26-02-09_SOP MIS TNDSEP TO MAR" xfId="1453"/>
    <cellStyle name="_pgvcl-costal_JND-5_JND-51_NEW MIS Jan - 08_Weekly Urban PBR CO - 20-02-09 to 26-02-09_SOP TND" xfId="1454"/>
    <cellStyle name="_pgvcl-costal_JND-5_JND-51_NEW MIS Jan - 08_Weekly Urban PBR CO - 20-02-09 to 26-02-09_TNDOCT-TO MAR-14" xfId="1455"/>
    <cellStyle name="_pgvcl-costal_JND-5_JND-51_NEW MIS Jan - 08_Weekly Urban PBR CO - 30-01-09 to 05-02-09" xfId="1456"/>
    <cellStyle name="_pgvcl-costal_JND-5_JND-51_NEW MIS Jan - 08_Weekly Urban PBR CO - 30-01-09 to 05-02-09_SOP MIS TNDSEP TO MAR" xfId="1457"/>
    <cellStyle name="_pgvcl-costal_JND-5_JND-51_NEW MIS Jan - 08_Weekly Urban PBR CO - 30-01-09 to 05-02-09_SOP TND" xfId="1458"/>
    <cellStyle name="_pgvcl-costal_JND-5_JND-51_NEW MIS Jan - 08_Weekly Urban PBR CO - 30-01-09 to 05-02-09_TNDOCT-TO MAR-14" xfId="1459"/>
    <cellStyle name="_pgvcl-costal_JND-5_JND-51_NEW MIS Jan - 08_Weekly Urban PBR CO - 9-1-09 to 15.01.09" xfId="1460"/>
    <cellStyle name="_pgvcl-costal_JND-5_JND-51_NEW MIS Jan - 08_Weekly Urban PBR CO - 9-1-09 to 15.01.09_SOP MIS TNDSEP TO MAR" xfId="1461"/>
    <cellStyle name="_pgvcl-costal_JND-5_JND-51_NEW MIS Jan - 08_Weekly Urban PBR CO - 9-1-09 to 15.01.09_SOP TND" xfId="1462"/>
    <cellStyle name="_pgvcl-costal_JND-5_JND-51_NEW MIS Jan - 08_Weekly Urban PBR CO - 9-1-09 to 15.01.09_TNDOCT-TO MAR-14" xfId="1463"/>
    <cellStyle name="_pgvcl-costal_JND-5_JND-51_NEWMISFromJNDCircle-DEC07" xfId="1464"/>
    <cellStyle name="_pgvcl-costal_JND-5_JND-51_PBR" xfId="1465"/>
    <cellStyle name="_pgvcl-costal_JND-5_JND-51_PBR CO_DAILY REPORT GIS - 20-01-09" xfId="1466"/>
    <cellStyle name="_pgvcl-costal_JND-5_JND-51_PBR CO_DAILY REPORT GIS - 20-01-09_SOP MIS TNDSEP TO MAR" xfId="1467"/>
    <cellStyle name="_pgvcl-costal_JND-5_JND-51_PBR CO_DAILY REPORT GIS - 20-01-09_SOP TND" xfId="1468"/>
    <cellStyle name="_pgvcl-costal_JND-5_JND-51_PBR CO_DAILY REPORT GIS - 20-01-09_TNDOCT-TO MAR-14" xfId="1469"/>
    <cellStyle name="_pgvcl-costal_JND-5_JND-51_PBR_SOP MIS TNDSEP TO MAR" xfId="1470"/>
    <cellStyle name="_pgvcl-costal_JND-5_JND-51_PBR_SOP TND" xfId="1471"/>
    <cellStyle name="_pgvcl-costal_JND-5_JND-51_PBR_TNDOCT-TO MAR-14" xfId="1472"/>
    <cellStyle name="_pgvcl-costal_JND-5_JND-51_PGVCL- 5" xfId="1473"/>
    <cellStyle name="_pgvcl-costal_JND-5_JND-51_PGVCL SOP MIS 2 11-12 Qtr" xfId="1474"/>
    <cellStyle name="_pgvcl-costal_JND-5_JND-51_PGVCL SOP MIS 2 11-12 Qtr_SOP MIS TNDSEP TO MAR" xfId="1475"/>
    <cellStyle name="_pgvcl-costal_JND-5_JND-51_PGVCL SOP MIS 2 11-12 Qtr_SOP TND" xfId="1476"/>
    <cellStyle name="_pgvcl-costal_JND-5_JND-51_PGVCL SOP MIS 2 11-12 Qtr_TNDOCT-TO MAR-14" xfId="1477"/>
    <cellStyle name="_pgvcl-costal_JND-5_JND-51_SOP MIS 4th Qtr 2011 12" xfId="1478"/>
    <cellStyle name="_pgvcl-costal_JND-5_JND-51_SOP MIS 4th Qtr 2011 12_AG HVDSJun -12" xfId="1479"/>
    <cellStyle name="_pgvcl-costal_JND-5_JND-51_SOP MIS TNDSEP TO MAR" xfId="1480"/>
    <cellStyle name="_pgvcl-costal_JND-5_JND-51_SOP TND" xfId="1481"/>
    <cellStyle name="_pgvcl-costal_JND-5_JND-51_SSNNL CANAL WISE summary-22-06-11" xfId="1482"/>
    <cellStyle name="_pgvcl-costal_JND-5_JND-51_t &amp; d SOP HALF YEARLY  26.04.11 014 012" xfId="1483"/>
    <cellStyle name="_pgvcl-costal_JND-5_JND-51_t &amp; d SOP HALF YEARLY  26.04.11 014 012_SOP MIS TNDSEP TO MAR" xfId="1484"/>
    <cellStyle name="_pgvcl-costal_JND-5_JND-51_t &amp; d SOP HALF YEARLY  26.04.11 014 012_SOP TND" xfId="1485"/>
    <cellStyle name="_pgvcl-costal_JND-5_JND-51_t &amp; d SOP HALF YEARLY  26.04.11 014 012_TNDOCT-TO MAR-14" xfId="1486"/>
    <cellStyle name="_pgvcl-costal_JND-5_JND-51_T&amp;D August-08" xfId="1487"/>
    <cellStyle name="_pgvcl-costal_JND-5_JND-51_T&amp;D August-08_SOP MIS TNDSEP TO MAR" xfId="1488"/>
    <cellStyle name="_pgvcl-costal_JND-5_JND-51_T&amp;D August-08_SOP TND" xfId="1489"/>
    <cellStyle name="_pgvcl-costal_JND-5_JND-51_T&amp;D August-08_TNDOCT-TO MAR-14" xfId="1490"/>
    <cellStyle name="_pgvcl-costal_JND-5_JND-51_T&amp;D Dec-08" xfId="1491"/>
    <cellStyle name="_pgvcl-costal_JND-5_JND-51_T&amp;D Dec-08_SOP MIS TNDSEP TO MAR" xfId="1492"/>
    <cellStyle name="_pgvcl-costal_JND-5_JND-51_T&amp;D Dec-08_SOP TND" xfId="1493"/>
    <cellStyle name="_pgvcl-costal_JND-5_JND-51_T&amp;D Dec-08_TNDOCT-TO MAR-14" xfId="1494"/>
    <cellStyle name="_pgvcl-costal_JND-5_JND-51_T&amp;D July-08" xfId="1495"/>
    <cellStyle name="_pgvcl-costal_JND-5_JND-51_T&amp;D July-08_SOP MIS TNDSEP TO MAR" xfId="1496"/>
    <cellStyle name="_pgvcl-costal_JND-5_JND-51_T&amp;D July-08_SOP TND" xfId="1497"/>
    <cellStyle name="_pgvcl-costal_JND-5_JND-51_T&amp;D July-08_TNDOCT-TO MAR-14" xfId="1498"/>
    <cellStyle name="_pgvcl-costal_JND-5_JND-51_tnd" xfId="1499"/>
    <cellStyle name="_pgvcl-costal_JND-5_JND-51_tnd_SOP MIS TNDSEP TO MAR" xfId="1500"/>
    <cellStyle name="_pgvcl-costal_JND-5_JND-51_tnd_SOP TND" xfId="1501"/>
    <cellStyle name="_pgvcl-costal_JND-5_JND-51_tnd_TNDOCT-TO MAR-14" xfId="1502"/>
    <cellStyle name="_pgvcl-costal_JND-5_JND-51_TNDOCT-TO MAR-14" xfId="1503"/>
    <cellStyle name="_pgvcl-costal_JND-5_JND-51_URBAN WEEKLY PBR CO" xfId="1504"/>
    <cellStyle name="_pgvcl-costal_JND-5_JND-51_URBAN WEEKLY PBR CO_SOP MIS TNDSEP TO MAR" xfId="1505"/>
    <cellStyle name="_pgvcl-costal_JND-5_JND-51_URBAN WEEKLY PBR CO_SOP TND" xfId="1506"/>
    <cellStyle name="_pgvcl-costal_JND-5_JND-51_URBAN WEEKLY PBR CO_TNDOCT-TO MAR-14" xfId="1507"/>
    <cellStyle name="_pgvcl-costal_JND-5_JND-51_Weekly Urban PBR CO - 06-03-09 to 12-03-09" xfId="1508"/>
    <cellStyle name="_pgvcl-costal_JND-5_JND-51_Weekly Urban PBR CO - 06-03-09 to 12-03-09_SOP MIS TNDSEP TO MAR" xfId="1509"/>
    <cellStyle name="_pgvcl-costal_JND-5_JND-51_Weekly Urban PBR CO - 06-03-09 to 12-03-09_SOP TND" xfId="1510"/>
    <cellStyle name="_pgvcl-costal_JND-5_JND-51_Weekly Urban PBR CO - 06-03-09 to 12-03-09_TNDOCT-TO MAR-14" xfId="1511"/>
    <cellStyle name="_pgvcl-costal_JND-5_JND-51_Weekly Urban PBR CO - 20-02-09 to 26-02-09" xfId="1512"/>
    <cellStyle name="_pgvcl-costal_JND-5_JND-51_Weekly Urban PBR CO - 20-02-09 to 26-02-09_SOP MIS TNDSEP TO MAR" xfId="1513"/>
    <cellStyle name="_pgvcl-costal_JND-5_JND-51_Weekly Urban PBR CO - 20-02-09 to 26-02-09_SOP TND" xfId="1514"/>
    <cellStyle name="_pgvcl-costal_JND-5_JND-51_Weekly Urban PBR CO - 20-02-09 to 26-02-09_TNDOCT-TO MAR-14" xfId="1515"/>
    <cellStyle name="_pgvcl-costal_JND-5_JND-51_Weekly Urban PBR CO - 30-01-09 to 05-02-09" xfId="1516"/>
    <cellStyle name="_pgvcl-costal_JND-5_JND-51_Weekly Urban PBR CO - 30-01-09 to 05-02-09_SOP MIS TNDSEP TO MAR" xfId="1517"/>
    <cellStyle name="_pgvcl-costal_JND-5_JND-51_Weekly Urban PBR CO - 30-01-09 to 05-02-09_SOP TND" xfId="1518"/>
    <cellStyle name="_pgvcl-costal_JND-5_JND-51_Weekly Urban PBR CO - 30-01-09 to 05-02-09_TNDOCT-TO MAR-14" xfId="1519"/>
    <cellStyle name="_pgvcl-costal_JND-5_JND-51_Weekly Urban PBR CO - 9-1-09 to 15.01.09" xfId="1520"/>
    <cellStyle name="_pgvcl-costal_JND-5_JND-51_Weekly Urban PBR CO - 9-1-09 to 15.01.09_SOP MIS TNDSEP TO MAR" xfId="1521"/>
    <cellStyle name="_pgvcl-costal_JND-5_JND-51_Weekly Urban PBR CO - 9-1-09 to 15.01.09_SOP TND" xfId="1522"/>
    <cellStyle name="_pgvcl-costal_JND-5_JND-51_Weekly Urban PBR CO - 9-1-09 to 15.01.09_TNDOCT-TO MAR-14" xfId="1523"/>
    <cellStyle name="_pgvcl-costal_JND-5_MIS" xfId="1524"/>
    <cellStyle name="_pgvcl-costal_JND-5_MIS Dec - 07" xfId="1525"/>
    <cellStyle name="_pgvcl-costal_JND-5_MIS Dec - 07_Book-DMTHL" xfId="1526"/>
    <cellStyle name="_pgvcl-costal_JND-5_MIS Dec - 07_Comparison" xfId="1527"/>
    <cellStyle name="_pgvcl-costal_JND-5_MIS Dec - 07_Comparison_SOP MIS TNDSEP TO MAR" xfId="1528"/>
    <cellStyle name="_pgvcl-costal_JND-5_MIS Dec - 07_Comparison_SOP TND" xfId="1529"/>
    <cellStyle name="_pgvcl-costal_JND-5_MIS Dec - 07_Comparison_TNDOCT-TO MAR-14" xfId="1530"/>
    <cellStyle name="_pgvcl-costal_JND-5_MIS Dec - 07_Details of Selected Urban Feeder" xfId="1531"/>
    <cellStyle name="_pgvcl-costal_JND-5_MIS Dec - 07_Details of Selected Urban Feeder_SOP MIS TNDSEP TO MAR" xfId="1532"/>
    <cellStyle name="_pgvcl-costal_JND-5_MIS Dec - 07_Details of Selected Urban Feeder_SOP TND" xfId="1533"/>
    <cellStyle name="_pgvcl-costal_JND-5_MIS Dec - 07_Details of Selected Urban Feeder_TNDOCT-TO MAR-14" xfId="1534"/>
    <cellStyle name="_pgvcl-costal_JND-5_MIS Dec - 07_DHTHL JAN-09" xfId="1535"/>
    <cellStyle name="_pgvcl-costal_JND-5_MIS Dec - 07_dnthl Feb-09" xfId="1536"/>
    <cellStyle name="_pgvcl-costal_JND-5_MIS Dec - 07_JGYssss" xfId="1537"/>
    <cellStyle name="_pgvcl-costal_JND-5_MIS Dec - 07_JGYssss_SOP MIS TNDSEP TO MAR" xfId="1538"/>
    <cellStyle name="_pgvcl-costal_JND-5_MIS Dec - 07_JGYssss_SOP TND" xfId="1539"/>
    <cellStyle name="_pgvcl-costal_JND-5_MIS Dec - 07_JGYssss_TNDOCT-TO MAR-14" xfId="1540"/>
    <cellStyle name="_pgvcl-costal_JND-5_MIS Dec - 07_JND T-3 MIS" xfId="1541"/>
    <cellStyle name="_pgvcl-costal_JND-5_MIS Dec - 07_JND-5 T3" xfId="1542"/>
    <cellStyle name="_pgvcl-costal_JND-5_MIS Dec - 07_PBR" xfId="1543"/>
    <cellStyle name="_pgvcl-costal_JND-5_MIS Dec - 07_PBR CO_DAILY REPORT GIS - 20-01-09" xfId="1544"/>
    <cellStyle name="_pgvcl-costal_JND-5_MIS Dec - 07_PBR CO_DAILY REPORT GIS - 20-01-09_SOP MIS TNDSEP TO MAR" xfId="1545"/>
    <cellStyle name="_pgvcl-costal_JND-5_MIS Dec - 07_PBR CO_DAILY REPORT GIS - 20-01-09_SOP TND" xfId="1546"/>
    <cellStyle name="_pgvcl-costal_JND-5_MIS Dec - 07_PBR CO_DAILY REPORT GIS - 20-01-09_TNDOCT-TO MAR-14" xfId="1547"/>
    <cellStyle name="_pgvcl-costal_JND-5_MIS Dec - 07_PBR_SOP MIS TNDSEP TO MAR" xfId="1548"/>
    <cellStyle name="_pgvcl-costal_JND-5_MIS Dec - 07_PBR_SOP TND" xfId="1549"/>
    <cellStyle name="_pgvcl-costal_JND-5_MIS Dec - 07_PBR_TNDOCT-TO MAR-14" xfId="1550"/>
    <cellStyle name="_pgvcl-costal_JND-5_MIS Dec - 07_SOP MIS TNDSEP TO MAR" xfId="1551"/>
    <cellStyle name="_pgvcl-costal_JND-5_MIS Dec - 07_SOP TND" xfId="1552"/>
    <cellStyle name="_pgvcl-costal_JND-5_MIS Dec - 07_SSNNL CANAL WISE summary-22-06-11" xfId="1553"/>
    <cellStyle name="_pgvcl-costal_JND-5_MIS Dec - 07_T&amp;D August-08" xfId="1554"/>
    <cellStyle name="_pgvcl-costal_JND-5_MIS Dec - 07_T&amp;D August-08_SOP MIS TNDSEP TO MAR" xfId="1555"/>
    <cellStyle name="_pgvcl-costal_JND-5_MIS Dec - 07_T&amp;D August-08_SOP TND" xfId="1556"/>
    <cellStyle name="_pgvcl-costal_JND-5_MIS Dec - 07_T&amp;D August-08_TNDOCT-TO MAR-14" xfId="1557"/>
    <cellStyle name="_pgvcl-costal_JND-5_MIS Dec - 07_T&amp;D Dec-08" xfId="1558"/>
    <cellStyle name="_pgvcl-costal_JND-5_MIS Dec - 07_T&amp;D Dec-08_SOP MIS TNDSEP TO MAR" xfId="1559"/>
    <cellStyle name="_pgvcl-costal_JND-5_MIS Dec - 07_T&amp;D Dec-08_SOP TND" xfId="1560"/>
    <cellStyle name="_pgvcl-costal_JND-5_MIS Dec - 07_T&amp;D Dec-08_TNDOCT-TO MAR-14" xfId="1561"/>
    <cellStyle name="_pgvcl-costal_JND-5_MIS Dec - 07_T&amp;D July-08" xfId="1562"/>
    <cellStyle name="_pgvcl-costal_JND-5_MIS Dec - 07_T&amp;D July-08_SOP MIS TNDSEP TO MAR" xfId="1563"/>
    <cellStyle name="_pgvcl-costal_JND-5_MIS Dec - 07_T&amp;D July-08_SOP TND" xfId="1564"/>
    <cellStyle name="_pgvcl-costal_JND-5_MIS Dec - 07_T&amp;D July-08_TNDOCT-TO MAR-14" xfId="1565"/>
    <cellStyle name="_pgvcl-costal_JND-5_MIS Dec - 07_TNDOCT-TO MAR-14" xfId="1566"/>
    <cellStyle name="_pgvcl-costal_JND-5_MIS Dec - 07_URBAN WEEKLY PBR CO" xfId="1567"/>
    <cellStyle name="_pgvcl-costal_JND-5_MIS Dec - 07_URBAN WEEKLY PBR CO_SOP MIS TNDSEP TO MAR" xfId="1568"/>
    <cellStyle name="_pgvcl-costal_JND-5_MIS Dec - 07_URBAN WEEKLY PBR CO_SOP TND" xfId="1569"/>
    <cellStyle name="_pgvcl-costal_JND-5_MIS Dec - 07_URBAN WEEKLY PBR CO_TNDOCT-TO MAR-14" xfId="1570"/>
    <cellStyle name="_pgvcl-costal_JND-5_MIS Dec - 07_Weekly Urban PBR CO - 06-03-09 to 12-03-09" xfId="1571"/>
    <cellStyle name="_pgvcl-costal_JND-5_MIS Dec - 07_Weekly Urban PBR CO - 06-03-09 to 12-03-09_SOP MIS TNDSEP TO MAR" xfId="1572"/>
    <cellStyle name="_pgvcl-costal_JND-5_MIS Dec - 07_Weekly Urban PBR CO - 06-03-09 to 12-03-09_SOP TND" xfId="1573"/>
    <cellStyle name="_pgvcl-costal_JND-5_MIS Dec - 07_Weekly Urban PBR CO - 06-03-09 to 12-03-09_TNDOCT-TO MAR-14" xfId="1574"/>
    <cellStyle name="_pgvcl-costal_JND-5_MIS Dec - 07_Weekly Urban PBR CO - 20-02-09 to 26-02-09" xfId="1575"/>
    <cellStyle name="_pgvcl-costal_JND-5_MIS Dec - 07_Weekly Urban PBR CO - 20-02-09 to 26-02-09_SOP MIS TNDSEP TO MAR" xfId="1576"/>
    <cellStyle name="_pgvcl-costal_JND-5_MIS Dec - 07_Weekly Urban PBR CO - 20-02-09 to 26-02-09_SOP TND" xfId="1577"/>
    <cellStyle name="_pgvcl-costal_JND-5_MIS Dec - 07_Weekly Urban PBR CO - 20-02-09 to 26-02-09_TNDOCT-TO MAR-14" xfId="1578"/>
    <cellStyle name="_pgvcl-costal_JND-5_MIS Dec - 07_Weekly Urban PBR CO - 30-01-09 to 05-02-09" xfId="1579"/>
    <cellStyle name="_pgvcl-costal_JND-5_MIS Dec - 07_Weekly Urban PBR CO - 30-01-09 to 05-02-09_SOP MIS TNDSEP TO MAR" xfId="1580"/>
    <cellStyle name="_pgvcl-costal_JND-5_MIS Dec - 07_Weekly Urban PBR CO - 30-01-09 to 05-02-09_SOP TND" xfId="1581"/>
    <cellStyle name="_pgvcl-costal_JND-5_MIS Dec - 07_Weekly Urban PBR CO - 30-01-09 to 05-02-09_TNDOCT-TO MAR-14" xfId="1582"/>
    <cellStyle name="_pgvcl-costal_JND-5_MIS Dec - 07_Weekly Urban PBR CO - 9-1-09 to 15.01.09" xfId="1583"/>
    <cellStyle name="_pgvcl-costal_JND-5_MIS Dec - 07_Weekly Urban PBR CO - 9-1-09 to 15.01.09_SOP MIS TNDSEP TO MAR" xfId="1584"/>
    <cellStyle name="_pgvcl-costal_JND-5_MIS Dec - 07_Weekly Urban PBR CO - 9-1-09 to 15.01.09_SOP TND" xfId="1585"/>
    <cellStyle name="_pgvcl-costal_JND-5_MIS Dec - 07_Weekly Urban PBR CO - 9-1-09 to 15.01.09_TNDOCT-TO MAR-14" xfId="1586"/>
    <cellStyle name="_pgvcl-costal_JND-5_MIS Jan - 08" xfId="1587"/>
    <cellStyle name="_pgvcl-costal_JND-5_MIS Jan - 08_Book-DMTHL" xfId="1588"/>
    <cellStyle name="_pgvcl-costal_JND-5_MIS Jan - 08_Comparison" xfId="1589"/>
    <cellStyle name="_pgvcl-costal_JND-5_MIS Jan - 08_Comparison_SOP MIS TNDSEP TO MAR" xfId="1590"/>
    <cellStyle name="_pgvcl-costal_JND-5_MIS Jan - 08_Comparison_SOP TND" xfId="1591"/>
    <cellStyle name="_pgvcl-costal_JND-5_MIS Jan - 08_Comparison_TNDOCT-TO MAR-14" xfId="1592"/>
    <cellStyle name="_pgvcl-costal_JND-5_MIS Jan - 08_Details of Selected Urban Feeder" xfId="1593"/>
    <cellStyle name="_pgvcl-costal_JND-5_MIS Jan - 08_Details of Selected Urban Feeder_SOP MIS TNDSEP TO MAR" xfId="1594"/>
    <cellStyle name="_pgvcl-costal_JND-5_MIS Jan - 08_Details of Selected Urban Feeder_SOP TND" xfId="1595"/>
    <cellStyle name="_pgvcl-costal_JND-5_MIS Jan - 08_Details of Selected Urban Feeder_TNDOCT-TO MAR-14" xfId="1596"/>
    <cellStyle name="_pgvcl-costal_JND-5_MIS Jan - 08_DHTHL JAN-09" xfId="1597"/>
    <cellStyle name="_pgvcl-costal_JND-5_MIS Jan - 08_dnthl Feb-09" xfId="1598"/>
    <cellStyle name="_pgvcl-costal_JND-5_MIS Jan - 08_JGYssss" xfId="1599"/>
    <cellStyle name="_pgvcl-costal_JND-5_MIS Jan - 08_JGYssss_SOP MIS TNDSEP TO MAR" xfId="1600"/>
    <cellStyle name="_pgvcl-costal_JND-5_MIS Jan - 08_JGYssss_SOP TND" xfId="1601"/>
    <cellStyle name="_pgvcl-costal_JND-5_MIS Jan - 08_JGYssss_TNDOCT-TO MAR-14" xfId="1602"/>
    <cellStyle name="_pgvcl-costal_JND-5_MIS Jan - 08_PBR" xfId="1603"/>
    <cellStyle name="_pgvcl-costal_JND-5_MIS Jan - 08_PBR CO_DAILY REPORT GIS - 20-01-09" xfId="1604"/>
    <cellStyle name="_pgvcl-costal_JND-5_MIS Jan - 08_PBR CO_DAILY REPORT GIS - 20-01-09_SOP MIS TNDSEP TO MAR" xfId="1605"/>
    <cellStyle name="_pgvcl-costal_JND-5_MIS Jan - 08_PBR CO_DAILY REPORT GIS - 20-01-09_SOP TND" xfId="1606"/>
    <cellStyle name="_pgvcl-costal_JND-5_MIS Jan - 08_PBR CO_DAILY REPORT GIS - 20-01-09_TNDOCT-TO MAR-14" xfId="1607"/>
    <cellStyle name="_pgvcl-costal_JND-5_MIS Jan - 08_PBR_SOP MIS TNDSEP TO MAR" xfId="1608"/>
    <cellStyle name="_pgvcl-costal_JND-5_MIS Jan - 08_PBR_SOP TND" xfId="1609"/>
    <cellStyle name="_pgvcl-costal_JND-5_MIS Jan - 08_PBR_TNDOCT-TO MAR-14" xfId="1610"/>
    <cellStyle name="_pgvcl-costal_JND-5_MIS Jan - 08_SOP MIS TNDSEP TO MAR" xfId="1611"/>
    <cellStyle name="_pgvcl-costal_JND-5_MIS Jan - 08_SOP TND" xfId="1612"/>
    <cellStyle name="_pgvcl-costal_JND-5_MIS Jan - 08_SSNNL CANAL WISE summary-22-06-11" xfId="1613"/>
    <cellStyle name="_pgvcl-costal_JND-5_MIS Jan - 08_T&amp;D August-08" xfId="1614"/>
    <cellStyle name="_pgvcl-costal_JND-5_MIS Jan - 08_T&amp;D August-08_SOP MIS TNDSEP TO MAR" xfId="1615"/>
    <cellStyle name="_pgvcl-costal_JND-5_MIS Jan - 08_T&amp;D August-08_SOP TND" xfId="1616"/>
    <cellStyle name="_pgvcl-costal_JND-5_MIS Jan - 08_T&amp;D August-08_TNDOCT-TO MAR-14" xfId="1617"/>
    <cellStyle name="_pgvcl-costal_JND-5_MIS Jan - 08_T&amp;D Dec-08" xfId="1618"/>
    <cellStyle name="_pgvcl-costal_JND-5_MIS Jan - 08_T&amp;D Dec-08_SOP MIS TNDSEP TO MAR" xfId="1619"/>
    <cellStyle name="_pgvcl-costal_JND-5_MIS Jan - 08_T&amp;D Dec-08_SOP TND" xfId="1620"/>
    <cellStyle name="_pgvcl-costal_JND-5_MIS Jan - 08_T&amp;D Dec-08_TNDOCT-TO MAR-14" xfId="1621"/>
    <cellStyle name="_pgvcl-costal_JND-5_MIS Jan - 08_T&amp;D July-08" xfId="1622"/>
    <cellStyle name="_pgvcl-costal_JND-5_MIS Jan - 08_T&amp;D July-08_SOP MIS TNDSEP TO MAR" xfId="1623"/>
    <cellStyle name="_pgvcl-costal_JND-5_MIS Jan - 08_T&amp;D July-08_SOP TND" xfId="1624"/>
    <cellStyle name="_pgvcl-costal_JND-5_MIS Jan - 08_T&amp;D July-08_TNDOCT-TO MAR-14" xfId="1625"/>
    <cellStyle name="_pgvcl-costal_JND-5_MIS Jan - 08_TNDOCT-TO MAR-14" xfId="1626"/>
    <cellStyle name="_pgvcl-costal_JND-5_MIS Jan - 08_URBAN WEEKLY PBR CO" xfId="1627"/>
    <cellStyle name="_pgvcl-costal_JND-5_MIS Jan - 08_URBAN WEEKLY PBR CO_SOP MIS TNDSEP TO MAR" xfId="1628"/>
    <cellStyle name="_pgvcl-costal_JND-5_MIS Jan - 08_URBAN WEEKLY PBR CO_SOP TND" xfId="1629"/>
    <cellStyle name="_pgvcl-costal_JND-5_MIS Jan - 08_URBAN WEEKLY PBR CO_TNDOCT-TO MAR-14" xfId="1630"/>
    <cellStyle name="_pgvcl-costal_JND-5_MIS Jan - 08_Weekly Urban PBR CO - 06-03-09 to 12-03-09" xfId="1631"/>
    <cellStyle name="_pgvcl-costal_JND-5_MIS Jan - 08_Weekly Urban PBR CO - 06-03-09 to 12-03-09_SOP MIS TNDSEP TO MAR" xfId="1632"/>
    <cellStyle name="_pgvcl-costal_JND-5_MIS Jan - 08_Weekly Urban PBR CO - 06-03-09 to 12-03-09_SOP TND" xfId="1633"/>
    <cellStyle name="_pgvcl-costal_JND-5_MIS Jan - 08_Weekly Urban PBR CO - 06-03-09 to 12-03-09_TNDOCT-TO MAR-14" xfId="1634"/>
    <cellStyle name="_pgvcl-costal_JND-5_MIS Jan - 08_Weekly Urban PBR CO - 20-02-09 to 26-02-09" xfId="1635"/>
    <cellStyle name="_pgvcl-costal_JND-5_MIS Jan - 08_Weekly Urban PBR CO - 20-02-09 to 26-02-09_SOP MIS TNDSEP TO MAR" xfId="1636"/>
    <cellStyle name="_pgvcl-costal_JND-5_MIS Jan - 08_Weekly Urban PBR CO - 20-02-09 to 26-02-09_SOP TND" xfId="1637"/>
    <cellStyle name="_pgvcl-costal_JND-5_MIS Jan - 08_Weekly Urban PBR CO - 20-02-09 to 26-02-09_TNDOCT-TO MAR-14" xfId="1638"/>
    <cellStyle name="_pgvcl-costal_JND-5_MIS Jan - 08_Weekly Urban PBR CO - 30-01-09 to 05-02-09" xfId="1639"/>
    <cellStyle name="_pgvcl-costal_JND-5_MIS Jan - 08_Weekly Urban PBR CO - 30-01-09 to 05-02-09_SOP MIS TNDSEP TO MAR" xfId="1640"/>
    <cellStyle name="_pgvcl-costal_JND-5_MIS Jan - 08_Weekly Urban PBR CO - 30-01-09 to 05-02-09_SOP TND" xfId="1641"/>
    <cellStyle name="_pgvcl-costal_JND-5_MIS Jan - 08_Weekly Urban PBR CO - 30-01-09 to 05-02-09_TNDOCT-TO MAR-14" xfId="1642"/>
    <cellStyle name="_pgvcl-costal_JND-5_MIS Jan - 08_Weekly Urban PBR CO - 9-1-09 to 15.01.09" xfId="1643"/>
    <cellStyle name="_pgvcl-costal_JND-5_MIS Jan - 08_Weekly Urban PBR CO - 9-1-09 to 15.01.09_SOP MIS TNDSEP TO MAR" xfId="1644"/>
    <cellStyle name="_pgvcl-costal_JND-5_MIS Jan - 08_Weekly Urban PBR CO - 9-1-09 to 15.01.09_SOP TND" xfId="1645"/>
    <cellStyle name="_pgvcl-costal_JND-5_MIS Jan - 08_Weekly Urban PBR CO - 9-1-09 to 15.01.09_TNDOCT-TO MAR-14" xfId="1646"/>
    <cellStyle name="_pgvcl-costal_JND-5_MIS monthwise empty TC NEW" xfId="1647"/>
    <cellStyle name="_pgvcl-costal_JND-5_MIS monthwise empty TC NEW_SSNNL CANAL WISE summary-22-06-11" xfId="1648"/>
    <cellStyle name="_pgvcl-costal_JND-5_MIS Nov - 07" xfId="1649"/>
    <cellStyle name="_pgvcl-costal_JND-5_MIS Summary Jan-08" xfId="1650"/>
    <cellStyle name="_pgvcl-costal_JND-5_MIS Summary Jan-08_Book-DMTHL" xfId="1651"/>
    <cellStyle name="_pgvcl-costal_JND-5_MIS Summary Jan-08_Comparison" xfId="1652"/>
    <cellStyle name="_pgvcl-costal_JND-5_MIS Summary Jan-08_Comparison_SOP MIS TNDSEP TO MAR" xfId="1653"/>
    <cellStyle name="_pgvcl-costal_JND-5_MIS Summary Jan-08_Comparison_SOP TND" xfId="1654"/>
    <cellStyle name="_pgvcl-costal_JND-5_MIS Summary Jan-08_Comparison_TNDOCT-TO MAR-14" xfId="1655"/>
    <cellStyle name="_pgvcl-costal_JND-5_MIS Summary Jan-08_Details of Selected Urban Feeder" xfId="1656"/>
    <cellStyle name="_pgvcl-costal_JND-5_MIS Summary Jan-08_Details of Selected Urban Feeder_SOP MIS TNDSEP TO MAR" xfId="1657"/>
    <cellStyle name="_pgvcl-costal_JND-5_MIS Summary Jan-08_Details of Selected Urban Feeder_SOP TND" xfId="1658"/>
    <cellStyle name="_pgvcl-costal_JND-5_MIS Summary Jan-08_Details of Selected Urban Feeder_TNDOCT-TO MAR-14" xfId="1659"/>
    <cellStyle name="_pgvcl-costal_JND-5_MIS Summary Jan-08_DHTHL JAN-09" xfId="1660"/>
    <cellStyle name="_pgvcl-costal_JND-5_MIS Summary Jan-08_dnthl Feb-09" xfId="1661"/>
    <cellStyle name="_pgvcl-costal_JND-5_MIS Summary Jan-08_JGYssss" xfId="1662"/>
    <cellStyle name="_pgvcl-costal_JND-5_MIS Summary Jan-08_JGYssss_SOP MIS TNDSEP TO MAR" xfId="1663"/>
    <cellStyle name="_pgvcl-costal_JND-5_MIS Summary Jan-08_JGYssss_SOP TND" xfId="1664"/>
    <cellStyle name="_pgvcl-costal_JND-5_MIS Summary Jan-08_JGYssss_TNDOCT-TO MAR-14" xfId="1665"/>
    <cellStyle name="_pgvcl-costal_JND-5_MIS Summary Jan-08_PBR" xfId="1666"/>
    <cellStyle name="_pgvcl-costal_JND-5_MIS Summary Jan-08_PBR CO_DAILY REPORT GIS - 20-01-09" xfId="1667"/>
    <cellStyle name="_pgvcl-costal_JND-5_MIS Summary Jan-08_PBR CO_DAILY REPORT GIS - 20-01-09_SOP MIS TNDSEP TO MAR" xfId="1668"/>
    <cellStyle name="_pgvcl-costal_JND-5_MIS Summary Jan-08_PBR CO_DAILY REPORT GIS - 20-01-09_SOP TND" xfId="1669"/>
    <cellStyle name="_pgvcl-costal_JND-5_MIS Summary Jan-08_PBR CO_DAILY REPORT GIS - 20-01-09_TNDOCT-TO MAR-14" xfId="1670"/>
    <cellStyle name="_pgvcl-costal_JND-5_MIS Summary Jan-08_PBR_SOP MIS TNDSEP TO MAR" xfId="1671"/>
    <cellStyle name="_pgvcl-costal_JND-5_MIS Summary Jan-08_PBR_SOP TND" xfId="1672"/>
    <cellStyle name="_pgvcl-costal_JND-5_MIS Summary Jan-08_PBR_TNDOCT-TO MAR-14" xfId="1673"/>
    <cellStyle name="_pgvcl-costal_JND-5_MIS Summary Jan-08_SOP MIS TNDSEP TO MAR" xfId="1674"/>
    <cellStyle name="_pgvcl-costal_JND-5_MIS Summary Jan-08_SOP TND" xfId="1675"/>
    <cellStyle name="_pgvcl-costal_JND-5_MIS Summary Jan-08_SSNNL CANAL WISE summary-22-06-11" xfId="1676"/>
    <cellStyle name="_pgvcl-costal_JND-5_MIS Summary Jan-08_T&amp;D August-08" xfId="1677"/>
    <cellStyle name="_pgvcl-costal_JND-5_MIS Summary Jan-08_T&amp;D August-08_SOP MIS TNDSEP TO MAR" xfId="1678"/>
    <cellStyle name="_pgvcl-costal_JND-5_MIS Summary Jan-08_T&amp;D August-08_SOP TND" xfId="1679"/>
    <cellStyle name="_pgvcl-costal_JND-5_MIS Summary Jan-08_T&amp;D August-08_TNDOCT-TO MAR-14" xfId="1680"/>
    <cellStyle name="_pgvcl-costal_JND-5_MIS Summary Jan-08_T&amp;D Dec-08" xfId="1681"/>
    <cellStyle name="_pgvcl-costal_JND-5_MIS Summary Jan-08_T&amp;D Dec-08_SOP MIS TNDSEP TO MAR" xfId="1682"/>
    <cellStyle name="_pgvcl-costal_JND-5_MIS Summary Jan-08_T&amp;D Dec-08_SOP TND" xfId="1683"/>
    <cellStyle name="_pgvcl-costal_JND-5_MIS Summary Jan-08_T&amp;D Dec-08_TNDOCT-TO MAR-14" xfId="1684"/>
    <cellStyle name="_pgvcl-costal_JND-5_MIS Summary Jan-08_T&amp;D July-08" xfId="1685"/>
    <cellStyle name="_pgvcl-costal_JND-5_MIS Summary Jan-08_T&amp;D July-08_SOP MIS TNDSEP TO MAR" xfId="1686"/>
    <cellStyle name="_pgvcl-costal_JND-5_MIS Summary Jan-08_T&amp;D July-08_SOP TND" xfId="1687"/>
    <cellStyle name="_pgvcl-costal_JND-5_MIS Summary Jan-08_T&amp;D July-08_TNDOCT-TO MAR-14" xfId="1688"/>
    <cellStyle name="_pgvcl-costal_JND-5_MIS Summary Jan-08_TNDOCT-TO MAR-14" xfId="1689"/>
    <cellStyle name="_pgvcl-costal_JND-5_MIS Summary Jan-08_URBAN WEEKLY PBR CO" xfId="1690"/>
    <cellStyle name="_pgvcl-costal_JND-5_MIS Summary Jan-08_URBAN WEEKLY PBR CO_SOP MIS TNDSEP TO MAR" xfId="1691"/>
    <cellStyle name="_pgvcl-costal_JND-5_MIS Summary Jan-08_URBAN WEEKLY PBR CO_SOP TND" xfId="1692"/>
    <cellStyle name="_pgvcl-costal_JND-5_MIS Summary Jan-08_URBAN WEEKLY PBR CO_TNDOCT-TO MAR-14" xfId="1693"/>
    <cellStyle name="_pgvcl-costal_JND-5_MIS Summary Jan-08_Weekly Urban PBR CO - 06-03-09 to 12-03-09" xfId="1694"/>
    <cellStyle name="_pgvcl-costal_JND-5_MIS Summary Jan-08_Weekly Urban PBR CO - 06-03-09 to 12-03-09_SOP MIS TNDSEP TO MAR" xfId="1695"/>
    <cellStyle name="_pgvcl-costal_JND-5_MIS Summary Jan-08_Weekly Urban PBR CO - 06-03-09 to 12-03-09_SOP TND" xfId="1696"/>
    <cellStyle name="_pgvcl-costal_JND-5_MIS Summary Jan-08_Weekly Urban PBR CO - 06-03-09 to 12-03-09_TNDOCT-TO MAR-14" xfId="1697"/>
    <cellStyle name="_pgvcl-costal_JND-5_MIS Summary Jan-08_Weekly Urban PBR CO - 20-02-09 to 26-02-09" xfId="1698"/>
    <cellStyle name="_pgvcl-costal_JND-5_MIS Summary Jan-08_Weekly Urban PBR CO - 20-02-09 to 26-02-09_SOP MIS TNDSEP TO MAR" xfId="1699"/>
    <cellStyle name="_pgvcl-costal_JND-5_MIS Summary Jan-08_Weekly Urban PBR CO - 20-02-09 to 26-02-09_SOP TND" xfId="1700"/>
    <cellStyle name="_pgvcl-costal_JND-5_MIS Summary Jan-08_Weekly Urban PBR CO - 20-02-09 to 26-02-09_TNDOCT-TO MAR-14" xfId="1701"/>
    <cellStyle name="_pgvcl-costal_JND-5_MIS Summary Jan-08_Weekly Urban PBR CO - 30-01-09 to 05-02-09" xfId="1702"/>
    <cellStyle name="_pgvcl-costal_JND-5_MIS Summary Jan-08_Weekly Urban PBR CO - 30-01-09 to 05-02-09_SOP MIS TNDSEP TO MAR" xfId="1703"/>
    <cellStyle name="_pgvcl-costal_JND-5_MIS Summary Jan-08_Weekly Urban PBR CO - 30-01-09 to 05-02-09_SOP TND" xfId="1704"/>
    <cellStyle name="_pgvcl-costal_JND-5_MIS Summary Jan-08_Weekly Urban PBR CO - 30-01-09 to 05-02-09_TNDOCT-TO MAR-14" xfId="1705"/>
    <cellStyle name="_pgvcl-costal_JND-5_MIS Summary Jan-08_Weekly Urban PBR CO - 9-1-09 to 15.01.09" xfId="1706"/>
    <cellStyle name="_pgvcl-costal_JND-5_MIS Summary Jan-08_Weekly Urban PBR CO - 9-1-09 to 15.01.09_SOP MIS TNDSEP TO MAR" xfId="1707"/>
    <cellStyle name="_pgvcl-costal_JND-5_MIS Summary Jan-08_Weekly Urban PBR CO - 9-1-09 to 15.01.09_SOP TND" xfId="1708"/>
    <cellStyle name="_pgvcl-costal_JND-5_MIS Summary Jan-08_Weekly Urban PBR CO - 9-1-09 to 15.01.09_TNDOCT-TO MAR-14" xfId="1709"/>
    <cellStyle name="_pgvcl-costal_JND-5_MIS_Book-DMTHL" xfId="1710"/>
    <cellStyle name="_pgvcl-costal_JND-5_MIS_Comparison" xfId="1711"/>
    <cellStyle name="_pgvcl-costal_JND-5_MIS_Comparison_SOP MIS TNDSEP TO MAR" xfId="1712"/>
    <cellStyle name="_pgvcl-costal_JND-5_MIS_Comparison_SOP TND" xfId="1713"/>
    <cellStyle name="_pgvcl-costal_JND-5_MIS_Comparison_TNDOCT-TO MAR-14" xfId="1714"/>
    <cellStyle name="_pgvcl-costal_JND-5_MIS_Details of Selected Urban Feeder" xfId="1715"/>
    <cellStyle name="_pgvcl-costal_JND-5_MIS_Details of Selected Urban Feeder_SOP MIS TNDSEP TO MAR" xfId="1716"/>
    <cellStyle name="_pgvcl-costal_JND-5_MIS_Details of Selected Urban Feeder_SOP TND" xfId="1717"/>
    <cellStyle name="_pgvcl-costal_JND-5_MIS_Details of Selected Urban Feeder_TNDOCT-TO MAR-14" xfId="1718"/>
    <cellStyle name="_pgvcl-costal_JND-5_MIS_DHTHL JAN-09" xfId="1719"/>
    <cellStyle name="_pgvcl-costal_JND-5_MIS_dnthl Feb-09" xfId="1720"/>
    <cellStyle name="_pgvcl-costal_JND-5_MIS_JGYssss" xfId="1721"/>
    <cellStyle name="_pgvcl-costal_JND-5_MIS_JGYssss_SOP MIS TNDSEP TO MAR" xfId="1722"/>
    <cellStyle name="_pgvcl-costal_JND-5_MIS_JGYssss_SOP TND" xfId="1723"/>
    <cellStyle name="_pgvcl-costal_JND-5_MIS_JGYssss_TNDOCT-TO MAR-14" xfId="1724"/>
    <cellStyle name="_pgvcl-costal_JND-5_MIS_JND T-3 MIS" xfId="1725"/>
    <cellStyle name="_pgvcl-costal_JND-5_MIS_JND-5 T3" xfId="1726"/>
    <cellStyle name="_pgvcl-costal_JND-5_MIS_PBR" xfId="1727"/>
    <cellStyle name="_pgvcl-costal_JND-5_MIS_PBR CO_DAILY REPORT GIS - 20-01-09" xfId="1728"/>
    <cellStyle name="_pgvcl-costal_JND-5_MIS_PBR CO_DAILY REPORT GIS - 20-01-09_SOP MIS TNDSEP TO MAR" xfId="1729"/>
    <cellStyle name="_pgvcl-costal_JND-5_MIS_PBR CO_DAILY REPORT GIS - 20-01-09_SOP TND" xfId="1730"/>
    <cellStyle name="_pgvcl-costal_JND-5_MIS_PBR CO_DAILY REPORT GIS - 20-01-09_TNDOCT-TO MAR-14" xfId="1731"/>
    <cellStyle name="_pgvcl-costal_JND-5_MIS_PBR_SOP MIS TNDSEP TO MAR" xfId="1732"/>
    <cellStyle name="_pgvcl-costal_JND-5_MIS_PBR_SOP TND" xfId="1733"/>
    <cellStyle name="_pgvcl-costal_JND-5_MIS_PBR_TNDOCT-TO MAR-14" xfId="1734"/>
    <cellStyle name="_pgvcl-costal_JND-5_MIS_SOP MIS TNDSEP TO MAR" xfId="1735"/>
    <cellStyle name="_pgvcl-costal_JND-5_MIS_SOP TND" xfId="1736"/>
    <cellStyle name="_pgvcl-costal_JND-5_MIS_SSNNL CANAL WISE summary-22-06-11" xfId="1737"/>
    <cellStyle name="_pgvcl-costal_JND-5_MIS_T&amp;D August-08" xfId="1738"/>
    <cellStyle name="_pgvcl-costal_JND-5_MIS_T&amp;D August-08_SOP MIS TNDSEP TO MAR" xfId="1739"/>
    <cellStyle name="_pgvcl-costal_JND-5_MIS_T&amp;D August-08_SOP TND" xfId="1740"/>
    <cellStyle name="_pgvcl-costal_JND-5_MIS_T&amp;D August-08_TNDOCT-TO MAR-14" xfId="1741"/>
    <cellStyle name="_pgvcl-costal_JND-5_MIS_T&amp;D Dec-08" xfId="1742"/>
    <cellStyle name="_pgvcl-costal_JND-5_MIS_T&amp;D Dec-08_SOP MIS TNDSEP TO MAR" xfId="1743"/>
    <cellStyle name="_pgvcl-costal_JND-5_MIS_T&amp;D Dec-08_SOP TND" xfId="1744"/>
    <cellStyle name="_pgvcl-costal_JND-5_MIS_T&amp;D Dec-08_TNDOCT-TO MAR-14" xfId="1745"/>
    <cellStyle name="_pgvcl-costal_JND-5_MIS_T&amp;D July-08" xfId="1746"/>
    <cellStyle name="_pgvcl-costal_JND-5_MIS_T&amp;D July-08_SOP MIS TNDSEP TO MAR" xfId="1747"/>
    <cellStyle name="_pgvcl-costal_JND-5_MIS_T&amp;D July-08_SOP TND" xfId="1748"/>
    <cellStyle name="_pgvcl-costal_JND-5_MIS_T&amp;D July-08_TNDOCT-TO MAR-14" xfId="1749"/>
    <cellStyle name="_pgvcl-costal_JND-5_MIS_TNDOCT-TO MAR-14" xfId="1750"/>
    <cellStyle name="_pgvcl-costal_JND-5_MIS_URBAN WEEKLY PBR CO" xfId="1751"/>
    <cellStyle name="_pgvcl-costal_JND-5_MIS_URBAN WEEKLY PBR CO_SOP MIS TNDSEP TO MAR" xfId="1752"/>
    <cellStyle name="_pgvcl-costal_JND-5_MIS_URBAN WEEKLY PBR CO_SOP TND" xfId="1753"/>
    <cellStyle name="_pgvcl-costal_JND-5_MIS_URBAN WEEKLY PBR CO_TNDOCT-TO MAR-14" xfId="1754"/>
    <cellStyle name="_pgvcl-costal_JND-5_MIS_Weekly Urban PBR CO - 06-03-09 to 12-03-09" xfId="1755"/>
    <cellStyle name="_pgvcl-costal_JND-5_MIS_Weekly Urban PBR CO - 06-03-09 to 12-03-09_SOP MIS TNDSEP TO MAR" xfId="1756"/>
    <cellStyle name="_pgvcl-costal_JND-5_MIS_Weekly Urban PBR CO - 06-03-09 to 12-03-09_SOP TND" xfId="1757"/>
    <cellStyle name="_pgvcl-costal_JND-5_MIS_Weekly Urban PBR CO - 06-03-09 to 12-03-09_TNDOCT-TO MAR-14" xfId="1758"/>
    <cellStyle name="_pgvcl-costal_JND-5_MIS_Weekly Urban PBR CO - 20-02-09 to 26-02-09" xfId="1759"/>
    <cellStyle name="_pgvcl-costal_JND-5_MIS_Weekly Urban PBR CO - 20-02-09 to 26-02-09_SOP MIS TNDSEP TO MAR" xfId="1760"/>
    <cellStyle name="_pgvcl-costal_JND-5_MIS_Weekly Urban PBR CO - 20-02-09 to 26-02-09_SOP TND" xfId="1761"/>
    <cellStyle name="_pgvcl-costal_JND-5_MIS_Weekly Urban PBR CO - 20-02-09 to 26-02-09_TNDOCT-TO MAR-14" xfId="1762"/>
    <cellStyle name="_pgvcl-costal_JND-5_MIS_Weekly Urban PBR CO - 30-01-09 to 05-02-09" xfId="1763"/>
    <cellStyle name="_pgvcl-costal_JND-5_MIS_Weekly Urban PBR CO - 30-01-09 to 05-02-09_SOP MIS TNDSEP TO MAR" xfId="1764"/>
    <cellStyle name="_pgvcl-costal_JND-5_MIS_Weekly Urban PBR CO - 30-01-09 to 05-02-09_SOP TND" xfId="1765"/>
    <cellStyle name="_pgvcl-costal_JND-5_MIS_Weekly Urban PBR CO - 30-01-09 to 05-02-09_TNDOCT-TO MAR-14" xfId="1766"/>
    <cellStyle name="_pgvcl-costal_JND-5_MIS_Weekly Urban PBR CO - 9-1-09 to 15.01.09" xfId="1767"/>
    <cellStyle name="_pgvcl-costal_JND-5_MIS_Weekly Urban PBR CO - 9-1-09 to 15.01.09_SOP MIS TNDSEP TO MAR" xfId="1768"/>
    <cellStyle name="_pgvcl-costal_JND-5_MIS_Weekly Urban PBR CO - 9-1-09 to 15.01.09_SOP TND" xfId="1769"/>
    <cellStyle name="_pgvcl-costal_JND-5_MIS_Weekly Urban PBR CO - 9-1-09 to 15.01.09_TNDOCT-TO MAR-14" xfId="1770"/>
    <cellStyle name="_pgvcl-costal_JND-5_NEW MIS From JND Circle" xfId="1771"/>
    <cellStyle name="_pgvcl-costal_JND-5_NEW MIS From JND Circle_Book-DMTHL" xfId="1772"/>
    <cellStyle name="_pgvcl-costal_JND-5_NEW MIS From JND Circle_Comparison" xfId="1773"/>
    <cellStyle name="_pgvcl-costal_JND-5_NEW MIS From JND Circle_Comparison_SOP MIS TNDSEP TO MAR" xfId="1774"/>
    <cellStyle name="_pgvcl-costal_JND-5_NEW MIS From JND Circle_Comparison_SOP TND" xfId="1775"/>
    <cellStyle name="_pgvcl-costal_JND-5_NEW MIS From JND Circle_Comparison_TNDOCT-TO MAR-14" xfId="1776"/>
    <cellStyle name="_pgvcl-costal_JND-5_NEW MIS From JND Circle_Details of Selected Urban Feeder" xfId="1777"/>
    <cellStyle name="_pgvcl-costal_JND-5_NEW MIS From JND Circle_Details of Selected Urban Feeder_SOP MIS TNDSEP TO MAR" xfId="1778"/>
    <cellStyle name="_pgvcl-costal_JND-5_NEW MIS From JND Circle_Details of Selected Urban Feeder_SOP TND" xfId="1779"/>
    <cellStyle name="_pgvcl-costal_JND-5_NEW MIS From JND Circle_Details of Selected Urban Feeder_TNDOCT-TO MAR-14" xfId="1780"/>
    <cellStyle name="_pgvcl-costal_JND-5_NEW MIS From JND Circle_DHTHL JAN-09" xfId="1781"/>
    <cellStyle name="_pgvcl-costal_JND-5_NEW MIS From JND Circle_dnthl Feb-09" xfId="1782"/>
    <cellStyle name="_pgvcl-costal_JND-5_NEW MIS From JND Circle_JGYssss" xfId="1783"/>
    <cellStyle name="_pgvcl-costal_JND-5_NEW MIS From JND Circle_JGYssss_SOP MIS TNDSEP TO MAR" xfId="1784"/>
    <cellStyle name="_pgvcl-costal_JND-5_NEW MIS From JND Circle_JGYssss_SOP TND" xfId="1785"/>
    <cellStyle name="_pgvcl-costal_JND-5_NEW MIS From JND Circle_JGYssss_TNDOCT-TO MAR-14" xfId="1786"/>
    <cellStyle name="_pgvcl-costal_JND-5_NEW MIS From JND Circle_JND - 5" xfId="1787"/>
    <cellStyle name="_pgvcl-costal_JND-5_NEW MIS From JND Circle_JND - 5_Book-DMTHL" xfId="1788"/>
    <cellStyle name="_pgvcl-costal_JND-5_NEW MIS From JND Circle_JND - 5_City Division MIS JAN-09" xfId="1789"/>
    <cellStyle name="_pgvcl-costal_JND-5_NEW MIS From JND Circle_JND - 5_City Division MIS JAN-09_SSNNL CANAL WISE summary-22-06-11" xfId="1790"/>
    <cellStyle name="_pgvcl-costal_JND-5_NEW MIS From JND Circle_JND - 5_Comparison" xfId="1791"/>
    <cellStyle name="_pgvcl-costal_JND-5_NEW MIS From JND Circle_JND - 5_Comparison_SOP MIS TNDSEP TO MAR" xfId="1792"/>
    <cellStyle name="_pgvcl-costal_JND-5_NEW MIS From JND Circle_JND - 5_Comparison_SOP TND" xfId="1793"/>
    <cellStyle name="_pgvcl-costal_JND-5_NEW MIS From JND Circle_JND - 5_Comparison_TNDOCT-TO MAR-14" xfId="1794"/>
    <cellStyle name="_pgvcl-costal_JND-5_NEW MIS From JND Circle_JND - 5_Details of Selected Urban Feeder" xfId="1795"/>
    <cellStyle name="_pgvcl-costal_JND-5_NEW MIS From JND Circle_JND - 5_Details of Selected Urban Feeder_SOP MIS TNDSEP TO MAR" xfId="1796"/>
    <cellStyle name="_pgvcl-costal_JND-5_NEW MIS From JND Circle_JND - 5_Details of Selected Urban Feeder_SOP TND" xfId="1797"/>
    <cellStyle name="_pgvcl-costal_JND-5_NEW MIS From JND Circle_JND - 5_Details of Selected Urban Feeder_TNDOCT-TO MAR-14" xfId="1798"/>
    <cellStyle name="_pgvcl-costal_JND-5_NEW MIS From JND Circle_JND - 5_DHTHL JAN-09" xfId="1799"/>
    <cellStyle name="_pgvcl-costal_JND-5_NEW MIS From JND Circle_JND - 5_dnthl Feb-09" xfId="1800"/>
    <cellStyle name="_pgvcl-costal_JND-5_NEW MIS From JND Circle_JND - 5_JGYssss" xfId="1801"/>
    <cellStyle name="_pgvcl-costal_JND-5_NEW MIS From JND Circle_JND - 5_JGYssss_SOP MIS TNDSEP TO MAR" xfId="1802"/>
    <cellStyle name="_pgvcl-costal_JND-5_NEW MIS From JND Circle_JND - 5_JGYssss_SOP TND" xfId="1803"/>
    <cellStyle name="_pgvcl-costal_JND-5_NEW MIS From JND Circle_JND - 5_JGYssss_TNDOCT-TO MAR-14" xfId="1804"/>
    <cellStyle name="_pgvcl-costal_JND-5_NEW MIS From JND Circle_JND - 5_NEW MIS Jan-09" xfId="1805"/>
    <cellStyle name="_pgvcl-costal_JND-5_NEW MIS From JND Circle_JND - 5_NEW MIS Jan-09_SSNNL CANAL WISE summary-22-06-11" xfId="1806"/>
    <cellStyle name="_pgvcl-costal_JND-5_NEW MIS From JND Circle_JND - 5_PBR" xfId="1807"/>
    <cellStyle name="_pgvcl-costal_JND-5_NEW MIS From JND Circle_JND - 5_PBR CO_DAILY REPORT GIS - 20-01-09" xfId="1808"/>
    <cellStyle name="_pgvcl-costal_JND-5_NEW MIS From JND Circle_JND - 5_PBR CO_DAILY REPORT GIS - 20-01-09_SOP MIS TNDSEP TO MAR" xfId="1809"/>
    <cellStyle name="_pgvcl-costal_JND-5_NEW MIS From JND Circle_JND - 5_PBR CO_DAILY REPORT GIS - 20-01-09_SOP TND" xfId="1810"/>
    <cellStyle name="_pgvcl-costal_JND-5_NEW MIS From JND Circle_JND - 5_PBR CO_DAILY REPORT GIS - 20-01-09_TNDOCT-TO MAR-14" xfId="1811"/>
    <cellStyle name="_pgvcl-costal_JND-5_NEW MIS From JND Circle_JND - 5_PBR_SOP MIS TNDSEP TO MAR" xfId="1812"/>
    <cellStyle name="_pgvcl-costal_JND-5_NEW MIS From JND Circle_JND - 5_PBR_SOP TND" xfId="1813"/>
    <cellStyle name="_pgvcl-costal_JND-5_NEW MIS From JND Circle_JND - 5_PBR_TNDOCT-TO MAR-14" xfId="1814"/>
    <cellStyle name="_pgvcl-costal_JND-5_NEW MIS From JND Circle_JND - 5_PGVCL- 5" xfId="1815"/>
    <cellStyle name="_pgvcl-costal_JND-5_NEW MIS From JND Circle_JND - 5_PGVCL SOP MIS 2 11-12 Qtr" xfId="1816"/>
    <cellStyle name="_pgvcl-costal_JND-5_NEW MIS From JND Circle_JND - 5_PGVCL SOP MIS 2 11-12 Qtr_SOP MIS TNDSEP TO MAR" xfId="1817"/>
    <cellStyle name="_pgvcl-costal_JND-5_NEW MIS From JND Circle_JND - 5_PGVCL SOP MIS 2 11-12 Qtr_SOP TND" xfId="1818"/>
    <cellStyle name="_pgvcl-costal_JND-5_NEW MIS From JND Circle_JND - 5_PGVCL SOP MIS 2 11-12 Qtr_TNDOCT-TO MAR-14" xfId="1819"/>
    <cellStyle name="_pgvcl-costal_JND-5_NEW MIS From JND Circle_JND - 5_SOP MIS 4th Qtr 2011 12" xfId="1820"/>
    <cellStyle name="_pgvcl-costal_JND-5_NEW MIS From JND Circle_JND - 5_SOP MIS 4th Qtr 2011 12_AG HVDSJun -12" xfId="1821"/>
    <cellStyle name="_pgvcl-costal_JND-5_NEW MIS From JND Circle_JND - 5_SOP MIS TNDSEP TO MAR" xfId="1822"/>
    <cellStyle name="_pgvcl-costal_JND-5_NEW MIS From JND Circle_JND - 5_SOP TND" xfId="1823"/>
    <cellStyle name="_pgvcl-costal_JND-5_NEW MIS From JND Circle_JND - 5_SSNNL CANAL WISE summary-22-06-11" xfId="1824"/>
    <cellStyle name="_pgvcl-costal_JND-5_NEW MIS From JND Circle_JND - 5_t &amp; d SOP HALF YEARLY  26.04.11 014 012" xfId="1825"/>
    <cellStyle name="_pgvcl-costal_JND-5_NEW MIS From JND Circle_JND - 5_t &amp; d SOP HALF YEARLY  26.04.11 014 012_SOP MIS TNDSEP TO MAR" xfId="1826"/>
    <cellStyle name="_pgvcl-costal_JND-5_NEW MIS From JND Circle_JND - 5_t &amp; d SOP HALF YEARLY  26.04.11 014 012_SOP TND" xfId="1827"/>
    <cellStyle name="_pgvcl-costal_JND-5_NEW MIS From JND Circle_JND - 5_t &amp; d SOP HALF YEARLY  26.04.11 014 012_TNDOCT-TO MAR-14" xfId="1828"/>
    <cellStyle name="_pgvcl-costal_JND-5_NEW MIS From JND Circle_JND - 5_T&amp;D August-08" xfId="1829"/>
    <cellStyle name="_pgvcl-costal_JND-5_NEW MIS From JND Circle_JND - 5_T&amp;D August-08_SOP MIS TNDSEP TO MAR" xfId="1830"/>
    <cellStyle name="_pgvcl-costal_JND-5_NEW MIS From JND Circle_JND - 5_T&amp;D August-08_SOP TND" xfId="1831"/>
    <cellStyle name="_pgvcl-costal_JND-5_NEW MIS From JND Circle_JND - 5_T&amp;D August-08_TNDOCT-TO MAR-14" xfId="1832"/>
    <cellStyle name="_pgvcl-costal_JND-5_NEW MIS From JND Circle_JND - 5_T&amp;D Dec-08" xfId="1833"/>
    <cellStyle name="_pgvcl-costal_JND-5_NEW MIS From JND Circle_JND - 5_T&amp;D Dec-08_SOP MIS TNDSEP TO MAR" xfId="1834"/>
    <cellStyle name="_pgvcl-costal_JND-5_NEW MIS From JND Circle_JND - 5_T&amp;D Dec-08_SOP TND" xfId="1835"/>
    <cellStyle name="_pgvcl-costal_JND-5_NEW MIS From JND Circle_JND - 5_T&amp;D Dec-08_TNDOCT-TO MAR-14" xfId="1836"/>
    <cellStyle name="_pgvcl-costal_JND-5_NEW MIS From JND Circle_JND - 5_T&amp;D July-08" xfId="1837"/>
    <cellStyle name="_pgvcl-costal_JND-5_NEW MIS From JND Circle_JND - 5_T&amp;D July-08_SOP MIS TNDSEP TO MAR" xfId="1838"/>
    <cellStyle name="_pgvcl-costal_JND-5_NEW MIS From JND Circle_JND - 5_T&amp;D July-08_SOP TND" xfId="1839"/>
    <cellStyle name="_pgvcl-costal_JND-5_NEW MIS From JND Circle_JND - 5_T&amp;D July-08_TNDOCT-TO MAR-14" xfId="1840"/>
    <cellStyle name="_pgvcl-costal_JND-5_NEW MIS From JND Circle_JND - 5_tnd" xfId="1841"/>
    <cellStyle name="_pgvcl-costal_JND-5_NEW MIS From JND Circle_JND - 5_tnd_SOP MIS TNDSEP TO MAR" xfId="1842"/>
    <cellStyle name="_pgvcl-costal_JND-5_NEW MIS From JND Circle_JND - 5_tnd_SOP TND" xfId="1843"/>
    <cellStyle name="_pgvcl-costal_JND-5_NEW MIS From JND Circle_JND - 5_tnd_TNDOCT-TO MAR-14" xfId="1844"/>
    <cellStyle name="_pgvcl-costal_JND-5_NEW MIS From JND Circle_JND - 5_TNDOCT-TO MAR-14" xfId="1845"/>
    <cellStyle name="_pgvcl-costal_JND-5_NEW MIS From JND Circle_JND - 5_URBAN WEEKLY PBR CO" xfId="1846"/>
    <cellStyle name="_pgvcl-costal_JND-5_NEW MIS From JND Circle_JND - 5_URBAN WEEKLY PBR CO_SOP MIS TNDSEP TO MAR" xfId="1847"/>
    <cellStyle name="_pgvcl-costal_JND-5_NEW MIS From JND Circle_JND - 5_URBAN WEEKLY PBR CO_SOP TND" xfId="1848"/>
    <cellStyle name="_pgvcl-costal_JND-5_NEW MIS From JND Circle_JND - 5_URBAN WEEKLY PBR CO_TNDOCT-TO MAR-14" xfId="1849"/>
    <cellStyle name="_pgvcl-costal_JND-5_NEW MIS From JND Circle_JND - 5_Weekly Urban PBR CO - 06-03-09 to 12-03-09" xfId="1850"/>
    <cellStyle name="_pgvcl-costal_JND-5_NEW MIS From JND Circle_JND - 5_Weekly Urban PBR CO - 06-03-09 to 12-03-09_SOP MIS TNDSEP TO MAR" xfId="1851"/>
    <cellStyle name="_pgvcl-costal_JND-5_NEW MIS From JND Circle_JND - 5_Weekly Urban PBR CO - 06-03-09 to 12-03-09_SOP TND" xfId="1852"/>
    <cellStyle name="_pgvcl-costal_JND-5_NEW MIS From JND Circle_JND - 5_Weekly Urban PBR CO - 06-03-09 to 12-03-09_TNDOCT-TO MAR-14" xfId="1853"/>
    <cellStyle name="_pgvcl-costal_JND-5_NEW MIS From JND Circle_JND - 5_Weekly Urban PBR CO - 20-02-09 to 26-02-09" xfId="1854"/>
    <cellStyle name="_pgvcl-costal_JND-5_NEW MIS From JND Circle_JND - 5_Weekly Urban PBR CO - 20-02-09 to 26-02-09_SOP MIS TNDSEP TO MAR" xfId="1855"/>
    <cellStyle name="_pgvcl-costal_JND-5_NEW MIS From JND Circle_JND - 5_Weekly Urban PBR CO - 20-02-09 to 26-02-09_SOP TND" xfId="1856"/>
    <cellStyle name="_pgvcl-costal_JND-5_NEW MIS From JND Circle_JND - 5_Weekly Urban PBR CO - 20-02-09 to 26-02-09_TNDOCT-TO MAR-14" xfId="1857"/>
    <cellStyle name="_pgvcl-costal_JND-5_NEW MIS From JND Circle_JND - 5_Weekly Urban PBR CO - 30-01-09 to 05-02-09" xfId="1858"/>
    <cellStyle name="_pgvcl-costal_JND-5_NEW MIS From JND Circle_JND - 5_Weekly Urban PBR CO - 30-01-09 to 05-02-09_SOP MIS TNDSEP TO MAR" xfId="1859"/>
    <cellStyle name="_pgvcl-costal_JND-5_NEW MIS From JND Circle_JND - 5_Weekly Urban PBR CO - 30-01-09 to 05-02-09_SOP TND" xfId="1860"/>
    <cellStyle name="_pgvcl-costal_JND-5_NEW MIS From JND Circle_JND - 5_Weekly Urban PBR CO - 30-01-09 to 05-02-09_TNDOCT-TO MAR-14" xfId="1861"/>
    <cellStyle name="_pgvcl-costal_JND-5_NEW MIS From JND Circle_JND - 5_Weekly Urban PBR CO - 9-1-09 to 15.01.09" xfId="1862"/>
    <cellStyle name="_pgvcl-costal_JND-5_NEW MIS From JND Circle_JND - 5_Weekly Urban PBR CO - 9-1-09 to 15.01.09_SOP MIS TNDSEP TO MAR" xfId="1863"/>
    <cellStyle name="_pgvcl-costal_JND-5_NEW MIS From JND Circle_JND - 5_Weekly Urban PBR CO - 9-1-09 to 15.01.09_SOP TND" xfId="1864"/>
    <cellStyle name="_pgvcl-costal_JND-5_NEW MIS From JND Circle_JND - 5_Weekly Urban PBR CO - 9-1-09 to 15.01.09_TNDOCT-TO MAR-14" xfId="1865"/>
    <cellStyle name="_pgvcl-costal_JND-5_NEW MIS From JND Circle_NEW MIS Jan - 08" xfId="1866"/>
    <cellStyle name="_pgvcl-costal_JND-5_NEW MIS From JND Circle_NEW MIS Jan - 08_Book-DMTHL" xfId="1867"/>
    <cellStyle name="_pgvcl-costal_JND-5_NEW MIS From JND Circle_NEW MIS Jan - 08_Comparison" xfId="1868"/>
    <cellStyle name="_pgvcl-costal_JND-5_NEW MIS From JND Circle_NEW MIS Jan - 08_Comparison_SOP MIS TNDSEP TO MAR" xfId="1869"/>
    <cellStyle name="_pgvcl-costal_JND-5_NEW MIS From JND Circle_NEW MIS Jan - 08_Comparison_SOP TND" xfId="1870"/>
    <cellStyle name="_pgvcl-costal_JND-5_NEW MIS From JND Circle_NEW MIS Jan - 08_Comparison_TNDOCT-TO MAR-14" xfId="1871"/>
    <cellStyle name="_pgvcl-costal_JND-5_NEW MIS From JND Circle_NEW MIS Jan - 08_Details of Selected Urban Feeder" xfId="1872"/>
    <cellStyle name="_pgvcl-costal_JND-5_NEW MIS From JND Circle_NEW MIS Jan - 08_Details of Selected Urban Feeder_SOP MIS TNDSEP TO MAR" xfId="1873"/>
    <cellStyle name="_pgvcl-costal_JND-5_NEW MIS From JND Circle_NEW MIS Jan - 08_Details of Selected Urban Feeder_SOP TND" xfId="1874"/>
    <cellStyle name="_pgvcl-costal_JND-5_NEW MIS From JND Circle_NEW MIS Jan - 08_Details of Selected Urban Feeder_TNDOCT-TO MAR-14" xfId="1875"/>
    <cellStyle name="_pgvcl-costal_JND-5_NEW MIS From JND Circle_NEW MIS Jan - 08_DHTHL JAN-09" xfId="1876"/>
    <cellStyle name="_pgvcl-costal_JND-5_NEW MIS From JND Circle_NEW MIS Jan - 08_dnthl Feb-09" xfId="1877"/>
    <cellStyle name="_pgvcl-costal_JND-5_NEW MIS From JND Circle_NEW MIS Jan - 08_JGYssss" xfId="1878"/>
    <cellStyle name="_pgvcl-costal_JND-5_NEW MIS From JND Circle_NEW MIS Jan - 08_JGYssss_SOP MIS TNDSEP TO MAR" xfId="1879"/>
    <cellStyle name="_pgvcl-costal_JND-5_NEW MIS From JND Circle_NEW MIS Jan - 08_JGYssss_SOP TND" xfId="1880"/>
    <cellStyle name="_pgvcl-costal_JND-5_NEW MIS From JND Circle_NEW MIS Jan - 08_JGYssss_TNDOCT-TO MAR-14" xfId="1881"/>
    <cellStyle name="_pgvcl-costal_JND-5_NEW MIS From JND Circle_NEW MIS Jan - 08_PBR" xfId="1882"/>
    <cellStyle name="_pgvcl-costal_JND-5_NEW MIS From JND Circle_NEW MIS Jan - 08_PBR CO_DAILY REPORT GIS - 20-01-09" xfId="1883"/>
    <cellStyle name="_pgvcl-costal_JND-5_NEW MIS From JND Circle_NEW MIS Jan - 08_PBR CO_DAILY REPORT GIS - 20-01-09_SOP MIS TNDSEP TO MAR" xfId="1884"/>
    <cellStyle name="_pgvcl-costal_JND-5_NEW MIS From JND Circle_NEW MIS Jan - 08_PBR CO_DAILY REPORT GIS - 20-01-09_SOP TND" xfId="1885"/>
    <cellStyle name="_pgvcl-costal_JND-5_NEW MIS From JND Circle_NEW MIS Jan - 08_PBR CO_DAILY REPORT GIS - 20-01-09_TNDOCT-TO MAR-14" xfId="1886"/>
    <cellStyle name="_pgvcl-costal_JND-5_NEW MIS From JND Circle_NEW MIS Jan - 08_PBR_SOP MIS TNDSEP TO MAR" xfId="1887"/>
    <cellStyle name="_pgvcl-costal_JND-5_NEW MIS From JND Circle_NEW MIS Jan - 08_PBR_SOP TND" xfId="1888"/>
    <cellStyle name="_pgvcl-costal_JND-5_NEW MIS From JND Circle_NEW MIS Jan - 08_PBR_TNDOCT-TO MAR-14" xfId="1889"/>
    <cellStyle name="_pgvcl-costal_JND-5_NEW MIS From JND Circle_NEW MIS Jan - 08_SOP MIS TNDSEP TO MAR" xfId="1890"/>
    <cellStyle name="_pgvcl-costal_JND-5_NEW MIS From JND Circle_NEW MIS Jan - 08_SOP TND" xfId="1891"/>
    <cellStyle name="_pgvcl-costal_JND-5_NEW MIS From JND Circle_NEW MIS Jan - 08_SSNNL CANAL WISE summary-22-06-11" xfId="1892"/>
    <cellStyle name="_pgvcl-costal_JND-5_NEW MIS From JND Circle_NEW MIS Jan - 08_T&amp;D August-08" xfId="1893"/>
    <cellStyle name="_pgvcl-costal_JND-5_NEW MIS From JND Circle_NEW MIS Jan - 08_T&amp;D August-08_SOP MIS TNDSEP TO MAR" xfId="1894"/>
    <cellStyle name="_pgvcl-costal_JND-5_NEW MIS From JND Circle_NEW MIS Jan - 08_T&amp;D August-08_SOP TND" xfId="1895"/>
    <cellStyle name="_pgvcl-costal_JND-5_NEW MIS From JND Circle_NEW MIS Jan - 08_T&amp;D August-08_TNDOCT-TO MAR-14" xfId="1896"/>
    <cellStyle name="_pgvcl-costal_JND-5_NEW MIS From JND Circle_NEW MIS Jan - 08_T&amp;D Dec-08" xfId="1897"/>
    <cellStyle name="_pgvcl-costal_JND-5_NEW MIS From JND Circle_NEW MIS Jan - 08_T&amp;D Dec-08_SOP MIS TNDSEP TO MAR" xfId="1898"/>
    <cellStyle name="_pgvcl-costal_JND-5_NEW MIS From JND Circle_NEW MIS Jan - 08_T&amp;D Dec-08_SOP TND" xfId="1899"/>
    <cellStyle name="_pgvcl-costal_JND-5_NEW MIS From JND Circle_NEW MIS Jan - 08_T&amp;D Dec-08_TNDOCT-TO MAR-14" xfId="1900"/>
    <cellStyle name="_pgvcl-costal_JND-5_NEW MIS From JND Circle_NEW MIS Jan - 08_T&amp;D July-08" xfId="1901"/>
    <cellStyle name="_pgvcl-costal_JND-5_NEW MIS From JND Circle_NEW MIS Jan - 08_T&amp;D July-08_SOP MIS TNDSEP TO MAR" xfId="1902"/>
    <cellStyle name="_pgvcl-costal_JND-5_NEW MIS From JND Circle_NEW MIS Jan - 08_T&amp;D July-08_SOP TND" xfId="1903"/>
    <cellStyle name="_pgvcl-costal_JND-5_NEW MIS From JND Circle_NEW MIS Jan - 08_T&amp;D July-08_TNDOCT-TO MAR-14" xfId="1904"/>
    <cellStyle name="_pgvcl-costal_JND-5_NEW MIS From JND Circle_NEW MIS Jan - 08_TNDOCT-TO MAR-14" xfId="1905"/>
    <cellStyle name="_pgvcl-costal_JND-5_NEW MIS From JND Circle_NEW MIS Jan - 08_URBAN WEEKLY PBR CO" xfId="1906"/>
    <cellStyle name="_pgvcl-costal_JND-5_NEW MIS From JND Circle_NEW MIS Jan - 08_URBAN WEEKLY PBR CO_SOP MIS TNDSEP TO MAR" xfId="1907"/>
    <cellStyle name="_pgvcl-costal_JND-5_NEW MIS From JND Circle_NEW MIS Jan - 08_URBAN WEEKLY PBR CO_SOP TND" xfId="1908"/>
    <cellStyle name="_pgvcl-costal_JND-5_NEW MIS From JND Circle_NEW MIS Jan - 08_URBAN WEEKLY PBR CO_TNDOCT-TO MAR-14" xfId="1909"/>
    <cellStyle name="_pgvcl-costal_JND-5_NEW MIS From JND Circle_NEW MIS Jan - 08_Weekly Urban PBR CO - 06-03-09 to 12-03-09" xfId="1910"/>
    <cellStyle name="_pgvcl-costal_JND-5_NEW MIS From JND Circle_NEW MIS Jan - 08_Weekly Urban PBR CO - 06-03-09 to 12-03-09_SOP MIS TNDSEP TO MAR" xfId="1911"/>
    <cellStyle name="_pgvcl-costal_JND-5_NEW MIS From JND Circle_NEW MIS Jan - 08_Weekly Urban PBR CO - 06-03-09 to 12-03-09_SOP TND" xfId="1912"/>
    <cellStyle name="_pgvcl-costal_JND-5_NEW MIS From JND Circle_NEW MIS Jan - 08_Weekly Urban PBR CO - 06-03-09 to 12-03-09_TNDOCT-TO MAR-14" xfId="1913"/>
    <cellStyle name="_pgvcl-costal_JND-5_NEW MIS From JND Circle_NEW MIS Jan - 08_Weekly Urban PBR CO - 20-02-09 to 26-02-09" xfId="1914"/>
    <cellStyle name="_pgvcl-costal_JND-5_NEW MIS From JND Circle_NEW MIS Jan - 08_Weekly Urban PBR CO - 20-02-09 to 26-02-09_SOP MIS TNDSEP TO MAR" xfId="1915"/>
    <cellStyle name="_pgvcl-costal_JND-5_NEW MIS From JND Circle_NEW MIS Jan - 08_Weekly Urban PBR CO - 20-02-09 to 26-02-09_SOP TND" xfId="1916"/>
    <cellStyle name="_pgvcl-costal_JND-5_NEW MIS From JND Circle_NEW MIS Jan - 08_Weekly Urban PBR CO - 20-02-09 to 26-02-09_TNDOCT-TO MAR-14" xfId="1917"/>
    <cellStyle name="_pgvcl-costal_JND-5_NEW MIS From JND Circle_NEW MIS Jan - 08_Weekly Urban PBR CO - 30-01-09 to 05-02-09" xfId="1918"/>
    <cellStyle name="_pgvcl-costal_JND-5_NEW MIS From JND Circle_NEW MIS Jan - 08_Weekly Urban PBR CO - 30-01-09 to 05-02-09_SOP MIS TNDSEP TO MAR" xfId="1919"/>
    <cellStyle name="_pgvcl-costal_JND-5_NEW MIS From JND Circle_NEW MIS Jan - 08_Weekly Urban PBR CO - 30-01-09 to 05-02-09_SOP TND" xfId="1920"/>
    <cellStyle name="_pgvcl-costal_JND-5_NEW MIS From JND Circle_NEW MIS Jan - 08_Weekly Urban PBR CO - 30-01-09 to 05-02-09_TNDOCT-TO MAR-14" xfId="1921"/>
    <cellStyle name="_pgvcl-costal_JND-5_NEW MIS From JND Circle_NEW MIS Jan - 08_Weekly Urban PBR CO - 9-1-09 to 15.01.09" xfId="1922"/>
    <cellStyle name="_pgvcl-costal_JND-5_NEW MIS From JND Circle_NEW MIS Jan - 08_Weekly Urban PBR CO - 9-1-09 to 15.01.09_SOP MIS TNDSEP TO MAR" xfId="1923"/>
    <cellStyle name="_pgvcl-costal_JND-5_NEW MIS From JND Circle_NEW MIS Jan - 08_Weekly Urban PBR CO - 9-1-09 to 15.01.09_SOP TND" xfId="1924"/>
    <cellStyle name="_pgvcl-costal_JND-5_NEW MIS From JND Circle_NEW MIS Jan - 08_Weekly Urban PBR CO - 9-1-09 to 15.01.09_TNDOCT-TO MAR-14" xfId="1925"/>
    <cellStyle name="_pgvcl-costal_JND-5_NEW MIS From JND Circle_PBR" xfId="1926"/>
    <cellStyle name="_pgvcl-costal_JND-5_NEW MIS From JND Circle_PBR CO_DAILY REPORT GIS - 20-01-09" xfId="1927"/>
    <cellStyle name="_pgvcl-costal_JND-5_NEW MIS From JND Circle_PBR CO_DAILY REPORT GIS - 20-01-09_SOP MIS TNDSEP TO MAR" xfId="1928"/>
    <cellStyle name="_pgvcl-costal_JND-5_NEW MIS From JND Circle_PBR CO_DAILY REPORT GIS - 20-01-09_SOP TND" xfId="1929"/>
    <cellStyle name="_pgvcl-costal_JND-5_NEW MIS From JND Circle_PBR CO_DAILY REPORT GIS - 20-01-09_TNDOCT-TO MAR-14" xfId="1930"/>
    <cellStyle name="_pgvcl-costal_JND-5_NEW MIS From JND Circle_PBR_SOP MIS TNDSEP TO MAR" xfId="1931"/>
    <cellStyle name="_pgvcl-costal_JND-5_NEW MIS From JND Circle_PBR_SOP TND" xfId="1932"/>
    <cellStyle name="_pgvcl-costal_JND-5_NEW MIS From JND Circle_PBR_TNDOCT-TO MAR-14" xfId="1933"/>
    <cellStyle name="_pgvcl-costal_JND-5_NEW MIS From JND Circle_SOP MIS TNDSEP TO MAR" xfId="1934"/>
    <cellStyle name="_pgvcl-costal_JND-5_NEW MIS From JND Circle_SSNNL CANAL WISE summary-22-06-11" xfId="1935"/>
    <cellStyle name="_pgvcl-costal_JND-5_NEW MIS From JND Circle_T&amp;D August-08" xfId="1936"/>
    <cellStyle name="_pgvcl-costal_JND-5_NEW MIS From JND Circle_T&amp;D August-08_TNDOCT-TO MAR-14" xfId="1937"/>
    <cellStyle name="_pgvcl-costal_JND-5_NEW MIS From JND Circle_T&amp;D Dec-08" xfId="1938"/>
    <cellStyle name="_pgvcl-costal_JND-5_NEW MIS From JND Circle_T&amp;D Dec-08_TNDOCT-TO MAR-14" xfId="1939"/>
    <cellStyle name="_pgvcl-costal_JND-5_NEW MIS From JND Circle_T&amp;D July-08" xfId="1940"/>
    <cellStyle name="_pgvcl-costal_JND-5_NEW MIS From JND Circle_T&amp;D July-08_TNDOCT-TO MAR-14" xfId="1941"/>
    <cellStyle name="_pgvcl-costal_JND-5_NEW MIS From JND Circle_TNDOCT-TO MAR-14" xfId="1942"/>
    <cellStyle name="_pgvcl-costal_JND-5_NEW MIS From JND Circle_URBAN WEEKLY PBR CO" xfId="1943"/>
    <cellStyle name="_pgvcl-costal_JND-5_NEW MIS From JND Circle_URBAN WEEKLY PBR CO_TNDOCT-TO MAR-14" xfId="1944"/>
    <cellStyle name="_pgvcl-costal_JND-5_NEW MIS From JND Circle_Weekly Urban PBR CO - 06-03-09 to 12-03-09" xfId="1945"/>
    <cellStyle name="_pgvcl-costal_JND-5_NEW MIS From JND Circle_Weekly Urban PBR CO - 06-03-09 to 12-03-09_TNDOCT-TO MAR-14" xfId="1946"/>
    <cellStyle name="_pgvcl-costal_JND-5_NEW MIS From JND Circle_Weekly Urban PBR CO - 20-02-09 to 26-02-09" xfId="1947"/>
    <cellStyle name="_pgvcl-costal_JND-5_NEW MIS From JND Circle_Weekly Urban PBR CO - 20-02-09 to 26-02-09_TNDOCT-TO MAR-14" xfId="1948"/>
    <cellStyle name="_pgvcl-costal_JND-5_NEW MIS From JND Circle_Weekly Urban PBR CO - 30-01-09 to 05-02-09" xfId="1949"/>
    <cellStyle name="_pgvcl-costal_JND-5_NEW MIS From JND Circle_Weekly Urban PBR CO - 30-01-09 to 05-02-09_TNDOCT-TO MAR-14" xfId="1950"/>
    <cellStyle name="_pgvcl-costal_JND-5_NEW MIS From JND Circle_Weekly Urban PBR CO - 9-1-09 to 15.01.09" xfId="1951"/>
    <cellStyle name="_pgvcl-costal_JND-5_NEW MIS From JND Circle_Weekly Urban PBR CO - 9-1-09 to 15.01.09_TNDOCT-TO MAR-14" xfId="1952"/>
    <cellStyle name="_pgvcl-costal_JND-5_NEW MIS Jan - 08" xfId="1953"/>
    <cellStyle name="_pgvcl-costal_JND-5_NEW MIS Jan - 08_Book-DMTHL" xfId="1954"/>
    <cellStyle name="_pgvcl-costal_JND-5_NEW MIS Jan - 08_City Division MIS JAN-09" xfId="1955"/>
    <cellStyle name="_pgvcl-costal_JND-5_NEW MIS Jan - 08_City Division MIS JAN-09_SSNNL CANAL WISE summary-22-06-11" xfId="1956"/>
    <cellStyle name="_pgvcl-costal_JND-5_NEW MIS Jan - 08_Comparison" xfId="1957"/>
    <cellStyle name="_pgvcl-costal_JND-5_NEW MIS Jan - 08_Comparison_TNDOCT-TO MAR-14" xfId="1958"/>
    <cellStyle name="_pgvcl-costal_JND-5_NEW MIS Jan - 08_Details of Selected Urban Feeder" xfId="1959"/>
    <cellStyle name="_pgvcl-costal_JND-5_NEW MIS Jan - 08_Details of Selected Urban Feeder_TNDOCT-TO MAR-14" xfId="1960"/>
    <cellStyle name="_pgvcl-costal_JND-5_NEW MIS Jan - 08_DHTHL JAN-09" xfId="1961"/>
    <cellStyle name="_pgvcl-costal_JND-5_NEW MIS Jan - 08_dnthl Feb-09" xfId="1962"/>
    <cellStyle name="_pgvcl-costal_JND-5_NEW MIS Jan - 08_JGYssss" xfId="1963"/>
    <cellStyle name="_pgvcl-costal_JND-5_NEW MIS Jan - 08_JGYssss_TNDOCT-TO MAR-14" xfId="1964"/>
    <cellStyle name="_pgvcl-costal_JND-5_NEW MIS Jan - 08_NEW MIS Jan-09" xfId="1965"/>
    <cellStyle name="_pgvcl-costal_JND-5_NEW MIS Jan - 08_NEW MIS Jan-09_SSNNL CANAL WISE summary-22-06-11" xfId="1966"/>
    <cellStyle name="_pgvcl-costal_JND-5_NEW MIS Jan - 08_PBR" xfId="1967"/>
    <cellStyle name="_pgvcl-costal_JND-5_NEW MIS Jan - 08_PBR CO_DAILY REPORT GIS - 20-01-09" xfId="1968"/>
    <cellStyle name="_pgvcl-costal_JND-5_NEW MIS Jan - 08_PBR CO_DAILY REPORT GIS - 20-01-09_TNDOCT-TO MAR-14" xfId="1969"/>
    <cellStyle name="_pgvcl-costal_JND-5_NEW MIS Jan - 08_PBR_TNDOCT-TO MAR-14" xfId="1970"/>
    <cellStyle name="_pgvcl-costal_JND-5_NEW MIS Jan - 08_PGVCL- 5" xfId="1971"/>
    <cellStyle name="_pgvcl-costal_JND-5_NEW MIS Jan - 08_PGVCL SOP MIS 2 11-12 Qtr" xfId="1972"/>
    <cellStyle name="_pgvcl-costal_JND-5_NEW MIS Jan - 08_PGVCL SOP MIS 2 11-12 Qtr_TNDOCT-TO MAR-14" xfId="1973"/>
    <cellStyle name="_pgvcl-costal_JND-5_NEW MIS Jan - 08_SOP MIS 4th Qtr 2011 12" xfId="1974"/>
    <cellStyle name="_pgvcl-costal_JND-5_NEW MIS Jan - 08_SOP MIS 4th Qtr 2011 12_AG HVDSJun -12" xfId="1975"/>
    <cellStyle name="_pgvcl-costal_JND-5_NEW MIS Jan - 08_SSNNL CANAL WISE summary-22-06-11" xfId="1976"/>
    <cellStyle name="_pgvcl-costal_JND-5_NEW MIS Jan - 08_t &amp; d SOP HALF YEARLY  26.04.11 014 012" xfId="1977"/>
    <cellStyle name="_pgvcl-costal_JND-5_NEW MIS Jan - 08_t &amp; d SOP HALF YEARLY  26.04.11 014 012_TNDOCT-TO MAR-14" xfId="1978"/>
    <cellStyle name="_pgvcl-costal_JND-5_NEW MIS Jan - 08_T&amp;D August-08" xfId="1979"/>
    <cellStyle name="_pgvcl-costal_JND-5_NEW MIS Jan - 08_T&amp;D August-08_TNDOCT-TO MAR-14" xfId="1980"/>
    <cellStyle name="_pgvcl-costal_JND-5_NEW MIS Jan - 08_T&amp;D Dec-08" xfId="1981"/>
    <cellStyle name="_pgvcl-costal_JND-5_NEW MIS Jan - 08_T&amp;D Dec-08_TNDOCT-TO MAR-14" xfId="1982"/>
    <cellStyle name="_pgvcl-costal_JND-5_NEW MIS Jan - 08_T&amp;D July-08" xfId="1983"/>
    <cellStyle name="_pgvcl-costal_JND-5_NEW MIS Jan - 08_T&amp;D July-08_TNDOCT-TO MAR-14" xfId="1984"/>
    <cellStyle name="_pgvcl-costal_JND-5_NEW MIS Jan - 08_tnd" xfId="1985"/>
    <cellStyle name="_pgvcl-costal_JND-5_NEW MIS Jan - 08_tnd_TNDOCT-TO MAR-14" xfId="1986"/>
    <cellStyle name="_pgvcl-costal_JND-5_NEW MIS Jan - 08_TNDOCT-TO MAR-14" xfId="1987"/>
    <cellStyle name="_pgvcl-costal_JND-5_NEW MIS Jan - 08_URBAN WEEKLY PBR CO" xfId="1988"/>
    <cellStyle name="_pgvcl-costal_JND-5_NEW MIS Jan - 08_URBAN WEEKLY PBR CO_TNDOCT-TO MAR-14" xfId="1989"/>
    <cellStyle name="_pgvcl-costal_JND-5_NEW MIS Jan - 08_Weekly Urban PBR CO - 06-03-09 to 12-03-09" xfId="1990"/>
    <cellStyle name="_pgvcl-costal_JND-5_NEW MIS Jan - 08_Weekly Urban PBR CO - 06-03-09 to 12-03-09_TNDOCT-TO MAR-14" xfId="1991"/>
    <cellStyle name="_pgvcl-costal_JND-5_NEW MIS Jan - 08_Weekly Urban PBR CO - 20-02-09 to 26-02-09" xfId="1992"/>
    <cellStyle name="_pgvcl-costal_JND-5_NEW MIS Jan - 08_Weekly Urban PBR CO - 20-02-09 to 26-02-09_TNDOCT-TO MAR-14" xfId="1993"/>
    <cellStyle name="_pgvcl-costal_JND-5_NEW MIS Jan - 08_Weekly Urban PBR CO - 30-01-09 to 05-02-09" xfId="1994"/>
    <cellStyle name="_pgvcl-costal_JND-5_NEW MIS Jan - 08_Weekly Urban PBR CO - 30-01-09 to 05-02-09_TNDOCT-TO MAR-14" xfId="1995"/>
    <cellStyle name="_pgvcl-costal_JND-5_NEW MIS Jan - 08_Weekly Urban PBR CO - 9-1-09 to 15.01.09" xfId="1996"/>
    <cellStyle name="_pgvcl-costal_JND-5_NEW MIS Jan - 08_Weekly Urban PBR CO - 9-1-09 to 15.01.09_TNDOCT-TO MAR-14" xfId="1997"/>
    <cellStyle name="_pgvcl-costal_JND-5_NEWMISFromJNDCircle-DEC07" xfId="1998"/>
    <cellStyle name="_pgvcl-costal_JND-5_PBR" xfId="1999"/>
    <cellStyle name="_pgvcl-costal_JND-5_PBR CO_DAILY REPORT GIS - 20-01-09" xfId="2000"/>
    <cellStyle name="_pgvcl-costal_JND-5_PBR CO_DAILY REPORT GIS - 20-01-09_TNDOCT-TO MAR-14" xfId="2001"/>
    <cellStyle name="_pgvcl-costal_JND-5_PBR_TNDOCT-TO MAR-14" xfId="2002"/>
    <cellStyle name="_pgvcl-costal_JND-5_PBR-7" xfId="2003"/>
    <cellStyle name="_pgvcl-costal_JND-5_PBR-7_TNDOCT-TO MAR-14" xfId="2004"/>
    <cellStyle name="_pgvcl-costal_JND-5_pbrnew formats for mis april -09" xfId="2005"/>
    <cellStyle name="_pgvcl-costal_JND-5_pbrnew formats for mis april -09_SSNNL CANAL WISE summary-22-06-11" xfId="2006"/>
    <cellStyle name="_pgvcl-costal_JND-5_Performance Report 26.10.09" xfId="2007"/>
    <cellStyle name="_pgvcl-costal_JND-5_PGVCL- 5" xfId="2008"/>
    <cellStyle name="_pgvcl-costal_JND-5_PGVCL SOP MIS 2 11-12 Qtr" xfId="2009"/>
    <cellStyle name="_pgvcl-costal_JND-5_PGVCL SOP MIS 2 11-12 Qtr_TNDOCT-TO MAR-14" xfId="2010"/>
    <cellStyle name="_pgvcl-costal_JND-5_sept JMN-7" xfId="2011"/>
    <cellStyle name="_pgvcl-costal_JND-5_Sheet2" xfId="2012"/>
    <cellStyle name="_pgvcl-costal_JND-5_Sheet2_TNDOCT-TO MAR-14" xfId="2013"/>
    <cellStyle name="_pgvcl-costal_JND-5_Sheet3" xfId="2014"/>
    <cellStyle name="_pgvcl-costal_JND-5_Sheet3_TNDOCT-TO MAR-14" xfId="2015"/>
    <cellStyle name="_pgvcl-costal_JND-5_SOP MIS 4th Qtr 2011 12" xfId="2016"/>
    <cellStyle name="_pgvcl-costal_JND-5_SOP MIS 4th Qtr 2011 12_AG HVDSJun -12" xfId="2017"/>
    <cellStyle name="_pgvcl-costal_JND-5_SSNL 12.11.10" xfId="2018"/>
    <cellStyle name="_pgvcl-costal_JND-5_SSNL 12.11.10_SSNNL CANAL WISE summary-22-06-11" xfId="2019"/>
    <cellStyle name="_pgvcl-costal_JND-5_SSNNL CANAL WISE summary-22-06-11" xfId="2020"/>
    <cellStyle name="_pgvcl-costal_JND-5_t &amp; d SOP HALF YEARLY  26.04.11 014 012" xfId="2021"/>
    <cellStyle name="_pgvcl-costal_JND-5_t &amp; d SOP HALF YEARLY  26.04.11 014 012_TNDOCT-TO MAR-14" xfId="2022"/>
    <cellStyle name="_pgvcl-costal_JND-5_T&amp;D August-08" xfId="2023"/>
    <cellStyle name="_pgvcl-costal_JND-5_T&amp;D August-08_TNDOCT-TO MAR-14" xfId="2024"/>
    <cellStyle name="_pgvcl-costal_JND-5_T&amp;D Dec-08" xfId="2025"/>
    <cellStyle name="_pgvcl-costal_JND-5_T&amp;D Dec-08_TNDOCT-TO MAR-14" xfId="2026"/>
    <cellStyle name="_pgvcl-costal_JND-5_T&amp;D July-08" xfId="2027"/>
    <cellStyle name="_pgvcl-costal_JND-5_T&amp;D July-08_TNDOCT-TO MAR-14" xfId="2028"/>
    <cellStyle name="_pgvcl-costal_JND-5_tnd" xfId="2029"/>
    <cellStyle name="_pgvcl-costal_JND-5_tnd_TNDOCT-TO MAR-14" xfId="2030"/>
    <cellStyle name="_pgvcl-costal_JND-5_TNDOCT-TO MAR-14" xfId="2031"/>
    <cellStyle name="_pgvcl-costal_JND-5_URBAN WEEKLY PBR CO" xfId="2032"/>
    <cellStyle name="_pgvcl-costal_JND-5_URBAN WEEKLY PBR CO_TNDOCT-TO MAR-14" xfId="2033"/>
    <cellStyle name="_pgvcl-costal_JND-5_Weekly Urban PBR CO - 06-03-09 to 12-03-09" xfId="2034"/>
    <cellStyle name="_pgvcl-costal_JND-5_Weekly Urban PBR CO - 06-03-09 to 12-03-09_TNDOCT-TO MAR-14" xfId="2035"/>
    <cellStyle name="_pgvcl-costal_JND-5_Weekly Urban PBR CO - 20-02-09 to 26-02-09" xfId="2036"/>
    <cellStyle name="_pgvcl-costal_JND-5_Weekly Urban PBR CO - 20-02-09 to 26-02-09_TNDOCT-TO MAR-14" xfId="2037"/>
    <cellStyle name="_pgvcl-costal_JND-5_Weekly Urban PBR CO - 30-01-09 to 05-02-09" xfId="2038"/>
    <cellStyle name="_pgvcl-costal_JND-5_Weekly Urban PBR CO - 30-01-09 to 05-02-09_TNDOCT-TO MAR-14" xfId="2039"/>
    <cellStyle name="_pgvcl-costal_JND-5_Weekly Urban PBR CO - 9-1-09 to 15.01.09" xfId="2040"/>
    <cellStyle name="_pgvcl-costal_JND-5_Weekly Urban PBR CO - 9-1-09 to 15.01.09_TNDOCT-TO MAR-14" xfId="2041"/>
    <cellStyle name="_pgvcl-costal_JND-50" xfId="2042"/>
    <cellStyle name="_pgvcl-costal_JND-51" xfId="2043"/>
    <cellStyle name="_pgvcl-costal_JND-51_Book-DMTHL" xfId="2044"/>
    <cellStyle name="_pgvcl-costal_JND-51_Comparison" xfId="2045"/>
    <cellStyle name="_pgvcl-costal_JND-51_Comparison_TNDOCT-TO MAR-14" xfId="2046"/>
    <cellStyle name="_pgvcl-costal_JND-51_Details of Selected Urban Feeder" xfId="2047"/>
    <cellStyle name="_pgvcl-costal_JND-51_Details of Selected Urban Feeder_TNDOCT-TO MAR-14" xfId="2048"/>
    <cellStyle name="_pgvcl-costal_JND-51_DHTHL JAN-09" xfId="2049"/>
    <cellStyle name="_pgvcl-costal_JND-51_dnthl Feb-09" xfId="2050"/>
    <cellStyle name="_pgvcl-costal_JND-51_JGYssss" xfId="2051"/>
    <cellStyle name="_pgvcl-costal_JND-51_JGYssss_TNDOCT-TO MAR-14" xfId="2052"/>
    <cellStyle name="_pgvcl-costal_JND-51_NEWMISFromJNDCircle-DEC07" xfId="2053"/>
    <cellStyle name="_pgvcl-costal_JND-51_PBR" xfId="2054"/>
    <cellStyle name="_pgvcl-costal_JND-51_PBR CO_DAILY REPORT GIS - 20-01-09" xfId="2055"/>
    <cellStyle name="_pgvcl-costal_JND-51_PBR CO_DAILY REPORT GIS - 20-01-09_TNDOCT-TO MAR-14" xfId="2056"/>
    <cellStyle name="_pgvcl-costal_JND-51_PBR_TNDOCT-TO MAR-14" xfId="2057"/>
    <cellStyle name="_pgvcl-costal_JND-51_SSNNL CANAL WISE summary-22-06-11" xfId="2058"/>
    <cellStyle name="_pgvcl-costal_JND-51_T&amp;D August-08" xfId="2059"/>
    <cellStyle name="_pgvcl-costal_JND-51_T&amp;D August-08_TNDOCT-TO MAR-14" xfId="2060"/>
    <cellStyle name="_pgvcl-costal_JND-51_T&amp;D Dec-08" xfId="2061"/>
    <cellStyle name="_pgvcl-costal_JND-51_T&amp;D Dec-08_TNDOCT-TO MAR-14" xfId="2062"/>
    <cellStyle name="_pgvcl-costal_JND-51_T&amp;D July-08" xfId="2063"/>
    <cellStyle name="_pgvcl-costal_JND-51_T&amp;D July-08_TNDOCT-TO MAR-14" xfId="2064"/>
    <cellStyle name="_pgvcl-costal_JND-51_TNDOCT-TO MAR-14" xfId="2065"/>
    <cellStyle name="_pgvcl-costal_JND-51_URBAN WEEKLY PBR CO" xfId="2066"/>
    <cellStyle name="_pgvcl-costal_JND-51_URBAN WEEKLY PBR CO_TNDOCT-TO MAR-14" xfId="2067"/>
    <cellStyle name="_pgvcl-costal_JND-51_Weekly Urban PBR CO - 06-03-09 to 12-03-09" xfId="2068"/>
    <cellStyle name="_pgvcl-costal_JND-51_Weekly Urban PBR CO - 06-03-09 to 12-03-09_TNDOCT-TO MAR-14" xfId="2069"/>
    <cellStyle name="_pgvcl-costal_JND-51_Weekly Urban PBR CO - 20-02-09 to 26-02-09" xfId="2070"/>
    <cellStyle name="_pgvcl-costal_JND-51_Weekly Urban PBR CO - 20-02-09 to 26-02-09_TNDOCT-TO MAR-14" xfId="2071"/>
    <cellStyle name="_pgvcl-costal_JND-51_Weekly Urban PBR CO - 30-01-09 to 05-02-09" xfId="2072"/>
    <cellStyle name="_pgvcl-costal_JND-51_Weekly Urban PBR CO - 30-01-09 to 05-02-09_TNDOCT-TO MAR-14" xfId="2073"/>
    <cellStyle name="_pgvcl-costal_JND-51_Weekly Urban PBR CO - 9-1-09 to 15.01.09" xfId="2074"/>
    <cellStyle name="_pgvcl-costal_JND-51_Weekly Urban PBR CO - 9-1-09 to 15.01.09_TNDOCT-TO MAR-14" xfId="2075"/>
    <cellStyle name="_pgvcl-costal_MIS" xfId="2076"/>
    <cellStyle name="_pgvcl-costal_MIS Dec - 07" xfId="2077"/>
    <cellStyle name="_pgvcl-costal_MIS Dec - 07_Book-DMTHL" xfId="2078"/>
    <cellStyle name="_pgvcl-costal_MIS Dec - 07_Comparison" xfId="2079"/>
    <cellStyle name="_pgvcl-costal_MIS Dec - 07_Comparison_TNDOCT-TO MAR-14" xfId="2080"/>
    <cellStyle name="_pgvcl-costal_MIS Dec - 07_Details of Selected Urban Feeder" xfId="2081"/>
    <cellStyle name="_pgvcl-costal_MIS Dec - 07_Details of Selected Urban Feeder_TNDOCT-TO MAR-14" xfId="2082"/>
    <cellStyle name="_pgvcl-costal_MIS Dec - 07_DHTHL JAN-09" xfId="2083"/>
    <cellStyle name="_pgvcl-costal_MIS Dec - 07_dnthl Feb-09" xfId="2084"/>
    <cellStyle name="_pgvcl-costal_MIS Dec - 07_JGYssss" xfId="2085"/>
    <cellStyle name="_pgvcl-costal_MIS Dec - 07_JGYssss_TNDOCT-TO MAR-14" xfId="2086"/>
    <cellStyle name="_pgvcl-costal_MIS Dec - 07_JND - 5" xfId="2087"/>
    <cellStyle name="_pgvcl-costal_MIS Dec - 07_JND - 5_Book-DMTHL" xfId="2088"/>
    <cellStyle name="_pgvcl-costal_MIS Dec - 07_JND - 5_City Division MIS JAN-09" xfId="2089"/>
    <cellStyle name="_pgvcl-costal_MIS Dec - 07_JND - 5_City Division MIS JAN-09_SSNNL CANAL WISE summary-22-06-11" xfId="2090"/>
    <cellStyle name="_pgvcl-costal_MIS Dec - 07_JND - 5_Comparison" xfId="2091"/>
    <cellStyle name="_pgvcl-costal_MIS Dec - 07_JND - 5_Comparison_TNDOCT-TO MAR-14" xfId="2092"/>
    <cellStyle name="_pgvcl-costal_MIS Dec - 07_JND - 5_Details of Selected Urban Feeder" xfId="2093"/>
    <cellStyle name="_pgvcl-costal_MIS Dec - 07_JND - 5_Details of Selected Urban Feeder_TNDOCT-TO MAR-14" xfId="2094"/>
    <cellStyle name="_pgvcl-costal_MIS Dec - 07_JND - 5_DHTHL JAN-09" xfId="2095"/>
    <cellStyle name="_pgvcl-costal_MIS Dec - 07_JND - 5_dnthl Feb-09" xfId="2096"/>
    <cellStyle name="_pgvcl-costal_MIS Dec - 07_JND - 5_JGYssss" xfId="2097"/>
    <cellStyle name="_pgvcl-costal_MIS Dec - 07_JND - 5_JGYssss_TNDOCT-TO MAR-14" xfId="2098"/>
    <cellStyle name="_pgvcl-costal_MIS Dec - 07_JND - 5_NEW MIS Jan-09" xfId="2099"/>
    <cellStyle name="_pgvcl-costal_MIS Dec - 07_JND - 5_NEW MIS Jan-09_SSNNL CANAL WISE summary-22-06-11" xfId="2100"/>
    <cellStyle name="_pgvcl-costal_MIS Dec - 07_JND - 5_PBR" xfId="2101"/>
    <cellStyle name="_pgvcl-costal_MIS Dec - 07_JND - 5_PBR CO_DAILY REPORT GIS - 20-01-09" xfId="2102"/>
    <cellStyle name="_pgvcl-costal_MIS Dec - 07_JND - 5_PBR CO_DAILY REPORT GIS - 20-01-09_TNDOCT-TO MAR-14" xfId="2103"/>
    <cellStyle name="_pgvcl-costal_MIS Dec - 07_JND - 5_PBR_TNDOCT-TO MAR-14" xfId="2104"/>
    <cellStyle name="_pgvcl-costal_MIS Dec - 07_JND - 5_SSNNL CANAL WISE summary-22-06-11" xfId="2105"/>
    <cellStyle name="_pgvcl-costal_MIS Dec - 07_JND - 5_T&amp;D August-08" xfId="2106"/>
    <cellStyle name="_pgvcl-costal_MIS Dec - 07_JND - 5_T&amp;D August-08_TNDOCT-TO MAR-14" xfId="2107"/>
    <cellStyle name="_pgvcl-costal_MIS Dec - 07_JND - 5_T&amp;D Dec-08" xfId="2108"/>
    <cellStyle name="_pgvcl-costal_MIS Dec - 07_JND - 5_T&amp;D Dec-08_TNDOCT-TO MAR-14" xfId="2109"/>
    <cellStyle name="_pgvcl-costal_MIS Dec - 07_JND - 5_T&amp;D July-08" xfId="2110"/>
    <cellStyle name="_pgvcl-costal_MIS Dec - 07_JND - 5_T&amp;D July-08_TNDOCT-TO MAR-14" xfId="2111"/>
    <cellStyle name="_pgvcl-costal_MIS Dec - 07_JND - 5_TNDOCT-TO MAR-14" xfId="2112"/>
    <cellStyle name="_pgvcl-costal_MIS Dec - 07_JND - 5_URBAN WEEKLY PBR CO" xfId="2113"/>
    <cellStyle name="_pgvcl-costal_MIS Dec - 07_JND - 5_URBAN WEEKLY PBR CO_TNDOCT-TO MAR-14" xfId="2114"/>
    <cellStyle name="_pgvcl-costal_MIS Dec - 07_JND - 5_Weekly Urban PBR CO - 06-03-09 to 12-03-09" xfId="2115"/>
    <cellStyle name="_pgvcl-costal_MIS Dec - 07_JND - 5_Weekly Urban PBR CO - 06-03-09 to 12-03-09_TNDOCT-TO MAR-14" xfId="2116"/>
    <cellStyle name="_pgvcl-costal_MIS Dec - 07_JND - 5_Weekly Urban PBR CO - 20-02-09 to 26-02-09" xfId="2117"/>
    <cellStyle name="_pgvcl-costal_MIS Dec - 07_JND - 5_Weekly Urban PBR CO - 20-02-09 to 26-02-09_TNDOCT-TO MAR-14" xfId="2118"/>
    <cellStyle name="_pgvcl-costal_MIS Dec - 07_JND - 5_Weekly Urban PBR CO - 30-01-09 to 05-02-09" xfId="2119"/>
    <cellStyle name="_pgvcl-costal_MIS Dec - 07_JND - 5_Weekly Urban PBR CO - 30-01-09 to 05-02-09_TNDOCT-TO MAR-14" xfId="2120"/>
    <cellStyle name="_pgvcl-costal_MIS Dec - 07_JND - 5_Weekly Urban PBR CO - 9-1-09 to 15.01.09" xfId="2121"/>
    <cellStyle name="_pgvcl-costal_MIS Dec - 07_JND - 5_Weekly Urban PBR CO - 9-1-09 to 15.01.09_TNDOCT-TO MAR-14" xfId="2122"/>
    <cellStyle name="_pgvcl-costal_MIS Dec - 07_JND T-3 MIS" xfId="2123"/>
    <cellStyle name="_pgvcl-costal_MIS Dec - 07_JND-5 T3" xfId="2124"/>
    <cellStyle name="_pgvcl-costal_MIS Dec - 07_NEW MIS Jan - 08" xfId="2125"/>
    <cellStyle name="_pgvcl-costal_MIS Dec - 07_NEW MIS Jan - 08_Book-DMTHL" xfId="2126"/>
    <cellStyle name="_pgvcl-costal_MIS Dec - 07_NEW MIS Jan - 08_Comparison" xfId="2127"/>
    <cellStyle name="_pgvcl-costal_MIS Dec - 07_NEW MIS Jan - 08_Comparison_TNDOCT-TO MAR-14" xfId="2128"/>
    <cellStyle name="_pgvcl-costal_MIS Dec - 07_NEW MIS Jan - 08_Details of Selected Urban Feeder" xfId="2129"/>
    <cellStyle name="_pgvcl-costal_MIS Dec - 07_NEW MIS Jan - 08_Details of Selected Urban Feeder_TNDOCT-TO MAR-14" xfId="2130"/>
    <cellStyle name="_pgvcl-costal_MIS Dec - 07_NEW MIS Jan - 08_DHTHL JAN-09" xfId="2131"/>
    <cellStyle name="_pgvcl-costal_MIS Dec - 07_NEW MIS Jan - 08_dnthl Feb-09" xfId="2132"/>
    <cellStyle name="_pgvcl-costal_MIS Dec - 07_NEW MIS Jan - 08_JGYssss" xfId="2133"/>
    <cellStyle name="_pgvcl-costal_MIS Dec - 07_NEW MIS Jan - 08_JGYssss_TNDOCT-TO MAR-14" xfId="2134"/>
    <cellStyle name="_pgvcl-costal_MIS Dec - 07_NEW MIS Jan - 08_PBR" xfId="2135"/>
    <cellStyle name="_pgvcl-costal_MIS Dec - 07_NEW MIS Jan - 08_PBR CO_DAILY REPORT GIS - 20-01-09" xfId="2136"/>
    <cellStyle name="_pgvcl-costal_MIS Dec - 07_NEW MIS Jan - 08_PBR CO_DAILY REPORT GIS - 20-01-09_TNDOCT-TO MAR-14" xfId="2137"/>
    <cellStyle name="_pgvcl-costal_MIS Dec - 07_NEW MIS Jan - 08_PBR_TNDOCT-TO MAR-14" xfId="2138"/>
    <cellStyle name="_pgvcl-costal_MIS Dec - 07_NEW MIS Jan - 08_SSNNL CANAL WISE summary-22-06-11" xfId="2139"/>
    <cellStyle name="_pgvcl-costal_MIS Dec - 07_NEW MIS Jan - 08_T&amp;D August-08" xfId="2140"/>
    <cellStyle name="_pgvcl-costal_MIS Dec - 07_NEW MIS Jan - 08_T&amp;D August-08_TNDOCT-TO MAR-14" xfId="2141"/>
    <cellStyle name="_pgvcl-costal_MIS Dec - 07_NEW MIS Jan - 08_T&amp;D Dec-08" xfId="2142"/>
    <cellStyle name="_pgvcl-costal_MIS Dec - 07_NEW MIS Jan - 08_T&amp;D Dec-08_TNDOCT-TO MAR-14" xfId="2143"/>
    <cellStyle name="_pgvcl-costal_MIS Dec - 07_NEW MIS Jan - 08_T&amp;D July-08" xfId="2144"/>
    <cellStyle name="_pgvcl-costal_MIS Dec - 07_NEW MIS Jan - 08_T&amp;D July-08_TNDOCT-TO MAR-14" xfId="2145"/>
    <cellStyle name="_pgvcl-costal_MIS Dec - 07_NEW MIS Jan - 08_TNDOCT-TO MAR-14" xfId="2146"/>
    <cellStyle name="_pgvcl-costal_MIS Dec - 07_NEW MIS Jan - 08_URBAN WEEKLY PBR CO" xfId="2147"/>
    <cellStyle name="_pgvcl-costal_MIS Dec - 07_NEW MIS Jan - 08_URBAN WEEKLY PBR CO_TNDOCT-TO MAR-14" xfId="2148"/>
    <cellStyle name="_pgvcl-costal_MIS Dec - 07_NEW MIS Jan - 08_Weekly Urban PBR CO - 06-03-09 to 12-03-09" xfId="2149"/>
    <cellStyle name="_pgvcl-costal_MIS Dec - 07_NEW MIS Jan - 08_Weekly Urban PBR CO - 06-03-09 to 12-03-09_TNDOCT-TO MAR-14" xfId="2150"/>
    <cellStyle name="_pgvcl-costal_MIS Dec - 07_NEW MIS Jan - 08_Weekly Urban PBR CO - 20-02-09 to 26-02-09" xfId="2151"/>
    <cellStyle name="_pgvcl-costal_MIS Dec - 07_NEW MIS Jan - 08_Weekly Urban PBR CO - 20-02-09 to 26-02-09_TNDOCT-TO MAR-14" xfId="2152"/>
    <cellStyle name="_pgvcl-costal_MIS Dec - 07_NEW MIS Jan - 08_Weekly Urban PBR CO - 30-01-09 to 05-02-09" xfId="2153"/>
    <cellStyle name="_pgvcl-costal_MIS Dec - 07_NEW MIS Jan - 08_Weekly Urban PBR CO - 30-01-09 to 05-02-09_TNDOCT-TO MAR-14" xfId="2154"/>
    <cellStyle name="_pgvcl-costal_MIS Dec - 07_NEW MIS Jan - 08_Weekly Urban PBR CO - 9-1-09 to 15.01.09" xfId="2155"/>
    <cellStyle name="_pgvcl-costal_MIS Dec - 07_NEW MIS Jan - 08_Weekly Urban PBR CO - 9-1-09 to 15.01.09_TNDOCT-TO MAR-14" xfId="2156"/>
    <cellStyle name="_pgvcl-costal_MIS Dec - 07_PBR" xfId="2157"/>
    <cellStyle name="_pgvcl-costal_MIS Dec - 07_PBR CO_DAILY REPORT GIS - 20-01-09" xfId="2158"/>
    <cellStyle name="_pgvcl-costal_MIS Dec - 07_PBR CO_DAILY REPORT GIS - 20-01-09_TNDOCT-TO MAR-14" xfId="2159"/>
    <cellStyle name="_pgvcl-costal_MIS Dec - 07_PBR_TNDOCT-TO MAR-14" xfId="2160"/>
    <cellStyle name="_pgvcl-costal_MIS Dec - 07_PGVCL- 5" xfId="2161"/>
    <cellStyle name="_pgvcl-costal_MIS Dec - 07_PGVCL SOP MIS 2 11-12 Qtr" xfId="2162"/>
    <cellStyle name="_pgvcl-costal_MIS Dec - 07_PGVCL SOP MIS 2 11-12 Qtr_TNDOCT-TO MAR-14" xfId="2163"/>
    <cellStyle name="_pgvcl-costal_MIS Dec - 07_SOP MIS 4th Qtr 2011 12" xfId="2164"/>
    <cellStyle name="_pgvcl-costal_MIS Dec - 07_SOP MIS 4th Qtr 2011 12_AG HVDSJun -12" xfId="2165"/>
    <cellStyle name="_pgvcl-costal_MIS Dec - 07_SSNNL CANAL WISE summary-22-06-11" xfId="2166"/>
    <cellStyle name="_pgvcl-costal_MIS Dec - 07_t &amp; d SOP HALF YEARLY  26.04.11 014 012" xfId="2167"/>
    <cellStyle name="_pgvcl-costal_MIS Dec - 07_t &amp; d SOP HALF YEARLY  26.04.11 014 012_TNDOCT-TO MAR-14" xfId="2168"/>
    <cellStyle name="_pgvcl-costal_MIS Dec - 07_T&amp;D August-08" xfId="2169"/>
    <cellStyle name="_pgvcl-costal_MIS Dec - 07_T&amp;D August-08_TNDOCT-TO MAR-14" xfId="2170"/>
    <cellStyle name="_pgvcl-costal_MIS Dec - 07_T&amp;D Dec-08" xfId="2171"/>
    <cellStyle name="_pgvcl-costal_MIS Dec - 07_T&amp;D Dec-08_TNDOCT-TO MAR-14" xfId="2172"/>
    <cellStyle name="_pgvcl-costal_MIS Dec - 07_T&amp;D July-08" xfId="2173"/>
    <cellStyle name="_pgvcl-costal_MIS Dec - 07_T&amp;D July-08_TNDOCT-TO MAR-14" xfId="2174"/>
    <cellStyle name="_pgvcl-costal_MIS Dec - 07_tnd" xfId="2175"/>
    <cellStyle name="_pgvcl-costal_MIS Dec - 07_tnd_TNDOCT-TO MAR-14" xfId="2176"/>
    <cellStyle name="_pgvcl-costal_MIS Dec - 07_TNDOCT-TO MAR-14" xfId="2177"/>
    <cellStyle name="_pgvcl-costal_MIS Dec - 07_URBAN WEEKLY PBR CO" xfId="2178"/>
    <cellStyle name="_pgvcl-costal_MIS Dec - 07_URBAN WEEKLY PBR CO_TNDOCT-TO MAR-14" xfId="2179"/>
    <cellStyle name="_pgvcl-costal_MIS Dec - 07_Weekly Urban PBR CO - 06-03-09 to 12-03-09" xfId="2180"/>
    <cellStyle name="_pgvcl-costal_MIS Dec - 07_Weekly Urban PBR CO - 06-03-09 to 12-03-09_TNDOCT-TO MAR-14" xfId="2181"/>
    <cellStyle name="_pgvcl-costal_MIS Dec - 07_Weekly Urban PBR CO - 20-02-09 to 26-02-09" xfId="2182"/>
    <cellStyle name="_pgvcl-costal_MIS Dec - 07_Weekly Urban PBR CO - 20-02-09 to 26-02-09_TNDOCT-TO MAR-14" xfId="2183"/>
    <cellStyle name="_pgvcl-costal_MIS Dec - 07_Weekly Urban PBR CO - 30-01-09 to 05-02-09" xfId="2184"/>
    <cellStyle name="_pgvcl-costal_MIS Dec - 07_Weekly Urban PBR CO - 30-01-09 to 05-02-09_TNDOCT-TO MAR-14" xfId="2185"/>
    <cellStyle name="_pgvcl-costal_MIS Dec - 07_Weekly Urban PBR CO - 9-1-09 to 15.01.09" xfId="2186"/>
    <cellStyle name="_pgvcl-costal_MIS Dec - 07_Weekly Urban PBR CO - 9-1-09 to 15.01.09_TNDOCT-TO MAR-14" xfId="2187"/>
    <cellStyle name="_pgvcl-costal_MIS Jan - 08" xfId="2188"/>
    <cellStyle name="_pgvcl-costal_MIS Jan - 08_Book-DMTHL" xfId="2189"/>
    <cellStyle name="_pgvcl-costal_MIS Jan - 08_Comparison" xfId="2190"/>
    <cellStyle name="_pgvcl-costal_MIS Jan - 08_Comparison_TNDOCT-TO MAR-14" xfId="2191"/>
    <cellStyle name="_pgvcl-costal_MIS Jan - 08_Details of Selected Urban Feeder" xfId="2192"/>
    <cellStyle name="_pgvcl-costal_MIS Jan - 08_Details of Selected Urban Feeder_TNDOCT-TO MAR-14" xfId="2193"/>
    <cellStyle name="_pgvcl-costal_MIS Jan - 08_DHTHL JAN-09" xfId="2194"/>
    <cellStyle name="_pgvcl-costal_MIS Jan - 08_dnthl Feb-09" xfId="2195"/>
    <cellStyle name="_pgvcl-costal_MIS Jan - 08_JGYssss" xfId="2196"/>
    <cellStyle name="_pgvcl-costal_MIS Jan - 08_JGYssss_TNDOCT-TO MAR-14" xfId="2197"/>
    <cellStyle name="_pgvcl-costal_MIS Jan - 08_JND - 5" xfId="2198"/>
    <cellStyle name="_pgvcl-costal_MIS Jan - 08_JND - 5_Book-DMTHL" xfId="2199"/>
    <cellStyle name="_pgvcl-costal_MIS Jan - 08_JND - 5_City Division MIS JAN-09" xfId="2200"/>
    <cellStyle name="_pgvcl-costal_MIS Jan - 08_JND - 5_City Division MIS JAN-09_SSNNL CANAL WISE summary-22-06-11" xfId="2201"/>
    <cellStyle name="_pgvcl-costal_MIS Jan - 08_JND - 5_Comparison" xfId="2202"/>
    <cellStyle name="_pgvcl-costal_MIS Jan - 08_JND - 5_Comparison_TNDOCT-TO MAR-14" xfId="2203"/>
    <cellStyle name="_pgvcl-costal_MIS Jan - 08_JND - 5_Details of Selected Urban Feeder" xfId="2204"/>
    <cellStyle name="_pgvcl-costal_MIS Jan - 08_JND - 5_Details of Selected Urban Feeder_TNDOCT-TO MAR-14" xfId="2205"/>
    <cellStyle name="_pgvcl-costal_MIS Jan - 08_JND - 5_DHTHL JAN-09" xfId="2206"/>
    <cellStyle name="_pgvcl-costal_MIS Jan - 08_JND - 5_dnthl Feb-09" xfId="2207"/>
    <cellStyle name="_pgvcl-costal_MIS Jan - 08_JND - 5_JGYssss" xfId="2208"/>
    <cellStyle name="_pgvcl-costal_MIS Jan - 08_JND - 5_JGYssss_TNDOCT-TO MAR-14" xfId="2209"/>
    <cellStyle name="_pgvcl-costal_MIS Jan - 08_JND - 5_NEW MIS Jan-09" xfId="2210"/>
    <cellStyle name="_pgvcl-costal_MIS Jan - 08_JND - 5_NEW MIS Jan-09_SSNNL CANAL WISE summary-22-06-11" xfId="2211"/>
    <cellStyle name="_pgvcl-costal_MIS Jan - 08_JND - 5_PBR" xfId="2212"/>
    <cellStyle name="_pgvcl-costal_MIS Jan - 08_JND - 5_PBR CO_DAILY REPORT GIS - 20-01-09" xfId="2213"/>
    <cellStyle name="_pgvcl-costal_MIS Jan - 08_JND - 5_PBR CO_DAILY REPORT GIS - 20-01-09_TNDOCT-TO MAR-14" xfId="2214"/>
    <cellStyle name="_pgvcl-costal_MIS Jan - 08_JND - 5_PBR_TNDOCT-TO MAR-14" xfId="2215"/>
    <cellStyle name="_pgvcl-costal_MIS Jan - 08_JND - 5_PGVCL- 5" xfId="2216"/>
    <cellStyle name="_pgvcl-costal_MIS Jan - 08_JND - 5_PGVCL SOP MIS 2 11-12 Qtr" xfId="2217"/>
    <cellStyle name="_pgvcl-costal_MIS Jan - 08_JND - 5_PGVCL SOP MIS 2 11-12 Qtr_TNDOCT-TO MAR-14" xfId="2218"/>
    <cellStyle name="_pgvcl-costal_MIS Jan - 08_JND - 5_SOP MIS 4th Qtr 2011 12" xfId="2219"/>
    <cellStyle name="_pgvcl-costal_MIS Jan - 08_JND - 5_SOP MIS 4th Qtr 2011 12_AG HVDSJun -12" xfId="2220"/>
    <cellStyle name="_pgvcl-costal_MIS Jan - 08_JND - 5_SSNNL CANAL WISE summary-22-06-11" xfId="2221"/>
    <cellStyle name="_pgvcl-costal_MIS Jan - 08_JND - 5_t &amp; d SOP HALF YEARLY  26.04.11 014 012" xfId="2222"/>
    <cellStyle name="_pgvcl-costal_MIS Jan - 08_JND - 5_t &amp; d SOP HALF YEARLY  26.04.11 014 012_TNDOCT-TO MAR-14" xfId="2223"/>
    <cellStyle name="_pgvcl-costal_MIS Jan - 08_JND - 5_T&amp;D August-08" xfId="2224"/>
    <cellStyle name="_pgvcl-costal_MIS Jan - 08_JND - 5_T&amp;D August-08_TNDOCT-TO MAR-14" xfId="2225"/>
    <cellStyle name="_pgvcl-costal_MIS Jan - 08_JND - 5_T&amp;D Dec-08" xfId="2226"/>
    <cellStyle name="_pgvcl-costal_MIS Jan - 08_JND - 5_T&amp;D Dec-08_TNDOCT-TO MAR-14" xfId="2227"/>
    <cellStyle name="_pgvcl-costal_MIS Jan - 08_JND - 5_T&amp;D July-08" xfId="2228"/>
    <cellStyle name="_pgvcl-costal_MIS Jan - 08_JND - 5_T&amp;D July-08_TNDOCT-TO MAR-14" xfId="2229"/>
    <cellStyle name="_pgvcl-costal_MIS Jan - 08_JND - 5_tnd" xfId="2230"/>
    <cellStyle name="_pgvcl-costal_MIS Jan - 08_JND - 5_tnd_TNDOCT-TO MAR-14" xfId="2231"/>
    <cellStyle name="_pgvcl-costal_MIS Jan - 08_JND - 5_TNDOCT-TO MAR-14" xfId="2232"/>
    <cellStyle name="_pgvcl-costal_MIS Jan - 08_JND - 5_URBAN WEEKLY PBR CO" xfId="2233"/>
    <cellStyle name="_pgvcl-costal_MIS Jan - 08_JND - 5_URBAN WEEKLY PBR CO_TNDOCT-TO MAR-14" xfId="2234"/>
    <cellStyle name="_pgvcl-costal_MIS Jan - 08_JND - 5_Weekly Urban PBR CO - 06-03-09 to 12-03-09" xfId="2235"/>
    <cellStyle name="_pgvcl-costal_MIS Jan - 08_JND - 5_Weekly Urban PBR CO - 06-03-09 to 12-03-09_TNDOCT-TO MAR-14" xfId="2236"/>
    <cellStyle name="_pgvcl-costal_MIS Jan - 08_JND - 5_Weekly Urban PBR CO - 20-02-09 to 26-02-09" xfId="2237"/>
    <cellStyle name="_pgvcl-costal_MIS Jan - 08_JND - 5_Weekly Urban PBR CO - 20-02-09 to 26-02-09_TNDOCT-TO MAR-14" xfId="2238"/>
    <cellStyle name="_pgvcl-costal_MIS Jan - 08_JND - 5_Weekly Urban PBR CO - 30-01-09 to 05-02-09" xfId="2239"/>
    <cellStyle name="_pgvcl-costal_MIS Jan - 08_JND - 5_Weekly Urban PBR CO - 30-01-09 to 05-02-09_TNDOCT-TO MAR-14" xfId="2240"/>
    <cellStyle name="_pgvcl-costal_MIS Jan - 08_JND - 5_Weekly Urban PBR CO - 9-1-09 to 15.01.09" xfId="2241"/>
    <cellStyle name="_pgvcl-costal_MIS Jan - 08_JND - 5_Weekly Urban PBR CO - 9-1-09 to 15.01.09_TNDOCT-TO MAR-14" xfId="2242"/>
    <cellStyle name="_pgvcl-costal_MIS Jan - 08_NEW MIS Jan - 08" xfId="2243"/>
    <cellStyle name="_pgvcl-costal_MIS Jan - 08_NEW MIS Jan - 08_Book-DMTHL" xfId="2244"/>
    <cellStyle name="_pgvcl-costal_MIS Jan - 08_NEW MIS Jan - 08_Comparison" xfId="2245"/>
    <cellStyle name="_pgvcl-costal_MIS Jan - 08_NEW MIS Jan - 08_Comparison_TNDOCT-TO MAR-14" xfId="2246"/>
    <cellStyle name="_pgvcl-costal_MIS Jan - 08_NEW MIS Jan - 08_Details of Selected Urban Feeder" xfId="2247"/>
    <cellStyle name="_pgvcl-costal_MIS Jan - 08_NEW MIS Jan - 08_Details of Selected Urban Feeder_TNDOCT-TO MAR-14" xfId="2248"/>
    <cellStyle name="_pgvcl-costal_MIS Jan - 08_NEW MIS Jan - 08_DHTHL JAN-09" xfId="2249"/>
    <cellStyle name="_pgvcl-costal_MIS Jan - 08_NEW MIS Jan - 08_dnthl Feb-09" xfId="2250"/>
    <cellStyle name="_pgvcl-costal_MIS Jan - 08_NEW MIS Jan - 08_JGYssss" xfId="2251"/>
    <cellStyle name="_pgvcl-costal_MIS Jan - 08_NEW MIS Jan - 08_JGYssss_TNDOCT-TO MAR-14" xfId="2252"/>
    <cellStyle name="_pgvcl-costal_MIS Jan - 08_NEW MIS Jan - 08_PBR" xfId="2253"/>
    <cellStyle name="_pgvcl-costal_MIS Jan - 08_NEW MIS Jan - 08_PBR CO_DAILY REPORT GIS - 20-01-09" xfId="2254"/>
    <cellStyle name="_pgvcl-costal_MIS Jan - 08_NEW MIS Jan - 08_PBR CO_DAILY REPORT GIS - 20-01-09_TNDOCT-TO MAR-14" xfId="2255"/>
    <cellStyle name="_pgvcl-costal_MIS Jan - 08_NEW MIS Jan - 08_PBR_TNDOCT-TO MAR-14" xfId="2256"/>
    <cellStyle name="_pgvcl-costal_MIS Jan - 08_NEW MIS Jan - 08_SSNNL CANAL WISE summary-22-06-11" xfId="2257"/>
    <cellStyle name="_pgvcl-costal_MIS Jan - 08_NEW MIS Jan - 08_T&amp;D August-08" xfId="2258"/>
    <cellStyle name="_pgvcl-costal_MIS Jan - 08_NEW MIS Jan - 08_T&amp;D August-08_TNDOCT-TO MAR-14" xfId="2259"/>
    <cellStyle name="_pgvcl-costal_MIS Jan - 08_NEW MIS Jan - 08_T&amp;D Dec-08" xfId="2260"/>
    <cellStyle name="_pgvcl-costal_MIS Jan - 08_NEW MIS Jan - 08_T&amp;D Dec-08_TNDOCT-TO MAR-14" xfId="2261"/>
    <cellStyle name="_pgvcl-costal_MIS Jan - 08_NEW MIS Jan - 08_T&amp;D July-08" xfId="2262"/>
    <cellStyle name="_pgvcl-costal_MIS Jan - 08_NEW MIS Jan - 08_T&amp;D July-08_TNDOCT-TO MAR-14" xfId="2263"/>
    <cellStyle name="_pgvcl-costal_MIS Jan - 08_NEW MIS Jan - 08_TNDOCT-TO MAR-14" xfId="2264"/>
    <cellStyle name="_pgvcl-costal_MIS Jan - 08_NEW MIS Jan - 08_URBAN WEEKLY PBR CO" xfId="2265"/>
    <cellStyle name="_pgvcl-costal_MIS Jan - 08_NEW MIS Jan - 08_URBAN WEEKLY PBR CO_TNDOCT-TO MAR-14" xfId="2266"/>
    <cellStyle name="_pgvcl-costal_MIS Jan - 08_NEW MIS Jan - 08_Weekly Urban PBR CO - 06-03-09 to 12-03-09" xfId="2267"/>
    <cellStyle name="_pgvcl-costal_MIS Jan - 08_NEW MIS Jan - 08_Weekly Urban PBR CO - 06-03-09 to 12-03-09_TNDOCT-TO MAR-14" xfId="2268"/>
    <cellStyle name="_pgvcl-costal_MIS Jan - 08_NEW MIS Jan - 08_Weekly Urban PBR CO - 20-02-09 to 26-02-09" xfId="2269"/>
    <cellStyle name="_pgvcl-costal_MIS Jan - 08_NEW MIS Jan - 08_Weekly Urban PBR CO - 20-02-09 to 26-02-09_TNDOCT-TO MAR-14" xfId="2270"/>
    <cellStyle name="_pgvcl-costal_MIS Jan - 08_NEW MIS Jan - 08_Weekly Urban PBR CO - 30-01-09 to 05-02-09" xfId="2271"/>
    <cellStyle name="_pgvcl-costal_MIS Jan - 08_NEW MIS Jan - 08_Weekly Urban PBR CO - 30-01-09 to 05-02-09_TNDOCT-TO MAR-14" xfId="2272"/>
    <cellStyle name="_pgvcl-costal_MIS Jan - 08_NEW MIS Jan - 08_Weekly Urban PBR CO - 9-1-09 to 15.01.09" xfId="2273"/>
    <cellStyle name="_pgvcl-costal_MIS Jan - 08_NEW MIS Jan - 08_Weekly Urban PBR CO - 9-1-09 to 15.01.09_TNDOCT-TO MAR-14" xfId="2274"/>
    <cellStyle name="_pgvcl-costal_MIS Jan - 08_PBR" xfId="2275"/>
    <cellStyle name="_pgvcl-costal_MIS Jan - 08_PBR CO_DAILY REPORT GIS - 20-01-09" xfId="2276"/>
    <cellStyle name="_pgvcl-costal_MIS Jan - 08_PBR CO_DAILY REPORT GIS - 20-01-09_TNDOCT-TO MAR-14" xfId="2277"/>
    <cellStyle name="_pgvcl-costal_MIS Jan - 08_PBR_TNDOCT-TO MAR-14" xfId="2278"/>
    <cellStyle name="_pgvcl-costal_MIS Jan - 08_SSNNL CANAL WISE summary-22-06-11" xfId="2279"/>
    <cellStyle name="_pgvcl-costal_MIS Jan - 08_T&amp;D August-08" xfId="2280"/>
    <cellStyle name="_pgvcl-costal_MIS Jan - 08_T&amp;D August-08_TNDOCT-TO MAR-14" xfId="2281"/>
    <cellStyle name="_pgvcl-costal_MIS Jan - 08_T&amp;D Dec-08" xfId="2282"/>
    <cellStyle name="_pgvcl-costal_MIS Jan - 08_T&amp;D Dec-08_TNDOCT-TO MAR-14" xfId="2283"/>
    <cellStyle name="_pgvcl-costal_MIS Jan - 08_T&amp;D July-08" xfId="2284"/>
    <cellStyle name="_pgvcl-costal_MIS Jan - 08_T&amp;D July-08_TNDOCT-TO MAR-14" xfId="2285"/>
    <cellStyle name="_pgvcl-costal_MIS Jan - 08_TNDOCT-TO MAR-14" xfId="2286"/>
    <cellStyle name="_pgvcl-costal_MIS Jan - 08_URBAN WEEKLY PBR CO" xfId="2287"/>
    <cellStyle name="_pgvcl-costal_MIS Jan - 08_URBAN WEEKLY PBR CO_TNDOCT-TO MAR-14" xfId="2288"/>
    <cellStyle name="_pgvcl-costal_MIS Jan - 08_Weekly Urban PBR CO - 06-03-09 to 12-03-09" xfId="2289"/>
    <cellStyle name="_pgvcl-costal_MIS Jan - 08_Weekly Urban PBR CO - 06-03-09 to 12-03-09_TNDOCT-TO MAR-14" xfId="2290"/>
    <cellStyle name="_pgvcl-costal_MIS Jan - 08_Weekly Urban PBR CO - 20-02-09 to 26-02-09" xfId="2291"/>
    <cellStyle name="_pgvcl-costal_MIS Jan - 08_Weekly Urban PBR CO - 20-02-09 to 26-02-09_TNDOCT-TO MAR-14" xfId="2292"/>
    <cellStyle name="_pgvcl-costal_MIS Jan - 08_Weekly Urban PBR CO - 30-01-09 to 05-02-09" xfId="2293"/>
    <cellStyle name="_pgvcl-costal_MIS Jan - 08_Weekly Urban PBR CO - 30-01-09 to 05-02-09_TNDOCT-TO MAR-14" xfId="2294"/>
    <cellStyle name="_pgvcl-costal_MIS Jan - 08_Weekly Urban PBR CO - 9-1-09 to 15.01.09" xfId="2295"/>
    <cellStyle name="_pgvcl-costal_MIS Jan - 08_Weekly Urban PBR CO - 9-1-09 to 15.01.09_TNDOCT-TO MAR-14" xfId="2296"/>
    <cellStyle name="_pgvcl-costal_MIS monthwise empty TC NEW" xfId="2297"/>
    <cellStyle name="_pgvcl-costal_MIS monthwise empty TC NEW_SSNNL CANAL WISE summary-22-06-11" xfId="2298"/>
    <cellStyle name="_pgvcl-costal_MIS Nov - 07" xfId="2299"/>
    <cellStyle name="_pgvcl-costal_MIS Summary Jan-08" xfId="2300"/>
    <cellStyle name="_pgvcl-costal_MIS Summary Jan-08_Book-DMTHL" xfId="2301"/>
    <cellStyle name="_pgvcl-costal_MIS Summary Jan-08_Comparison" xfId="2302"/>
    <cellStyle name="_pgvcl-costal_MIS Summary Jan-08_Comparison_TNDOCT-TO MAR-14" xfId="2303"/>
    <cellStyle name="_pgvcl-costal_MIS Summary Jan-08_Details of Selected Urban Feeder" xfId="2304"/>
    <cellStyle name="_pgvcl-costal_MIS Summary Jan-08_Details of Selected Urban Feeder_TNDOCT-TO MAR-14" xfId="2305"/>
    <cellStyle name="_pgvcl-costal_MIS Summary Jan-08_DHTHL JAN-09" xfId="2306"/>
    <cellStyle name="_pgvcl-costal_MIS Summary Jan-08_dnthl Feb-09" xfId="2307"/>
    <cellStyle name="_pgvcl-costal_MIS Summary Jan-08_JGYssss" xfId="2308"/>
    <cellStyle name="_pgvcl-costal_MIS Summary Jan-08_JGYssss_TNDOCT-TO MAR-14" xfId="2309"/>
    <cellStyle name="_pgvcl-costal_MIS Summary Jan-08_PBR" xfId="2310"/>
    <cellStyle name="_pgvcl-costal_MIS Summary Jan-08_PBR CO_DAILY REPORT GIS - 20-01-09" xfId="2311"/>
    <cellStyle name="_pgvcl-costal_MIS Summary Jan-08_PBR CO_DAILY REPORT GIS - 20-01-09_TNDOCT-TO MAR-14" xfId="2312"/>
    <cellStyle name="_pgvcl-costal_MIS Summary Jan-08_PBR_TNDOCT-TO MAR-14" xfId="2313"/>
    <cellStyle name="_pgvcl-costal_MIS Summary Jan-08_SSNNL CANAL WISE summary-22-06-11" xfId="2314"/>
    <cellStyle name="_pgvcl-costal_MIS Summary Jan-08_T&amp;D August-08" xfId="2315"/>
    <cellStyle name="_pgvcl-costal_MIS Summary Jan-08_T&amp;D August-08_TNDOCT-TO MAR-14" xfId="2316"/>
    <cellStyle name="_pgvcl-costal_MIS Summary Jan-08_T&amp;D Dec-08" xfId="2317"/>
    <cellStyle name="_pgvcl-costal_MIS Summary Jan-08_T&amp;D Dec-08_TNDOCT-TO MAR-14" xfId="2318"/>
    <cellStyle name="_pgvcl-costal_MIS Summary Jan-08_T&amp;D July-08" xfId="2319"/>
    <cellStyle name="_pgvcl-costal_MIS Summary Jan-08_T&amp;D July-08_TNDOCT-TO MAR-14" xfId="2320"/>
    <cellStyle name="_pgvcl-costal_MIS Summary Jan-08_TNDOCT-TO MAR-14" xfId="2321"/>
    <cellStyle name="_pgvcl-costal_MIS Summary Jan-08_URBAN WEEKLY PBR CO" xfId="2322"/>
    <cellStyle name="_pgvcl-costal_MIS Summary Jan-08_URBAN WEEKLY PBR CO_TNDOCT-TO MAR-14" xfId="2323"/>
    <cellStyle name="_pgvcl-costal_MIS Summary Jan-08_Weekly Urban PBR CO - 06-03-09 to 12-03-09" xfId="2324"/>
    <cellStyle name="_pgvcl-costal_MIS Summary Jan-08_Weekly Urban PBR CO - 06-03-09 to 12-03-09_TNDOCT-TO MAR-14" xfId="2325"/>
    <cellStyle name="_pgvcl-costal_MIS Summary Jan-08_Weekly Urban PBR CO - 20-02-09 to 26-02-09" xfId="2326"/>
    <cellStyle name="_pgvcl-costal_MIS Summary Jan-08_Weekly Urban PBR CO - 20-02-09 to 26-02-09_TNDOCT-TO MAR-14" xfId="2327"/>
    <cellStyle name="_pgvcl-costal_MIS Summary Jan-08_Weekly Urban PBR CO - 30-01-09 to 05-02-09" xfId="2328"/>
    <cellStyle name="_pgvcl-costal_MIS Summary Jan-08_Weekly Urban PBR CO - 30-01-09 to 05-02-09_TNDOCT-TO MAR-14" xfId="2329"/>
    <cellStyle name="_pgvcl-costal_MIS Summary Jan-08_Weekly Urban PBR CO - 9-1-09 to 15.01.09" xfId="2330"/>
    <cellStyle name="_pgvcl-costal_MIS Summary Jan-08_Weekly Urban PBR CO - 9-1-09 to 15.01.09_TNDOCT-TO MAR-14" xfId="2331"/>
    <cellStyle name="_pgvcl-costal_MIS_Book-DMTHL" xfId="2332"/>
    <cellStyle name="_pgvcl-costal_MIS_Comparison" xfId="2333"/>
    <cellStyle name="_pgvcl-costal_MIS_Comparison_TNDOCT-TO MAR-14" xfId="2334"/>
    <cellStyle name="_pgvcl-costal_MIS_Details of Selected Urban Feeder" xfId="2335"/>
    <cellStyle name="_pgvcl-costal_MIS_Details of Selected Urban Feeder_TNDOCT-TO MAR-14" xfId="2336"/>
    <cellStyle name="_pgvcl-costal_MIS_DHTHL JAN-09" xfId="2337"/>
    <cellStyle name="_pgvcl-costal_MIS_dnthl Feb-09" xfId="2338"/>
    <cellStyle name="_pgvcl-costal_MIS_JGYssss" xfId="2339"/>
    <cellStyle name="_pgvcl-costal_MIS_JGYssss_TNDOCT-TO MAR-14" xfId="2340"/>
    <cellStyle name="_pgvcl-costal_MIS_JND - 5" xfId="2341"/>
    <cellStyle name="_pgvcl-costal_MIS_JND - 5_Book-DMTHL" xfId="2342"/>
    <cellStyle name="_pgvcl-costal_MIS_JND - 5_City Division MIS JAN-09" xfId="2343"/>
    <cellStyle name="_pgvcl-costal_MIS_JND - 5_City Division MIS JAN-09_SSNNL CANAL WISE summary-22-06-11" xfId="2344"/>
    <cellStyle name="_pgvcl-costal_MIS_JND - 5_Comparison" xfId="2345"/>
    <cellStyle name="_pgvcl-costal_MIS_JND - 5_Comparison_TNDOCT-TO MAR-14" xfId="2346"/>
    <cellStyle name="_pgvcl-costal_MIS_JND - 5_Details of Selected Urban Feeder" xfId="2347"/>
    <cellStyle name="_pgvcl-costal_MIS_JND - 5_Details of Selected Urban Feeder_TNDOCT-TO MAR-14" xfId="2348"/>
    <cellStyle name="_pgvcl-costal_MIS_JND - 5_DHTHL JAN-09" xfId="2349"/>
    <cellStyle name="_pgvcl-costal_MIS_JND - 5_dnthl Feb-09" xfId="2350"/>
    <cellStyle name="_pgvcl-costal_MIS_JND - 5_JGYssss" xfId="2351"/>
    <cellStyle name="_pgvcl-costal_MIS_JND - 5_JGYssss_TNDOCT-TO MAR-14" xfId="2352"/>
    <cellStyle name="_pgvcl-costal_MIS_JND - 5_NEW MIS Jan-09" xfId="2353"/>
    <cellStyle name="_pgvcl-costal_MIS_JND - 5_NEW MIS Jan-09_SSNNL CANAL WISE summary-22-06-11" xfId="2354"/>
    <cellStyle name="_pgvcl-costal_MIS_JND - 5_PBR" xfId="2355"/>
    <cellStyle name="_pgvcl-costal_MIS_JND - 5_PBR CO_DAILY REPORT GIS - 20-01-09" xfId="2356"/>
    <cellStyle name="_pgvcl-costal_MIS_JND - 5_PBR CO_DAILY REPORT GIS - 20-01-09_TNDOCT-TO MAR-14" xfId="2357"/>
    <cellStyle name="_pgvcl-costal_MIS_JND - 5_PBR_TNDOCT-TO MAR-14" xfId="2358"/>
    <cellStyle name="_pgvcl-costal_MIS_JND - 5_SSNNL CANAL WISE summary-22-06-11" xfId="2359"/>
    <cellStyle name="_pgvcl-costal_MIS_JND - 5_T&amp;D August-08" xfId="2360"/>
    <cellStyle name="_pgvcl-costal_MIS_JND - 5_T&amp;D August-08_TNDOCT-TO MAR-14" xfId="2361"/>
    <cellStyle name="_pgvcl-costal_MIS_JND - 5_T&amp;D Dec-08" xfId="2362"/>
    <cellStyle name="_pgvcl-costal_MIS_JND - 5_T&amp;D Dec-08_TNDOCT-TO MAR-14" xfId="2363"/>
    <cellStyle name="_pgvcl-costal_MIS_JND - 5_T&amp;D July-08" xfId="2364"/>
    <cellStyle name="_pgvcl-costal_MIS_JND - 5_T&amp;D July-08_TNDOCT-TO MAR-14" xfId="2365"/>
    <cellStyle name="_pgvcl-costal_MIS_JND - 5_TNDOCT-TO MAR-14" xfId="2366"/>
    <cellStyle name="_pgvcl-costal_MIS_JND - 5_URBAN WEEKLY PBR CO" xfId="2367"/>
    <cellStyle name="_pgvcl-costal_MIS_JND - 5_URBAN WEEKLY PBR CO_TNDOCT-TO MAR-14" xfId="2368"/>
    <cellStyle name="_pgvcl-costal_MIS_JND - 5_Weekly Urban PBR CO - 06-03-09 to 12-03-09" xfId="2369"/>
    <cellStyle name="_pgvcl-costal_MIS_JND - 5_Weekly Urban PBR CO - 06-03-09 to 12-03-09_TNDOCT-TO MAR-14" xfId="2370"/>
    <cellStyle name="_pgvcl-costal_MIS_JND - 5_Weekly Urban PBR CO - 20-02-09 to 26-02-09" xfId="2371"/>
    <cellStyle name="_pgvcl-costal_MIS_JND - 5_Weekly Urban PBR CO - 20-02-09 to 26-02-09_TNDOCT-TO MAR-14" xfId="2372"/>
    <cellStyle name="_pgvcl-costal_MIS_JND - 5_Weekly Urban PBR CO - 30-01-09 to 05-02-09" xfId="2373"/>
    <cellStyle name="_pgvcl-costal_MIS_JND - 5_Weekly Urban PBR CO - 30-01-09 to 05-02-09_TNDOCT-TO MAR-14" xfId="2374"/>
    <cellStyle name="_pgvcl-costal_MIS_JND - 5_Weekly Urban PBR CO - 9-1-09 to 15.01.09" xfId="2375"/>
    <cellStyle name="_pgvcl-costal_MIS_JND - 5_Weekly Urban PBR CO - 9-1-09 to 15.01.09_TNDOCT-TO MAR-14" xfId="2376"/>
    <cellStyle name="_pgvcl-costal_MIS_JND T-3 MIS" xfId="2377"/>
    <cellStyle name="_pgvcl-costal_MIS_JND-5 T3" xfId="2378"/>
    <cellStyle name="_pgvcl-costal_MIS_NEW MIS Jan - 08" xfId="2379"/>
    <cellStyle name="_pgvcl-costal_MIS_NEW MIS Jan - 08_Book-DMTHL" xfId="2380"/>
    <cellStyle name="_pgvcl-costal_MIS_NEW MIS Jan - 08_Comparison" xfId="2381"/>
    <cellStyle name="_pgvcl-costal_MIS_NEW MIS Jan - 08_Comparison_TNDOCT-TO MAR-14" xfId="2382"/>
    <cellStyle name="_pgvcl-costal_MIS_NEW MIS Jan - 08_Details of Selected Urban Feeder" xfId="2383"/>
    <cellStyle name="_pgvcl-costal_MIS_NEW MIS Jan - 08_Details of Selected Urban Feeder_TNDOCT-TO MAR-14" xfId="2384"/>
    <cellStyle name="_pgvcl-costal_MIS_NEW MIS Jan - 08_DHTHL JAN-09" xfId="2385"/>
    <cellStyle name="_pgvcl-costal_MIS_NEW MIS Jan - 08_dnthl Feb-09" xfId="2386"/>
    <cellStyle name="_pgvcl-costal_MIS_NEW MIS Jan - 08_JGYssss" xfId="2387"/>
    <cellStyle name="_pgvcl-costal_MIS_NEW MIS Jan - 08_JGYssss_TNDOCT-TO MAR-14" xfId="2388"/>
    <cellStyle name="_pgvcl-costal_MIS_NEW MIS Jan - 08_PBR" xfId="2389"/>
    <cellStyle name="_pgvcl-costal_MIS_NEW MIS Jan - 08_PBR CO_DAILY REPORT GIS - 20-01-09" xfId="2390"/>
    <cellStyle name="_pgvcl-costal_MIS_NEW MIS Jan - 08_PBR CO_DAILY REPORT GIS - 20-01-09_TNDOCT-TO MAR-14" xfId="2391"/>
    <cellStyle name="_pgvcl-costal_MIS_NEW MIS Jan - 08_PBR_TNDOCT-TO MAR-14" xfId="2392"/>
    <cellStyle name="_pgvcl-costal_MIS_NEW MIS Jan - 08_SSNNL CANAL WISE summary-22-06-11" xfId="2393"/>
    <cellStyle name="_pgvcl-costal_MIS_NEW MIS Jan - 08_T&amp;D August-08" xfId="2394"/>
    <cellStyle name="_pgvcl-costal_MIS_NEW MIS Jan - 08_T&amp;D August-08_TNDOCT-TO MAR-14" xfId="2395"/>
    <cellStyle name="_pgvcl-costal_MIS_NEW MIS Jan - 08_T&amp;D Dec-08" xfId="2396"/>
    <cellStyle name="_pgvcl-costal_MIS_NEW MIS Jan - 08_T&amp;D Dec-08_TNDOCT-TO MAR-14" xfId="2397"/>
    <cellStyle name="_pgvcl-costal_MIS_NEW MIS Jan - 08_T&amp;D July-08" xfId="2398"/>
    <cellStyle name="_pgvcl-costal_MIS_NEW MIS Jan - 08_T&amp;D July-08_TNDOCT-TO MAR-14" xfId="2399"/>
    <cellStyle name="_pgvcl-costal_MIS_NEW MIS Jan - 08_TNDOCT-TO MAR-14" xfId="2400"/>
    <cellStyle name="_pgvcl-costal_MIS_NEW MIS Jan - 08_URBAN WEEKLY PBR CO" xfId="2401"/>
    <cellStyle name="_pgvcl-costal_MIS_NEW MIS Jan - 08_URBAN WEEKLY PBR CO_TNDOCT-TO MAR-14" xfId="2402"/>
    <cellStyle name="_pgvcl-costal_MIS_NEW MIS Jan - 08_Weekly Urban PBR CO - 06-03-09 to 12-03-09" xfId="2403"/>
    <cellStyle name="_pgvcl-costal_MIS_NEW MIS Jan - 08_Weekly Urban PBR CO - 06-03-09 to 12-03-09_TNDOCT-TO MAR-14" xfId="2404"/>
    <cellStyle name="_pgvcl-costal_MIS_NEW MIS Jan - 08_Weekly Urban PBR CO - 20-02-09 to 26-02-09" xfId="2405"/>
    <cellStyle name="_pgvcl-costal_MIS_NEW MIS Jan - 08_Weekly Urban PBR CO - 20-02-09 to 26-02-09_TNDOCT-TO MAR-14" xfId="2406"/>
    <cellStyle name="_pgvcl-costal_MIS_NEW MIS Jan - 08_Weekly Urban PBR CO - 30-01-09 to 05-02-09" xfId="2407"/>
    <cellStyle name="_pgvcl-costal_MIS_NEW MIS Jan - 08_Weekly Urban PBR CO - 30-01-09 to 05-02-09_TNDOCT-TO MAR-14" xfId="2408"/>
    <cellStyle name="_pgvcl-costal_MIS_NEW MIS Jan - 08_Weekly Urban PBR CO - 9-1-09 to 15.01.09" xfId="2409"/>
    <cellStyle name="_pgvcl-costal_MIS_NEW MIS Jan - 08_Weekly Urban PBR CO - 9-1-09 to 15.01.09_TNDOCT-TO MAR-14" xfId="2410"/>
    <cellStyle name="_pgvcl-costal_MIS_PBR" xfId="2411"/>
    <cellStyle name="_pgvcl-costal_MIS_PBR CO_DAILY REPORT GIS - 20-01-09" xfId="2412"/>
    <cellStyle name="_pgvcl-costal_MIS_PBR CO_DAILY REPORT GIS - 20-01-09_TNDOCT-TO MAR-14" xfId="2413"/>
    <cellStyle name="_pgvcl-costal_MIS_PBR_TNDOCT-TO MAR-14" xfId="2414"/>
    <cellStyle name="_pgvcl-costal_MIS_PGVCL- 5" xfId="2415"/>
    <cellStyle name="_pgvcl-costal_MIS_PGVCL SOP MIS 2 11-12 Qtr" xfId="2416"/>
    <cellStyle name="_pgvcl-costal_MIS_PGVCL SOP MIS 2 11-12 Qtr_TNDOCT-TO MAR-14" xfId="2417"/>
    <cellStyle name="_pgvcl-costal_MIS_SOP MIS 4th Qtr 2011 12" xfId="2418"/>
    <cellStyle name="_pgvcl-costal_MIS_SOP MIS 4th Qtr 2011 12_AG HVDSJun -12" xfId="2419"/>
    <cellStyle name="_pgvcl-costal_MIS_SSNNL CANAL WISE summary-22-06-11" xfId="2420"/>
    <cellStyle name="_pgvcl-costal_MIS_t &amp; d SOP HALF YEARLY  26.04.11 014 012" xfId="2421"/>
    <cellStyle name="_pgvcl-costal_MIS_t &amp; d SOP HALF YEARLY  26.04.11 014 012_TNDOCT-TO MAR-14" xfId="2422"/>
    <cellStyle name="_pgvcl-costal_MIS_T&amp;D August-08" xfId="2423"/>
    <cellStyle name="_pgvcl-costal_MIS_T&amp;D August-08_TNDOCT-TO MAR-14" xfId="2424"/>
    <cellStyle name="_pgvcl-costal_MIS_T&amp;D Dec-08" xfId="2425"/>
    <cellStyle name="_pgvcl-costal_MIS_T&amp;D Dec-08_TNDOCT-TO MAR-14" xfId="2426"/>
    <cellStyle name="_pgvcl-costal_MIS_T&amp;D July-08" xfId="2427"/>
    <cellStyle name="_pgvcl-costal_MIS_T&amp;D July-08_TNDOCT-TO MAR-14" xfId="2428"/>
    <cellStyle name="_pgvcl-costal_MIS_tnd" xfId="2429"/>
    <cellStyle name="_pgvcl-costal_MIS_tnd_TNDOCT-TO MAR-14" xfId="2430"/>
    <cellStyle name="_pgvcl-costal_MIS_TNDOCT-TO MAR-14" xfId="2431"/>
    <cellStyle name="_pgvcl-costal_MIS_URBAN WEEKLY PBR CO" xfId="2432"/>
    <cellStyle name="_pgvcl-costal_MIS_URBAN WEEKLY PBR CO_TNDOCT-TO MAR-14" xfId="2433"/>
    <cellStyle name="_pgvcl-costal_MIS_Weekly Urban PBR CO - 06-03-09 to 12-03-09" xfId="2434"/>
    <cellStyle name="_pgvcl-costal_MIS_Weekly Urban PBR CO - 06-03-09 to 12-03-09_TNDOCT-TO MAR-14" xfId="2435"/>
    <cellStyle name="_pgvcl-costal_MIS_Weekly Urban PBR CO - 20-02-09 to 26-02-09" xfId="2436"/>
    <cellStyle name="_pgvcl-costal_MIS_Weekly Urban PBR CO - 20-02-09 to 26-02-09_TNDOCT-TO MAR-14" xfId="2437"/>
    <cellStyle name="_pgvcl-costal_MIS_Weekly Urban PBR CO - 30-01-09 to 05-02-09" xfId="2438"/>
    <cellStyle name="_pgvcl-costal_MIS_Weekly Urban PBR CO - 30-01-09 to 05-02-09_TNDOCT-TO MAR-14" xfId="2439"/>
    <cellStyle name="_pgvcl-costal_MIS_Weekly Urban PBR CO - 9-1-09 to 15.01.09" xfId="2440"/>
    <cellStyle name="_pgvcl-costal_MIS_Weekly Urban PBR CO - 9-1-09 to 15.01.09_TNDOCT-TO MAR-14" xfId="2441"/>
    <cellStyle name="_pgvcl-costal_NEW MIS From JND Circle" xfId="2442"/>
    <cellStyle name="_pgvcl-costal_NEW MIS From JND Circle_Book-DMTHL" xfId="2443"/>
    <cellStyle name="_pgvcl-costal_NEW MIS From JND Circle_Comparison" xfId="2444"/>
    <cellStyle name="_pgvcl-costal_NEW MIS From JND Circle_Comparison_TNDOCT-TO MAR-14" xfId="2445"/>
    <cellStyle name="_pgvcl-costal_NEW MIS From JND Circle_Details of Selected Urban Feeder" xfId="2446"/>
    <cellStyle name="_pgvcl-costal_NEW MIS From JND Circle_Details of Selected Urban Feeder_TNDOCT-TO MAR-14" xfId="2447"/>
    <cellStyle name="_pgvcl-costal_NEW MIS From JND Circle_DHTHL JAN-09" xfId="2448"/>
    <cellStyle name="_pgvcl-costal_NEW MIS From JND Circle_dnthl Feb-09" xfId="2449"/>
    <cellStyle name="_pgvcl-costal_NEW MIS From JND Circle_JGYssss" xfId="2450"/>
    <cellStyle name="_pgvcl-costal_NEW MIS From JND Circle_JGYssss_TNDOCT-TO MAR-14" xfId="2451"/>
    <cellStyle name="_pgvcl-costal_NEW MIS From JND Circle_PBR" xfId="2452"/>
    <cellStyle name="_pgvcl-costal_NEW MIS From JND Circle_PBR CO_DAILY REPORT GIS - 20-01-09" xfId="2453"/>
    <cellStyle name="_pgvcl-costal_NEW MIS From JND Circle_PBR CO_DAILY REPORT GIS - 20-01-09_TNDOCT-TO MAR-14" xfId="2454"/>
    <cellStyle name="_pgvcl-costal_NEW MIS From JND Circle_PBR_TNDOCT-TO MAR-14" xfId="2455"/>
    <cellStyle name="_pgvcl-costal_NEW MIS From JND Circle_SSNNL CANAL WISE summary-22-06-11" xfId="2456"/>
    <cellStyle name="_pgvcl-costal_NEW MIS From JND Circle_T&amp;D August-08" xfId="2457"/>
    <cellStyle name="_pgvcl-costal_NEW MIS From JND Circle_T&amp;D August-08_TNDOCT-TO MAR-14" xfId="2458"/>
    <cellStyle name="_pgvcl-costal_NEW MIS From JND Circle_T&amp;D Dec-08" xfId="2459"/>
    <cellStyle name="_pgvcl-costal_NEW MIS From JND Circle_T&amp;D Dec-08_TNDOCT-TO MAR-14" xfId="2460"/>
    <cellStyle name="_pgvcl-costal_NEW MIS From JND Circle_T&amp;D July-08" xfId="2461"/>
    <cellStyle name="_pgvcl-costal_NEW MIS From JND Circle_T&amp;D July-08_TNDOCT-TO MAR-14" xfId="2462"/>
    <cellStyle name="_pgvcl-costal_NEW MIS From JND Circle_TNDOCT-TO MAR-14" xfId="2463"/>
    <cellStyle name="_pgvcl-costal_NEW MIS From JND Circle_URBAN WEEKLY PBR CO" xfId="2464"/>
    <cellStyle name="_pgvcl-costal_NEW MIS From JND Circle_URBAN WEEKLY PBR CO_TNDOCT-TO MAR-14" xfId="2465"/>
    <cellStyle name="_pgvcl-costal_NEW MIS From JND Circle_Weekly Urban PBR CO - 06-03-09 to 12-03-09" xfId="2466"/>
    <cellStyle name="_pgvcl-costal_NEW MIS From JND Circle_Weekly Urban PBR CO - 06-03-09 to 12-03-09_TNDOCT-TO MAR-14" xfId="2467"/>
    <cellStyle name="_pgvcl-costal_NEW MIS From JND Circle_Weekly Urban PBR CO - 20-02-09 to 26-02-09" xfId="2468"/>
    <cellStyle name="_pgvcl-costal_NEW MIS From JND Circle_Weekly Urban PBR CO - 20-02-09 to 26-02-09_TNDOCT-TO MAR-14" xfId="2469"/>
    <cellStyle name="_pgvcl-costal_NEW MIS From JND Circle_Weekly Urban PBR CO - 30-01-09 to 05-02-09" xfId="2470"/>
    <cellStyle name="_pgvcl-costal_NEW MIS From JND Circle_Weekly Urban PBR CO - 30-01-09 to 05-02-09_TNDOCT-TO MAR-14" xfId="2471"/>
    <cellStyle name="_pgvcl-costal_NEW MIS From JND Circle_Weekly Urban PBR CO - 9-1-09 to 15.01.09" xfId="2472"/>
    <cellStyle name="_pgvcl-costal_NEW MIS From JND Circle_Weekly Urban PBR CO - 9-1-09 to 15.01.09_TNDOCT-TO MAR-14" xfId="2473"/>
    <cellStyle name="_pgvcl-costal_NEW MIS Jan - 08" xfId="2474"/>
    <cellStyle name="_pgvcl-costal_NEW MIS Jan - 08_Book-DMTHL" xfId="2475"/>
    <cellStyle name="_pgvcl-costal_NEW MIS Jan - 08_Comparison" xfId="2476"/>
    <cellStyle name="_pgvcl-costal_NEW MIS Jan - 08_Comparison_TNDOCT-TO MAR-14" xfId="2477"/>
    <cellStyle name="_pgvcl-costal_NEW MIS Jan - 08_Details of Selected Urban Feeder" xfId="2478"/>
    <cellStyle name="_pgvcl-costal_NEW MIS Jan - 08_Details of Selected Urban Feeder_TNDOCT-TO MAR-14" xfId="2479"/>
    <cellStyle name="_pgvcl-costal_NEW MIS Jan - 08_DHTHL JAN-09" xfId="2480"/>
    <cellStyle name="_pgvcl-costal_NEW MIS Jan - 08_dnthl Feb-09" xfId="2481"/>
    <cellStyle name="_pgvcl-costal_NEW MIS Jan - 08_JGYssss" xfId="2482"/>
    <cellStyle name="_pgvcl-costal_NEW MIS Jan - 08_JGYssss_TNDOCT-TO MAR-14" xfId="2483"/>
    <cellStyle name="_pgvcl-costal_NEW MIS Jan - 08_PBR" xfId="2484"/>
    <cellStyle name="_pgvcl-costal_NEW MIS Jan - 08_PBR CO_DAILY REPORT GIS - 20-01-09" xfId="2485"/>
    <cellStyle name="_pgvcl-costal_NEW MIS Jan - 08_PBR CO_DAILY REPORT GIS - 20-01-09_TNDOCT-TO MAR-14" xfId="2486"/>
    <cellStyle name="_pgvcl-costal_NEW MIS Jan - 08_PBR_TNDOCT-TO MAR-14" xfId="2487"/>
    <cellStyle name="_pgvcl-costal_NEW MIS Jan - 08_SSNNL CANAL WISE summary-22-06-11" xfId="2488"/>
    <cellStyle name="_pgvcl-costal_NEW MIS Jan - 08_T&amp;D August-08" xfId="2489"/>
    <cellStyle name="_pgvcl-costal_NEW MIS Jan - 08_T&amp;D August-08_TNDOCT-TO MAR-14" xfId="2490"/>
    <cellStyle name="_pgvcl-costal_NEW MIS Jan - 08_T&amp;D Dec-08" xfId="2491"/>
    <cellStyle name="_pgvcl-costal_NEW MIS Jan - 08_T&amp;D Dec-08_TNDOCT-TO MAR-14" xfId="2492"/>
    <cellStyle name="_pgvcl-costal_NEW MIS Jan - 08_T&amp;D July-08" xfId="2493"/>
    <cellStyle name="_pgvcl-costal_NEW MIS Jan - 08_T&amp;D July-08_TNDOCT-TO MAR-14" xfId="2494"/>
    <cellStyle name="_pgvcl-costal_NEW MIS Jan - 08_TNDOCT-TO MAR-14" xfId="2495"/>
    <cellStyle name="_pgvcl-costal_NEW MIS Jan - 08_URBAN WEEKLY PBR CO" xfId="2496"/>
    <cellStyle name="_pgvcl-costal_NEW MIS Jan - 08_URBAN WEEKLY PBR CO_TNDOCT-TO MAR-14" xfId="2497"/>
    <cellStyle name="_pgvcl-costal_NEW MIS Jan - 08_Weekly Urban PBR CO - 06-03-09 to 12-03-09" xfId="2498"/>
    <cellStyle name="_pgvcl-costal_NEW MIS Jan - 08_Weekly Urban PBR CO - 06-03-09 to 12-03-09_TNDOCT-TO MAR-14" xfId="2499"/>
    <cellStyle name="_pgvcl-costal_NEW MIS Jan - 08_Weekly Urban PBR CO - 20-02-09 to 26-02-09" xfId="2500"/>
    <cellStyle name="_pgvcl-costal_NEW MIS Jan - 08_Weekly Urban PBR CO - 20-02-09 to 26-02-09_TNDOCT-TO MAR-14" xfId="2501"/>
    <cellStyle name="_pgvcl-costal_NEW MIS Jan - 08_Weekly Urban PBR CO - 30-01-09 to 05-02-09" xfId="2502"/>
    <cellStyle name="_pgvcl-costal_NEW MIS Jan - 08_Weekly Urban PBR CO - 30-01-09 to 05-02-09_TNDOCT-TO MAR-14" xfId="2503"/>
    <cellStyle name="_pgvcl-costal_NEW MIS Jan - 08_Weekly Urban PBR CO - 9-1-09 to 15.01.09" xfId="2504"/>
    <cellStyle name="_pgvcl-costal_NEW MIS Jan - 08_Weekly Urban PBR CO - 9-1-09 to 15.01.09_TNDOCT-TO MAR-14" xfId="2505"/>
    <cellStyle name="_pgvcl-costal_NEWMISFromJNDCircle-DEC07" xfId="2506"/>
    <cellStyle name="_pgvcl-costal_PBR" xfId="2507"/>
    <cellStyle name="_pgvcl-costal_PBR CO_DAILY REPORT GIS - 20-01-09" xfId="2508"/>
    <cellStyle name="_pgvcl-costal_PBR CO_DAILY REPORT GIS - 20-01-09_TNDOCT-TO MAR-14" xfId="2509"/>
    <cellStyle name="_pgvcl-costal_PBR_TNDOCT-TO MAR-14" xfId="2510"/>
    <cellStyle name="_pgvcl-costal_PBR-7" xfId="2511"/>
    <cellStyle name="_pgvcl-costal_PBR-7_TNDOCT-TO MAR-14" xfId="2512"/>
    <cellStyle name="_pgvcl-costal_Performance Report 26.10.09" xfId="2513"/>
    <cellStyle name="_pgvcl-costal_pgvcl" xfId="2514"/>
    <cellStyle name="_pgvcl-costal_PGVCL-" xfId="2515"/>
    <cellStyle name="_pgvcl-costal_pgvcl_Accident - 2007-08 + 2008-09 -- 15.12.08" xfId="2516"/>
    <cellStyle name="_pgvcl-costal_PGVCL-_Accident - 2007-08 + 2008-09 -- 15.12.08" xfId="2517"/>
    <cellStyle name="_pgvcl-costal_pgvcl_Accident - 2007-08 + 2008-09 -- 15.12.08_TNDOCT-TO MAR-14" xfId="2518"/>
    <cellStyle name="_pgvcl-costal_PGVCL-_Accident - 2007-08 + 2008-09 -- 15.12.08_TNDOCT-TO MAR-14" xfId="2519"/>
    <cellStyle name="_pgvcl-costal_pgvcl_Accident S-dn wise up to Nov. 08 for SE's Conference" xfId="2520"/>
    <cellStyle name="_pgvcl-costal_PGVCL-_Accident S-dn wise up to Nov. 08 for SE's Conference" xfId="2521"/>
    <cellStyle name="_pgvcl-costal_pgvcl_Accident S-dn wise up to Nov. 08 for SE's Conference_TNDOCT-TO MAR-14" xfId="2522"/>
    <cellStyle name="_pgvcl-costal_PGVCL-_Accident S-dn wise up to Nov. 08 for SE's Conference_TNDOCT-TO MAR-14" xfId="2523"/>
    <cellStyle name="_pgvcl-costal_pgvcl_AG TC METER " xfId="2524"/>
    <cellStyle name="_pgvcl-costal_PGVCL-_AG TC METER " xfId="2525"/>
    <cellStyle name="_pgvcl-costal_pgvcl_AG TC METER _Book-DMTHL" xfId="2526"/>
    <cellStyle name="_pgvcl-costal_PGVCL-_AG TC METER _Book-DMTHL" xfId="2527"/>
    <cellStyle name="_pgvcl-costal_pgvcl_AG TC METER _Comparison" xfId="2528"/>
    <cellStyle name="_pgvcl-costal_PGVCL-_AG TC METER _Comparison" xfId="2529"/>
    <cellStyle name="_pgvcl-costal_pgvcl_AG TC METER _Comparison_TNDOCT-TO MAR-14" xfId="2530"/>
    <cellStyle name="_pgvcl-costal_PGVCL-_AG TC METER _Comparison_TNDOCT-TO MAR-14" xfId="2531"/>
    <cellStyle name="_pgvcl-costal_pgvcl_AG TC METER _Details of Selected Urban Feeder" xfId="2532"/>
    <cellStyle name="_pgvcl-costal_PGVCL-_AG TC METER _Details of Selected Urban Feeder" xfId="2533"/>
    <cellStyle name="_pgvcl-costal_pgvcl_AG TC METER _Details of Selected Urban Feeder_TNDOCT-TO MAR-14" xfId="2534"/>
    <cellStyle name="_pgvcl-costal_PGVCL-_AG TC METER _Details of Selected Urban Feeder_TNDOCT-TO MAR-14" xfId="2535"/>
    <cellStyle name="_pgvcl-costal_pgvcl_AG TC METER _DHTHL JAN-09" xfId="2536"/>
    <cellStyle name="_pgvcl-costal_PGVCL-_AG TC METER _DHTHL JAN-09" xfId="2537"/>
    <cellStyle name="_pgvcl-costal_pgvcl_AG TC METER _dnthl Feb-09" xfId="2538"/>
    <cellStyle name="_pgvcl-costal_PGVCL-_AG TC METER _dnthl Feb-09" xfId="2539"/>
    <cellStyle name="_pgvcl-costal_pgvcl_AG TC METER _JGYssss" xfId="2540"/>
    <cellStyle name="_pgvcl-costal_PGVCL-_AG TC METER _JGYssss" xfId="2541"/>
    <cellStyle name="_pgvcl-costal_pgvcl_AG TC METER _JGYssss_TNDOCT-TO MAR-14" xfId="2542"/>
    <cellStyle name="_pgvcl-costal_PGVCL-_AG TC METER _JGYssss_TNDOCT-TO MAR-14" xfId="2543"/>
    <cellStyle name="_pgvcl-costal_pgvcl_AG TC METER _PBR" xfId="2544"/>
    <cellStyle name="_pgvcl-costal_PGVCL-_AG TC METER _PBR" xfId="2545"/>
    <cellStyle name="_pgvcl-costal_pgvcl_AG TC METER _PBR CO_DAILY REPORT GIS - 20-01-09" xfId="2546"/>
    <cellStyle name="_pgvcl-costal_PGVCL-_AG TC METER _PBR CO_DAILY REPORT GIS - 20-01-09" xfId="2547"/>
    <cellStyle name="_pgvcl-costal_pgvcl_AG TC METER _PBR CO_DAILY REPORT GIS - 20-01-09_TNDOCT-TO MAR-14" xfId="2548"/>
    <cellStyle name="_pgvcl-costal_PGVCL-_AG TC METER _PBR CO_DAILY REPORT GIS - 20-01-09_TNDOCT-TO MAR-14" xfId="2549"/>
    <cellStyle name="_pgvcl-costal_pgvcl_AG TC METER _PBR_TNDOCT-TO MAR-14" xfId="2550"/>
    <cellStyle name="_pgvcl-costal_PGVCL-_AG TC METER _PBR_TNDOCT-TO MAR-14" xfId="2551"/>
    <cellStyle name="_pgvcl-costal_pgvcl_AG TC METER _T&amp;D August-08" xfId="2552"/>
    <cellStyle name="_pgvcl-costal_PGVCL-_AG TC METER _T&amp;D August-08" xfId="2553"/>
    <cellStyle name="_pgvcl-costal_pgvcl_AG TC METER _T&amp;D August-08_TNDOCT-TO MAR-14" xfId="2554"/>
    <cellStyle name="_pgvcl-costal_PGVCL-_AG TC METER _T&amp;D August-08_TNDOCT-TO MAR-14" xfId="2555"/>
    <cellStyle name="_pgvcl-costal_pgvcl_AG TC METER _T&amp;D Dec-08" xfId="2556"/>
    <cellStyle name="_pgvcl-costal_PGVCL-_AG TC METER _T&amp;D Dec-08" xfId="2557"/>
    <cellStyle name="_pgvcl-costal_pgvcl_AG TC METER _T&amp;D Dec-08_TNDOCT-TO MAR-14" xfId="2558"/>
    <cellStyle name="_pgvcl-costal_PGVCL-_AG TC METER _T&amp;D Dec-08_TNDOCT-TO MAR-14" xfId="2559"/>
    <cellStyle name="_pgvcl-costal_pgvcl_AG TC METER _T&amp;D July-08" xfId="2560"/>
    <cellStyle name="_pgvcl-costal_PGVCL-_AG TC METER _T&amp;D July-08" xfId="2561"/>
    <cellStyle name="_pgvcl-costal_pgvcl_AG TC METER _T&amp;D July-08_TNDOCT-TO MAR-14" xfId="2562"/>
    <cellStyle name="_pgvcl-costal_PGVCL-_AG TC METER _T&amp;D July-08_TNDOCT-TO MAR-14" xfId="2563"/>
    <cellStyle name="_pgvcl-costal_pgvcl_AG TC METER _TNDOCT-TO MAR-14" xfId="2564"/>
    <cellStyle name="_pgvcl-costal_PGVCL-_AG TC METER _TNDOCT-TO MAR-14" xfId="2565"/>
    <cellStyle name="_pgvcl-costal_pgvcl_AG TC METER _URBAN WEEKLY PBR CO" xfId="2566"/>
    <cellStyle name="_pgvcl-costal_PGVCL-_AG TC METER _URBAN WEEKLY PBR CO" xfId="2567"/>
    <cellStyle name="_pgvcl-costal_pgvcl_AG TC METER _URBAN WEEKLY PBR CO_TNDOCT-TO MAR-14" xfId="2568"/>
    <cellStyle name="_pgvcl-costal_PGVCL-_AG TC METER _URBAN WEEKLY PBR CO_TNDOCT-TO MAR-14" xfId="2569"/>
    <cellStyle name="_pgvcl-costal_pgvcl_AG TC METER _Weekly Urban PBR CO - 06-03-09 to 12-03-09" xfId="2570"/>
    <cellStyle name="_pgvcl-costal_PGVCL-_AG TC METER _Weekly Urban PBR CO - 06-03-09 to 12-03-09" xfId="2571"/>
    <cellStyle name="_pgvcl-costal_pgvcl_AG TC METER _Weekly Urban PBR CO - 06-03-09 to 12-03-09_TNDOCT-TO MAR-14" xfId="2572"/>
    <cellStyle name="_pgvcl-costal_PGVCL-_AG TC METER _Weekly Urban PBR CO - 06-03-09 to 12-03-09_TNDOCT-TO MAR-14" xfId="2573"/>
    <cellStyle name="_pgvcl-costal_pgvcl_AG TC METER _Weekly Urban PBR CO - 20-02-09 to 26-02-09" xfId="2574"/>
    <cellStyle name="_pgvcl-costal_PGVCL-_AG TC METER _Weekly Urban PBR CO - 20-02-09 to 26-02-09" xfId="2575"/>
    <cellStyle name="_pgvcl-costal_pgvcl_AG TC METER _Weekly Urban PBR CO - 20-02-09 to 26-02-09_TNDOCT-TO MAR-14" xfId="2576"/>
    <cellStyle name="_pgvcl-costal_PGVCL-_AG TC METER _Weekly Urban PBR CO - 20-02-09 to 26-02-09_TNDOCT-TO MAR-14" xfId="2577"/>
    <cellStyle name="_pgvcl-costal_pgvcl_AG TC METER _Weekly Urban PBR CO - 30-01-09 to 05-02-09" xfId="2578"/>
    <cellStyle name="_pgvcl-costal_PGVCL-_AG TC METER _Weekly Urban PBR CO - 30-01-09 to 05-02-09" xfId="2579"/>
    <cellStyle name="_pgvcl-costal_pgvcl_AG TC METER _Weekly Urban PBR CO - 30-01-09 to 05-02-09_TNDOCT-TO MAR-14" xfId="2580"/>
    <cellStyle name="_pgvcl-costal_PGVCL-_AG TC METER _Weekly Urban PBR CO - 30-01-09 to 05-02-09_TNDOCT-TO MAR-14" xfId="2581"/>
    <cellStyle name="_pgvcl-costal_pgvcl_AG TC METER _Weekly Urban PBR CO - 9-1-09 to 15.01.09" xfId="2582"/>
    <cellStyle name="_pgvcl-costal_PGVCL-_AG TC METER _Weekly Urban PBR CO - 9-1-09 to 15.01.09" xfId="2583"/>
    <cellStyle name="_pgvcl-costal_pgvcl_AG TC METER _Weekly Urban PBR CO - 9-1-09 to 15.01.09_TNDOCT-TO MAR-14" xfId="2584"/>
    <cellStyle name="_pgvcl-costal_PGVCL-_AG TC METER _Weekly Urban PBR CO - 9-1-09 to 15.01.09_TNDOCT-TO MAR-14" xfId="2585"/>
    <cellStyle name="_pgvcl-costal_pgvcl_Book1" xfId="2586"/>
    <cellStyle name="_pgvcl-costal_PGVCL-_Book1" xfId="2587"/>
    <cellStyle name="_pgvcl-costal_pgvcl_Book1 (1)" xfId="2588"/>
    <cellStyle name="_pgvcl-costal_PGVCL-_Book1 (1)" xfId="2589"/>
    <cellStyle name="_pgvcl-costal_pgvcl_Book1 (1)_SSNNL CANAL WISE summary-22-06-11" xfId="2590"/>
    <cellStyle name="_pgvcl-costal_PGVCL-_Book1 (1)_SSNNL CANAL WISE summary-22-06-11" xfId="2591"/>
    <cellStyle name="_pgvcl-costal_pgvcl_Book1_SSNNL CANAL WISE summary-22-06-11" xfId="2592"/>
    <cellStyle name="_pgvcl-costal_PGVCL-_Book1_SSNNL CANAL WISE summary-22-06-11" xfId="2593"/>
    <cellStyle name="_pgvcl-costal_pgvcl_Book-DMTHL" xfId="2594"/>
    <cellStyle name="_pgvcl-costal_PGVCL-_Book-DMTHL" xfId="2595"/>
    <cellStyle name="_pgvcl-costal_pgvcl_Botad MIS June 09" xfId="2596"/>
    <cellStyle name="_pgvcl-costal_PGVCL-_Botad MIS June 09" xfId="2597"/>
    <cellStyle name="_pgvcl-costal_pgvcl_botad new formats for mis" xfId="2598"/>
    <cellStyle name="_pgvcl-costal_PGVCL-_botad new formats for mis" xfId="2599"/>
    <cellStyle name="_pgvcl-costal_pgvcl_botad new formats for mis_SSNNL CANAL WISE summary-22-06-11" xfId="2600"/>
    <cellStyle name="_pgvcl-costal_PGVCL-_botad new formats for mis_SSNNL CANAL WISE summary-22-06-11" xfId="2601"/>
    <cellStyle name="_pgvcl-costal_pgvcl_BVN-7" xfId="2602"/>
    <cellStyle name="_pgvcl-costal_PGVCL-_BVN-7" xfId="2603"/>
    <cellStyle name="_pgvcl-costal_pgvcl_BVN-7_SSNNL CANAL WISE summary-22-06-11" xfId="2604"/>
    <cellStyle name="_pgvcl-costal_PGVCL-_BVN-7_SSNNL CANAL WISE summary-22-06-11" xfId="2605"/>
    <cellStyle name="_pgvcl-costal_pgvcl_Comparison" xfId="2606"/>
    <cellStyle name="_pgvcl-costal_PGVCL-_Comparison" xfId="2607"/>
    <cellStyle name="_pgvcl-costal_pgvcl_Comparison_TNDOCT-TO MAR-14" xfId="2608"/>
    <cellStyle name="_pgvcl-costal_PGVCL-_Comparison_TNDOCT-TO MAR-14" xfId="2609"/>
    <cellStyle name="_pgvcl-costal_pgvcl_Details of Selected Urban Feeder" xfId="2610"/>
    <cellStyle name="_pgvcl-costal_PGVCL-_Details of Selected Urban Feeder" xfId="2611"/>
    <cellStyle name="_pgvcl-costal_pgvcl_Details of Selected Urban Feeder_TNDOCT-TO MAR-14" xfId="2612"/>
    <cellStyle name="_pgvcl-costal_PGVCL-_Details of Selected Urban Feeder_TNDOCT-TO MAR-14" xfId="2613"/>
    <cellStyle name="_pgvcl-costal_pgvcl_DHTHL JAN-09" xfId="2614"/>
    <cellStyle name="_pgvcl-costal_PGVCL-_DHTHL JAN-09" xfId="2615"/>
    <cellStyle name="_pgvcl-costal_pgvcl_dnthl Feb-09" xfId="2616"/>
    <cellStyle name="_pgvcl-costal_PGVCL-_dnthl Feb-09" xfId="2617"/>
    <cellStyle name="_pgvcl-costal_pgvcl_FINAL SSNNL SUMMARY" xfId="2618"/>
    <cellStyle name="_pgvcl-costal_PGVCL-_FINAL SSNNL SUMMARY" xfId="2619"/>
    <cellStyle name="_pgvcl-costal_pgvcl_JGYssss" xfId="2620"/>
    <cellStyle name="_pgvcl-costal_PGVCL-_JGYssss" xfId="2621"/>
    <cellStyle name="_pgvcl-costal_pgvcl_JGYssss_TNDOCT-TO MAR-14" xfId="2622"/>
    <cellStyle name="_pgvcl-costal_PGVCL-_JGYssss_TNDOCT-TO MAR-14" xfId="2623"/>
    <cellStyle name="_pgvcl-costal_pgvcl_JMN-7" xfId="2624"/>
    <cellStyle name="_pgvcl-costal_PGVCL-_JMN-7" xfId="2625"/>
    <cellStyle name="_pgvcl-costal_pgvcl_JMN-7_Book1 (1)" xfId="2626"/>
    <cellStyle name="_pgvcl-costal_PGVCL-_JMN-7_Book1 (1)" xfId="2627"/>
    <cellStyle name="_pgvcl-costal_pgvcl_JMN-7_Book1 (1)_SSNNL CANAL WISE summary-22-06-11" xfId="2628"/>
    <cellStyle name="_pgvcl-costal_PGVCL-_JMN-7_Book1 (1)_SSNNL CANAL WISE summary-22-06-11" xfId="2629"/>
    <cellStyle name="_pgvcl-costal_pgvcl_JMN-7_FINAL SSNNL SUMMARY" xfId="2630"/>
    <cellStyle name="_pgvcl-costal_PGVCL-_JMN-7_FINAL SSNNL SUMMARY" xfId="2631"/>
    <cellStyle name="_pgvcl-costal_pgvcl_JMN-7_SSNNL CANAL WISE summary-22-06-11" xfId="2632"/>
    <cellStyle name="_pgvcl-costal_PGVCL-_JMN-7_SSNNL CANAL WISE summary-22-06-11" xfId="2633"/>
    <cellStyle name="_pgvcl-costal_pgvcl_JMN-7_TMS MIS Oct 2009 BOTAD" xfId="2634"/>
    <cellStyle name="_pgvcl-costal_PGVCL-_JMN-7_TMS MIS Oct 2009 BOTAD" xfId="2635"/>
    <cellStyle name="_pgvcl-costal_pgvcl_JMN-7_TMS MIS Oct 2009 BOTAD_SSNNL CANAL WISE summary-22-06-11" xfId="2636"/>
    <cellStyle name="_pgvcl-costal_PGVCL-_JMN-7_TMS MIS Oct 2009 BOTAD_SSNNL CANAL WISE summary-22-06-11" xfId="2637"/>
    <cellStyle name="_pgvcl-costal_pgvcl_JMN-7_TNDOCT-TO MAR-14" xfId="2638"/>
    <cellStyle name="_pgvcl-costal_PGVCL-_JMN-7_TNDOCT-TO MAR-14" xfId="2639"/>
    <cellStyle name="_pgvcl-costal_pgvcl_JMN-77" xfId="2640"/>
    <cellStyle name="_pgvcl-costal_PGVCL-_JMN-77" xfId="2641"/>
    <cellStyle name="_pgvcl-costal_pgvcl_JMN-77_Book1 (1)" xfId="2642"/>
    <cellStyle name="_pgvcl-costal_PGVCL-_JMN-77_Book1 (1)" xfId="2643"/>
    <cellStyle name="_pgvcl-costal_pgvcl_JMN-77_Book1 (1)_SSNNL CANAL WISE summary-22-06-11" xfId="2644"/>
    <cellStyle name="_pgvcl-costal_PGVCL-_JMN-77_Book1 (1)_SSNNL CANAL WISE summary-22-06-11" xfId="2645"/>
    <cellStyle name="_pgvcl-costal_pgvcl_JMN-77_FINAL SSNNL SUMMARY" xfId="2646"/>
    <cellStyle name="_pgvcl-costal_PGVCL-_JMN-77_FINAL SSNNL SUMMARY" xfId="2647"/>
    <cellStyle name="_pgvcl-costal_pgvcl_JMN-77_SSNNL CANAL WISE summary-22-06-11" xfId="2648"/>
    <cellStyle name="_pgvcl-costal_PGVCL-_JMN-77_SSNNL CANAL WISE summary-22-06-11" xfId="2649"/>
    <cellStyle name="_pgvcl-costal_pgvcl_JMN-77_TMS MIS Oct 2009 BOTAD" xfId="2650"/>
    <cellStyle name="_pgvcl-costal_PGVCL-_JMN-77_TMS MIS Oct 2009 BOTAD" xfId="2651"/>
    <cellStyle name="_pgvcl-costal_pgvcl_JMN-77_TMS MIS Oct 2009 BOTAD_SSNNL CANAL WISE summary-22-06-11" xfId="2652"/>
    <cellStyle name="_pgvcl-costal_PGVCL-_JMN-77_TMS MIS Oct 2009 BOTAD_SSNNL CANAL WISE summary-22-06-11" xfId="2653"/>
    <cellStyle name="_pgvcl-costal_pgvcl_JMN-77_TNDOCT-TO MAR-14" xfId="2654"/>
    <cellStyle name="_pgvcl-costal_PGVCL-_JMN-77_TNDOCT-TO MAR-14" xfId="2655"/>
    <cellStyle name="_pgvcl-costal_pgvcl_JND - 5" xfId="2656"/>
    <cellStyle name="_pgvcl-costal_PGVCL-_JND - 5" xfId="2657"/>
    <cellStyle name="_pgvcl-costal_pgvcl_JND - 5 CFL" xfId="2658"/>
    <cellStyle name="_pgvcl-costal_PGVCL-_JND - 5 CFL" xfId="2659"/>
    <cellStyle name="_pgvcl-costal_pgvcl_JND - 5 CFL_City Division MIS JAN-09" xfId="2660"/>
    <cellStyle name="_pgvcl-costal_PGVCL-_JND - 5 CFL_City Division MIS JAN-09" xfId="2661"/>
    <cellStyle name="_pgvcl-costal_pgvcl_JND - 5 CFL_City Division MIS JAN-09_SSNNL CANAL WISE summary-22-06-11" xfId="2662"/>
    <cellStyle name="_pgvcl-costal_PGVCL-_JND - 5 CFL_City Division MIS JAN-09_SSNNL CANAL WISE summary-22-06-11" xfId="2663"/>
    <cellStyle name="_pgvcl-costal_pgvcl_JND - 5 CFL_NEW MIS Jan-09" xfId="2664"/>
    <cellStyle name="_pgvcl-costal_PGVCL-_JND - 5 CFL_NEW MIS Jan-09" xfId="2665"/>
    <cellStyle name="_pgvcl-costal_pgvcl_JND - 5 CFL_NEW MIS Jan-09_SSNNL CANAL WISE summary-22-06-11" xfId="2666"/>
    <cellStyle name="_pgvcl-costal_PGVCL-_JND - 5 CFL_NEW MIS Jan-09_SSNNL CANAL WISE summary-22-06-11" xfId="2667"/>
    <cellStyle name="_pgvcl-costal_pgvcl_JND - 5 CFL_SSNNL CANAL WISE summary-22-06-11" xfId="2668"/>
    <cellStyle name="_pgvcl-costal_PGVCL-_JND - 5 CFL_SSNNL CANAL WISE summary-22-06-11" xfId="2669"/>
    <cellStyle name="_pgvcl-costal_pgvcl_JND - 5_Book-DMTHL" xfId="2670"/>
    <cellStyle name="_pgvcl-costal_PGVCL-_JND - 5_Book-DMTHL" xfId="2671"/>
    <cellStyle name="_pgvcl-costal_pgvcl_JND - 5_City Division MIS JAN-09" xfId="2672"/>
    <cellStyle name="_pgvcl-costal_PGVCL-_JND - 5_City Division MIS JAN-09" xfId="2673"/>
    <cellStyle name="_pgvcl-costal_pgvcl_JND - 5_City Division MIS JAN-09_SSNNL CANAL WISE summary-22-06-11" xfId="2674"/>
    <cellStyle name="_pgvcl-costal_PGVCL-_JND - 5_City Division MIS JAN-09_SSNNL CANAL WISE summary-22-06-11" xfId="2675"/>
    <cellStyle name="_pgvcl-costal_pgvcl_JND - 5_Comparison" xfId="2676"/>
    <cellStyle name="_pgvcl-costal_PGVCL-_JND - 5_Comparison" xfId="2677"/>
    <cellStyle name="_pgvcl-costal_pgvcl_JND - 5_Comparison_TNDOCT-TO MAR-14" xfId="2678"/>
    <cellStyle name="_pgvcl-costal_PGVCL-_JND - 5_Comparison_TNDOCT-TO MAR-14" xfId="2679"/>
    <cellStyle name="_pgvcl-costal_pgvcl_JND - 5_Details of Selected Urban Feeder" xfId="2680"/>
    <cellStyle name="_pgvcl-costal_PGVCL-_JND - 5_Details of Selected Urban Feeder" xfId="2681"/>
    <cellStyle name="_pgvcl-costal_pgvcl_JND - 5_Details of Selected Urban Feeder_TNDOCT-TO MAR-14" xfId="2682"/>
    <cellStyle name="_pgvcl-costal_PGVCL-_JND - 5_Details of Selected Urban Feeder_TNDOCT-TO MAR-14" xfId="2683"/>
    <cellStyle name="_pgvcl-costal_pgvcl_JND - 5_DHTHL JAN-09" xfId="2684"/>
    <cellStyle name="_pgvcl-costal_PGVCL-_JND - 5_DHTHL JAN-09" xfId="2685"/>
    <cellStyle name="_pgvcl-costal_pgvcl_JND - 5_dnthl Feb-09" xfId="2686"/>
    <cellStyle name="_pgvcl-costal_PGVCL-_JND - 5_dnthl Feb-09" xfId="2687"/>
    <cellStyle name="_pgvcl-costal_pgvcl_JND - 5_JGYssss" xfId="2688"/>
    <cellStyle name="_pgvcl-costal_PGVCL-_JND - 5_JGYssss" xfId="2689"/>
    <cellStyle name="_pgvcl-costal_pgvcl_JND - 5_JGYssss_TNDOCT-TO MAR-14" xfId="2690"/>
    <cellStyle name="_pgvcl-costal_PGVCL-_JND - 5_JGYssss_TNDOCT-TO MAR-14" xfId="2691"/>
    <cellStyle name="_pgvcl-costal_pgvcl_JND - 5_NEW MIS Jan-09" xfId="2692"/>
    <cellStyle name="_pgvcl-costal_PGVCL-_JND - 5_NEW MIS Jan-09" xfId="2693"/>
    <cellStyle name="_pgvcl-costal_pgvcl_JND - 5_NEW MIS Jan-09_SSNNL CANAL WISE summary-22-06-11" xfId="2694"/>
    <cellStyle name="_pgvcl-costal_PGVCL-_JND - 5_NEW MIS Jan-09_SSNNL CANAL WISE summary-22-06-11" xfId="2695"/>
    <cellStyle name="_pgvcl-costal_pgvcl_JND - 5_PBR" xfId="2696"/>
    <cellStyle name="_pgvcl-costal_PGVCL-_JND - 5_PBR" xfId="2697"/>
    <cellStyle name="_pgvcl-costal_pgvcl_JND - 5_PBR CO_DAILY REPORT GIS - 20-01-09" xfId="2698"/>
    <cellStyle name="_pgvcl-costal_PGVCL-_JND - 5_PBR CO_DAILY REPORT GIS - 20-01-09" xfId="2699"/>
    <cellStyle name="_pgvcl-costal_pgvcl_JND - 5_PBR CO_DAILY REPORT GIS - 20-01-09_TNDOCT-TO MAR-14" xfId="2700"/>
    <cellStyle name="_pgvcl-costal_PGVCL-_JND - 5_PBR CO_DAILY REPORT GIS - 20-01-09_TNDOCT-TO MAR-14" xfId="2701"/>
    <cellStyle name="_pgvcl-costal_pgvcl_JND - 5_PBR_TNDOCT-TO MAR-14" xfId="2702"/>
    <cellStyle name="_pgvcl-costal_PGVCL-_JND - 5_PBR_TNDOCT-TO MAR-14" xfId="2703"/>
    <cellStyle name="_pgvcl-costal_pgvcl_JND - 5_SSNNL CANAL WISE summary-22-06-11" xfId="2704"/>
    <cellStyle name="_pgvcl-costal_PGVCL-_JND - 5_SSNNL CANAL WISE summary-22-06-11" xfId="2705"/>
    <cellStyle name="_pgvcl-costal_pgvcl_JND - 5_T&amp;D August-08" xfId="2706"/>
    <cellStyle name="_pgvcl-costal_PGVCL-_JND - 5_T&amp;D August-08" xfId="2707"/>
    <cellStyle name="_pgvcl-costal_pgvcl_JND - 5_T&amp;D August-08_TNDOCT-TO MAR-14" xfId="2708"/>
    <cellStyle name="_pgvcl-costal_PGVCL-_JND - 5_T&amp;D August-08_TNDOCT-TO MAR-14" xfId="2709"/>
    <cellStyle name="_pgvcl-costal_pgvcl_JND - 5_T&amp;D Dec-08" xfId="2710"/>
    <cellStyle name="_pgvcl-costal_PGVCL-_JND - 5_T&amp;D Dec-08" xfId="2711"/>
    <cellStyle name="_pgvcl-costal_pgvcl_JND - 5_T&amp;D Dec-08_TNDOCT-TO MAR-14" xfId="2712"/>
    <cellStyle name="_pgvcl-costal_PGVCL-_JND - 5_T&amp;D Dec-08_TNDOCT-TO MAR-14" xfId="2713"/>
    <cellStyle name="_pgvcl-costal_pgvcl_JND - 5_T&amp;D July-08" xfId="2714"/>
    <cellStyle name="_pgvcl-costal_PGVCL-_JND - 5_T&amp;D July-08" xfId="2715"/>
    <cellStyle name="_pgvcl-costal_pgvcl_JND - 5_T&amp;D July-08_TNDOCT-TO MAR-14" xfId="2716"/>
    <cellStyle name="_pgvcl-costal_PGVCL-_JND - 5_T&amp;D July-08_TNDOCT-TO MAR-14" xfId="2717"/>
    <cellStyle name="_pgvcl-costal_pgvcl_JND - 5_TNDOCT-TO MAR-14" xfId="2718"/>
    <cellStyle name="_pgvcl-costal_PGVCL-_JND - 5_TNDOCT-TO MAR-14" xfId="2719"/>
    <cellStyle name="_pgvcl-costal_pgvcl_JND - 5_URBAN WEEKLY PBR CO" xfId="2720"/>
    <cellStyle name="_pgvcl-costal_PGVCL-_JND - 5_URBAN WEEKLY PBR CO" xfId="2721"/>
    <cellStyle name="_pgvcl-costal_pgvcl_JND - 5_URBAN WEEKLY PBR CO_TNDOCT-TO MAR-14" xfId="2722"/>
    <cellStyle name="_pgvcl-costal_PGVCL-_JND - 5_URBAN WEEKLY PBR CO_TNDOCT-TO MAR-14" xfId="2723"/>
    <cellStyle name="_pgvcl-costal_pgvcl_JND - 5_Weekly Urban PBR CO - 06-03-09 to 12-03-09" xfId="2724"/>
    <cellStyle name="_pgvcl-costal_PGVCL-_JND - 5_Weekly Urban PBR CO - 06-03-09 to 12-03-09" xfId="2725"/>
    <cellStyle name="_pgvcl-costal_pgvcl_JND - 5_Weekly Urban PBR CO - 06-03-09 to 12-03-09_TNDOCT-TO MAR-14" xfId="2726"/>
    <cellStyle name="_pgvcl-costal_PGVCL-_JND - 5_Weekly Urban PBR CO - 06-03-09 to 12-03-09_TNDOCT-TO MAR-14" xfId="2727"/>
    <cellStyle name="_pgvcl-costal_pgvcl_JND - 5_Weekly Urban PBR CO - 20-02-09 to 26-02-09" xfId="2728"/>
    <cellStyle name="_pgvcl-costal_PGVCL-_JND - 5_Weekly Urban PBR CO - 20-02-09 to 26-02-09" xfId="2729"/>
    <cellStyle name="_pgvcl-costal_pgvcl_JND - 5_Weekly Urban PBR CO - 20-02-09 to 26-02-09_TNDOCT-TO MAR-14" xfId="2730"/>
    <cellStyle name="_pgvcl-costal_PGVCL-_JND - 5_Weekly Urban PBR CO - 20-02-09 to 26-02-09_TNDOCT-TO MAR-14" xfId="2731"/>
    <cellStyle name="_pgvcl-costal_pgvcl_JND - 5_Weekly Urban PBR CO - 30-01-09 to 05-02-09" xfId="2732"/>
    <cellStyle name="_pgvcl-costal_PGVCL-_JND - 5_Weekly Urban PBR CO - 30-01-09 to 05-02-09" xfId="2733"/>
    <cellStyle name="_pgvcl-costal_pgvcl_JND - 5_Weekly Urban PBR CO - 30-01-09 to 05-02-09_TNDOCT-TO MAR-14" xfId="2734"/>
    <cellStyle name="_pgvcl-costal_PGVCL-_JND - 5_Weekly Urban PBR CO - 30-01-09 to 05-02-09_TNDOCT-TO MAR-14" xfId="2735"/>
    <cellStyle name="_pgvcl-costal_pgvcl_JND - 5_Weekly Urban PBR CO - 9-1-09 to 15.01.09" xfId="2736"/>
    <cellStyle name="_pgvcl-costal_PGVCL-_JND - 5_Weekly Urban PBR CO - 9-1-09 to 15.01.09" xfId="2737"/>
    <cellStyle name="_pgvcl-costal_pgvcl_JND - 5_Weekly Urban PBR CO - 9-1-09 to 15.01.09_TNDOCT-TO MAR-14" xfId="2738"/>
    <cellStyle name="_pgvcl-costal_PGVCL-_JND - 5_Weekly Urban PBR CO - 9-1-09 to 15.01.09_TNDOCT-TO MAR-14" xfId="2739"/>
    <cellStyle name="_pgvcl-costal_pgvcl_JND 50" xfId="2740"/>
    <cellStyle name="_pgvcl-costal_PGVCL-_JND 50" xfId="2741"/>
    <cellStyle name="_pgvcl-costal_pgvcl_JND 50_City Division MIS JAN-09" xfId="2742"/>
    <cellStyle name="_pgvcl-costal_PGVCL-_JND 50_City Division MIS JAN-09" xfId="2743"/>
    <cellStyle name="_pgvcl-costal_pgvcl_JND 50_City Division MIS JAN-09_SSNNL CANAL WISE summary-22-06-11" xfId="2744"/>
    <cellStyle name="_pgvcl-costal_PGVCL-_JND 50_City Division MIS JAN-09_SSNNL CANAL WISE summary-22-06-11" xfId="2745"/>
    <cellStyle name="_pgvcl-costal_pgvcl_JND 50_NEW MIS Jan-09" xfId="2746"/>
    <cellStyle name="_pgvcl-costal_PGVCL-_JND 50_NEW MIS Jan-09" xfId="2747"/>
    <cellStyle name="_pgvcl-costal_pgvcl_JND 50_NEW MIS Jan-09_SSNNL CANAL WISE summary-22-06-11" xfId="2748"/>
    <cellStyle name="_pgvcl-costal_PGVCL-_JND 50_NEW MIS Jan-09_SSNNL CANAL WISE summary-22-06-11" xfId="2749"/>
    <cellStyle name="_pgvcl-costal_pgvcl_JND 50_SSNNL CANAL WISE summary-22-06-11" xfId="2750"/>
    <cellStyle name="_pgvcl-costal_PGVCL-_JND 50_SSNNL CANAL WISE summary-22-06-11" xfId="2751"/>
    <cellStyle name="_pgvcl-costal_pgvcl_JND-5" xfId="2752"/>
    <cellStyle name="_pgvcl-costal_PGVCL-_JND-5" xfId="2753"/>
    <cellStyle name="_pgvcl-costal_pgvcl_JND-5_Book-DMTHL" xfId="2754"/>
    <cellStyle name="_pgvcl-costal_PGVCL-_JND-5_Book-DMTHL" xfId="2755"/>
    <cellStyle name="_pgvcl-costal_pgvcl_JND-5_City Division MIS JAN-09" xfId="2756"/>
    <cellStyle name="_pgvcl-costal_PGVCL-_JND-5_City Division MIS JAN-09" xfId="2757"/>
    <cellStyle name="_pgvcl-costal_pgvcl_JND-5_City Division MIS JAN-09_SSNNL CANAL WISE summary-22-06-11" xfId="2758"/>
    <cellStyle name="_pgvcl-costal_PGVCL-_JND-5_City Division MIS JAN-09_SSNNL CANAL WISE summary-22-06-11" xfId="2759"/>
    <cellStyle name="_pgvcl-costal_pgvcl_JND-5_Comparison" xfId="2760"/>
    <cellStyle name="_pgvcl-costal_PGVCL-_JND-5_Comparison" xfId="2761"/>
    <cellStyle name="_pgvcl-costal_pgvcl_JND-5_Comparison_TNDOCT-TO MAR-14" xfId="2762"/>
    <cellStyle name="_pgvcl-costal_PGVCL-_JND-5_Comparison_TNDOCT-TO MAR-14" xfId="2763"/>
    <cellStyle name="_pgvcl-costal_pgvcl_JND-5_Details of Selected Urban Feeder" xfId="2764"/>
    <cellStyle name="_pgvcl-costal_PGVCL-_JND-5_Details of Selected Urban Feeder" xfId="2765"/>
    <cellStyle name="_pgvcl-costal_pgvcl_JND-5_Details of Selected Urban Feeder_TNDOCT-TO MAR-14" xfId="2766"/>
    <cellStyle name="_pgvcl-costal_PGVCL-_JND-5_Details of Selected Urban Feeder_TNDOCT-TO MAR-14" xfId="2767"/>
    <cellStyle name="_pgvcl-costal_pgvcl_JND-5_DHTHL JAN-09" xfId="2768"/>
    <cellStyle name="_pgvcl-costal_PGVCL-_JND-5_DHTHL JAN-09" xfId="2769"/>
    <cellStyle name="_pgvcl-costal_pgvcl_JND-5_dnthl Feb-09" xfId="2770"/>
    <cellStyle name="_pgvcl-costal_PGVCL-_JND-5_dnthl Feb-09" xfId="2771"/>
    <cellStyle name="_pgvcl-costal_pgvcl_JND-5_JGYssss" xfId="2772"/>
    <cellStyle name="_pgvcl-costal_PGVCL-_JND-5_JGYssss" xfId="2773"/>
    <cellStyle name="_pgvcl-costal_pgvcl_JND-5_JGYssss_TNDOCT-TO MAR-14" xfId="2774"/>
    <cellStyle name="_pgvcl-costal_PGVCL-_JND-5_JGYssss_TNDOCT-TO MAR-14" xfId="2775"/>
    <cellStyle name="_pgvcl-costal_pgvcl_JND-5_NEW MIS Jan-09" xfId="2776"/>
    <cellStyle name="_pgvcl-costal_PGVCL-_JND-5_NEW MIS Jan-09" xfId="2777"/>
    <cellStyle name="_pgvcl-costal_pgvcl_JND-5_NEW MIS Jan-09_SSNNL CANAL WISE summary-22-06-11" xfId="2778"/>
    <cellStyle name="_pgvcl-costal_PGVCL-_JND-5_NEW MIS Jan-09_SSNNL CANAL WISE summary-22-06-11" xfId="2779"/>
    <cellStyle name="_pgvcl-costal_pgvcl_JND-5_PBR" xfId="2780"/>
    <cellStyle name="_pgvcl-costal_PGVCL-_JND-5_PBR" xfId="2781"/>
    <cellStyle name="_pgvcl-costal_pgvcl_JND-5_PBR CO_DAILY REPORT GIS - 20-01-09" xfId="2782"/>
    <cellStyle name="_pgvcl-costal_PGVCL-_JND-5_PBR CO_DAILY REPORT GIS - 20-01-09" xfId="2783"/>
    <cellStyle name="_pgvcl-costal_pgvcl_JND-5_PBR CO_DAILY REPORT GIS - 20-01-09_TNDOCT-TO MAR-14" xfId="2784"/>
    <cellStyle name="_pgvcl-costal_PGVCL-_JND-5_PBR CO_DAILY REPORT GIS - 20-01-09_TNDOCT-TO MAR-14" xfId="2785"/>
    <cellStyle name="_pgvcl-costal_pgvcl_JND-5_PBR_TNDOCT-TO MAR-14" xfId="2786"/>
    <cellStyle name="_pgvcl-costal_PGVCL-_JND-5_PBR_TNDOCT-TO MAR-14" xfId="2787"/>
    <cellStyle name="_pgvcl-costal_pgvcl_JND-5_PGVCL- 5" xfId="2788"/>
    <cellStyle name="_pgvcl-costal_PGVCL-_JND-5_PGVCL- 5" xfId="2789"/>
    <cellStyle name="_pgvcl-costal_pgvcl_JND-5_PGVCL SOP MIS 2 11-12 Qtr" xfId="2790"/>
    <cellStyle name="_pgvcl-costal_PGVCL-_JND-5_PGVCL SOP MIS 2 11-12 Qtr" xfId="2791"/>
    <cellStyle name="_pgvcl-costal_pgvcl_JND-5_PGVCL SOP MIS 2 11-12 Qtr_TNDOCT-TO MAR-14" xfId="2792"/>
    <cellStyle name="_pgvcl-costal_PGVCL-_JND-5_PGVCL SOP MIS 2 11-12 Qtr_TNDOCT-TO MAR-14" xfId="2793"/>
    <cellStyle name="_pgvcl-costal_pgvcl_JND-5_SOP MIS 4th Qtr 2011 12" xfId="2794"/>
    <cellStyle name="_pgvcl-costal_PGVCL-_JND-5_SOP MIS 4th Qtr 2011 12" xfId="2795"/>
    <cellStyle name="_pgvcl-costal_pgvcl_JND-5_SOP MIS 4th Qtr 2011 12_AG HVDSJun -12" xfId="2796"/>
    <cellStyle name="_pgvcl-costal_PGVCL-_JND-5_SOP MIS 4th Qtr 2011 12_AG HVDSJun -12" xfId="2797"/>
    <cellStyle name="_pgvcl-costal_pgvcl_JND-5_SSNNL CANAL WISE summary-22-06-11" xfId="2798"/>
    <cellStyle name="_pgvcl-costal_PGVCL-_JND-5_SSNNL CANAL WISE summary-22-06-11" xfId="2799"/>
    <cellStyle name="_pgvcl-costal_pgvcl_JND-5_t &amp; d SOP HALF YEARLY  26.04.11 014 012" xfId="2800"/>
    <cellStyle name="_pgvcl-costal_PGVCL-_JND-5_t &amp; d SOP HALF YEARLY  26.04.11 014 012" xfId="2801"/>
    <cellStyle name="_pgvcl-costal_pgvcl_JND-5_t &amp; d SOP HALF YEARLY  26.04.11 014 012_TNDOCT-TO MAR-14" xfId="2802"/>
    <cellStyle name="_pgvcl-costal_PGVCL-_JND-5_t &amp; d SOP HALF YEARLY  26.04.11 014 012_TNDOCT-TO MAR-14" xfId="2803"/>
    <cellStyle name="_pgvcl-costal_pgvcl_JND-5_T&amp;D August-08" xfId="2804"/>
    <cellStyle name="_pgvcl-costal_PGVCL-_JND-5_T&amp;D August-08" xfId="2805"/>
    <cellStyle name="_pgvcl-costal_pgvcl_JND-5_T&amp;D August-08_TNDOCT-TO MAR-14" xfId="2806"/>
    <cellStyle name="_pgvcl-costal_PGVCL-_JND-5_T&amp;D August-08_TNDOCT-TO MAR-14" xfId="2807"/>
    <cellStyle name="_pgvcl-costal_pgvcl_JND-5_T&amp;D Dec-08" xfId="2808"/>
    <cellStyle name="_pgvcl-costal_PGVCL-_JND-5_T&amp;D Dec-08" xfId="2809"/>
    <cellStyle name="_pgvcl-costal_pgvcl_JND-5_T&amp;D Dec-08_TNDOCT-TO MAR-14" xfId="2810"/>
    <cellStyle name="_pgvcl-costal_PGVCL-_JND-5_T&amp;D Dec-08_TNDOCT-TO MAR-14" xfId="2811"/>
    <cellStyle name="_pgvcl-costal_pgvcl_JND-5_T&amp;D July-08" xfId="2812"/>
    <cellStyle name="_pgvcl-costal_PGVCL-_JND-5_T&amp;D July-08" xfId="2813"/>
    <cellStyle name="_pgvcl-costal_pgvcl_JND-5_T&amp;D July-08_TNDOCT-TO MAR-14" xfId="2814"/>
    <cellStyle name="_pgvcl-costal_PGVCL-_JND-5_T&amp;D July-08_TNDOCT-TO MAR-14" xfId="2815"/>
    <cellStyle name="_pgvcl-costal_pgvcl_JND-5_tnd" xfId="2816"/>
    <cellStyle name="_pgvcl-costal_PGVCL-_JND-5_tnd" xfId="2817"/>
    <cellStyle name="_pgvcl-costal_pgvcl_JND-5_tnd_TNDOCT-TO MAR-14" xfId="2818"/>
    <cellStyle name="_pgvcl-costal_PGVCL-_JND-5_tnd_TNDOCT-TO MAR-14" xfId="2819"/>
    <cellStyle name="_pgvcl-costal_pgvcl_JND-5_TNDOCT-TO MAR-14" xfId="2820"/>
    <cellStyle name="_pgvcl-costal_PGVCL-_JND-5_TNDOCT-TO MAR-14" xfId="2821"/>
    <cellStyle name="_pgvcl-costal_pgvcl_JND-5_URBAN WEEKLY PBR CO" xfId="2822"/>
    <cellStyle name="_pgvcl-costal_PGVCL-_JND-5_URBAN WEEKLY PBR CO" xfId="2823"/>
    <cellStyle name="_pgvcl-costal_pgvcl_JND-5_URBAN WEEKLY PBR CO_TNDOCT-TO MAR-14" xfId="2824"/>
    <cellStyle name="_pgvcl-costal_PGVCL-_JND-5_URBAN WEEKLY PBR CO_TNDOCT-TO MAR-14" xfId="2825"/>
    <cellStyle name="_pgvcl-costal_pgvcl_JND-5_Weekly Urban PBR CO - 06-03-09 to 12-03-09" xfId="2826"/>
    <cellStyle name="_pgvcl-costal_PGVCL-_JND-5_Weekly Urban PBR CO - 06-03-09 to 12-03-09" xfId="2827"/>
    <cellStyle name="_pgvcl-costal_pgvcl_JND-5_Weekly Urban PBR CO - 06-03-09 to 12-03-09_TNDOCT-TO MAR-14" xfId="2828"/>
    <cellStyle name="_pgvcl-costal_PGVCL-_JND-5_Weekly Urban PBR CO - 06-03-09 to 12-03-09_TNDOCT-TO MAR-14" xfId="2829"/>
    <cellStyle name="_pgvcl-costal_pgvcl_JND-5_Weekly Urban PBR CO - 20-02-09 to 26-02-09" xfId="2830"/>
    <cellStyle name="_pgvcl-costal_PGVCL-_JND-5_Weekly Urban PBR CO - 20-02-09 to 26-02-09" xfId="2831"/>
    <cellStyle name="_pgvcl-costal_pgvcl_JND-5_Weekly Urban PBR CO - 20-02-09 to 26-02-09_TNDOCT-TO MAR-14" xfId="2832"/>
    <cellStyle name="_pgvcl-costal_PGVCL-_JND-5_Weekly Urban PBR CO - 20-02-09 to 26-02-09_TNDOCT-TO MAR-14" xfId="2833"/>
    <cellStyle name="_pgvcl-costal_pgvcl_JND-5_Weekly Urban PBR CO - 30-01-09 to 05-02-09" xfId="2834"/>
    <cellStyle name="_pgvcl-costal_PGVCL-_JND-5_Weekly Urban PBR CO - 30-01-09 to 05-02-09" xfId="2835"/>
    <cellStyle name="_pgvcl-costal_pgvcl_JND-5_Weekly Urban PBR CO - 30-01-09 to 05-02-09_TNDOCT-TO MAR-14" xfId="2836"/>
    <cellStyle name="_pgvcl-costal_PGVCL-_JND-5_Weekly Urban PBR CO - 30-01-09 to 05-02-09_TNDOCT-TO MAR-14" xfId="2837"/>
    <cellStyle name="_pgvcl-costal_pgvcl_JND-5_Weekly Urban PBR CO - 9-1-09 to 15.01.09" xfId="2838"/>
    <cellStyle name="_pgvcl-costal_PGVCL-_JND-5_Weekly Urban PBR CO - 9-1-09 to 15.01.09" xfId="2839"/>
    <cellStyle name="_pgvcl-costal_pgvcl_JND-5_Weekly Urban PBR CO - 9-1-09 to 15.01.09_TNDOCT-TO MAR-14" xfId="2840"/>
    <cellStyle name="_pgvcl-costal_PGVCL-_JND-5_Weekly Urban PBR CO - 9-1-09 to 15.01.09_TNDOCT-TO MAR-14" xfId="2841"/>
    <cellStyle name="_pgvcl-costal_pgvcl_MIS monthwise empty TC NEW" xfId="2842"/>
    <cellStyle name="_pgvcl-costal_PGVCL-_MIS monthwise empty TC NEW" xfId="2843"/>
    <cellStyle name="_pgvcl-costal_pgvcl_MIS monthwise empty TC NEW_SSNNL CANAL WISE summary-22-06-11" xfId="2844"/>
    <cellStyle name="_pgvcl-costal_PGVCL-_MIS monthwise empty TC NEW_SSNNL CANAL WISE summary-22-06-11" xfId="2845"/>
    <cellStyle name="_pgvcl-costal_pgvcl_NEW MIS Jan - 08" xfId="2846"/>
    <cellStyle name="_pgvcl-costal_PGVCL-_NEW MIS Jan - 08" xfId="2847"/>
    <cellStyle name="_pgvcl-costal_pgvcl_NEW MIS Jan - 08_Book-DMTHL" xfId="2848"/>
    <cellStyle name="_pgvcl-costal_PGVCL-_NEW MIS Jan - 08_Book-DMTHL" xfId="2849"/>
    <cellStyle name="_pgvcl-costal_pgvcl_NEW MIS Jan - 08_Comparison" xfId="2850"/>
    <cellStyle name="_pgvcl-costal_PGVCL-_NEW MIS Jan - 08_Comparison" xfId="2851"/>
    <cellStyle name="_pgvcl-costal_pgvcl_NEW MIS Jan - 08_Comparison_TNDOCT-TO MAR-14" xfId="2852"/>
    <cellStyle name="_pgvcl-costal_PGVCL-_NEW MIS Jan - 08_Comparison_TNDOCT-TO MAR-14" xfId="2853"/>
    <cellStyle name="_pgvcl-costal_pgvcl_NEW MIS Jan - 08_Details of Selected Urban Feeder" xfId="2854"/>
    <cellStyle name="_pgvcl-costal_PGVCL-_NEW MIS Jan - 08_Details of Selected Urban Feeder" xfId="2855"/>
    <cellStyle name="_pgvcl-costal_pgvcl_NEW MIS Jan - 08_Details of Selected Urban Feeder_TNDOCT-TO MAR-14" xfId="2856"/>
    <cellStyle name="_pgvcl-costal_PGVCL-_NEW MIS Jan - 08_Details of Selected Urban Feeder_TNDOCT-TO MAR-14" xfId="2857"/>
    <cellStyle name="_pgvcl-costal_pgvcl_NEW MIS Jan - 08_DHTHL JAN-09" xfId="2858"/>
    <cellStyle name="_pgvcl-costal_PGVCL-_NEW MIS Jan - 08_DHTHL JAN-09" xfId="2859"/>
    <cellStyle name="_pgvcl-costal_pgvcl_NEW MIS Jan - 08_dnthl Feb-09" xfId="2860"/>
    <cellStyle name="_pgvcl-costal_PGVCL-_NEW MIS Jan - 08_dnthl Feb-09" xfId="2861"/>
    <cellStyle name="_pgvcl-costal_pgvcl_NEW MIS Jan - 08_JGYssss" xfId="2862"/>
    <cellStyle name="_pgvcl-costal_PGVCL-_NEW MIS Jan - 08_JGYssss" xfId="2863"/>
    <cellStyle name="_pgvcl-costal_pgvcl_NEW MIS Jan - 08_JGYssss_TNDOCT-TO MAR-14" xfId="2864"/>
    <cellStyle name="_pgvcl-costal_PGVCL-_NEW MIS Jan - 08_JGYssss_TNDOCT-TO MAR-14" xfId="2865"/>
    <cellStyle name="_pgvcl-costal_pgvcl_NEW MIS Jan - 08_PBR" xfId="2866"/>
    <cellStyle name="_pgvcl-costal_PGVCL-_NEW MIS Jan - 08_PBR" xfId="2867"/>
    <cellStyle name="_pgvcl-costal_pgvcl_NEW MIS Jan - 08_PBR CO_DAILY REPORT GIS - 20-01-09" xfId="2868"/>
    <cellStyle name="_pgvcl-costal_PGVCL-_NEW MIS Jan - 08_PBR CO_DAILY REPORT GIS - 20-01-09" xfId="2869"/>
    <cellStyle name="_pgvcl-costal_pgvcl_NEW MIS Jan - 08_PBR CO_DAILY REPORT GIS - 20-01-09_TNDOCT-TO MAR-14" xfId="2870"/>
    <cellStyle name="_pgvcl-costal_PGVCL-_NEW MIS Jan - 08_PBR CO_DAILY REPORT GIS - 20-01-09_TNDOCT-TO MAR-14" xfId="2871"/>
    <cellStyle name="_pgvcl-costal_pgvcl_NEW MIS Jan - 08_PBR_TNDOCT-TO MAR-14" xfId="2872"/>
    <cellStyle name="_pgvcl-costal_PGVCL-_NEW MIS Jan - 08_PBR_TNDOCT-TO MAR-14" xfId="2873"/>
    <cellStyle name="_pgvcl-costal_pgvcl_NEW MIS Jan - 08_SSNNL CANAL WISE summary-22-06-11" xfId="2874"/>
    <cellStyle name="_pgvcl-costal_PGVCL-_NEW MIS Jan - 08_SSNNL CANAL WISE summary-22-06-11" xfId="2875"/>
    <cellStyle name="_pgvcl-costal_pgvcl_NEW MIS Jan - 08_T&amp;D August-08" xfId="2876"/>
    <cellStyle name="_pgvcl-costal_PGVCL-_NEW MIS Jan - 08_T&amp;D August-08" xfId="2877"/>
    <cellStyle name="_pgvcl-costal_pgvcl_NEW MIS Jan - 08_T&amp;D August-08_TNDOCT-TO MAR-14" xfId="2878"/>
    <cellStyle name="_pgvcl-costal_PGVCL-_NEW MIS Jan - 08_T&amp;D August-08_TNDOCT-TO MAR-14" xfId="2879"/>
    <cellStyle name="_pgvcl-costal_pgvcl_NEW MIS Jan - 08_T&amp;D Dec-08" xfId="2880"/>
    <cellStyle name="_pgvcl-costal_PGVCL-_NEW MIS Jan - 08_T&amp;D Dec-08" xfId="2881"/>
    <cellStyle name="_pgvcl-costal_pgvcl_NEW MIS Jan - 08_T&amp;D Dec-08_TNDOCT-TO MAR-14" xfId="2882"/>
    <cellStyle name="_pgvcl-costal_PGVCL-_NEW MIS Jan - 08_T&amp;D Dec-08_TNDOCT-TO MAR-14" xfId="2883"/>
    <cellStyle name="_pgvcl-costal_pgvcl_NEW MIS Jan - 08_T&amp;D July-08" xfId="2884"/>
    <cellStyle name="_pgvcl-costal_PGVCL-_NEW MIS Jan - 08_T&amp;D July-08" xfId="2885"/>
    <cellStyle name="_pgvcl-costal_pgvcl_NEW MIS Jan - 08_T&amp;D July-08_TNDOCT-TO MAR-14" xfId="2886"/>
    <cellStyle name="_pgvcl-costal_PGVCL-_NEW MIS Jan - 08_T&amp;D July-08_TNDOCT-TO MAR-14" xfId="2887"/>
    <cellStyle name="_pgvcl-costal_pgvcl_NEW MIS Jan - 08_TNDOCT-TO MAR-14" xfId="2888"/>
    <cellStyle name="_pgvcl-costal_PGVCL-_NEW MIS Jan - 08_TNDOCT-TO MAR-14" xfId="2889"/>
    <cellStyle name="_pgvcl-costal_pgvcl_NEW MIS Jan - 08_URBAN WEEKLY PBR CO" xfId="2890"/>
    <cellStyle name="_pgvcl-costal_PGVCL-_NEW MIS Jan - 08_URBAN WEEKLY PBR CO" xfId="2891"/>
    <cellStyle name="_pgvcl-costal_pgvcl_NEW MIS Jan - 08_URBAN WEEKLY PBR CO_TNDOCT-TO MAR-14" xfId="2892"/>
    <cellStyle name="_pgvcl-costal_PGVCL-_NEW MIS Jan - 08_URBAN WEEKLY PBR CO_TNDOCT-TO MAR-14" xfId="2893"/>
    <cellStyle name="_pgvcl-costal_pgvcl_NEW MIS Jan - 08_Weekly Urban PBR CO - 06-03-09 to 12-03-09" xfId="2894"/>
    <cellStyle name="_pgvcl-costal_PGVCL-_NEW MIS Jan - 08_Weekly Urban PBR CO - 06-03-09 to 12-03-09" xfId="2895"/>
    <cellStyle name="_pgvcl-costal_pgvcl_NEW MIS Jan - 08_Weekly Urban PBR CO - 06-03-09 to 12-03-09_TNDOCT-TO MAR-14" xfId="2896"/>
    <cellStyle name="_pgvcl-costal_PGVCL-_NEW MIS Jan - 08_Weekly Urban PBR CO - 06-03-09 to 12-03-09_TNDOCT-TO MAR-14" xfId="2897"/>
    <cellStyle name="_pgvcl-costal_pgvcl_NEW MIS Jan - 08_Weekly Urban PBR CO - 20-02-09 to 26-02-09" xfId="2898"/>
    <cellStyle name="_pgvcl-costal_PGVCL-_NEW MIS Jan - 08_Weekly Urban PBR CO - 20-02-09 to 26-02-09" xfId="2899"/>
    <cellStyle name="_pgvcl-costal_pgvcl_NEW MIS Jan - 08_Weekly Urban PBR CO - 20-02-09 to 26-02-09_TNDOCT-TO MAR-14" xfId="2900"/>
    <cellStyle name="_pgvcl-costal_PGVCL-_NEW MIS Jan - 08_Weekly Urban PBR CO - 20-02-09 to 26-02-09_TNDOCT-TO MAR-14" xfId="2901"/>
    <cellStyle name="_pgvcl-costal_pgvcl_NEW MIS Jan - 08_Weekly Urban PBR CO - 30-01-09 to 05-02-09" xfId="2902"/>
    <cellStyle name="_pgvcl-costal_PGVCL-_NEW MIS Jan - 08_Weekly Urban PBR CO - 30-01-09 to 05-02-09" xfId="2903"/>
    <cellStyle name="_pgvcl-costal_pgvcl_NEW MIS Jan - 08_Weekly Urban PBR CO - 30-01-09 to 05-02-09_TNDOCT-TO MAR-14" xfId="2904"/>
    <cellStyle name="_pgvcl-costal_PGVCL-_NEW MIS Jan - 08_Weekly Urban PBR CO - 30-01-09 to 05-02-09_TNDOCT-TO MAR-14" xfId="2905"/>
    <cellStyle name="_pgvcl-costal_pgvcl_NEW MIS Jan - 08_Weekly Urban PBR CO - 9-1-09 to 15.01.09" xfId="2906"/>
    <cellStyle name="_pgvcl-costal_PGVCL-_NEW MIS Jan - 08_Weekly Urban PBR CO - 9-1-09 to 15.01.09" xfId="2907"/>
    <cellStyle name="_pgvcl-costal_pgvcl_NEW MIS Jan - 08_Weekly Urban PBR CO - 9-1-09 to 15.01.09_TNDOCT-TO MAR-14" xfId="2908"/>
    <cellStyle name="_pgvcl-costal_PGVCL-_NEW MIS Jan - 08_Weekly Urban PBR CO - 9-1-09 to 15.01.09_TNDOCT-TO MAR-14" xfId="2909"/>
    <cellStyle name="_pgvcl-costal_pgvcl_NEWMISFromJNDCircle-DEC07" xfId="2910"/>
    <cellStyle name="_pgvcl-costal_PGVCL-_NEWMISFromJNDCircle-DEC07" xfId="2911"/>
    <cellStyle name="_pgvcl-costal_pgvcl_PBR" xfId="2912"/>
    <cellStyle name="_pgvcl-costal_PGVCL-_PBR" xfId="2913"/>
    <cellStyle name="_pgvcl-costal_pgvcl_PBR CO_DAILY REPORT GIS - 20-01-09" xfId="2914"/>
    <cellStyle name="_pgvcl-costal_PGVCL-_PBR CO_DAILY REPORT GIS - 20-01-09" xfId="2915"/>
    <cellStyle name="_pgvcl-costal_pgvcl_PBR CO_DAILY REPORT GIS - 20-01-09_TNDOCT-TO MAR-14" xfId="2916"/>
    <cellStyle name="_pgvcl-costal_PGVCL-_PBR CO_DAILY REPORT GIS - 20-01-09_TNDOCT-TO MAR-14" xfId="2917"/>
    <cellStyle name="_pgvcl-costal_pgvcl_PBR_TNDOCT-TO MAR-14" xfId="2918"/>
    <cellStyle name="_pgvcl-costal_PGVCL-_PBR_TNDOCT-TO MAR-14" xfId="2919"/>
    <cellStyle name="_pgvcl-costal_pgvcl_PBR-7" xfId="2920"/>
    <cellStyle name="_pgvcl-costal_PGVCL-_PBR-7" xfId="2921"/>
    <cellStyle name="_pgvcl-costal_pgvcl_PBR-7_TNDOCT-TO MAR-14" xfId="2922"/>
    <cellStyle name="_pgvcl-costal_PGVCL-_PBR-7_TNDOCT-TO MAR-14" xfId="2923"/>
    <cellStyle name="_pgvcl-costal_pgvcl_pbrnew formats for mis april -09" xfId="2924"/>
    <cellStyle name="_pgvcl-costal_PGVCL-_pbrnew formats for mis april -09" xfId="2925"/>
    <cellStyle name="_pgvcl-costal_pgvcl_pbrnew formats for mis april -09_SSNNL CANAL WISE summary-22-06-11" xfId="2926"/>
    <cellStyle name="_pgvcl-costal_PGVCL-_pbrnew formats for mis april -09_SSNNL CANAL WISE summary-22-06-11" xfId="2927"/>
    <cellStyle name="_pgvcl-costal_pgvcl_Performance Report 26.10.09" xfId="2928"/>
    <cellStyle name="_pgvcl-costal_PGVCL-_Performance Report 26.10.09" xfId="2929"/>
    <cellStyle name="_pgvcl-costal_pgvcl_PGVCL- 5" xfId="2930"/>
    <cellStyle name="_pgvcl-costal_PGVCL-_PGVCL- 5" xfId="2931"/>
    <cellStyle name="_pgvcl-costal_pgvcl_PGVCL SOP MIS 2 11-12 Qtr" xfId="2932"/>
    <cellStyle name="_pgvcl-costal_PGVCL-_PGVCL SOP MIS 2 11-12 Qtr" xfId="2933"/>
    <cellStyle name="_pgvcl-costal_pgvcl_PGVCL SOP MIS 2 11-12 Qtr_TNDOCT-TO MAR-14" xfId="2934"/>
    <cellStyle name="_pgvcl-costal_PGVCL-_PGVCL SOP MIS 2 11-12 Qtr_TNDOCT-TO MAR-14" xfId="2935"/>
    <cellStyle name="_pgvcl-costal_pgvcl_sept JMN-7" xfId="2936"/>
    <cellStyle name="_pgvcl-costal_PGVCL-_sept JMN-7" xfId="2937"/>
    <cellStyle name="_pgvcl-costal_pgvcl_Sheet2" xfId="2938"/>
    <cellStyle name="_pgvcl-costal_PGVCL-_Sheet2" xfId="2939"/>
    <cellStyle name="_pgvcl-costal_pgvcl_Sheet2_TNDOCT-TO MAR-14" xfId="2940"/>
    <cellStyle name="_pgvcl-costal_PGVCL-_Sheet2_TNDOCT-TO MAR-14" xfId="2941"/>
    <cellStyle name="_pgvcl-costal_pgvcl_Sheet3" xfId="2942"/>
    <cellStyle name="_pgvcl-costal_PGVCL-_Sheet3" xfId="2943"/>
    <cellStyle name="_pgvcl-costal_pgvcl_Sheet3_TNDOCT-TO MAR-14" xfId="2944"/>
    <cellStyle name="_pgvcl-costal_PGVCL-_Sheet3_TNDOCT-TO MAR-14" xfId="2945"/>
    <cellStyle name="_pgvcl-costal_pgvcl_SOP MIS 4th Qtr 2011 12" xfId="2946"/>
    <cellStyle name="_pgvcl-costal_PGVCL-_SOP MIS 4th Qtr 2011 12" xfId="2947"/>
    <cellStyle name="_pgvcl-costal_pgvcl_SOP MIS 4th Qtr 2011 12_AG HVDSJun -12" xfId="2948"/>
    <cellStyle name="_pgvcl-costal_PGVCL-_SOP MIS 4th Qtr 2011 12_AG HVDSJun -12" xfId="2949"/>
    <cellStyle name="_pgvcl-costal_pgvcl_SSNL 12.11.10" xfId="2950"/>
    <cellStyle name="_pgvcl-costal_PGVCL-_SSNL 12.11.10" xfId="2951"/>
    <cellStyle name="_pgvcl-costal_pgvcl_SSNL 12.11.10_SSNNL CANAL WISE summary-22-06-11" xfId="2952"/>
    <cellStyle name="_pgvcl-costal_PGVCL-_SSNL 12.11.10_SSNNL CANAL WISE summary-22-06-11" xfId="2953"/>
    <cellStyle name="_pgvcl-costal_pgvcl_SSNNL CANAL WISE summary-22-06-11" xfId="2954"/>
    <cellStyle name="_pgvcl-costal_PGVCL-_SSNNL CANAL WISE summary-22-06-11" xfId="2955"/>
    <cellStyle name="_pgvcl-costal_pgvcl_t &amp; d SOP HALF YEARLY  26.04.11 014 012" xfId="2956"/>
    <cellStyle name="_pgvcl-costal_PGVCL-_t &amp; d SOP HALF YEARLY  26.04.11 014 012" xfId="2957"/>
    <cellStyle name="_pgvcl-costal_pgvcl_t &amp; d SOP HALF YEARLY  26.04.11 014 012_TNDOCT-TO MAR-14" xfId="2958"/>
    <cellStyle name="_pgvcl-costal_PGVCL-_t &amp; d SOP HALF YEARLY  26.04.11 014 012_TNDOCT-TO MAR-14" xfId="2959"/>
    <cellStyle name="_pgvcl-costal_pgvcl_T&amp;D August-08" xfId="2960"/>
    <cellStyle name="_pgvcl-costal_PGVCL-_T&amp;D August-08" xfId="2961"/>
    <cellStyle name="_pgvcl-costal_pgvcl_T&amp;D August-08_TNDOCT-TO MAR-14" xfId="2962"/>
    <cellStyle name="_pgvcl-costal_PGVCL-_T&amp;D August-08_TNDOCT-TO MAR-14" xfId="2963"/>
    <cellStyle name="_pgvcl-costal_pgvcl_T&amp;D Dec-08" xfId="2964"/>
    <cellStyle name="_pgvcl-costal_PGVCL-_T&amp;D Dec-08" xfId="2965"/>
    <cellStyle name="_pgvcl-costal_pgvcl_T&amp;D Dec-08_TNDOCT-TO MAR-14" xfId="2966"/>
    <cellStyle name="_pgvcl-costal_PGVCL-_T&amp;D Dec-08_TNDOCT-TO MAR-14" xfId="2967"/>
    <cellStyle name="_pgvcl-costal_pgvcl_T&amp;D July-08" xfId="2968"/>
    <cellStyle name="_pgvcl-costal_PGVCL-_T&amp;D July-08" xfId="2969"/>
    <cellStyle name="_pgvcl-costal_pgvcl_T&amp;D July-08_TNDOCT-TO MAR-14" xfId="2970"/>
    <cellStyle name="_pgvcl-costal_PGVCL-_T&amp;D July-08_TNDOCT-TO MAR-14" xfId="2971"/>
    <cellStyle name="_pgvcl-costal_pgvcl_tnd" xfId="2972"/>
    <cellStyle name="_pgvcl-costal_PGVCL-_tnd" xfId="2973"/>
    <cellStyle name="_pgvcl-costal_pgvcl_tnd_TNDOCT-TO MAR-14" xfId="2974"/>
    <cellStyle name="_pgvcl-costal_PGVCL-_tnd_TNDOCT-TO MAR-14" xfId="2975"/>
    <cellStyle name="_pgvcl-costal_pgvcl_TNDOCT-TO MAR-14" xfId="2976"/>
    <cellStyle name="_pgvcl-costal_PGVCL-_TNDOCT-TO MAR-14" xfId="2977"/>
    <cellStyle name="_pgvcl-costal_pgvcl_URBAN WEEKLY PBR CO" xfId="2978"/>
    <cellStyle name="_pgvcl-costal_PGVCL-_URBAN WEEKLY PBR CO" xfId="2979"/>
    <cellStyle name="_pgvcl-costal_pgvcl_URBAN WEEKLY PBR CO_TNDOCT-TO MAR-14" xfId="2980"/>
    <cellStyle name="_pgvcl-costal_PGVCL-_URBAN WEEKLY PBR CO_TNDOCT-TO MAR-14" xfId="2981"/>
    <cellStyle name="_pgvcl-costal_pgvcl_Weekly Urban PBR CO - 06-03-09 to 12-03-09" xfId="2982"/>
    <cellStyle name="_pgvcl-costal_PGVCL-_Weekly Urban PBR CO - 06-03-09 to 12-03-09" xfId="2983"/>
    <cellStyle name="_pgvcl-costal_pgvcl_Weekly Urban PBR CO - 06-03-09 to 12-03-09_TNDOCT-TO MAR-14" xfId="2984"/>
    <cellStyle name="_pgvcl-costal_PGVCL-_Weekly Urban PBR CO - 06-03-09 to 12-03-09_TNDOCT-TO MAR-14" xfId="2985"/>
    <cellStyle name="_pgvcl-costal_pgvcl_Weekly Urban PBR CO - 20-02-09 to 26-02-09" xfId="2986"/>
    <cellStyle name="_pgvcl-costal_PGVCL-_Weekly Urban PBR CO - 20-02-09 to 26-02-09" xfId="2987"/>
    <cellStyle name="_pgvcl-costal_pgvcl_Weekly Urban PBR CO - 20-02-09 to 26-02-09_TNDOCT-TO MAR-14" xfId="2988"/>
    <cellStyle name="_pgvcl-costal_PGVCL-_Weekly Urban PBR CO - 20-02-09 to 26-02-09_TNDOCT-TO MAR-14" xfId="2989"/>
    <cellStyle name="_pgvcl-costal_pgvcl_Weekly Urban PBR CO - 30-01-09 to 05-02-09" xfId="2990"/>
    <cellStyle name="_pgvcl-costal_PGVCL-_Weekly Urban PBR CO - 30-01-09 to 05-02-09" xfId="2991"/>
    <cellStyle name="_pgvcl-costal_pgvcl_Weekly Urban PBR CO - 30-01-09 to 05-02-09_TNDOCT-TO MAR-14" xfId="2992"/>
    <cellStyle name="_pgvcl-costal_PGVCL-_Weekly Urban PBR CO - 30-01-09 to 05-02-09_TNDOCT-TO MAR-14" xfId="2993"/>
    <cellStyle name="_pgvcl-costal_pgvcl_Weekly Urban PBR CO - 9-1-09 to 15.01.09" xfId="2994"/>
    <cellStyle name="_pgvcl-costal_PGVCL-_Weekly Urban PBR CO - 9-1-09 to 15.01.09" xfId="2995"/>
    <cellStyle name="_pgvcl-costal_pgvcl_Weekly Urban PBR CO - 9-1-09 to 15.01.09_TNDOCT-TO MAR-14" xfId="2996"/>
    <cellStyle name="_pgvcl-costal_PGVCL-_Weekly Urban PBR CO - 9-1-09 to 15.01.09_TNDOCT-TO MAR-14" xfId="2997"/>
    <cellStyle name="_pgvcl-costal_sept JMN-7" xfId="2998"/>
    <cellStyle name="_pgvcl-costal_SSNNL CANAL WISE summary-22-06-11" xfId="2999"/>
    <cellStyle name="_pgvcl-costal_T&amp;D August-08" xfId="3000"/>
    <cellStyle name="_pgvcl-costal_T&amp;D August-08_TNDOCT-TO MAR-14" xfId="3001"/>
    <cellStyle name="_pgvcl-costal_T&amp;D Dec-08" xfId="3002"/>
    <cellStyle name="_pgvcl-costal_T&amp;D Dec-08_TNDOCT-TO MAR-14" xfId="3003"/>
    <cellStyle name="_pgvcl-costal_T&amp;D July-08" xfId="3004"/>
    <cellStyle name="_pgvcl-costal_T&amp;D July-08_TNDOCT-TO MAR-14" xfId="3005"/>
    <cellStyle name="_pgvcl-costal_TNDOCT-TO MAR-14" xfId="3006"/>
    <cellStyle name="_pgvcl-costal_URBAN WEEKLY PBR CO" xfId="3007"/>
    <cellStyle name="_pgvcl-costal_URBAN WEEKLY PBR CO_TNDOCT-TO MAR-14" xfId="3008"/>
    <cellStyle name="_pgvcl-costal_Weekly Urban PBR CO - 06-03-09 to 12-03-09" xfId="3009"/>
    <cellStyle name="_pgvcl-costal_Weekly Urban PBR CO - 06-03-09 to 12-03-09_TNDOCT-TO MAR-14" xfId="3010"/>
    <cellStyle name="_pgvcl-costal_Weekly Urban PBR CO - 20-02-09 to 26-02-09" xfId="3011"/>
    <cellStyle name="_pgvcl-costal_Weekly Urban PBR CO - 20-02-09 to 26-02-09_TNDOCT-TO MAR-14" xfId="3012"/>
    <cellStyle name="_pgvcl-costal_Weekly Urban PBR CO - 30-01-09 to 05-02-09" xfId="3013"/>
    <cellStyle name="_pgvcl-costal_Weekly Urban PBR CO - 30-01-09 to 05-02-09_TNDOCT-TO MAR-14" xfId="3014"/>
    <cellStyle name="_pgvcl-costal_Weekly Urban PBR CO - 9-1-09 to 15.01.09" xfId="3015"/>
    <cellStyle name="_pgvcl-costal_Weekly Urban PBR CO - 9-1-09 to 15.01.09_TNDOCT-TO MAR-14" xfId="3016"/>
    <cellStyle name="_Sheet1" xfId="3017"/>
    <cellStyle name="_Sheet1_Aux.cons" xfId="3018"/>
    <cellStyle name="_Sheet1_Aux.cons_AMR" xfId="3019"/>
    <cellStyle name="_Sheet1_Aux.cons_AMR_TNDOCT-TO MAR-14" xfId="3020"/>
    <cellStyle name="_Sheet1_Aux.cons_T&amp;D April--09" xfId="3021"/>
    <cellStyle name="_Sheet1_Aux.cons_T&amp;D April--09_TNDOCT-TO MAR-14" xfId="3022"/>
    <cellStyle name="_Sheet1_Aux.cons_TNDOCT-TO MAR-14" xfId="3023"/>
    <cellStyle name="_Sheet1_PGVCL" xfId="3024"/>
    <cellStyle name="_Sheet1_PGVCL_AMR" xfId="3025"/>
    <cellStyle name="_Sheet1_PGVCL_AMR_TNDOCT-TO MAR-14" xfId="3026"/>
    <cellStyle name="_Sheet1_PGVCL_T&amp;D April--09" xfId="3027"/>
    <cellStyle name="_Sheet1_PGVCL_T&amp;D April--09_TNDOCT-TO MAR-14" xfId="3028"/>
    <cellStyle name="_Sheet1_PGVCL_TNDOCT-TO MAR-14" xfId="3029"/>
    <cellStyle name="_Sheet2" xfId="3030"/>
    <cellStyle name="_sop t&amp;d" xfId="3031"/>
    <cellStyle name="_UGVCL" xfId="3032"/>
    <cellStyle name="_Updated format of EBC 29.10.04" xfId="3033"/>
    <cellStyle name="_Updated format of EBC Jan.05" xfId="3034"/>
    <cellStyle name="•W€_G7ATD" xfId="3035"/>
    <cellStyle name="20% - Accent1" xfId="3036" builtinId="30" customBuiltin="1"/>
    <cellStyle name="20% - Accent2" xfId="3037" builtinId="34" customBuiltin="1"/>
    <cellStyle name="20% - Accent3" xfId="3038" builtinId="38" customBuiltin="1"/>
    <cellStyle name="20% - Accent4" xfId="3039" builtinId="42" customBuiltin="1"/>
    <cellStyle name="20% - Accent5" xfId="3040" builtinId="46" customBuiltin="1"/>
    <cellStyle name="20% - Accent6" xfId="3041" builtinId="50" customBuiltin="1"/>
    <cellStyle name="40% - Accent1" xfId="3042" builtinId="31" customBuiltin="1"/>
    <cellStyle name="40% - Accent2" xfId="3043" builtinId="35" customBuiltin="1"/>
    <cellStyle name="40% - Accent3" xfId="3044" builtinId="39" customBuiltin="1"/>
    <cellStyle name="40% - Accent4" xfId="3045" builtinId="43" customBuiltin="1"/>
    <cellStyle name="40% - Accent5" xfId="3046" builtinId="47" customBuiltin="1"/>
    <cellStyle name="40% - Accent6" xfId="3047" builtinId="51" customBuiltin="1"/>
    <cellStyle name="60% - Accent1" xfId="3048" builtinId="32" customBuiltin="1"/>
    <cellStyle name="60% - Accent2" xfId="3049" builtinId="36" customBuiltin="1"/>
    <cellStyle name="60% - Accent3" xfId="3050" builtinId="40" customBuiltin="1"/>
    <cellStyle name="60% - Accent4" xfId="3051" builtinId="44" customBuiltin="1"/>
    <cellStyle name="60% - Accent5" xfId="3052" builtinId="48" customBuiltin="1"/>
    <cellStyle name="60% - Accent6" xfId="3053" builtinId="52" customBuiltin="1"/>
    <cellStyle name="Accent1" xfId="3054" builtinId="29" customBuiltin="1"/>
    <cellStyle name="Accent2" xfId="3055" builtinId="33" customBuiltin="1"/>
    <cellStyle name="Accent3" xfId="3056" builtinId="37" customBuiltin="1"/>
    <cellStyle name="Accent4" xfId="3057" builtinId="41" customBuiltin="1"/>
    <cellStyle name="Accent5" xfId="3058" builtinId="45" customBuiltin="1"/>
    <cellStyle name="Accent6" xfId="3059" builtinId="49" customBuiltin="1"/>
    <cellStyle name="AeE­ [0]_INQUIRY ¿μ¾÷AßAø " xfId="3060"/>
    <cellStyle name="AeE­_INQUIRY ¿μ¾÷AßAø " xfId="3061"/>
    <cellStyle name="AÞ¸¶ [0]_INQUIRY ¿?¾÷AßAø " xfId="3062"/>
    <cellStyle name="AÞ¸¶_INQUIRY ¿?¾÷AßAø " xfId="3063"/>
    <cellStyle name="Bad" xfId="3064" builtinId="27" customBuiltin="1"/>
    <cellStyle name="Black" xfId="3065"/>
    <cellStyle name="Black 1" xfId="3066"/>
    <cellStyle name="Black_Accident - 2007-08 + 2008-09 -- 15.12.08" xfId="3067"/>
    <cellStyle name="Body" xfId="3068"/>
    <cellStyle name="Border" xfId="3069"/>
    <cellStyle name="Border 1" xfId="3070"/>
    <cellStyle name="Border_&gt;5" xfId="3071"/>
    <cellStyle name="C?AØ_¿?¾÷CoE² " xfId="3072"/>
    <cellStyle name="C￥AØ_¿μ¾÷CoE² " xfId="3073"/>
    <cellStyle name="Calculation" xfId="3074" builtinId="22" customBuiltin="1"/>
    <cellStyle name="Check Cell" xfId="3075" builtinId="23" customBuiltin="1"/>
    <cellStyle name="Comma  - Style1" xfId="3076"/>
    <cellStyle name="Comma  - Style1 1" xfId="3077"/>
    <cellStyle name="Comma  - Style1_&gt;5" xfId="3078"/>
    <cellStyle name="Comma  - Style2" xfId="3079"/>
    <cellStyle name="Comma  - Style2 1" xfId="3080"/>
    <cellStyle name="Comma  - Style2_&gt;5" xfId="3081"/>
    <cellStyle name="Comma  - Style3" xfId="3082"/>
    <cellStyle name="Comma  - Style3 1" xfId="3083"/>
    <cellStyle name="Comma  - Style3_&gt;5" xfId="3084"/>
    <cellStyle name="Comma  - Style4" xfId="3085"/>
    <cellStyle name="Comma  - Style4 1" xfId="3086"/>
    <cellStyle name="Comma  - Style4_&gt;5" xfId="3087"/>
    <cellStyle name="Comma  - Style5" xfId="3088"/>
    <cellStyle name="Comma  - Style5 1" xfId="3089"/>
    <cellStyle name="Comma  - Style5_&gt;5" xfId="3090"/>
    <cellStyle name="Comma  - Style6" xfId="3091"/>
    <cellStyle name="Comma  - Style6 1" xfId="3092"/>
    <cellStyle name="Comma  - Style6_&gt;5" xfId="3093"/>
    <cellStyle name="Comma  - Style7" xfId="3094"/>
    <cellStyle name="Comma  - Style7 1" xfId="3095"/>
    <cellStyle name="Comma  - Style7_&gt;5" xfId="3096"/>
    <cellStyle name="Comma  - Style8" xfId="3097"/>
    <cellStyle name="Comma  - Style8 1" xfId="3098"/>
    <cellStyle name="Comma  - Style8_&gt;5" xfId="3099"/>
    <cellStyle name="Comma0" xfId="3100"/>
    <cellStyle name="Comma0 1" xfId="3101"/>
    <cellStyle name="Comma0_&gt;5" xfId="3102"/>
    <cellStyle name="Currency0" xfId="3103"/>
    <cellStyle name="Currency0 1" xfId="3104"/>
    <cellStyle name="Currency0_&gt;5" xfId="3105"/>
    <cellStyle name="Date" xfId="3106"/>
    <cellStyle name="Date 1" xfId="3107"/>
    <cellStyle name="Date_&gt;5" xfId="3108"/>
    <cellStyle name="Dezimal [0]_laroux" xfId="3109"/>
    <cellStyle name="Dezimal_laroux" xfId="3110"/>
    <cellStyle name="Euro" xfId="3111"/>
    <cellStyle name="Euro 1" xfId="3112"/>
    <cellStyle name="Euro_&gt;5" xfId="3113"/>
    <cellStyle name="Excel Built-in Normal" xfId="3114"/>
    <cellStyle name="Explanatory Text" xfId="3115" builtinId="53" customBuiltin="1"/>
    <cellStyle name="Fixed" xfId="3116"/>
    <cellStyle name="Fixed 1" xfId="3117"/>
    <cellStyle name="Fixed_&gt;5" xfId="3118"/>
    <cellStyle name="Formula" xfId="3119"/>
    <cellStyle name="Formula 1" xfId="3120"/>
    <cellStyle name="Formula_&gt;5" xfId="3121"/>
    <cellStyle name="Good" xfId="3122" builtinId="26" customBuiltin="1"/>
    <cellStyle name="Grey" xfId="3123"/>
    <cellStyle name="Grey 1" xfId="3124"/>
    <cellStyle name="Grey_&gt;5" xfId="3125"/>
    <cellStyle name="Head 1" xfId="3126"/>
    <cellStyle name="Header1" xfId="3127"/>
    <cellStyle name="Header1 1" xfId="3128"/>
    <cellStyle name="Header1_&gt;5" xfId="3129"/>
    <cellStyle name="Header2" xfId="3130"/>
    <cellStyle name="Header2 1" xfId="3131"/>
    <cellStyle name="Header2_&gt;5" xfId="3132"/>
    <cellStyle name="Heading 1" xfId="3133" builtinId="16" customBuiltin="1"/>
    <cellStyle name="Heading 1 1" xfId="3134"/>
    <cellStyle name="Heading 1 10" xfId="3135"/>
    <cellStyle name="Heading 1 2" xfId="3136"/>
    <cellStyle name="Heading 1 3" xfId="3137"/>
    <cellStyle name="Heading 1 4" xfId="3138"/>
    <cellStyle name="Heading 1 5" xfId="3139"/>
    <cellStyle name="Heading 1 6" xfId="3140"/>
    <cellStyle name="Heading 1 7" xfId="3141"/>
    <cellStyle name="Heading 1 8" xfId="3142"/>
    <cellStyle name="Heading 1 9" xfId="3143"/>
    <cellStyle name="Heading 2" xfId="3144" builtinId="17" customBuiltin="1"/>
    <cellStyle name="Heading 2 1" xfId="3145"/>
    <cellStyle name="Heading 2 10" xfId="3146"/>
    <cellStyle name="Heading 2 2" xfId="3147"/>
    <cellStyle name="Heading 2 3" xfId="3148"/>
    <cellStyle name="Heading 2 4" xfId="3149"/>
    <cellStyle name="Heading 2 5" xfId="3150"/>
    <cellStyle name="Heading 2 6" xfId="3151"/>
    <cellStyle name="Heading 2 7" xfId="3152"/>
    <cellStyle name="Heading 2 8" xfId="3153"/>
    <cellStyle name="Heading 2 9" xfId="3154"/>
    <cellStyle name="Heading 3" xfId="3155" builtinId="18" customBuiltin="1"/>
    <cellStyle name="Heading 4" xfId="3156" builtinId="19" customBuiltin="1"/>
    <cellStyle name="Hypertextový odkaz" xfId="3157"/>
    <cellStyle name="Hypertextový odkaz 1" xfId="3158"/>
    <cellStyle name="Hypertextový odkaz_Accident - 2007-08 + 2008-09 -- 15.12.08" xfId="3159"/>
    <cellStyle name="Input" xfId="3160" builtinId="20" customBuiltin="1"/>
    <cellStyle name="Input [yellow]" xfId="3161"/>
    <cellStyle name="Input [yellow] 1" xfId="3162"/>
    <cellStyle name="Input [yellow]_&gt;5" xfId="3163"/>
    <cellStyle name="Linked Cell" xfId="3164" builtinId="24" customBuiltin="1"/>
    <cellStyle name="Milliers [0]_laroux" xfId="3165"/>
    <cellStyle name="Milliers_laroux" xfId="3166"/>
    <cellStyle name="Neutral" xfId="3167" builtinId="28" customBuiltin="1"/>
    <cellStyle name="no dec" xfId="3168"/>
    <cellStyle name="no dec 1" xfId="3169"/>
    <cellStyle name="no dec_agpdc-checking (1)" xfId="3170"/>
    <cellStyle name="Non défini" xfId="3171"/>
    <cellStyle name="Non défini 1" xfId="3172"/>
    <cellStyle name="Non défini_&gt;5" xfId="3173"/>
    <cellStyle name="Normal" xfId="0" builtinId="0"/>
    <cellStyle name="Normal - Style1" xfId="3174"/>
    <cellStyle name="Normal - Style1 1" xfId="3175"/>
    <cellStyle name="Normal - Style1_&gt;5" xfId="3176"/>
    <cellStyle name="Normal 10" xfId="3177"/>
    <cellStyle name="Normal 11" xfId="3178"/>
    <cellStyle name="Normal 11 2" xfId="3269"/>
    <cellStyle name="Normal 11 2 2" xfId="3270"/>
    <cellStyle name="Normal 11 2 2 2" xfId="3272"/>
    <cellStyle name="Normal 11 3" xfId="3277"/>
    <cellStyle name="Normal 11 4" xfId="3278"/>
    <cellStyle name="Normal 11 5" xfId="3282"/>
    <cellStyle name="Normal 11 6" xfId="3285"/>
    <cellStyle name="Normal 11 7" xfId="3287"/>
    <cellStyle name="Normal 11 8" xfId="3289"/>
    <cellStyle name="Normal 11 9" xfId="3292"/>
    <cellStyle name="Normal 12" xfId="3179"/>
    <cellStyle name="Normal 13" xfId="3180"/>
    <cellStyle name="Normal 13 2" xfId="3181"/>
    <cellStyle name="Normal 13 3" xfId="3265"/>
    <cellStyle name="Normal 14" xfId="3182"/>
    <cellStyle name="Normal 15" xfId="3183"/>
    <cellStyle name="Normal 15 2" xfId="3268"/>
    <cellStyle name="Normal 15 3" xfId="3271"/>
    <cellStyle name="Normal 15 4" xfId="3274"/>
    <cellStyle name="Normal 15 5" xfId="3288"/>
    <cellStyle name="Normal 15 5 2" xfId="3301"/>
    <cellStyle name="Normal 15 6" xfId="3290"/>
    <cellStyle name="Normal 16" xfId="3184"/>
    <cellStyle name="Normal 17" xfId="3185"/>
    <cellStyle name="Normal 17 2" xfId="3266"/>
    <cellStyle name="Normal 17 2 2" xfId="3273"/>
    <cellStyle name="Normal 17 2 2 2" xfId="3276"/>
    <cellStyle name="Normal 17 2 2 2 3" xfId="3280"/>
    <cellStyle name="Normal 17 2 2 2 3 2" xfId="3283"/>
    <cellStyle name="Normal 17 2 2 2 3 2 2" xfId="3286"/>
    <cellStyle name="Normal 17 2 2 2 3 2 2 2" xfId="3291"/>
    <cellStyle name="Normal 18" xfId="3293"/>
    <cellStyle name="Normal 19" xfId="3294"/>
    <cellStyle name="Normal 2" xfId="3186"/>
    <cellStyle name="Normal 2 11" xfId="3296"/>
    <cellStyle name="Normal 2 2" xfId="3187"/>
    <cellStyle name="Normal 2 2 10" xfId="3297"/>
    <cellStyle name="Normal 2 2 2" xfId="3188"/>
    <cellStyle name="Normal 2 2 2 2" xfId="3264"/>
    <cellStyle name="Normal 2 3" xfId="3189"/>
    <cellStyle name="Normal 2 3 10" xfId="3298"/>
    <cellStyle name="Normal 2 4" xfId="3190"/>
    <cellStyle name="Normal 2 5" xfId="3275"/>
    <cellStyle name="Normal 2 5 2" xfId="3279"/>
    <cellStyle name="Normal 2_4" xfId="3191"/>
    <cellStyle name="Normal 20" xfId="3295"/>
    <cellStyle name="Normal 21" xfId="3300"/>
    <cellStyle name="Normal 22" xfId="3304"/>
    <cellStyle name="Normal 24" xfId="3302"/>
    <cellStyle name="Normal 26" xfId="3192"/>
    <cellStyle name="Normal 27" xfId="3193"/>
    <cellStyle name="Normal 29" xfId="3194"/>
    <cellStyle name="Normal 3" xfId="3195"/>
    <cellStyle name="Normal 3 4" xfId="3299"/>
    <cellStyle name="Normal 4" xfId="3196"/>
    <cellStyle name="Normal 5" xfId="3197"/>
    <cellStyle name="Normal 6" xfId="3198"/>
    <cellStyle name="Normal 6 2" xfId="3305"/>
    <cellStyle name="Normal 68" xfId="3199"/>
    <cellStyle name="Normal 7" xfId="3200"/>
    <cellStyle name="Normal 8" xfId="3201"/>
    <cellStyle name="Normal 8 12" xfId="3202"/>
    <cellStyle name="Normal 8 13" xfId="3203"/>
    <cellStyle name="Normal 8_PGVCL- 5" xfId="3204"/>
    <cellStyle name="Normal 9" xfId="3205"/>
    <cellStyle name="Normal 9 12" xfId="3206"/>
    <cellStyle name="Normal 9_PGVCL- 5" xfId="3207"/>
    <cellStyle name="Normal_Book1" xfId="3208"/>
    <cellStyle name="Normal_BVN- SoP MIS-YEARLY 2008" xfId="3209"/>
    <cellStyle name="Normal_PGVCL- 7-" xfId="3210"/>
    <cellStyle name="Normal_Reported SOPGERCHMTCOQTR4 2011-12" xfId="3303"/>
    <cellStyle name="Note" xfId="3211" builtinId="10" customBuiltin="1"/>
    <cellStyle name="Note 10" xfId="3212"/>
    <cellStyle name="Note 2" xfId="3213"/>
    <cellStyle name="Note 3" xfId="3214"/>
    <cellStyle name="Note 4" xfId="3215"/>
    <cellStyle name="Note 5" xfId="3216"/>
    <cellStyle name="Note 6" xfId="3217"/>
    <cellStyle name="Note 7" xfId="3218"/>
    <cellStyle name="Note 8" xfId="3219"/>
    <cellStyle name="Note 9" xfId="3220"/>
    <cellStyle name="Output" xfId="3221" builtinId="21" customBuiltin="1"/>
    <cellStyle name="Percent [2]" xfId="3222"/>
    <cellStyle name="Percent [2] 1" xfId="3223"/>
    <cellStyle name="Percent [2]_&gt;5" xfId="3224"/>
    <cellStyle name="Percent 2" xfId="3281"/>
    <cellStyle name="Percent 3" xfId="3284"/>
    <cellStyle name="Popis" xfId="3225"/>
    <cellStyle name="Popis 1" xfId="3226"/>
    <cellStyle name="Popis_&gt;5" xfId="3227"/>
    <cellStyle name="Red" xfId="3228"/>
    <cellStyle name="Red 1" xfId="3229"/>
    <cellStyle name="Red_Accident - 2007-08 + 2008-09 -- 15.12.08" xfId="3230"/>
    <cellStyle name="Sledovaný hypertextový odkaz" xfId="3231"/>
    <cellStyle name="Sledovaný hypertextový odkaz 1" xfId="3232"/>
    <cellStyle name="Sledovaný hypertextový odkaz_&gt;5" xfId="3233"/>
    <cellStyle name="Style 1" xfId="3234"/>
    <cellStyle name="Style 1 2" xfId="3235"/>
    <cellStyle name="Style 1_Accident - 2007-08 + 2008-09 -- 15.12.08" xfId="3236"/>
    <cellStyle name="Title" xfId="3237" builtinId="15" customBuiltin="1"/>
    <cellStyle name="Total" xfId="3238" builtinId="25" customBuiltin="1"/>
    <cellStyle name="Total 1" xfId="3239"/>
    <cellStyle name="Total 10" xfId="3240"/>
    <cellStyle name="Total 2" xfId="3241"/>
    <cellStyle name="Total 3" xfId="3242"/>
    <cellStyle name="Total 4" xfId="3243"/>
    <cellStyle name="Total 5" xfId="3244"/>
    <cellStyle name="Total 6" xfId="3245"/>
    <cellStyle name="Total 7" xfId="3246"/>
    <cellStyle name="Total 8" xfId="3247"/>
    <cellStyle name="Total 9" xfId="3248"/>
    <cellStyle name="Währung [0]_RESULTS" xfId="3249"/>
    <cellStyle name="Währung_RESULTS" xfId="3250"/>
    <cellStyle name="Warning Text" xfId="3251" builtinId="11" customBuiltin="1"/>
    <cellStyle name="똿뗦먛귟 [0.00]_PRODUCT DETAIL Q1" xfId="3252"/>
    <cellStyle name="똿뗦먛귟_PRODUCT DETAIL Q1" xfId="3253"/>
    <cellStyle name="믅됞 [0.00]_PRODUCT DETAIL Q1" xfId="3254"/>
    <cellStyle name="믅됞_PRODUCT DETAIL Q1" xfId="3255"/>
    <cellStyle name="백분율_HOBONG" xfId="3256"/>
    <cellStyle name="뷭?_BOOKSHIP" xfId="3257"/>
    <cellStyle name="콤마 [0]_1202" xfId="3258"/>
    <cellStyle name="콤마_1202" xfId="3259"/>
    <cellStyle name="통화 [0]_1202" xfId="3260"/>
    <cellStyle name="통화_1202" xfId="3261"/>
    <cellStyle name="표준_(정보부문)월별인원계획" xfId="3262"/>
  </cellStyles>
  <dxfs count="5">
    <dxf>
      <fill>
        <patternFill>
          <bgColor indexed="52"/>
        </patternFill>
      </fill>
    </dxf>
    <dxf>
      <font>
        <b/>
        <i val="0"/>
        <condense val="0"/>
        <extend val="0"/>
        <color indexed="62"/>
      </font>
      <fill>
        <patternFill patternType="none">
          <bgColor indexed="65"/>
        </patternFill>
      </fill>
    </dxf>
    <dxf>
      <fill>
        <patternFill>
          <bgColor indexed="10"/>
        </patternFill>
      </fill>
    </dxf>
    <dxf>
      <font>
        <b/>
        <i val="0"/>
        <condense val="0"/>
        <extend val="0"/>
        <color indexed="14"/>
      </font>
      <fill>
        <patternFill patternType="none">
          <bgColor indexed="65"/>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dp\ganesha\GEB_Anand\SHP_TD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mp1\C\GEB_Anand\SHP_TD_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ech-5\d\MIS\april\Mpzp1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ns\pns_D\M.I.S\2006\APR\Mpzp1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ech-2\tech_d%20(D)\M.I.S\2006\dec\Mpzp1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e02-pgom-pbr\Decap_F\MY%20DOCUMENT--170308\Presentation%2017-01-08\PBR%20atc%20mtg%20format%20JAN-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Documents%20and%20Settings\NEWUSER\Desktop\T&amp;D%20Apr-09\T&amp;D%20April--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comp1\RRS\WINDOWS\Desktop\REMIS1\RE_Dec_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NEWUSER/Desktop/T&amp;D%20Apr-09/T&amp;D%20April--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AMR-1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MR-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pdp\ganesha\GEB_Anand\ST\st\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mp1\C\GEB_Anand\ST\st\s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OldPC_D\ANV\desktop\Daily%20Report\Daily%20Report\Cheking%20Reports\Monthwise%20daily%20report\Monthwise%20daily%20report\2019-2020\MAY-19\31.05.2019\1.RRC%20%20Entry%20sheet.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cheme-tmk\schm_d\TECH-1_0506\ADB-1804\TECH-1\si\SIREPORTS-2003-04.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CistMast_Steel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ns\pns_D\M.I.S\2006\APR\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2\tech_d%20(D)\M.I.S\2006\dec\MPZPJ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ech-5\d\MIS\april\MPZPJA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PRO_39_C"/>
      <sheetName val="T_D COMP"/>
      <sheetName val="locationwise activities"/>
      <sheetName val="SUM_04_05"/>
      <sheetName val="zpF0001"/>
      <sheetName val="mpmla wise pp01_02"/>
      <sheetName val="Recovered_Sheet5"/>
      <sheetName val="R2-S1-mthws-prog"/>
      <sheetName val="zp0001_MAR"/>
      <sheetName val="mpmla wise pp0001"/>
      <sheetName val="Sheet1"/>
      <sheetName val="mpmla wise pp02_03"/>
      <sheetName val="Sheet2"/>
      <sheetName val="MASTER (2)"/>
      <sheetName val="Network Accident"/>
      <sheetName val="LMAIN"/>
      <sheetName val="shp_T&amp;D_drive"/>
      <sheetName val="catcum (3)"/>
      <sheetName val="SUMMARY(AUTO)"/>
      <sheetName val="REF"/>
      <sheetName val="Raw Data"/>
      <sheetName val="ESD REASON"/>
      <sheetName val="SF REASON"/>
      <sheetName val="LIST"/>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 val="Officerwise Detail report"/>
      <sheetName val="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 val="LOVs"/>
      <sheetName val="Sheet2"/>
      <sheetName val="compar jgy"/>
      <sheetName val="COMPARE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Sheet2"/>
      <sheetName val="T_D COMP"/>
      <sheetName val="HTVR CO_"/>
      <sheetName val="Book1"/>
      <sheetName val="FDR MST"/>
      <sheetName val="DATA"/>
      <sheetName val="Sheet1"/>
      <sheetName val="zp0001_M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T_D COMP"/>
      <sheetName val="LMAIN"/>
      <sheetName val="R2-S1-mthws-prog"/>
      <sheetName val="TLPPOCT"/>
      <sheetName val="zpF0001"/>
      <sheetName val="locationwise activities"/>
      <sheetName val="mpmla wise pp0001"/>
      <sheetName val="zp0001_MAR"/>
      <sheetName val="TALUKA Wise"/>
      <sheetName val="117"/>
      <sheetName val="Recovered_Sheet5"/>
      <sheetName val="mpmla wise pp02_03"/>
      <sheetName val="SuvP_Ltg_Catwise"/>
      <sheetName val="PP_Ltg_Catwise"/>
      <sheetName val="SuvP_Ind_Catwise "/>
      <sheetName val="PP_Ind_Catwise "/>
      <sheetName val="mpmla wise paid pending"/>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Recovered_Sheet5"/>
      <sheetName val="LMAIN"/>
      <sheetName val="ruf fmp"/>
      <sheetName val="TLPPOCT"/>
      <sheetName val="mpmla wise pp01_02"/>
      <sheetName val="SuvP_Ltg_Catwise"/>
      <sheetName val="PP_Ltg_Catwise"/>
      <sheetName val="SuvP_Ind_Catwise "/>
      <sheetName val="PP_Ind_Catwise "/>
      <sheetName val="zpF0001"/>
      <sheetName val="compar jgy"/>
      <sheetName val="COMPARE AG"/>
      <sheetName val="SUM-04-05"/>
      <sheetName val="CDSteelMaster"/>
      <sheetName val="REPORT"/>
      <sheetName val="LOOKUPS"/>
      <sheetName val="T_D COMP"/>
      <sheetName val="04REL"/>
      <sheetName val="Book1"/>
      <sheetName val="mpmla wise pp0001"/>
      <sheetName val="mpmla wise pp02_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eet1"/>
      <sheetName val="00 to03"/>
      <sheetName val="Sheet3"/>
      <sheetName val="XL4Test5"/>
      <sheetName val="mpmla wise pp0001"/>
      <sheetName val="zpF0001"/>
      <sheetName val="TLPPOCT"/>
      <sheetName val="mpmla wise pp01_0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mpmla wise pp0001"/>
      <sheetName val="zpF0001"/>
      <sheetName val="shp_T_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_D_drive"/>
      <sheetName val="shp_T&amp;D_drive"/>
      <sheetName val="mpmla wise pp0001"/>
      <sheetName val="zpF0001"/>
      <sheetName val="CDSteelMaster"/>
      <sheetName val="Recovered_Sheet5"/>
      <sheetName val="vij"/>
      <sheetName val="Book1"/>
      <sheetName val="TLPPO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_1"/>
      <sheetName val="cm_2"/>
      <sheetName val="cm_3"/>
      <sheetName val="DMTHL NEW"/>
      <sheetName val="graph"/>
      <sheetName val="compare urbn"/>
      <sheetName val="compar jgy"/>
      <sheetName val="COMPARE AG"/>
      <sheetName val="SUMMURY"/>
      <sheetName val="Sheet1"/>
      <sheetName val="vigilance"/>
      <sheetName val="CMTHL 07_08"/>
      <sheetName val="URBN"/>
      <sheetName val="IND"/>
      <sheetName val="JGY"/>
      <sheetName val="AGDOM"/>
      <sheetName val="cmthl05-06-07"/>
      <sheetName val="shp_T_D_drive"/>
      <sheetName val="TLPPOCT"/>
      <sheetName val="mpmla wise pp02_03"/>
      <sheetName val="Recovered_Sheet5"/>
      <sheetName val="ruf fmp"/>
      <sheetName val="ACN_PLN  _2_"/>
      <sheetName val="REF"/>
      <sheetName val="mpmla wise pp01_02"/>
      <sheetName val="FDR MST"/>
      <sheetName val="shp_T&amp;D_drive"/>
      <sheetName val="Addl.40"/>
      <sheetName val="04REL"/>
    </sheetNames>
    <sheetDataSet>
      <sheetData sheetId="0" refreshError="1"/>
      <sheetData sheetId="1" refreshError="1"/>
      <sheetData sheetId="2" refreshError="1"/>
      <sheetData sheetId="3" refreshError="1"/>
      <sheetData sheetId="4" refreshError="1"/>
      <sheetData sheetId="5" refreshError="1"/>
      <sheetData sheetId="6" refreshError="1">
        <row r="1">
          <cell r="B1" t="str">
            <v>PGVCL  CIRCLE  OFFICE  PORBANDAR</v>
          </cell>
        </row>
        <row r="3">
          <cell r="B3" t="str">
            <v xml:space="preserve">JGY 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MAJIVANA</v>
          </cell>
          <cell r="D8" t="str">
            <v>JGY</v>
          </cell>
          <cell r="E8" t="str">
            <v>LT</v>
          </cell>
          <cell r="F8">
            <v>8.84</v>
          </cell>
          <cell r="G8">
            <v>60.27</v>
          </cell>
          <cell r="H8">
            <v>42.34</v>
          </cell>
        </row>
        <row r="9">
          <cell r="B9" t="str">
            <v>BAGVADAR</v>
          </cell>
          <cell r="C9" t="str">
            <v>NAGKA</v>
          </cell>
          <cell r="D9" t="str">
            <v>JGY</v>
          </cell>
          <cell r="E9" t="str">
            <v>LT</v>
          </cell>
          <cell r="F9">
            <v>4.62</v>
          </cell>
          <cell r="G9">
            <v>68.790000000000006</v>
          </cell>
          <cell r="H9">
            <v>94.38</v>
          </cell>
        </row>
        <row r="10">
          <cell r="B10" t="str">
            <v>BAGVADAR</v>
          </cell>
          <cell r="C10" t="str">
            <v>BAGVADAR-JGY</v>
          </cell>
          <cell r="D10" t="str">
            <v>JGY</v>
          </cell>
          <cell r="E10" t="str">
            <v>LT</v>
          </cell>
          <cell r="F10">
            <v>5.43</v>
          </cell>
          <cell r="G10">
            <v>25.56</v>
          </cell>
          <cell r="H10">
            <v>58.07</v>
          </cell>
        </row>
        <row r="11">
          <cell r="B11" t="str">
            <v>BAGVADAR</v>
          </cell>
          <cell r="C11" t="str">
            <v>SIMANI</v>
          </cell>
          <cell r="D11" t="str">
            <v>JGY</v>
          </cell>
          <cell r="E11" t="str">
            <v>LT</v>
          </cell>
          <cell r="F11">
            <v>4.21</v>
          </cell>
          <cell r="G11">
            <v>56.94</v>
          </cell>
          <cell r="H11">
            <v>96.84</v>
          </cell>
        </row>
        <row r="12">
          <cell r="B12" t="str">
            <v>BAGVADAR</v>
          </cell>
          <cell r="C12" t="str">
            <v>ROZIVADA</v>
          </cell>
          <cell r="D12" t="str">
            <v>JGY</v>
          </cell>
          <cell r="E12" t="str">
            <v>LT</v>
          </cell>
          <cell r="F12">
            <v>4.72</v>
          </cell>
          <cell r="G12">
            <v>36.78</v>
          </cell>
          <cell r="H12">
            <v>0</v>
          </cell>
        </row>
        <row r="13">
          <cell r="B13" t="str">
            <v>BAGVADAR</v>
          </cell>
          <cell r="C13" t="str">
            <v>ADVANA-JGY</v>
          </cell>
          <cell r="D13" t="str">
            <v>JGY</v>
          </cell>
          <cell r="E13" t="str">
            <v>LT</v>
          </cell>
          <cell r="F13">
            <v>4.97</v>
          </cell>
          <cell r="G13">
            <v>37.75</v>
          </cell>
          <cell r="H13">
            <v>63.91</v>
          </cell>
        </row>
        <row r="14">
          <cell r="B14" t="str">
            <v>RANAVAV</v>
          </cell>
          <cell r="C14" t="str">
            <v>ADITYANA</v>
          </cell>
          <cell r="D14" t="str">
            <v>JGY</v>
          </cell>
          <cell r="E14" t="str">
            <v>LT</v>
          </cell>
          <cell r="F14">
            <v>5.07</v>
          </cell>
          <cell r="G14">
            <v>76.599999999999994</v>
          </cell>
          <cell r="H14">
            <v>91.43</v>
          </cell>
        </row>
        <row r="15">
          <cell r="B15" t="str">
            <v>RANAVAV</v>
          </cell>
          <cell r="C15" t="str">
            <v>DHARAMPUR</v>
          </cell>
          <cell r="D15" t="str">
            <v>JGY</v>
          </cell>
          <cell r="E15" t="str">
            <v>LT</v>
          </cell>
          <cell r="F15">
            <v>5.25</v>
          </cell>
          <cell r="G15">
            <v>-24.14</v>
          </cell>
          <cell r="H15">
            <v>-29.19</v>
          </cell>
        </row>
        <row r="16">
          <cell r="B16" t="str">
            <v>RANAVAV</v>
          </cell>
          <cell r="C16" t="str">
            <v>BHOD</v>
          </cell>
          <cell r="D16" t="str">
            <v>JGY</v>
          </cell>
          <cell r="E16" t="str">
            <v>LT</v>
          </cell>
          <cell r="F16">
            <v>5.16</v>
          </cell>
          <cell r="G16">
            <v>28.72</v>
          </cell>
          <cell r="H16">
            <v>42.84</v>
          </cell>
        </row>
        <row r="17">
          <cell r="B17" t="str">
            <v>RANAVAV</v>
          </cell>
          <cell r="C17" t="str">
            <v>BORDI/ANIYARI</v>
          </cell>
          <cell r="D17" t="str">
            <v>JGY</v>
          </cell>
          <cell r="E17" t="str">
            <v>LT</v>
          </cell>
          <cell r="F17">
            <v>7.03</v>
          </cell>
          <cell r="G17">
            <v>57.9</v>
          </cell>
          <cell r="H17">
            <v>95.37</v>
          </cell>
        </row>
        <row r="18">
          <cell r="B18" t="str">
            <v>RANAVAV</v>
          </cell>
          <cell r="C18" t="str">
            <v>PADARDI</v>
          </cell>
          <cell r="D18" t="str">
            <v>JGY</v>
          </cell>
          <cell r="E18" t="str">
            <v>LT</v>
          </cell>
          <cell r="F18">
            <v>5.92</v>
          </cell>
          <cell r="G18">
            <v>80.760000000000005</v>
          </cell>
          <cell r="H18">
            <v>73.72</v>
          </cell>
        </row>
        <row r="19">
          <cell r="B19" t="str">
            <v>RANAVAV</v>
          </cell>
          <cell r="C19" t="str">
            <v>VANSJALIYA</v>
          </cell>
          <cell r="D19" t="str">
            <v>JGY</v>
          </cell>
          <cell r="E19" t="str">
            <v>LT</v>
          </cell>
          <cell r="F19">
            <v>5.92</v>
          </cell>
          <cell r="G19">
            <v>0</v>
          </cell>
        </row>
        <row r="20">
          <cell r="B20" t="str">
            <v>KUTIYANA</v>
          </cell>
          <cell r="C20" t="str">
            <v>KANSABAD</v>
          </cell>
          <cell r="D20" t="str">
            <v>JGY</v>
          </cell>
          <cell r="E20" t="str">
            <v>LT</v>
          </cell>
          <cell r="F20">
            <v>5.89</v>
          </cell>
          <cell r="G20">
            <v>60.86</v>
          </cell>
          <cell r="H20">
            <v>86.73</v>
          </cell>
        </row>
        <row r="21">
          <cell r="B21" t="str">
            <v>KUTIYANA</v>
          </cell>
          <cell r="C21" t="str">
            <v>KHIJDAD</v>
          </cell>
          <cell r="D21" t="str">
            <v>JGY</v>
          </cell>
          <cell r="E21" t="str">
            <v>LT</v>
          </cell>
          <cell r="F21">
            <v>4.68</v>
          </cell>
          <cell r="G21">
            <v>47.57</v>
          </cell>
          <cell r="H21">
            <v>39.65</v>
          </cell>
        </row>
        <row r="22">
          <cell r="B22" t="str">
            <v>KUTIYANA</v>
          </cell>
          <cell r="C22" t="str">
            <v>ISHWARIYA</v>
          </cell>
          <cell r="D22" t="str">
            <v>JGY</v>
          </cell>
          <cell r="E22" t="str">
            <v>LT</v>
          </cell>
          <cell r="F22">
            <v>10.08</v>
          </cell>
          <cell r="G22">
            <v>53.39</v>
          </cell>
          <cell r="H22">
            <v>23.92</v>
          </cell>
        </row>
        <row r="23">
          <cell r="B23" t="str">
            <v>KUTIYANA</v>
          </cell>
          <cell r="C23" t="str">
            <v>GOKARAN</v>
          </cell>
          <cell r="D23" t="str">
            <v>JGY</v>
          </cell>
          <cell r="E23" t="str">
            <v>LT</v>
          </cell>
          <cell r="F23">
            <v>5.31</v>
          </cell>
          <cell r="G23">
            <v>58.65</v>
          </cell>
          <cell r="H23">
            <v>49.14</v>
          </cell>
        </row>
        <row r="24">
          <cell r="B24" t="str">
            <v>KUTIYANA</v>
          </cell>
          <cell r="C24" t="str">
            <v>DESHINGA</v>
          </cell>
          <cell r="D24" t="str">
            <v>JGY</v>
          </cell>
          <cell r="E24" t="str">
            <v>LT</v>
          </cell>
          <cell r="F24">
            <v>5.07</v>
          </cell>
          <cell r="G24">
            <v>61.41</v>
          </cell>
          <cell r="H24">
            <v>83.43</v>
          </cell>
        </row>
        <row r="25">
          <cell r="B25" t="str">
            <v>KUTIYANA</v>
          </cell>
          <cell r="C25" t="str">
            <v>DADUKA</v>
          </cell>
          <cell r="D25" t="str">
            <v>JGY</v>
          </cell>
          <cell r="E25" t="str">
            <v>LT</v>
          </cell>
          <cell r="F25">
            <v>5.23</v>
          </cell>
          <cell r="G25">
            <v>0</v>
          </cell>
          <cell r="H25">
            <v>49.45</v>
          </cell>
        </row>
        <row r="26">
          <cell r="B26" t="str">
            <v>KUTIYANA</v>
          </cell>
          <cell r="C26" t="str">
            <v>UMIYA</v>
          </cell>
          <cell r="D26" t="str">
            <v>JGY</v>
          </cell>
          <cell r="E26" t="str">
            <v>LT</v>
          </cell>
          <cell r="F26">
            <v>5.23</v>
          </cell>
          <cell r="G26">
            <v>0</v>
          </cell>
        </row>
        <row r="27">
          <cell r="B27" t="str">
            <v>BANTWA</v>
          </cell>
          <cell r="C27" t="str">
            <v>DADAVA</v>
          </cell>
          <cell r="D27" t="str">
            <v>JGY</v>
          </cell>
          <cell r="E27" t="str">
            <v>MX</v>
          </cell>
          <cell r="F27">
            <v>6.77</v>
          </cell>
          <cell r="G27">
            <v>37.22</v>
          </cell>
          <cell r="H27">
            <v>68.989999999999995</v>
          </cell>
        </row>
        <row r="28">
          <cell r="B28" t="str">
            <v>BANTWA</v>
          </cell>
          <cell r="C28" t="str">
            <v>BANTWA(LIMBUDA)JGY</v>
          </cell>
          <cell r="D28" t="str">
            <v>JGY</v>
          </cell>
          <cell r="E28" t="str">
            <v>LT</v>
          </cell>
          <cell r="F28">
            <v>7.2</v>
          </cell>
          <cell r="G28">
            <v>52.05</v>
          </cell>
          <cell r="H28">
            <v>45.43</v>
          </cell>
        </row>
        <row r="29">
          <cell r="B29" t="str">
            <v>BANTWA</v>
          </cell>
          <cell r="C29" t="str">
            <v>BAGASARA</v>
          </cell>
          <cell r="D29" t="str">
            <v>JGY</v>
          </cell>
          <cell r="E29" t="str">
            <v>LT</v>
          </cell>
          <cell r="F29">
            <v>13.88</v>
          </cell>
          <cell r="G29">
            <v>67.53</v>
          </cell>
          <cell r="H29">
            <v>63.72</v>
          </cell>
        </row>
        <row r="30">
          <cell r="B30" t="str">
            <v>BANTWA</v>
          </cell>
          <cell r="C30" t="str">
            <v>INDRANA</v>
          </cell>
          <cell r="D30" t="str">
            <v>JGY</v>
          </cell>
          <cell r="E30" t="str">
            <v>LT</v>
          </cell>
          <cell r="F30">
            <v>6.72</v>
          </cell>
          <cell r="G30">
            <v>35.130000000000003</v>
          </cell>
          <cell r="H30">
            <v>33.43</v>
          </cell>
        </row>
        <row r="31">
          <cell r="B31" t="str">
            <v>COASTAL</v>
          </cell>
          <cell r="C31" t="str">
            <v>KOLIKHADA</v>
          </cell>
          <cell r="D31" t="str">
            <v>JGY</v>
          </cell>
          <cell r="E31" t="str">
            <v>LT</v>
          </cell>
          <cell r="F31">
            <v>3.76</v>
          </cell>
          <cell r="G31">
            <v>34.1</v>
          </cell>
          <cell r="H31">
            <v>-5.1100000000000003</v>
          </cell>
        </row>
        <row r="32">
          <cell r="B32" t="str">
            <v>COASTAL</v>
          </cell>
          <cell r="C32" t="str">
            <v>KHIMESHWAR</v>
          </cell>
          <cell r="D32" t="str">
            <v>JGY</v>
          </cell>
          <cell r="E32" t="str">
            <v>LT</v>
          </cell>
          <cell r="F32">
            <v>3.23</v>
          </cell>
          <cell r="G32">
            <v>63.79</v>
          </cell>
          <cell r="H32">
            <v>100</v>
          </cell>
        </row>
        <row r="33">
          <cell r="B33" t="str">
            <v>COASTAL</v>
          </cell>
          <cell r="C33" t="str">
            <v>GOSA/NARVAI</v>
          </cell>
          <cell r="D33" t="str">
            <v>JGY</v>
          </cell>
          <cell r="E33" t="str">
            <v>LT</v>
          </cell>
          <cell r="F33">
            <v>6.13</v>
          </cell>
          <cell r="G33">
            <v>75.400000000000006</v>
          </cell>
          <cell r="H33">
            <v>71.75</v>
          </cell>
        </row>
        <row r="34">
          <cell r="B34" t="str">
            <v>COASTAL</v>
          </cell>
          <cell r="C34" t="str">
            <v>TUKDA GOSA</v>
          </cell>
          <cell r="D34" t="str">
            <v>JGY</v>
          </cell>
          <cell r="E34" t="str">
            <v>LT</v>
          </cell>
          <cell r="F34">
            <v>8.8800000000000008</v>
          </cell>
          <cell r="G34">
            <v>44.54</v>
          </cell>
          <cell r="H34">
            <v>44.97</v>
          </cell>
        </row>
        <row r="35">
          <cell r="B35" t="str">
            <v>COASTAL</v>
          </cell>
          <cell r="C35" t="str">
            <v>NAVAGAM</v>
          </cell>
          <cell r="D35" t="str">
            <v>JGY</v>
          </cell>
          <cell r="E35" t="str">
            <v>LT</v>
          </cell>
          <cell r="F35">
            <v>5.28</v>
          </cell>
          <cell r="G35">
            <v>71.739999999999995</v>
          </cell>
          <cell r="H35">
            <v>57.81</v>
          </cell>
        </row>
        <row r="36">
          <cell r="B36" t="str">
            <v>COASTAL</v>
          </cell>
          <cell r="C36" t="str">
            <v>SHRINAGAR</v>
          </cell>
          <cell r="D36" t="str">
            <v>JGY</v>
          </cell>
          <cell r="E36" t="str">
            <v>LT</v>
          </cell>
          <cell r="F36">
            <v>4.6100000000000003</v>
          </cell>
          <cell r="G36">
            <v>28.7</v>
          </cell>
          <cell r="H36">
            <v>75.849999999999994</v>
          </cell>
        </row>
        <row r="37">
          <cell r="B37" t="str">
            <v>COASTAL</v>
          </cell>
          <cell r="C37" t="str">
            <v>VISAVADA JGY</v>
          </cell>
          <cell r="D37" t="str">
            <v>JGY</v>
          </cell>
          <cell r="E37" t="str">
            <v>LT</v>
          </cell>
          <cell r="F37">
            <v>4.87</v>
          </cell>
          <cell r="G37">
            <v>40.68</v>
          </cell>
          <cell r="H37">
            <v>61.56</v>
          </cell>
        </row>
        <row r="38">
          <cell r="B38" t="str">
            <v>COASTAL</v>
          </cell>
          <cell r="C38" t="str">
            <v>AMBARAMA</v>
          </cell>
          <cell r="D38" t="str">
            <v>JGY</v>
          </cell>
          <cell r="E38" t="str">
            <v>LT</v>
          </cell>
          <cell r="F38">
            <v>3.73</v>
          </cell>
          <cell r="G38">
            <v>19.25</v>
          </cell>
          <cell r="H38">
            <v>54.71</v>
          </cell>
        </row>
        <row r="39">
          <cell r="B39" t="str">
            <v>KSD-R-1</v>
          </cell>
          <cell r="C39" t="str">
            <v>SAKRANA</v>
          </cell>
          <cell r="D39" t="str">
            <v>JGY</v>
          </cell>
          <cell r="E39" t="str">
            <v>LT</v>
          </cell>
          <cell r="F39">
            <v>5.72</v>
          </cell>
          <cell r="G39">
            <v>71.83</v>
          </cell>
          <cell r="H39">
            <v>40.89</v>
          </cell>
        </row>
        <row r="40">
          <cell r="B40" t="str">
            <v>KSD-R-1</v>
          </cell>
          <cell r="C40" t="str">
            <v>PANKHAN</v>
          </cell>
          <cell r="D40" t="str">
            <v>JGY</v>
          </cell>
          <cell r="E40" t="str">
            <v>LT</v>
          </cell>
          <cell r="F40">
            <v>5.31</v>
          </cell>
          <cell r="G40">
            <v>43.02</v>
          </cell>
          <cell r="H40">
            <v>47.06</v>
          </cell>
        </row>
        <row r="41">
          <cell r="B41" t="str">
            <v>KSD-R-1</v>
          </cell>
          <cell r="C41" t="str">
            <v>AJAB</v>
          </cell>
          <cell r="D41" t="str">
            <v>JGY</v>
          </cell>
          <cell r="E41" t="str">
            <v>LT</v>
          </cell>
          <cell r="F41">
            <v>9.2100000000000009</v>
          </cell>
          <cell r="G41">
            <v>71.95</v>
          </cell>
          <cell r="H41">
            <v>82.08</v>
          </cell>
        </row>
        <row r="42">
          <cell r="B42" t="str">
            <v>KSD-R-1</v>
          </cell>
          <cell r="C42" t="str">
            <v>KARENI</v>
          </cell>
          <cell r="D42" t="str">
            <v>JGY</v>
          </cell>
          <cell r="E42" t="str">
            <v>LT</v>
          </cell>
          <cell r="F42">
            <v>6.38</v>
          </cell>
          <cell r="G42">
            <v>60.41</v>
          </cell>
          <cell r="H42">
            <v>97.76</v>
          </cell>
        </row>
        <row r="43">
          <cell r="B43" t="str">
            <v>KSD-R-1</v>
          </cell>
          <cell r="C43" t="str">
            <v>SILODAR</v>
          </cell>
          <cell r="D43" t="str">
            <v>JGY</v>
          </cell>
          <cell r="E43" t="str">
            <v>LT</v>
          </cell>
          <cell r="F43">
            <v>5</v>
          </cell>
          <cell r="G43">
            <v>0</v>
          </cell>
          <cell r="H43">
            <v>0</v>
          </cell>
        </row>
        <row r="44">
          <cell r="B44" t="str">
            <v>MALIYA</v>
          </cell>
          <cell r="C44" t="str">
            <v>MALIA</v>
          </cell>
          <cell r="D44" t="str">
            <v>JGY</v>
          </cell>
          <cell r="E44" t="str">
            <v>LT</v>
          </cell>
          <cell r="F44">
            <v>6.75</v>
          </cell>
          <cell r="G44">
            <v>45.04</v>
          </cell>
          <cell r="H44">
            <v>-3.99</v>
          </cell>
        </row>
        <row r="45">
          <cell r="B45" t="str">
            <v>MALIYA</v>
          </cell>
          <cell r="C45" t="str">
            <v>SAROVAR(DADHICHI)</v>
          </cell>
          <cell r="D45" t="str">
            <v>JGY</v>
          </cell>
          <cell r="E45" t="str">
            <v>LT</v>
          </cell>
          <cell r="F45">
            <v>6.48</v>
          </cell>
          <cell r="G45">
            <v>18.899999999999999</v>
          </cell>
          <cell r="H45">
            <v>87.42</v>
          </cell>
        </row>
        <row r="46">
          <cell r="B46" t="str">
            <v>MALIYA</v>
          </cell>
          <cell r="C46" t="str">
            <v>JAMVADI</v>
          </cell>
          <cell r="D46" t="str">
            <v>JGY</v>
          </cell>
          <cell r="E46" t="str">
            <v>LT</v>
          </cell>
          <cell r="F46">
            <v>4.75</v>
          </cell>
          <cell r="G46">
            <v>55.56</v>
          </cell>
          <cell r="H46">
            <v>97.3</v>
          </cell>
        </row>
        <row r="47">
          <cell r="B47" t="str">
            <v>MALIYA</v>
          </cell>
          <cell r="C47" t="str">
            <v>AMBECHA</v>
          </cell>
          <cell r="D47" t="str">
            <v>JGY</v>
          </cell>
          <cell r="E47" t="str">
            <v>LT</v>
          </cell>
          <cell r="F47">
            <v>3.5</v>
          </cell>
          <cell r="G47">
            <v>80.62</v>
          </cell>
          <cell r="H47">
            <v>56.02</v>
          </cell>
        </row>
        <row r="48">
          <cell r="B48" t="str">
            <v>MALIYA</v>
          </cell>
          <cell r="C48" t="str">
            <v>KARTIK</v>
          </cell>
          <cell r="D48" t="str">
            <v>JGY</v>
          </cell>
          <cell r="E48" t="str">
            <v>LT</v>
          </cell>
          <cell r="F48">
            <v>4.95</v>
          </cell>
          <cell r="G48">
            <v>56.07</v>
          </cell>
          <cell r="H48">
            <v>59.68</v>
          </cell>
        </row>
        <row r="49">
          <cell r="B49" t="str">
            <v>MALIYA</v>
          </cell>
          <cell r="C49" t="str">
            <v>AMBALGADH</v>
          </cell>
          <cell r="D49" t="str">
            <v>JGY</v>
          </cell>
          <cell r="E49" t="str">
            <v>LT</v>
          </cell>
          <cell r="F49">
            <v>6.16</v>
          </cell>
          <cell r="G49">
            <v>60.19</v>
          </cell>
          <cell r="H49">
            <v>98.03</v>
          </cell>
        </row>
        <row r="50">
          <cell r="B50" t="str">
            <v>KSD-R-2</v>
          </cell>
          <cell r="C50" t="str">
            <v>PADODAR</v>
          </cell>
          <cell r="D50" t="str">
            <v>JGY</v>
          </cell>
          <cell r="E50" t="str">
            <v>LT</v>
          </cell>
          <cell r="F50">
            <v>6.58</v>
          </cell>
          <cell r="G50">
            <v>74.39</v>
          </cell>
          <cell r="H50">
            <v>60.56</v>
          </cell>
        </row>
        <row r="51">
          <cell r="B51" t="str">
            <v>KSD-R-2</v>
          </cell>
          <cell r="C51" t="str">
            <v>JONPUR</v>
          </cell>
          <cell r="D51" t="str">
            <v>JGY</v>
          </cell>
          <cell r="E51" t="str">
            <v>LT</v>
          </cell>
          <cell r="F51">
            <v>7.78</v>
          </cell>
          <cell r="G51">
            <v>56.76</v>
          </cell>
          <cell r="H51">
            <v>89.22</v>
          </cell>
        </row>
        <row r="52">
          <cell r="B52" t="str">
            <v>KSD-R-2</v>
          </cell>
          <cell r="C52" t="str">
            <v>MESHWAN</v>
          </cell>
          <cell r="D52" t="str">
            <v>JGY</v>
          </cell>
          <cell r="E52" t="str">
            <v>LT</v>
          </cell>
          <cell r="F52">
            <v>7.01</v>
          </cell>
          <cell r="G52">
            <v>35.630000000000003</v>
          </cell>
          <cell r="H52">
            <v>40.869999999999997</v>
          </cell>
        </row>
        <row r="53">
          <cell r="B53" t="str">
            <v>KSD-R-2</v>
          </cell>
          <cell r="C53" t="str">
            <v>KHIRSARA-KSD</v>
          </cell>
          <cell r="D53" t="str">
            <v>JGY</v>
          </cell>
          <cell r="E53" t="str">
            <v>LT</v>
          </cell>
          <cell r="F53">
            <v>6.52</v>
          </cell>
          <cell r="G53">
            <v>76.680000000000007</v>
          </cell>
          <cell r="H53">
            <v>77.31</v>
          </cell>
        </row>
        <row r="54">
          <cell r="B54" t="str">
            <v>KSD-R-2</v>
          </cell>
          <cell r="C54" t="str">
            <v>TITODI</v>
          </cell>
          <cell r="D54" t="str">
            <v>JGY</v>
          </cell>
          <cell r="E54" t="str">
            <v>LT</v>
          </cell>
          <cell r="F54">
            <v>6.26</v>
          </cell>
          <cell r="G54">
            <v>60</v>
          </cell>
          <cell r="H54">
            <v>72.930000000000007</v>
          </cell>
        </row>
        <row r="55">
          <cell r="B55" t="str">
            <v>CHORWAD</v>
          </cell>
          <cell r="C55" t="str">
            <v>GAYATRI(GADU)</v>
          </cell>
          <cell r="D55" t="str">
            <v>JGY</v>
          </cell>
          <cell r="E55" t="str">
            <v>LT</v>
          </cell>
          <cell r="F55">
            <v>14.93</v>
          </cell>
          <cell r="G55">
            <v>19.09</v>
          </cell>
          <cell r="H55">
            <v>33.83</v>
          </cell>
        </row>
        <row r="56">
          <cell r="B56" t="str">
            <v>CHORWAD</v>
          </cell>
          <cell r="C56" t="str">
            <v>CHANDUVAV</v>
          </cell>
          <cell r="D56" t="str">
            <v>JGY</v>
          </cell>
          <cell r="E56" t="str">
            <v>MX</v>
          </cell>
          <cell r="F56">
            <v>9.26</v>
          </cell>
          <cell r="G56">
            <v>35.049999999999997</v>
          </cell>
          <cell r="H56">
            <v>57.79</v>
          </cell>
        </row>
        <row r="57">
          <cell r="B57" t="str">
            <v>CHORWAD</v>
          </cell>
          <cell r="C57" t="str">
            <v>CHORWAD</v>
          </cell>
          <cell r="D57" t="str">
            <v>JGY</v>
          </cell>
          <cell r="E57" t="str">
            <v>LT</v>
          </cell>
          <cell r="F57">
            <v>10.35</v>
          </cell>
          <cell r="G57">
            <v>49.82</v>
          </cell>
          <cell r="H57">
            <v>84.57</v>
          </cell>
        </row>
        <row r="58">
          <cell r="B58" t="str">
            <v>CHORWAD</v>
          </cell>
          <cell r="C58" t="str">
            <v>GHUMALI</v>
          </cell>
          <cell r="D58" t="str">
            <v>JGY</v>
          </cell>
          <cell r="E58" t="str">
            <v>LT</v>
          </cell>
          <cell r="F58">
            <v>4.05</v>
          </cell>
          <cell r="G58">
            <v>33.29</v>
          </cell>
          <cell r="H58">
            <v>26.74</v>
          </cell>
        </row>
        <row r="59">
          <cell r="B59" t="str">
            <v>CHORWAD</v>
          </cell>
          <cell r="C59" t="str">
            <v>SARSAVA</v>
          </cell>
          <cell r="D59" t="str">
            <v>JGY</v>
          </cell>
          <cell r="E59" t="str">
            <v>LT</v>
          </cell>
          <cell r="F59">
            <v>4.5199999999999996</v>
          </cell>
          <cell r="G59">
            <v>87.88</v>
          </cell>
          <cell r="H59">
            <v>65.06</v>
          </cell>
        </row>
        <row r="60">
          <cell r="B60" t="str">
            <v>CHORWAD</v>
          </cell>
          <cell r="C60" t="str">
            <v>BABARA</v>
          </cell>
          <cell r="D60" t="str">
            <v>JGY</v>
          </cell>
          <cell r="E60" t="str">
            <v>LT</v>
          </cell>
          <cell r="F60">
            <v>5.63</v>
          </cell>
          <cell r="G60">
            <v>72</v>
          </cell>
          <cell r="H60">
            <v>42.14</v>
          </cell>
        </row>
        <row r="61">
          <cell r="B61" t="str">
            <v>CHORWAD</v>
          </cell>
          <cell r="C61" t="str">
            <v>JALDHARA</v>
          </cell>
          <cell r="D61" t="str">
            <v>JGY</v>
          </cell>
          <cell r="E61" t="str">
            <v>LT</v>
          </cell>
          <cell r="F61">
            <v>9.9600000000000009</v>
          </cell>
          <cell r="G61">
            <v>64.87</v>
          </cell>
          <cell r="H61">
            <v>90.5</v>
          </cell>
        </row>
        <row r="62">
          <cell r="B62" t="str">
            <v>CHORWAD</v>
          </cell>
          <cell r="C62" t="str">
            <v>RAMESHWAR</v>
          </cell>
          <cell r="D62" t="str">
            <v>JGY</v>
          </cell>
          <cell r="E62" t="str">
            <v>LT</v>
          </cell>
          <cell r="F62">
            <v>4.8899999999999997</v>
          </cell>
          <cell r="G62">
            <v>73.400000000000006</v>
          </cell>
          <cell r="H62">
            <v>75.03</v>
          </cell>
        </row>
        <row r="63">
          <cell r="B63" t="str">
            <v>MGL-R</v>
          </cell>
          <cell r="C63" t="str">
            <v>MANKHETRA</v>
          </cell>
          <cell r="D63" t="str">
            <v>JGY</v>
          </cell>
          <cell r="E63" t="str">
            <v>LT</v>
          </cell>
          <cell r="F63">
            <v>4.8499999999999996</v>
          </cell>
          <cell r="G63">
            <v>72.290000000000006</v>
          </cell>
          <cell r="H63">
            <v>75.89</v>
          </cell>
        </row>
        <row r="64">
          <cell r="B64" t="str">
            <v>MGL-R</v>
          </cell>
          <cell r="C64" t="str">
            <v>VIRPUR</v>
          </cell>
          <cell r="D64" t="str">
            <v>JGY</v>
          </cell>
          <cell r="E64" t="str">
            <v>LT</v>
          </cell>
          <cell r="F64">
            <v>5.0199999999999996</v>
          </cell>
          <cell r="G64">
            <v>57.52</v>
          </cell>
          <cell r="H64">
            <v>-92.43</v>
          </cell>
        </row>
        <row r="65">
          <cell r="B65" t="str">
            <v>MGL-R</v>
          </cell>
          <cell r="C65" t="str">
            <v>ARENA</v>
          </cell>
          <cell r="D65" t="str">
            <v>JGY</v>
          </cell>
          <cell r="E65" t="str">
            <v>LT</v>
          </cell>
          <cell r="F65">
            <v>4.84</v>
          </cell>
          <cell r="G65">
            <v>41.34</v>
          </cell>
          <cell r="H65">
            <v>87.83</v>
          </cell>
        </row>
        <row r="66">
          <cell r="B66" t="str">
            <v>MGL-R</v>
          </cell>
          <cell r="C66" t="str">
            <v>NANDARKHI</v>
          </cell>
          <cell r="D66" t="str">
            <v>JGY</v>
          </cell>
          <cell r="E66" t="str">
            <v>LT</v>
          </cell>
          <cell r="F66">
            <v>3.94</v>
          </cell>
          <cell r="G66">
            <v>53.48</v>
          </cell>
          <cell r="H66">
            <v>45.74</v>
          </cell>
        </row>
        <row r="67">
          <cell r="B67" t="str">
            <v>MGL-R</v>
          </cell>
          <cell r="C67" t="str">
            <v>MAKTUPUR</v>
          </cell>
          <cell r="D67" t="str">
            <v>JGY</v>
          </cell>
          <cell r="E67" t="str">
            <v>LT</v>
          </cell>
          <cell r="F67">
            <v>7.68</v>
          </cell>
          <cell r="G67">
            <v>44.69</v>
          </cell>
          <cell r="H67">
            <v>43.06</v>
          </cell>
        </row>
        <row r="68">
          <cell r="B68" t="str">
            <v>MGL-R</v>
          </cell>
          <cell r="C68" t="str">
            <v>SULTANPUR</v>
          </cell>
          <cell r="D68" t="str">
            <v>JGY</v>
          </cell>
          <cell r="E68" t="str">
            <v>LT</v>
          </cell>
          <cell r="F68">
            <v>5</v>
          </cell>
          <cell r="G68">
            <v>0</v>
          </cell>
          <cell r="H68">
            <v>0</v>
          </cell>
        </row>
        <row r="69">
          <cell r="B69" t="str">
            <v>MADHAVPUR</v>
          </cell>
          <cell r="C69" t="str">
            <v>MADHAVPUR</v>
          </cell>
          <cell r="D69" t="str">
            <v>JGY</v>
          </cell>
          <cell r="E69" t="str">
            <v>LT</v>
          </cell>
          <cell r="F69">
            <v>4.96</v>
          </cell>
          <cell r="G69">
            <v>46.41</v>
          </cell>
          <cell r="H69">
            <v>92.5</v>
          </cell>
        </row>
        <row r="70">
          <cell r="B70" t="str">
            <v>MADHAVPUR</v>
          </cell>
          <cell r="C70" t="str">
            <v>AJAK</v>
          </cell>
          <cell r="D70" t="str">
            <v>JGY</v>
          </cell>
          <cell r="E70" t="str">
            <v>LT</v>
          </cell>
          <cell r="F70">
            <v>4.21</v>
          </cell>
          <cell r="G70">
            <v>58.02</v>
          </cell>
          <cell r="H70">
            <v>71.41</v>
          </cell>
        </row>
        <row r="71">
          <cell r="B71" t="str">
            <v>MADHAVPUR</v>
          </cell>
          <cell r="C71" t="str">
            <v>PATA</v>
          </cell>
          <cell r="D71" t="str">
            <v>JGY</v>
          </cell>
          <cell r="E71" t="str">
            <v>LT</v>
          </cell>
          <cell r="F71">
            <v>12.04</v>
          </cell>
          <cell r="G71">
            <v>78.209999999999994</v>
          </cell>
          <cell r="H71">
            <v>63.37</v>
          </cell>
        </row>
        <row r="72">
          <cell r="B72" t="str">
            <v>MADHAVPUR</v>
          </cell>
          <cell r="C72" t="str">
            <v>ZARIYAWADA</v>
          </cell>
          <cell r="D72" t="str">
            <v>JGY</v>
          </cell>
          <cell r="E72" t="str">
            <v>LT</v>
          </cell>
          <cell r="F72">
            <v>4.05</v>
          </cell>
          <cell r="G72">
            <v>66.33</v>
          </cell>
          <cell r="H72">
            <v>99.37</v>
          </cell>
        </row>
        <row r="73">
          <cell r="B73" t="str">
            <v>MADHAVPUR</v>
          </cell>
          <cell r="C73" t="str">
            <v>SANGAVADA</v>
          </cell>
          <cell r="D73" t="str">
            <v>JGY</v>
          </cell>
          <cell r="E73" t="str">
            <v>LT</v>
          </cell>
          <cell r="F73">
            <v>3.71</v>
          </cell>
          <cell r="G73">
            <v>55.63</v>
          </cell>
          <cell r="H73">
            <v>100</v>
          </cell>
        </row>
        <row r="74">
          <cell r="B74" t="str">
            <v>MADHAVPUR</v>
          </cell>
          <cell r="C74" t="str">
            <v>SANDHAA</v>
          </cell>
          <cell r="D74" t="str">
            <v>JGY</v>
          </cell>
          <cell r="E74" t="str">
            <v>LT</v>
          </cell>
          <cell r="F74">
            <v>6.56</v>
          </cell>
          <cell r="G74">
            <v>80.03</v>
          </cell>
          <cell r="H74">
            <v>67.89</v>
          </cell>
        </row>
        <row r="77">
          <cell r="C77" t="str">
            <v>PBR CT</v>
          </cell>
          <cell r="D77" t="str">
            <v>JGY</v>
          </cell>
          <cell r="E77" t="str">
            <v>JGY</v>
          </cell>
          <cell r="G77">
            <v>0</v>
          </cell>
          <cell r="H77">
            <v>0</v>
          </cell>
        </row>
        <row r="78">
          <cell r="C78" t="str">
            <v>PBR RURL</v>
          </cell>
          <cell r="D78" t="str">
            <v>JGY</v>
          </cell>
          <cell r="E78" t="str">
            <v>JGY</v>
          </cell>
          <cell r="G78">
            <v>51.67</v>
          </cell>
          <cell r="H78">
            <v>60.92</v>
          </cell>
        </row>
        <row r="79">
          <cell r="C79" t="str">
            <v>KSD-1</v>
          </cell>
          <cell r="D79" t="str">
            <v>JGY</v>
          </cell>
          <cell r="E79" t="str">
            <v>JGY</v>
          </cell>
          <cell r="G79">
            <v>56.57</v>
          </cell>
          <cell r="H79">
            <v>66.67</v>
          </cell>
        </row>
        <row r="80">
          <cell r="C80" t="str">
            <v>KSD-2</v>
          </cell>
          <cell r="D80" t="str">
            <v>JGY</v>
          </cell>
          <cell r="E80" t="str">
            <v>JGY</v>
          </cell>
          <cell r="G80">
            <v>57.43</v>
          </cell>
          <cell r="H80">
            <v>64.39</v>
          </cell>
        </row>
        <row r="81">
          <cell r="C81" t="str">
            <v xml:space="preserve"> PBR CIRCLE</v>
          </cell>
          <cell r="D81" t="str">
            <v>JGY</v>
          </cell>
          <cell r="E81" t="str">
            <v>JGY</v>
          </cell>
          <cell r="G81">
            <v>54.05</v>
          </cell>
          <cell r="H81">
            <v>63.54</v>
          </cell>
        </row>
      </sheetData>
      <sheetData sheetId="7" refreshError="1">
        <row r="1">
          <cell r="B1" t="str">
            <v>PGVCL  CIRCLE  OFFICE  PORBANDAR</v>
          </cell>
        </row>
        <row r="3">
          <cell r="B3" t="str">
            <v xml:space="preserve">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BOKHIRA</v>
          </cell>
          <cell r="D8" t="str">
            <v>AGD</v>
          </cell>
          <cell r="E8" t="str">
            <v>LT</v>
          </cell>
          <cell r="F8">
            <v>5.82</v>
          </cell>
          <cell r="G8">
            <v>7.52</v>
          </cell>
          <cell r="H8">
            <v>-5.0283593316751495E-2</v>
          </cell>
        </row>
        <row r="9">
          <cell r="B9" t="str">
            <v>BAGVADAR</v>
          </cell>
          <cell r="C9" t="str">
            <v>VACHHODA</v>
          </cell>
          <cell r="D9" t="str">
            <v>AGD</v>
          </cell>
          <cell r="E9" t="str">
            <v>LT</v>
          </cell>
          <cell r="F9">
            <v>6.43</v>
          </cell>
          <cell r="G9">
            <v>18.5</v>
          </cell>
          <cell r="H9">
            <v>0.33890799946040739</v>
          </cell>
        </row>
        <row r="10">
          <cell r="B10" t="str">
            <v>BAGVADAR</v>
          </cell>
          <cell r="C10" t="str">
            <v>SHISHLI(OLD FATANA)</v>
          </cell>
          <cell r="D10" t="str">
            <v>AGD</v>
          </cell>
          <cell r="E10" t="str">
            <v>LT</v>
          </cell>
          <cell r="F10">
            <v>9.26</v>
          </cell>
          <cell r="G10">
            <v>5.07</v>
          </cell>
          <cell r="H10">
            <v>-0.34261187728679987</v>
          </cell>
        </row>
        <row r="11">
          <cell r="B11" t="str">
            <v>BAGVADAR</v>
          </cell>
          <cell r="C11" t="str">
            <v>KHAMBHODAR</v>
          </cell>
          <cell r="D11" t="str">
            <v>AGD</v>
          </cell>
          <cell r="E11" t="str">
            <v>LT</v>
          </cell>
          <cell r="F11">
            <v>7.69</v>
          </cell>
          <cell r="G11">
            <v>7.64</v>
          </cell>
          <cell r="H11">
            <v>0.45862913096695229</v>
          </cell>
        </row>
        <row r="12">
          <cell r="B12" t="str">
            <v>BAGVADAR</v>
          </cell>
          <cell r="C12" t="str">
            <v>KUNVADAR(OLD BHOMIYAV</v>
          </cell>
          <cell r="D12" t="str">
            <v>AGD</v>
          </cell>
          <cell r="E12" t="str">
            <v>LT</v>
          </cell>
          <cell r="F12">
            <v>12.95</v>
          </cell>
          <cell r="G12">
            <v>-4</v>
          </cell>
          <cell r="H12">
            <v>0.10956039837224245</v>
          </cell>
        </row>
        <row r="13">
          <cell r="B13" t="str">
            <v>BAGVADAR</v>
          </cell>
          <cell r="C13" t="str">
            <v>MODHWADA</v>
          </cell>
          <cell r="D13" t="str">
            <v>AGD</v>
          </cell>
          <cell r="E13" t="str">
            <v>LT</v>
          </cell>
          <cell r="F13">
            <v>10.220000000000001</v>
          </cell>
          <cell r="G13">
            <v>-13.72</v>
          </cell>
          <cell r="H13">
            <v>-0.53583664729275005</v>
          </cell>
        </row>
        <row r="14">
          <cell r="B14" t="str">
            <v>BAGVADAR</v>
          </cell>
          <cell r="C14" t="str">
            <v>BHARWADA</v>
          </cell>
          <cell r="D14" t="str">
            <v>AGD</v>
          </cell>
          <cell r="E14" t="str">
            <v>LT</v>
          </cell>
          <cell r="F14">
            <v>5.0599999999999996</v>
          </cell>
          <cell r="G14">
            <v>6.07</v>
          </cell>
          <cell r="H14">
            <v>0.11797262059973924</v>
          </cell>
        </row>
        <row r="15">
          <cell r="B15" t="str">
            <v>BAGVADAR</v>
          </cell>
          <cell r="C15" t="str">
            <v>FATANA(OLD ADVANA)</v>
          </cell>
          <cell r="D15" t="str">
            <v>AGD</v>
          </cell>
          <cell r="E15" t="str">
            <v>LT</v>
          </cell>
          <cell r="F15">
            <v>8.74</v>
          </cell>
          <cell r="G15">
            <v>-10.53</v>
          </cell>
          <cell r="H15">
            <v>-0.72556426039917921</v>
          </cell>
        </row>
        <row r="16">
          <cell r="B16" t="str">
            <v>BAGVADAR</v>
          </cell>
          <cell r="C16" t="str">
            <v>KINDARKHEDA</v>
          </cell>
          <cell r="D16" t="str">
            <v>AGD</v>
          </cell>
          <cell r="E16" t="str">
            <v>LT</v>
          </cell>
          <cell r="F16">
            <v>7.26</v>
          </cell>
          <cell r="G16">
            <v>24.1</v>
          </cell>
          <cell r="H16">
            <v>-6.3737922705314004E-2</v>
          </cell>
        </row>
        <row r="17">
          <cell r="B17" t="str">
            <v>BAGVADAR</v>
          </cell>
          <cell r="C17" t="str">
            <v>SODHANA</v>
          </cell>
          <cell r="D17" t="str">
            <v>AGD</v>
          </cell>
          <cell r="E17" t="str">
            <v>LT</v>
          </cell>
          <cell r="F17">
            <v>5.41</v>
          </cell>
          <cell r="G17">
            <v>-36.04</v>
          </cell>
          <cell r="H17">
            <v>0.13090637398876695</v>
          </cell>
        </row>
        <row r="18">
          <cell r="B18" t="str">
            <v>BAGVADAR</v>
          </cell>
          <cell r="C18" t="str">
            <v>BHETAKADI</v>
          </cell>
          <cell r="D18" t="str">
            <v>AGD</v>
          </cell>
          <cell r="E18" t="str">
            <v>LT</v>
          </cell>
          <cell r="F18">
            <v>5.19</v>
          </cell>
          <cell r="G18">
            <v>-49.48</v>
          </cell>
          <cell r="H18">
            <v>-0.15771657364717301</v>
          </cell>
        </row>
        <row r="19">
          <cell r="B19" t="str">
            <v>BAGVADAR</v>
          </cell>
          <cell r="C19" t="str">
            <v>SIMAR</v>
          </cell>
          <cell r="D19" t="str">
            <v>AGD</v>
          </cell>
          <cell r="E19" t="str">
            <v>LT</v>
          </cell>
          <cell r="F19">
            <v>11.31</v>
          </cell>
          <cell r="G19">
            <v>44.53</v>
          </cell>
          <cell r="H19">
            <v>0.36687741482262032</v>
          </cell>
        </row>
        <row r="20">
          <cell r="B20" t="str">
            <v>BAGVADAR</v>
          </cell>
          <cell r="C20" t="str">
            <v>ZARERA</v>
          </cell>
          <cell r="D20" t="str">
            <v>AGD</v>
          </cell>
          <cell r="E20" t="str">
            <v>LT</v>
          </cell>
          <cell r="F20">
            <v>6.72</v>
          </cell>
          <cell r="G20">
            <v>-25.72</v>
          </cell>
          <cell r="H20">
            <v>-0.49235066962451729</v>
          </cell>
        </row>
        <row r="21">
          <cell r="B21" t="str">
            <v>BAGVADAR</v>
          </cell>
          <cell r="C21" t="str">
            <v>DHROKAL</v>
          </cell>
          <cell r="D21" t="str">
            <v>AGD</v>
          </cell>
          <cell r="E21" t="str">
            <v>LT</v>
          </cell>
          <cell r="F21">
            <v>6.98</v>
          </cell>
          <cell r="G21">
            <v>0</v>
          </cell>
          <cell r="H21">
            <v>0</v>
          </cell>
        </row>
        <row r="22">
          <cell r="B22" t="str">
            <v>BAGVADAR</v>
          </cell>
          <cell r="C22" t="str">
            <v>DEGAM</v>
          </cell>
          <cell r="D22" t="str">
            <v>AGD</v>
          </cell>
          <cell r="E22" t="str">
            <v>LT</v>
          </cell>
          <cell r="F22">
            <v>15.07</v>
          </cell>
          <cell r="G22">
            <v>-8.58</v>
          </cell>
          <cell r="H22">
            <v>0.29585892406973008</v>
          </cell>
        </row>
        <row r="23">
          <cell r="B23" t="str">
            <v>BAGVADAR</v>
          </cell>
          <cell r="C23" t="str">
            <v>PANDAVADAR</v>
          </cell>
          <cell r="D23" t="str">
            <v>AGD</v>
          </cell>
          <cell r="E23" t="str">
            <v>LT</v>
          </cell>
          <cell r="F23">
            <v>5.15</v>
          </cell>
          <cell r="G23">
            <v>36.619999999999997</v>
          </cell>
          <cell r="H23">
            <v>0.40878907149104637</v>
          </cell>
        </row>
        <row r="24">
          <cell r="B24" t="str">
            <v>BAGVADAR</v>
          </cell>
          <cell r="C24" t="str">
            <v>VADALA</v>
          </cell>
          <cell r="D24" t="str">
            <v>AGD</v>
          </cell>
          <cell r="E24" t="str">
            <v>LT</v>
          </cell>
          <cell r="F24">
            <v>7.39</v>
          </cell>
          <cell r="G24">
            <v>-55.68</v>
          </cell>
          <cell r="H24">
            <v>-0.35279149827870077</v>
          </cell>
        </row>
        <row r="25">
          <cell r="B25" t="str">
            <v>RANAVAV</v>
          </cell>
          <cell r="C25" t="str">
            <v>KANDORNA I</v>
          </cell>
          <cell r="D25" t="str">
            <v>AGD</v>
          </cell>
          <cell r="E25" t="str">
            <v>LT</v>
          </cell>
          <cell r="F25">
            <v>12.24</v>
          </cell>
          <cell r="G25">
            <v>57.06</v>
          </cell>
          <cell r="H25">
            <v>0.58900839531269855</v>
          </cell>
        </row>
        <row r="26">
          <cell r="B26" t="str">
            <v>RANAVAV</v>
          </cell>
          <cell r="C26" t="str">
            <v>BAPODAR</v>
          </cell>
          <cell r="D26" t="str">
            <v>AGD</v>
          </cell>
          <cell r="E26" t="str">
            <v>LT</v>
          </cell>
          <cell r="F26">
            <v>10.53</v>
          </cell>
          <cell r="G26">
            <v>47.43</v>
          </cell>
          <cell r="H26">
            <v>0.3756422962846474</v>
          </cell>
        </row>
        <row r="27">
          <cell r="B27" t="str">
            <v>RANAVAV</v>
          </cell>
          <cell r="C27" t="str">
            <v>BAKHARLA</v>
          </cell>
          <cell r="D27" t="str">
            <v>AGD</v>
          </cell>
          <cell r="E27" t="str">
            <v>MX</v>
          </cell>
          <cell r="F27">
            <v>6.4</v>
          </cell>
          <cell r="G27">
            <v>74.150000000000006</v>
          </cell>
          <cell r="H27">
            <v>0.66439902147036956</v>
          </cell>
        </row>
        <row r="28">
          <cell r="B28" t="str">
            <v>RANAVAV</v>
          </cell>
          <cell r="C28" t="str">
            <v>VALOTRA</v>
          </cell>
          <cell r="D28" t="str">
            <v>AGD</v>
          </cell>
          <cell r="E28" t="str">
            <v>LT</v>
          </cell>
          <cell r="F28">
            <v>9.2200000000000006</v>
          </cell>
          <cell r="G28" t="str">
            <v>***.**</v>
          </cell>
          <cell r="H28">
            <v>-0.73215571785564104</v>
          </cell>
        </row>
        <row r="29">
          <cell r="B29" t="str">
            <v>RANAVAV</v>
          </cell>
          <cell r="C29" t="str">
            <v>YOGESHWAR PBR</v>
          </cell>
          <cell r="D29" t="str">
            <v>AGD</v>
          </cell>
          <cell r="E29" t="str">
            <v>LT</v>
          </cell>
          <cell r="F29">
            <v>10.97</v>
          </cell>
          <cell r="G29">
            <v>0</v>
          </cell>
          <cell r="H29">
            <v>0</v>
          </cell>
        </row>
        <row r="30">
          <cell r="B30" t="str">
            <v>RANAVAV</v>
          </cell>
          <cell r="C30" t="str">
            <v>KHIRASHRA</v>
          </cell>
          <cell r="D30" t="str">
            <v>AGD</v>
          </cell>
          <cell r="E30" t="str">
            <v>LT</v>
          </cell>
          <cell r="F30">
            <v>8.8800000000000008</v>
          </cell>
          <cell r="G30">
            <v>55.95</v>
          </cell>
          <cell r="H30">
            <v>0.99530915456281466</v>
          </cell>
        </row>
        <row r="31">
          <cell r="B31" t="str">
            <v>RANAVAV</v>
          </cell>
          <cell r="C31" t="str">
            <v>VADAVALA</v>
          </cell>
          <cell r="D31" t="str">
            <v>AGD</v>
          </cell>
          <cell r="E31" t="str">
            <v>LT</v>
          </cell>
          <cell r="F31">
            <v>7.09</v>
          </cell>
          <cell r="G31">
            <v>40.770000000000003</v>
          </cell>
          <cell r="H31">
            <v>-0.25209811097513585</v>
          </cell>
        </row>
        <row r="32">
          <cell r="B32" t="str">
            <v>RANAVAV</v>
          </cell>
          <cell r="C32" t="str">
            <v>THOYANA</v>
          </cell>
          <cell r="D32" t="str">
            <v>AGD</v>
          </cell>
          <cell r="E32" t="str">
            <v>LT</v>
          </cell>
          <cell r="F32">
            <v>5.78</v>
          </cell>
          <cell r="G32">
            <v>64.53</v>
          </cell>
          <cell r="H32">
            <v>0.45117537419391479</v>
          </cell>
        </row>
        <row r="33">
          <cell r="B33" t="str">
            <v>RANAVAV</v>
          </cell>
          <cell r="C33" t="str">
            <v>SUKHPUR</v>
          </cell>
          <cell r="D33" t="str">
            <v>AGD</v>
          </cell>
          <cell r="E33" t="str">
            <v>LT</v>
          </cell>
          <cell r="F33">
            <v>15.02</v>
          </cell>
          <cell r="G33">
            <v>60.41</v>
          </cell>
          <cell r="H33">
            <v>-0.39997333938957075</v>
          </cell>
        </row>
        <row r="34">
          <cell r="B34" t="str">
            <v>RANAVAV</v>
          </cell>
          <cell r="C34" t="str">
            <v>HANUMANGADH</v>
          </cell>
          <cell r="D34" t="str">
            <v>AGD</v>
          </cell>
          <cell r="E34" t="str">
            <v>LT</v>
          </cell>
          <cell r="F34">
            <v>10.58</v>
          </cell>
          <cell r="G34">
            <v>96.97</v>
          </cell>
          <cell r="H34">
            <v>0.99964632192485758</v>
          </cell>
        </row>
        <row r="35">
          <cell r="B35" t="str">
            <v>KUTIYANA</v>
          </cell>
          <cell r="C35" t="str">
            <v>BALOCH</v>
          </cell>
          <cell r="D35" t="str">
            <v>AGD</v>
          </cell>
          <cell r="E35" t="str">
            <v>LT</v>
          </cell>
          <cell r="F35">
            <v>7.57</v>
          </cell>
          <cell r="G35">
            <v>15.87</v>
          </cell>
          <cell r="H35">
            <v>-7.9738418420618781E-2</v>
          </cell>
        </row>
        <row r="36">
          <cell r="B36" t="str">
            <v>KUTIYANA</v>
          </cell>
          <cell r="C36" t="str">
            <v>CHAUTA</v>
          </cell>
          <cell r="D36" t="str">
            <v>AGD</v>
          </cell>
          <cell r="E36" t="str">
            <v>LT</v>
          </cell>
          <cell r="F36">
            <v>10.95</v>
          </cell>
          <cell r="G36">
            <v>4.84</v>
          </cell>
          <cell r="H36">
            <v>0.18591020445543421</v>
          </cell>
        </row>
        <row r="37">
          <cell r="B37" t="str">
            <v>KUTIYANA</v>
          </cell>
          <cell r="C37" t="str">
            <v>PASWARI</v>
          </cell>
          <cell r="D37" t="str">
            <v>AGD</v>
          </cell>
          <cell r="E37" t="str">
            <v>LT</v>
          </cell>
          <cell r="F37">
            <v>7.74</v>
          </cell>
          <cell r="G37">
            <v>0.33</v>
          </cell>
          <cell r="H37">
            <v>6.4562196899824467E-2</v>
          </cell>
        </row>
        <row r="38">
          <cell r="B38" t="str">
            <v>KUTIYANA</v>
          </cell>
          <cell r="C38" t="str">
            <v>MAHOBATPARA</v>
          </cell>
          <cell r="D38" t="str">
            <v>AGD</v>
          </cell>
          <cell r="E38" t="str">
            <v>LT</v>
          </cell>
          <cell r="F38">
            <v>10.29</v>
          </cell>
          <cell r="G38">
            <v>17.239999999999998</v>
          </cell>
          <cell r="H38">
            <v>-2.6832298924172208E-2</v>
          </cell>
        </row>
        <row r="39">
          <cell r="B39" t="str">
            <v>KUTIYANA</v>
          </cell>
          <cell r="C39" t="str">
            <v>AMADPARA(OLD KHAGESHR</v>
          </cell>
          <cell r="D39" t="str">
            <v>AGD</v>
          </cell>
          <cell r="E39" t="str">
            <v>LT</v>
          </cell>
          <cell r="F39">
            <v>14.17</v>
          </cell>
          <cell r="G39">
            <v>28.15</v>
          </cell>
          <cell r="H39">
            <v>0.14285468002942259</v>
          </cell>
        </row>
        <row r="40">
          <cell r="B40" t="str">
            <v>KUTIYANA</v>
          </cell>
          <cell r="C40" t="str">
            <v>SARADIYA</v>
          </cell>
          <cell r="D40" t="str">
            <v>AGD</v>
          </cell>
          <cell r="E40" t="str">
            <v>LT</v>
          </cell>
          <cell r="F40">
            <v>11.08</v>
          </cell>
          <cell r="G40">
            <v>13.2</v>
          </cell>
          <cell r="H40">
            <v>1.752807538864654E-3</v>
          </cell>
        </row>
        <row r="41">
          <cell r="B41" t="str">
            <v>KUTIYANA</v>
          </cell>
          <cell r="C41" t="str">
            <v>AMAR</v>
          </cell>
          <cell r="D41" t="str">
            <v>AGD</v>
          </cell>
          <cell r="E41" t="str">
            <v>LT</v>
          </cell>
          <cell r="F41">
            <v>5.65</v>
          </cell>
          <cell r="G41">
            <v>32.31</v>
          </cell>
          <cell r="H41">
            <v>-0.10331722872933476</v>
          </cell>
        </row>
        <row r="42">
          <cell r="B42" t="str">
            <v>KUTIYANA</v>
          </cell>
          <cell r="C42" t="str">
            <v>VADASADA</v>
          </cell>
          <cell r="D42" t="str">
            <v>AGD</v>
          </cell>
          <cell r="E42" t="str">
            <v>LT</v>
          </cell>
          <cell r="F42">
            <v>5.64</v>
          </cell>
          <cell r="G42">
            <v>0</v>
          </cell>
          <cell r="H42">
            <v>0.42906703953103337</v>
          </cell>
        </row>
        <row r="43">
          <cell r="B43" t="str">
            <v>KUTIYANA</v>
          </cell>
          <cell r="C43" t="str">
            <v>MALANKA</v>
          </cell>
          <cell r="D43" t="str">
            <v>AGD</v>
          </cell>
          <cell r="E43" t="str">
            <v>LT</v>
          </cell>
          <cell r="F43">
            <v>6.78</v>
          </cell>
          <cell r="G43">
            <v>0</v>
          </cell>
          <cell r="H43">
            <v>-1.0281404282513888E-2</v>
          </cell>
        </row>
        <row r="44">
          <cell r="B44" t="str">
            <v>KUTIYANA</v>
          </cell>
          <cell r="C44" t="str">
            <v>TIMBI NES</v>
          </cell>
          <cell r="D44" t="str">
            <v>AGD</v>
          </cell>
          <cell r="E44" t="str">
            <v>LT</v>
          </cell>
          <cell r="F44">
            <v>10.75</v>
          </cell>
          <cell r="G44">
            <v>47.4</v>
          </cell>
          <cell r="H44">
            <v>0.30546234367126301</v>
          </cell>
        </row>
        <row r="45">
          <cell r="B45" t="str">
            <v>KUTIYANA</v>
          </cell>
          <cell r="C45" t="str">
            <v>DEVDA</v>
          </cell>
          <cell r="D45" t="str">
            <v>AGD</v>
          </cell>
          <cell r="E45" t="str">
            <v>LT</v>
          </cell>
          <cell r="F45">
            <v>7.71</v>
          </cell>
          <cell r="G45">
            <v>-8.19</v>
          </cell>
          <cell r="H45">
            <v>0.18005829807240245</v>
          </cell>
        </row>
        <row r="46">
          <cell r="B46" t="str">
            <v>KUTIYANA</v>
          </cell>
          <cell r="C46" t="str">
            <v>SHIVA</v>
          </cell>
          <cell r="D46" t="str">
            <v>AGD</v>
          </cell>
          <cell r="E46" t="str">
            <v>LT</v>
          </cell>
          <cell r="F46">
            <v>6.51</v>
          </cell>
          <cell r="G46">
            <v>0</v>
          </cell>
          <cell r="H46">
            <v>0</v>
          </cell>
        </row>
        <row r="47">
          <cell r="B47" t="str">
            <v>BANTWA</v>
          </cell>
          <cell r="C47" t="str">
            <v>KHAGESHRI</v>
          </cell>
          <cell r="D47" t="str">
            <v>AGD</v>
          </cell>
          <cell r="E47" t="str">
            <v>LT</v>
          </cell>
          <cell r="F47">
            <v>8.56</v>
          </cell>
          <cell r="G47">
            <v>0</v>
          </cell>
          <cell r="H47">
            <v>0</v>
          </cell>
        </row>
        <row r="48">
          <cell r="B48" t="str">
            <v>BANTWA</v>
          </cell>
          <cell r="C48" t="str">
            <v>KHODIYAR</v>
          </cell>
          <cell r="D48" t="str">
            <v>AGD</v>
          </cell>
          <cell r="E48" t="str">
            <v>LT</v>
          </cell>
          <cell r="F48">
            <v>8.56</v>
          </cell>
          <cell r="G48">
            <v>0</v>
          </cell>
          <cell r="H48">
            <v>0</v>
          </cell>
        </row>
        <row r="49">
          <cell r="B49" t="str">
            <v>BANTWA</v>
          </cell>
          <cell r="C49" t="str">
            <v>DEVDA</v>
          </cell>
          <cell r="D49" t="str">
            <v>AGD</v>
          </cell>
          <cell r="E49" t="str">
            <v>LT</v>
          </cell>
          <cell r="F49">
            <v>8.56</v>
          </cell>
          <cell r="G49">
            <v>0</v>
          </cell>
          <cell r="H49">
            <v>0</v>
          </cell>
        </row>
        <row r="50">
          <cell r="B50" t="str">
            <v>BANTWA</v>
          </cell>
          <cell r="C50" t="str">
            <v>KHAKHAVI</v>
          </cell>
          <cell r="D50" t="str">
            <v>AGD</v>
          </cell>
          <cell r="E50" t="str">
            <v>LT</v>
          </cell>
          <cell r="F50">
            <v>6.21</v>
          </cell>
          <cell r="G50">
            <v>0.97</v>
          </cell>
          <cell r="H50">
            <v>-1.2011794474146023</v>
          </cell>
        </row>
        <row r="51">
          <cell r="B51" t="str">
            <v>BANTWA</v>
          </cell>
          <cell r="C51" t="str">
            <v>BURI</v>
          </cell>
          <cell r="D51" t="str">
            <v>AGD</v>
          </cell>
          <cell r="E51" t="str">
            <v>LT</v>
          </cell>
          <cell r="F51">
            <v>5.7</v>
          </cell>
          <cell r="G51">
            <v>-9.3699999999999992</v>
          </cell>
          <cell r="H51">
            <v>-0.24225268176400477</v>
          </cell>
        </row>
        <row r="52">
          <cell r="B52" t="str">
            <v>BANTWA</v>
          </cell>
          <cell r="C52" t="str">
            <v>KODVAV</v>
          </cell>
          <cell r="D52" t="str">
            <v>AGD</v>
          </cell>
          <cell r="E52" t="str">
            <v>LT</v>
          </cell>
          <cell r="F52">
            <v>6.97</v>
          </cell>
          <cell r="G52">
            <v>6.94</v>
          </cell>
          <cell r="H52">
            <v>0.31679152707800257</v>
          </cell>
        </row>
        <row r="53">
          <cell r="B53" t="str">
            <v>BANTWA</v>
          </cell>
          <cell r="C53" t="str">
            <v>KADEGI</v>
          </cell>
          <cell r="D53" t="str">
            <v>AGD</v>
          </cell>
          <cell r="E53" t="str">
            <v>LT</v>
          </cell>
          <cell r="F53">
            <v>7.87</v>
          </cell>
          <cell r="G53">
            <v>7.36</v>
          </cell>
          <cell r="H53">
            <v>0.15164954672512085</v>
          </cell>
        </row>
        <row r="54">
          <cell r="B54" t="str">
            <v>BANTWA</v>
          </cell>
          <cell r="C54" t="str">
            <v>SITANA</v>
          </cell>
          <cell r="D54" t="str">
            <v>AGD</v>
          </cell>
          <cell r="E54" t="str">
            <v>LT</v>
          </cell>
          <cell r="F54">
            <v>11.17</v>
          </cell>
          <cell r="G54">
            <v>-1.86</v>
          </cell>
          <cell r="H54">
            <v>-0.14635850236448197</v>
          </cell>
        </row>
        <row r="55">
          <cell r="B55" t="str">
            <v>BANTWA</v>
          </cell>
          <cell r="C55" t="str">
            <v>VADA</v>
          </cell>
          <cell r="D55" t="str">
            <v>AGD</v>
          </cell>
          <cell r="E55" t="str">
            <v>LT</v>
          </cell>
          <cell r="F55">
            <v>6.66</v>
          </cell>
          <cell r="G55">
            <v>10.7</v>
          </cell>
          <cell r="H55">
            <v>2.3234024516747907E-2</v>
          </cell>
        </row>
        <row r="56">
          <cell r="B56" t="str">
            <v>BANTWA</v>
          </cell>
          <cell r="C56" t="str">
            <v>NAKARA</v>
          </cell>
          <cell r="D56" t="str">
            <v>AGD</v>
          </cell>
          <cell r="E56" t="str">
            <v>MX</v>
          </cell>
          <cell r="F56">
            <v>6.77</v>
          </cell>
          <cell r="G56">
            <v>-18.25</v>
          </cell>
          <cell r="H56">
            <v>-0.64789661319073089</v>
          </cell>
        </row>
        <row r="57">
          <cell r="B57" t="str">
            <v>COASTAL</v>
          </cell>
          <cell r="C57" t="str">
            <v>KHAPAT (OLD BAGVADAR)</v>
          </cell>
          <cell r="D57" t="str">
            <v>AGD</v>
          </cell>
          <cell r="E57" t="str">
            <v>LT</v>
          </cell>
          <cell r="F57">
            <v>5.84</v>
          </cell>
          <cell r="G57">
            <v>35.11</v>
          </cell>
          <cell r="H57">
            <v>-0.10308678307501144</v>
          </cell>
        </row>
        <row r="58">
          <cell r="B58" t="str">
            <v>COASTAL</v>
          </cell>
          <cell r="C58" t="str">
            <v>KUCHHADI</v>
          </cell>
          <cell r="D58" t="str">
            <v>AGD</v>
          </cell>
          <cell r="E58" t="str">
            <v>LT</v>
          </cell>
          <cell r="F58">
            <v>5.59</v>
          </cell>
          <cell r="G58">
            <v>-4.9800000000000004</v>
          </cell>
          <cell r="H58">
            <v>-1.0231118631991449</v>
          </cell>
        </row>
        <row r="59">
          <cell r="B59" t="str">
            <v>COASTAL</v>
          </cell>
          <cell r="C59" t="str">
            <v>RINAVADA</v>
          </cell>
          <cell r="D59" t="str">
            <v>AGD</v>
          </cell>
          <cell r="E59" t="str">
            <v>LT</v>
          </cell>
          <cell r="F59">
            <v>17.16</v>
          </cell>
          <cell r="G59">
            <v>100</v>
          </cell>
          <cell r="H59">
            <v>1</v>
          </cell>
        </row>
        <row r="60">
          <cell r="B60" t="str">
            <v>COASTAL</v>
          </cell>
          <cell r="C60" t="str">
            <v>ODDAR</v>
          </cell>
          <cell r="D60" t="str">
            <v>AGD</v>
          </cell>
          <cell r="E60" t="str">
            <v>LT</v>
          </cell>
          <cell r="F60">
            <v>6.06</v>
          </cell>
          <cell r="G60">
            <v>57</v>
          </cell>
          <cell r="H60">
            <v>0.15344894777864379</v>
          </cell>
        </row>
        <row r="61">
          <cell r="B61" t="str">
            <v>COASTAL</v>
          </cell>
          <cell r="C61" t="str">
            <v>RATIYA</v>
          </cell>
          <cell r="D61" t="str">
            <v>AGD</v>
          </cell>
          <cell r="E61" t="str">
            <v>LT</v>
          </cell>
          <cell r="F61">
            <v>6.33</v>
          </cell>
          <cell r="G61">
            <v>49.09</v>
          </cell>
          <cell r="H61">
            <v>0.53695586457073763</v>
          </cell>
        </row>
        <row r="62">
          <cell r="B62" t="str">
            <v>COASTAL</v>
          </cell>
          <cell r="C62" t="str">
            <v>HATHIYANI</v>
          </cell>
          <cell r="D62" t="str">
            <v>AGD</v>
          </cell>
          <cell r="E62" t="str">
            <v>LT</v>
          </cell>
          <cell r="F62">
            <v>5.55</v>
          </cell>
          <cell r="G62">
            <v>60.87</v>
          </cell>
          <cell r="H62">
            <v>0.36235029940119762</v>
          </cell>
        </row>
        <row r="63">
          <cell r="B63" t="str">
            <v>COASTAL</v>
          </cell>
          <cell r="C63" t="str">
            <v>RATADI</v>
          </cell>
          <cell r="D63" t="str">
            <v>AGD</v>
          </cell>
          <cell r="E63" t="str">
            <v>LT</v>
          </cell>
          <cell r="F63">
            <v>6.66</v>
          </cell>
          <cell r="G63">
            <v>20.03</v>
          </cell>
          <cell r="H63">
            <v>8.9862788144895719E-2</v>
          </cell>
        </row>
        <row r="64">
          <cell r="B64" t="str">
            <v>COASTAL</v>
          </cell>
          <cell r="C64" t="str">
            <v>MIYANI</v>
          </cell>
          <cell r="D64" t="str">
            <v>AGD</v>
          </cell>
          <cell r="E64" t="str">
            <v>LT</v>
          </cell>
          <cell r="F64">
            <v>8.69</v>
          </cell>
          <cell r="G64">
            <v>-48.83</v>
          </cell>
          <cell r="H64">
            <v>-0.34875970664365835</v>
          </cell>
        </row>
        <row r="65">
          <cell r="B65" t="str">
            <v>KSD-T</v>
          </cell>
          <cell r="C65" t="str">
            <v>KOYLANA</v>
          </cell>
          <cell r="D65" t="str">
            <v>AGD</v>
          </cell>
          <cell r="E65" t="str">
            <v>LT</v>
          </cell>
          <cell r="F65">
            <v>3.52</v>
          </cell>
          <cell r="G65">
            <v>31.04</v>
          </cell>
          <cell r="H65">
            <v>8.5016025641025644E-2</v>
          </cell>
        </row>
        <row r="66">
          <cell r="B66" t="str">
            <v>KSD-T</v>
          </cell>
          <cell r="C66" t="str">
            <v>KEVADRA(AG.DOM.)</v>
          </cell>
          <cell r="D66" t="str">
            <v>AGD</v>
          </cell>
          <cell r="E66" t="str">
            <v>LT</v>
          </cell>
          <cell r="F66">
            <v>9.81</v>
          </cell>
          <cell r="G66">
            <v>18.809999999999999</v>
          </cell>
          <cell r="H66">
            <v>0.31954822256384591</v>
          </cell>
        </row>
        <row r="67">
          <cell r="B67" t="str">
            <v>KSD-R-1</v>
          </cell>
          <cell r="C67" t="str">
            <v>BADODAR(AG.DOM.)</v>
          </cell>
          <cell r="D67" t="str">
            <v>AGD</v>
          </cell>
          <cell r="E67" t="str">
            <v>LT</v>
          </cell>
          <cell r="F67">
            <v>8.83</v>
          </cell>
          <cell r="G67">
            <v>33.72</v>
          </cell>
          <cell r="H67">
            <v>0.4047601825228907</v>
          </cell>
        </row>
        <row r="68">
          <cell r="B68" t="str">
            <v>KSD-R-1</v>
          </cell>
          <cell r="C68" t="str">
            <v>JUTHAL</v>
          </cell>
          <cell r="D68" t="str">
            <v>AGD</v>
          </cell>
          <cell r="E68" t="str">
            <v>LT</v>
          </cell>
          <cell r="F68">
            <v>5.75</v>
          </cell>
          <cell r="G68">
            <v>-4.2</v>
          </cell>
          <cell r="H68">
            <v>-0.35014556040756917</v>
          </cell>
        </row>
        <row r="69">
          <cell r="B69" t="str">
            <v>KSD-R-1</v>
          </cell>
          <cell r="C69" t="str">
            <v>KALAVAN/CHOTILIVIDI</v>
          </cell>
          <cell r="D69" t="str">
            <v>AGD</v>
          </cell>
          <cell r="E69" t="str">
            <v>LT</v>
          </cell>
          <cell r="F69">
            <v>9.69</v>
          </cell>
          <cell r="G69">
            <v>38.96</v>
          </cell>
          <cell r="H69">
            <v>-4.2111695906432747</v>
          </cell>
        </row>
        <row r="70">
          <cell r="B70" t="str">
            <v>KSD-R-1</v>
          </cell>
          <cell r="C70" t="str">
            <v>PANIDHRA/REVADRA</v>
          </cell>
          <cell r="D70" t="str">
            <v>AGD</v>
          </cell>
          <cell r="E70" t="str">
            <v>LT</v>
          </cell>
          <cell r="F70">
            <v>4.25</v>
          </cell>
          <cell r="G70">
            <v>5.99</v>
          </cell>
          <cell r="H70">
            <v>0.32478328877588536</v>
          </cell>
        </row>
        <row r="71">
          <cell r="B71" t="str">
            <v>KSD-R-1</v>
          </cell>
          <cell r="C71" t="str">
            <v>GELANA(AG.DOM.)</v>
          </cell>
          <cell r="D71" t="str">
            <v>AGD</v>
          </cell>
          <cell r="E71" t="str">
            <v>LT</v>
          </cell>
          <cell r="F71">
            <v>3.93</v>
          </cell>
          <cell r="G71">
            <v>20.63</v>
          </cell>
          <cell r="H71">
            <v>-0.10352584380240813</v>
          </cell>
        </row>
        <row r="72">
          <cell r="B72" t="str">
            <v>KSD-R-1</v>
          </cell>
          <cell r="C72" t="str">
            <v>ASHRAM</v>
          </cell>
          <cell r="D72" t="str">
            <v>AGD</v>
          </cell>
          <cell r="E72" t="str">
            <v>LT</v>
          </cell>
          <cell r="F72">
            <v>8.1999999999999993</v>
          </cell>
          <cell r="G72">
            <v>-2.66</v>
          </cell>
          <cell r="H72">
            <v>-0.26609477336240384</v>
          </cell>
        </row>
        <row r="73">
          <cell r="B73" t="str">
            <v>KSD-R-1</v>
          </cell>
          <cell r="C73" t="str">
            <v>SWAMI</v>
          </cell>
          <cell r="D73" t="str">
            <v>AGD</v>
          </cell>
          <cell r="E73" t="str">
            <v>LT</v>
          </cell>
          <cell r="F73">
            <v>3.92</v>
          </cell>
          <cell r="G73">
            <v>55.75</v>
          </cell>
          <cell r="H73">
            <v>-2.0400638800166644</v>
          </cell>
        </row>
        <row r="74">
          <cell r="B74" t="str">
            <v>KSD-R-1</v>
          </cell>
          <cell r="C74" t="str">
            <v>PRANSLI</v>
          </cell>
          <cell r="D74" t="str">
            <v>AGD</v>
          </cell>
          <cell r="E74" t="str">
            <v>LT</v>
          </cell>
          <cell r="F74">
            <v>9.42</v>
          </cell>
          <cell r="G74">
            <v>0.89</v>
          </cell>
          <cell r="H74">
            <v>0.46703299776286356</v>
          </cell>
        </row>
        <row r="75">
          <cell r="B75" t="str">
            <v>KSD-R-1</v>
          </cell>
          <cell r="C75" t="str">
            <v>SHERGADH</v>
          </cell>
          <cell r="D75" t="str">
            <v>AGD</v>
          </cell>
          <cell r="F75">
            <v>6.97</v>
          </cell>
          <cell r="G75">
            <v>31.19</v>
          </cell>
          <cell r="H75">
            <v>0.48310996563573883</v>
          </cell>
        </row>
        <row r="76">
          <cell r="B76" t="str">
            <v>KSD-R-1</v>
          </cell>
          <cell r="C76" t="str">
            <v>AMBALA</v>
          </cell>
          <cell r="D76" t="str">
            <v>AGD</v>
          </cell>
          <cell r="E76" t="str">
            <v>JGY</v>
          </cell>
          <cell r="F76">
            <v>3.78</v>
          </cell>
          <cell r="G76">
            <v>23.43</v>
          </cell>
          <cell r="H76">
            <v>-0.13368055555555555</v>
          </cell>
        </row>
        <row r="77">
          <cell r="B77" t="str">
            <v>KSD-R-1</v>
          </cell>
          <cell r="C77" t="str">
            <v>CHITRI</v>
          </cell>
          <cell r="D77" t="str">
            <v>AGD</v>
          </cell>
          <cell r="E77" t="str">
            <v>JGY</v>
          </cell>
          <cell r="F77">
            <v>10.88</v>
          </cell>
          <cell r="G77">
            <v>13.49</v>
          </cell>
          <cell r="H77">
            <v>0.44085833333333335</v>
          </cell>
        </row>
        <row r="78">
          <cell r="B78" t="str">
            <v>KSD-R-1</v>
          </cell>
          <cell r="C78" t="str">
            <v>RANGPUR</v>
          </cell>
          <cell r="D78" t="str">
            <v>AGD</v>
          </cell>
          <cell r="E78" t="str">
            <v>JGY</v>
          </cell>
          <cell r="F78">
            <v>9.2799999999999994</v>
          </cell>
          <cell r="G78">
            <v>-52.39</v>
          </cell>
          <cell r="H78">
            <v>-0.39123868778280541</v>
          </cell>
        </row>
        <row r="79">
          <cell r="B79" t="str">
            <v>KSD-R-1</v>
          </cell>
          <cell r="C79" t="str">
            <v>NONJANVAV</v>
          </cell>
          <cell r="D79" t="str">
            <v>AGD</v>
          </cell>
          <cell r="E79" t="str">
            <v>JGY</v>
          </cell>
          <cell r="F79">
            <v>5.98</v>
          </cell>
          <cell r="G79">
            <v>59.25</v>
          </cell>
          <cell r="H79">
            <v>0.62527484143763212</v>
          </cell>
        </row>
        <row r="80">
          <cell r="B80" t="str">
            <v>KSD-R-1</v>
          </cell>
          <cell r="C80" t="str">
            <v>AVANIYA</v>
          </cell>
          <cell r="D80" t="str">
            <v>AGD</v>
          </cell>
          <cell r="E80" t="str">
            <v>JGY</v>
          </cell>
          <cell r="F80">
            <v>6.41</v>
          </cell>
          <cell r="G80">
            <v>40.409999999999997</v>
          </cell>
          <cell r="H80">
            <v>-9.4380341880341875E-2</v>
          </cell>
        </row>
        <row r="81">
          <cell r="B81" t="str">
            <v>KSD-R-1</v>
          </cell>
          <cell r="C81" t="str">
            <v>SIMROLI</v>
          </cell>
          <cell r="D81" t="str">
            <v>AGD</v>
          </cell>
          <cell r="F81">
            <v>7</v>
          </cell>
          <cell r="G81">
            <v>0</v>
          </cell>
          <cell r="H81">
            <v>0</v>
          </cell>
        </row>
        <row r="82">
          <cell r="B82" t="str">
            <v>KSD-R-1</v>
          </cell>
          <cell r="C82" t="str">
            <v>GATRAL</v>
          </cell>
          <cell r="D82" t="str">
            <v>AGD</v>
          </cell>
          <cell r="F82">
            <v>5</v>
          </cell>
          <cell r="G82">
            <v>0</v>
          </cell>
          <cell r="H82">
            <v>0</v>
          </cell>
        </row>
        <row r="83">
          <cell r="B83" t="str">
            <v>MALIYA</v>
          </cell>
          <cell r="C83" t="str">
            <v>AMRAPUR</v>
          </cell>
          <cell r="D83" t="str">
            <v>AGD</v>
          </cell>
          <cell r="F83">
            <v>10.62</v>
          </cell>
          <cell r="G83">
            <v>14.7</v>
          </cell>
          <cell r="H83">
            <v>0.25683668076109939</v>
          </cell>
        </row>
        <row r="84">
          <cell r="B84" t="str">
            <v>MALIYA</v>
          </cell>
          <cell r="C84" t="str">
            <v>BHANDURI</v>
          </cell>
          <cell r="D84" t="str">
            <v>AGD</v>
          </cell>
          <cell r="F84">
            <v>5.37</v>
          </cell>
          <cell r="G84">
            <v>-6.61</v>
          </cell>
          <cell r="H84">
            <v>1.6298913043478261E-2</v>
          </cell>
        </row>
        <row r="85">
          <cell r="B85" t="str">
            <v>MALIYA</v>
          </cell>
          <cell r="C85" t="str">
            <v>VIRDI</v>
          </cell>
          <cell r="D85" t="str">
            <v>AGD</v>
          </cell>
          <cell r="F85">
            <v>8.6199999999999992</v>
          </cell>
          <cell r="G85">
            <v>16.72</v>
          </cell>
          <cell r="H85">
            <v>5.6505028735632186E-2</v>
          </cell>
        </row>
        <row r="86">
          <cell r="B86" t="str">
            <v>MALIYA</v>
          </cell>
          <cell r="C86" t="str">
            <v>KADAYA</v>
          </cell>
          <cell r="D86" t="str">
            <v>AGD</v>
          </cell>
          <cell r="F86">
            <v>7.58</v>
          </cell>
          <cell r="G86">
            <v>15.42</v>
          </cell>
          <cell r="H86">
            <v>0.45370736086175945</v>
          </cell>
        </row>
        <row r="87">
          <cell r="B87" t="str">
            <v>MALIYA</v>
          </cell>
          <cell r="C87" t="str">
            <v>DHAVANTARI</v>
          </cell>
          <cell r="D87" t="str">
            <v>AGD</v>
          </cell>
          <cell r="F87">
            <v>10.39</v>
          </cell>
          <cell r="G87">
            <v>33.32</v>
          </cell>
          <cell r="H87">
            <v>0.42058355437665784</v>
          </cell>
        </row>
        <row r="88">
          <cell r="B88" t="str">
            <v>MALIYA</v>
          </cell>
          <cell r="C88" t="str">
            <v>CHULDI</v>
          </cell>
          <cell r="D88" t="str">
            <v>AGD</v>
          </cell>
          <cell r="F88">
            <v>4.9800000000000004</v>
          </cell>
          <cell r="G88">
            <v>-45.35</v>
          </cell>
          <cell r="H88">
            <v>0.46180056980056983</v>
          </cell>
        </row>
        <row r="89">
          <cell r="B89" t="str">
            <v>MALIYA</v>
          </cell>
          <cell r="C89" t="str">
            <v>DUDHALA</v>
          </cell>
          <cell r="D89" t="str">
            <v>AGD</v>
          </cell>
          <cell r="F89">
            <v>7.04</v>
          </cell>
          <cell r="G89">
            <v>37.979999999999997</v>
          </cell>
          <cell r="H89">
            <v>0.72354021385402134</v>
          </cell>
        </row>
        <row r="90">
          <cell r="B90" t="str">
            <v>KSD-R-2</v>
          </cell>
          <cell r="C90" t="str">
            <v>PIPALI</v>
          </cell>
          <cell r="D90" t="str">
            <v>AGD</v>
          </cell>
          <cell r="F90">
            <v>7.56</v>
          </cell>
          <cell r="G90">
            <v>15.16</v>
          </cell>
          <cell r="H90">
            <v>0.35084143115485417</v>
          </cell>
        </row>
        <row r="91">
          <cell r="B91" t="str">
            <v>KSD-R-2</v>
          </cell>
          <cell r="C91" t="str">
            <v>AGATRAY</v>
          </cell>
          <cell r="D91" t="str">
            <v>AGD</v>
          </cell>
          <cell r="F91">
            <v>6.51</v>
          </cell>
          <cell r="G91">
            <v>33.08</v>
          </cell>
          <cell r="H91">
            <v>0.281245352238362</v>
          </cell>
        </row>
        <row r="92">
          <cell r="B92" t="str">
            <v>KSD-R-2</v>
          </cell>
          <cell r="C92" t="str">
            <v>GHANSARI</v>
          </cell>
          <cell r="D92" t="str">
            <v>AGD</v>
          </cell>
          <cell r="F92">
            <v>9.59</v>
          </cell>
          <cell r="G92">
            <v>27.8</v>
          </cell>
          <cell r="H92">
            <v>0.32544801917906196</v>
          </cell>
        </row>
        <row r="93">
          <cell r="B93" t="str">
            <v>KSD-R-2</v>
          </cell>
          <cell r="C93" t="str">
            <v>MANGALPUR(AG.DOM.)</v>
          </cell>
          <cell r="D93" t="str">
            <v>AGD</v>
          </cell>
          <cell r="F93">
            <v>8.48</v>
          </cell>
          <cell r="G93">
            <v>49.15</v>
          </cell>
          <cell r="H93">
            <v>0.24443844889750069</v>
          </cell>
        </row>
        <row r="94">
          <cell r="B94" t="str">
            <v>KSD-R-2</v>
          </cell>
          <cell r="C94" t="str">
            <v>AMARNATH</v>
          </cell>
          <cell r="D94" t="str">
            <v>AGD</v>
          </cell>
          <cell r="F94">
            <v>7.25</v>
          </cell>
          <cell r="G94">
            <v>28.03</v>
          </cell>
          <cell r="H94">
            <v>3.1702521397177885E-2</v>
          </cell>
        </row>
        <row r="95">
          <cell r="B95" t="str">
            <v>KSD-R-2</v>
          </cell>
          <cell r="C95" t="str">
            <v>CHANDIGADH</v>
          </cell>
          <cell r="D95" t="str">
            <v>AGD</v>
          </cell>
          <cell r="F95">
            <v>5.81</v>
          </cell>
          <cell r="G95">
            <v>23.84</v>
          </cell>
          <cell r="H95">
            <v>0.19355179983601789</v>
          </cell>
        </row>
        <row r="96">
          <cell r="B96" t="str">
            <v>KSD-R-2</v>
          </cell>
          <cell r="C96" t="str">
            <v>YOGESHWAR(AG.DOM.)</v>
          </cell>
          <cell r="D96" t="str">
            <v>AGD</v>
          </cell>
          <cell r="F96">
            <v>4.78</v>
          </cell>
          <cell r="G96">
            <v>17.28</v>
          </cell>
          <cell r="H96">
            <v>0.42519693335346859</v>
          </cell>
        </row>
        <row r="97">
          <cell r="B97" t="str">
            <v>KSD-R-2</v>
          </cell>
          <cell r="C97" t="str">
            <v>SARSALI</v>
          </cell>
          <cell r="D97" t="str">
            <v>AGD</v>
          </cell>
          <cell r="F97">
            <v>4.28</v>
          </cell>
          <cell r="G97">
            <v>35.18</v>
          </cell>
          <cell r="H97">
            <v>0.18653361344537814</v>
          </cell>
        </row>
        <row r="98">
          <cell r="B98" t="str">
            <v>KSD-R-2</v>
          </cell>
          <cell r="C98" t="str">
            <v>KHAMIDANA</v>
          </cell>
          <cell r="D98" t="str">
            <v>AGD</v>
          </cell>
          <cell r="F98">
            <v>5.21</v>
          </cell>
          <cell r="G98">
            <v>24.12</v>
          </cell>
          <cell r="H98">
            <v>0.3159253875968992</v>
          </cell>
        </row>
        <row r="99">
          <cell r="B99" t="str">
            <v>KSD-R-2</v>
          </cell>
          <cell r="C99" t="str">
            <v>NUNARDA</v>
          </cell>
          <cell r="D99" t="str">
            <v>AGD</v>
          </cell>
          <cell r="F99">
            <v>7.39</v>
          </cell>
          <cell r="G99">
            <v>18.07</v>
          </cell>
          <cell r="H99">
            <v>0.14175238095238096</v>
          </cell>
        </row>
        <row r="100">
          <cell r="B100" t="str">
            <v>KSD-R-2</v>
          </cell>
          <cell r="C100" t="str">
            <v>AKHODAR</v>
          </cell>
          <cell r="D100" t="str">
            <v>AGD</v>
          </cell>
          <cell r="F100">
            <v>5.28</v>
          </cell>
          <cell r="G100">
            <v>46.61</v>
          </cell>
          <cell r="H100">
            <v>0.32285714285714284</v>
          </cell>
        </row>
        <row r="101">
          <cell r="B101" t="str">
            <v>KSD-R-2</v>
          </cell>
          <cell r="C101" t="str">
            <v>DIVRANA(AG.DOM.)</v>
          </cell>
          <cell r="D101" t="str">
            <v>AGD</v>
          </cell>
          <cell r="F101">
            <v>5.62</v>
          </cell>
          <cell r="G101">
            <v>27.06</v>
          </cell>
          <cell r="H101">
            <v>0.23680327868852458</v>
          </cell>
        </row>
        <row r="102">
          <cell r="B102" t="str">
            <v>KSD-R-2</v>
          </cell>
          <cell r="C102" t="str">
            <v>EKLERA</v>
          </cell>
          <cell r="D102" t="str">
            <v>AGD</v>
          </cell>
          <cell r="F102">
            <v>5</v>
          </cell>
          <cell r="G102">
            <v>0</v>
          </cell>
          <cell r="H102">
            <v>0</v>
          </cell>
        </row>
        <row r="103">
          <cell r="B103" t="str">
            <v>KSD-R-2</v>
          </cell>
          <cell r="C103" t="str">
            <v>CHAR</v>
          </cell>
          <cell r="D103" t="str">
            <v>AGD</v>
          </cell>
          <cell r="F103">
            <v>7</v>
          </cell>
          <cell r="G103">
            <v>0</v>
          </cell>
          <cell r="H103">
            <v>0</v>
          </cell>
        </row>
        <row r="104">
          <cell r="B104" t="str">
            <v>CHORWAD</v>
          </cell>
          <cell r="C104" t="str">
            <v>ADRI</v>
          </cell>
          <cell r="D104" t="str">
            <v>AGD</v>
          </cell>
          <cell r="F104">
            <v>12.09</v>
          </cell>
          <cell r="G104">
            <v>22.37</v>
          </cell>
          <cell r="H104">
            <v>0.42885927914110428</v>
          </cell>
        </row>
        <row r="105">
          <cell r="B105" t="str">
            <v>CHORWAD</v>
          </cell>
          <cell r="C105" t="str">
            <v>SUPASI</v>
          </cell>
          <cell r="D105" t="str">
            <v>AGD</v>
          </cell>
          <cell r="F105">
            <v>11.89</v>
          </cell>
          <cell r="G105">
            <v>19.149999999999999</v>
          </cell>
          <cell r="H105">
            <v>0.61150200458190151</v>
          </cell>
        </row>
        <row r="106">
          <cell r="B106" t="str">
            <v>CHORWAD</v>
          </cell>
          <cell r="C106" t="str">
            <v>KHERA</v>
          </cell>
          <cell r="D106" t="str">
            <v>AGD</v>
          </cell>
          <cell r="F106">
            <v>6.76</v>
          </cell>
          <cell r="G106">
            <v>22.37</v>
          </cell>
          <cell r="H106">
            <v>0.25207529843893478</v>
          </cell>
        </row>
        <row r="107">
          <cell r="B107" t="str">
            <v>CHORWAD</v>
          </cell>
          <cell r="C107" t="str">
            <v>JUNGER(AG.DOM.)</v>
          </cell>
          <cell r="D107" t="str">
            <v>AGD</v>
          </cell>
          <cell r="F107">
            <v>11.22</v>
          </cell>
          <cell r="G107">
            <v>28.06</v>
          </cell>
          <cell r="H107">
            <v>0.51034404614750717</v>
          </cell>
        </row>
        <row r="108">
          <cell r="B108" t="str">
            <v>CHORWAD</v>
          </cell>
          <cell r="C108" t="str">
            <v>KANEK</v>
          </cell>
          <cell r="D108" t="str">
            <v>AGD</v>
          </cell>
          <cell r="F108">
            <v>7.79</v>
          </cell>
          <cell r="G108">
            <v>49.89</v>
          </cell>
          <cell r="H108">
            <v>0.71629629629629632</v>
          </cell>
        </row>
        <row r="109">
          <cell r="B109" t="str">
            <v>CHORWAD</v>
          </cell>
          <cell r="C109" t="str">
            <v>KUKASWADA</v>
          </cell>
          <cell r="D109" t="str">
            <v>AGD</v>
          </cell>
          <cell r="F109">
            <v>7.59</v>
          </cell>
          <cell r="G109">
            <v>7.79</v>
          </cell>
          <cell r="H109">
            <v>0.32826475155279505</v>
          </cell>
        </row>
        <row r="110">
          <cell r="B110" t="str">
            <v>CHORWAD</v>
          </cell>
          <cell r="C110" t="str">
            <v>PALDI</v>
          </cell>
          <cell r="D110" t="str">
            <v>AGD</v>
          </cell>
          <cell r="F110">
            <v>9.6199999999999992</v>
          </cell>
          <cell r="G110">
            <v>40.36</v>
          </cell>
          <cell r="H110">
            <v>0.73686664438502669</v>
          </cell>
        </row>
        <row r="111">
          <cell r="B111" t="str">
            <v>CHORWAD</v>
          </cell>
          <cell r="C111" t="str">
            <v>KHORASA</v>
          </cell>
          <cell r="D111" t="str">
            <v>AGD</v>
          </cell>
          <cell r="F111">
            <v>6.31</v>
          </cell>
          <cell r="G111">
            <v>-10.41</v>
          </cell>
          <cell r="H111">
            <v>-1.1366485998193314</v>
          </cell>
        </row>
        <row r="112">
          <cell r="B112" t="str">
            <v>CHORWAD</v>
          </cell>
          <cell r="C112" t="str">
            <v>KANKESHWARI</v>
          </cell>
          <cell r="D112" t="str">
            <v>AGD</v>
          </cell>
          <cell r="F112">
            <v>7.89</v>
          </cell>
          <cell r="G112">
            <v>41.14</v>
          </cell>
          <cell r="H112">
            <v>0.63107429718875507</v>
          </cell>
        </row>
        <row r="113">
          <cell r="B113" t="str">
            <v>CHORWAD</v>
          </cell>
          <cell r="C113" t="str">
            <v>DEVGAM</v>
          </cell>
          <cell r="D113" t="str">
            <v>AGD</v>
          </cell>
          <cell r="F113">
            <v>12.1</v>
          </cell>
          <cell r="G113">
            <v>23.74</v>
          </cell>
          <cell r="H113">
            <v>0.51136940547762189</v>
          </cell>
        </row>
        <row r="114">
          <cell r="B114" t="str">
            <v>CHORWAD</v>
          </cell>
          <cell r="C114" t="str">
            <v>BARULA</v>
          </cell>
          <cell r="D114" t="str">
            <v>AGD</v>
          </cell>
          <cell r="F114">
            <v>8.44</v>
          </cell>
          <cell r="G114">
            <v>39.159999999999997</v>
          </cell>
          <cell r="H114">
            <v>0.36154483430799222</v>
          </cell>
        </row>
        <row r="115">
          <cell r="B115" t="str">
            <v>CHORWAD</v>
          </cell>
          <cell r="C115" t="str">
            <v>ACHHIDRA</v>
          </cell>
          <cell r="D115" t="str">
            <v>AGD</v>
          </cell>
          <cell r="F115">
            <v>12.63</v>
          </cell>
          <cell r="G115">
            <v>30.34</v>
          </cell>
          <cell r="H115">
            <v>0.66564856711915532</v>
          </cell>
        </row>
        <row r="116">
          <cell r="B116" t="str">
            <v>CHORWAD</v>
          </cell>
          <cell r="C116" t="str">
            <v>LADUDI</v>
          </cell>
          <cell r="D116" t="str">
            <v>AGD</v>
          </cell>
          <cell r="F116">
            <v>12.25</v>
          </cell>
          <cell r="G116">
            <v>30.73</v>
          </cell>
          <cell r="H116">
            <v>0.48940818937939862</v>
          </cell>
        </row>
        <row r="117">
          <cell r="B117" t="str">
            <v>CHORWAD</v>
          </cell>
          <cell r="C117" t="str">
            <v>JAMVADA</v>
          </cell>
          <cell r="D117" t="str">
            <v>AGD</v>
          </cell>
          <cell r="F117">
            <v>11.71</v>
          </cell>
          <cell r="G117">
            <v>66.739999999999995</v>
          </cell>
          <cell r="H117">
            <v>0.6117948717948718</v>
          </cell>
        </row>
        <row r="118">
          <cell r="B118" t="str">
            <v>CHORWAD</v>
          </cell>
          <cell r="C118" t="str">
            <v>BUDHECHA</v>
          </cell>
          <cell r="D118" t="str">
            <v>AGD</v>
          </cell>
          <cell r="F118">
            <v>14.07</v>
          </cell>
          <cell r="G118">
            <v>64.48</v>
          </cell>
          <cell r="H118">
            <v>0.56349313207325458</v>
          </cell>
        </row>
        <row r="119">
          <cell r="B119" t="str">
            <v>CHORWAD</v>
          </cell>
          <cell r="C119" t="str">
            <v>NAGARWEL</v>
          </cell>
          <cell r="D119" t="str">
            <v>AGD</v>
          </cell>
          <cell r="F119">
            <v>10.76</v>
          </cell>
          <cell r="G119">
            <v>14.25</v>
          </cell>
          <cell r="H119">
            <v>0.43352307576426025</v>
          </cell>
        </row>
        <row r="120">
          <cell r="B120" t="str">
            <v>CHORWAD</v>
          </cell>
          <cell r="C120" t="str">
            <v>ANTROLI/DUDHTALAVADI</v>
          </cell>
          <cell r="D120" t="str">
            <v>AGD</v>
          </cell>
          <cell r="F120">
            <v>4.28</v>
          </cell>
          <cell r="G120">
            <v>48.35</v>
          </cell>
          <cell r="H120">
            <v>0.55008687258687261</v>
          </cell>
        </row>
        <row r="121">
          <cell r="B121" t="str">
            <v>MANGROL-T</v>
          </cell>
          <cell r="C121" t="str">
            <v>CHANCHVA</v>
          </cell>
          <cell r="D121" t="str">
            <v>AGD</v>
          </cell>
          <cell r="F121">
            <v>4.3600000000000003</v>
          </cell>
          <cell r="G121">
            <v>4.83</v>
          </cell>
          <cell r="H121">
            <v>0</v>
          </cell>
        </row>
        <row r="122">
          <cell r="B122" t="str">
            <v>MANGROL-T</v>
          </cell>
          <cell r="C122" t="str">
            <v>WATER WORKS</v>
          </cell>
          <cell r="D122" t="str">
            <v>AGD</v>
          </cell>
          <cell r="F122">
            <v>5.59</v>
          </cell>
          <cell r="G122">
            <v>28.62</v>
          </cell>
          <cell r="H122">
            <v>0.75124107142857144</v>
          </cell>
        </row>
        <row r="123">
          <cell r="B123" t="str">
            <v>MGL-R</v>
          </cell>
          <cell r="C123" t="str">
            <v>KANKASA/NAGICHANA</v>
          </cell>
          <cell r="D123" t="str">
            <v>AGD</v>
          </cell>
          <cell r="F123">
            <v>10.09</v>
          </cell>
          <cell r="G123">
            <v>36.36</v>
          </cell>
          <cell r="H123">
            <v>0.65886145910095795</v>
          </cell>
        </row>
        <row r="124">
          <cell r="B124" t="str">
            <v>MGL-R</v>
          </cell>
          <cell r="C124" t="str">
            <v>LOEJ(AG.DOM.)</v>
          </cell>
          <cell r="D124" t="str">
            <v>AGD</v>
          </cell>
          <cell r="F124">
            <v>4.22</v>
          </cell>
          <cell r="G124">
            <v>9.9600000000000009</v>
          </cell>
          <cell r="H124">
            <v>-1.2483022388059701</v>
          </cell>
        </row>
        <row r="125">
          <cell r="B125" t="str">
            <v>MGL-R</v>
          </cell>
          <cell r="C125" t="str">
            <v>DATAR MANZIL</v>
          </cell>
          <cell r="D125" t="str">
            <v>AGD</v>
          </cell>
          <cell r="F125">
            <v>19.46</v>
          </cell>
          <cell r="G125">
            <v>2.4300000000000002</v>
          </cell>
          <cell r="H125">
            <v>-6.8942382057231244E-2</v>
          </cell>
        </row>
        <row r="126">
          <cell r="B126" t="str">
            <v>MGL-R</v>
          </cell>
          <cell r="C126" t="str">
            <v>SHEPA</v>
          </cell>
          <cell r="D126" t="str">
            <v>AGD</v>
          </cell>
          <cell r="F126">
            <v>5.77</v>
          </cell>
          <cell r="G126">
            <v>19.809999999999999</v>
          </cell>
          <cell r="H126">
            <v>-0.81487209302325581</v>
          </cell>
        </row>
        <row r="127">
          <cell r="B127" t="str">
            <v>MGL-R</v>
          </cell>
          <cell r="C127" t="str">
            <v>RUDALPUR</v>
          </cell>
          <cell r="D127" t="str">
            <v>AGD</v>
          </cell>
          <cell r="F127">
            <v>16.440000000000001</v>
          </cell>
          <cell r="G127">
            <v>-22.95</v>
          </cell>
          <cell r="H127">
            <v>0.31012989457831325</v>
          </cell>
        </row>
        <row r="128">
          <cell r="B128" t="str">
            <v>MGL-R</v>
          </cell>
          <cell r="C128" t="str">
            <v>KHODADA</v>
          </cell>
          <cell r="D128" t="str">
            <v>AGD</v>
          </cell>
          <cell r="F128">
            <v>7.38</v>
          </cell>
          <cell r="G128">
            <v>8.0500000000000007</v>
          </cell>
          <cell r="H128">
            <v>0.6322858617131063</v>
          </cell>
        </row>
        <row r="129">
          <cell r="B129" t="str">
            <v>MGL-R</v>
          </cell>
          <cell r="C129" t="str">
            <v>KAMNATH</v>
          </cell>
          <cell r="D129" t="str">
            <v>AGD</v>
          </cell>
          <cell r="F129">
            <v>6.43</v>
          </cell>
          <cell r="G129">
            <v>7.08</v>
          </cell>
          <cell r="H129">
            <v>0.4674928977272727</v>
          </cell>
        </row>
        <row r="130">
          <cell r="B130" t="str">
            <v>MGL-R</v>
          </cell>
          <cell r="C130" t="str">
            <v>SHIL</v>
          </cell>
          <cell r="D130" t="str">
            <v>AGD</v>
          </cell>
          <cell r="F130">
            <v>4.6900000000000004</v>
          </cell>
          <cell r="G130">
            <v>43.69</v>
          </cell>
          <cell r="H130">
            <v>0.51174129353233833</v>
          </cell>
        </row>
        <row r="131">
          <cell r="B131" t="str">
            <v>MGL-R</v>
          </cell>
          <cell r="C131" t="str">
            <v>FARANGTA</v>
          </cell>
          <cell r="D131" t="str">
            <v>AGD</v>
          </cell>
          <cell r="F131">
            <v>11.01</v>
          </cell>
          <cell r="G131">
            <v>-11.48</v>
          </cell>
          <cell r="H131">
            <v>0.11012812564579459</v>
          </cell>
        </row>
        <row r="132">
          <cell r="B132" t="str">
            <v>MGL-R</v>
          </cell>
          <cell r="C132" t="str">
            <v>LANGODRA</v>
          </cell>
          <cell r="D132" t="str">
            <v>AGD</v>
          </cell>
          <cell r="F132">
            <v>4.4800000000000004</v>
          </cell>
          <cell r="G132">
            <v>44.89</v>
          </cell>
          <cell r="H132">
            <v>0.19869000176886178</v>
          </cell>
        </row>
        <row r="133">
          <cell r="B133" t="str">
            <v>MGL-R</v>
          </cell>
          <cell r="C133" t="str">
            <v>CHAKIVAV</v>
          </cell>
          <cell r="D133" t="str">
            <v>AGD</v>
          </cell>
          <cell r="F133">
            <v>8.18</v>
          </cell>
          <cell r="G133">
            <v>64.97</v>
          </cell>
          <cell r="H133">
            <v>0.74351458905417112</v>
          </cell>
        </row>
        <row r="134">
          <cell r="B134" t="str">
            <v>MGL-R</v>
          </cell>
          <cell r="C134" t="str">
            <v>SATMARG</v>
          </cell>
          <cell r="D134" t="str">
            <v>AGD</v>
          </cell>
          <cell r="F134">
            <v>5.58</v>
          </cell>
          <cell r="G134">
            <v>58.38</v>
          </cell>
          <cell r="H134">
            <v>0.59436970451577642</v>
          </cell>
        </row>
        <row r="135">
          <cell r="B135" t="str">
            <v>MGL-R</v>
          </cell>
          <cell r="C135" t="str">
            <v>BHATGAM</v>
          </cell>
          <cell r="D135" t="str">
            <v>AGD</v>
          </cell>
          <cell r="F135">
            <v>6</v>
          </cell>
          <cell r="G135">
            <v>0</v>
          </cell>
          <cell r="H135">
            <v>0</v>
          </cell>
        </row>
        <row r="136">
          <cell r="B136" t="str">
            <v>MGL-R</v>
          </cell>
          <cell r="C136" t="str">
            <v>KARAMDI</v>
          </cell>
          <cell r="D136" t="str">
            <v>AGD</v>
          </cell>
          <cell r="F136">
            <v>6</v>
          </cell>
          <cell r="G136">
            <v>0</v>
          </cell>
          <cell r="H136">
            <v>0</v>
          </cell>
        </row>
        <row r="137">
          <cell r="B137" t="str">
            <v>MGL-R</v>
          </cell>
          <cell r="C137" t="str">
            <v>CHANDWANA</v>
          </cell>
          <cell r="D137" t="str">
            <v>AGD</v>
          </cell>
          <cell r="F137">
            <v>6</v>
          </cell>
          <cell r="G137">
            <v>0</v>
          </cell>
          <cell r="H137">
            <v>0</v>
          </cell>
        </row>
        <row r="138">
          <cell r="B138" t="str">
            <v>MADHAVPUR</v>
          </cell>
          <cell r="C138" t="str">
            <v>BALEJ</v>
          </cell>
          <cell r="D138" t="str">
            <v>AGD</v>
          </cell>
          <cell r="F138">
            <v>9.3800000000000008</v>
          </cell>
          <cell r="G138">
            <v>1.61</v>
          </cell>
          <cell r="H138">
            <v>0.16980666666666666</v>
          </cell>
        </row>
        <row r="139">
          <cell r="B139" t="str">
            <v>MADHAVPUR</v>
          </cell>
          <cell r="C139" t="str">
            <v>VADLA</v>
          </cell>
          <cell r="D139" t="str">
            <v>AGD</v>
          </cell>
          <cell r="F139">
            <v>7.52</v>
          </cell>
          <cell r="G139">
            <v>-64.180000000000007</v>
          </cell>
          <cell r="H139">
            <v>-0.90360389610389613</v>
          </cell>
        </row>
        <row r="140">
          <cell r="B140" t="str">
            <v>MADHAVPUR</v>
          </cell>
          <cell r="C140" t="str">
            <v>SAMARDA</v>
          </cell>
          <cell r="D140" t="str">
            <v>AGD</v>
          </cell>
          <cell r="F140">
            <v>4.26</v>
          </cell>
          <cell r="G140">
            <v>17.96</v>
          </cell>
          <cell r="H140">
            <v>0.4562915407854985</v>
          </cell>
        </row>
        <row r="141">
          <cell r="B141" t="str">
            <v>MADHAVPUR</v>
          </cell>
          <cell r="C141" t="str">
            <v>MEKHADI</v>
          </cell>
          <cell r="D141" t="str">
            <v>AGD</v>
          </cell>
          <cell r="F141">
            <v>5.65</v>
          </cell>
          <cell r="G141">
            <v>1.19</v>
          </cell>
          <cell r="H141">
            <v>-5.2278368794326242E-2</v>
          </cell>
        </row>
        <row r="142">
          <cell r="B142" t="str">
            <v>MADHAVPUR</v>
          </cell>
          <cell r="C142" t="str">
            <v>VIROL</v>
          </cell>
          <cell r="D142" t="str">
            <v>AGD</v>
          </cell>
          <cell r="F142">
            <v>11.81</v>
          </cell>
          <cell r="G142" t="str">
            <v>***.**</v>
          </cell>
          <cell r="H142">
            <v>0.36504115226337447</v>
          </cell>
        </row>
        <row r="143">
          <cell r="B143" t="str">
            <v>MADHAVPUR</v>
          </cell>
          <cell r="C143" t="str">
            <v>DIWASA</v>
          </cell>
          <cell r="D143" t="str">
            <v>AGD</v>
          </cell>
          <cell r="F143">
            <v>4.32</v>
          </cell>
          <cell r="G143">
            <v>57.45</v>
          </cell>
          <cell r="H143">
            <v>0.58441105769230772</v>
          </cell>
        </row>
        <row r="144">
          <cell r="B144" t="str">
            <v>MADHAVPUR</v>
          </cell>
          <cell r="C144" t="str">
            <v>BAMANWADA</v>
          </cell>
          <cell r="D144" t="str">
            <v>AGD</v>
          </cell>
          <cell r="F144">
            <v>6.32</v>
          </cell>
          <cell r="G144">
            <v>7.33</v>
          </cell>
          <cell r="H144">
            <v>-4.8993816750983701E-2</v>
          </cell>
        </row>
        <row r="145">
          <cell r="B145" t="str">
            <v>MADHAVPUR</v>
          </cell>
          <cell r="C145" t="str">
            <v>KALEJ</v>
          </cell>
          <cell r="D145" t="str">
            <v>AGD</v>
          </cell>
          <cell r="F145">
            <v>6.89</v>
          </cell>
          <cell r="G145">
            <v>15.24</v>
          </cell>
          <cell r="H145">
            <v>0.24207758620689654</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 val="Master"/>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001"/>
      <sheetName val="zpF0001"/>
      <sheetName val="mpmla wise pp01_02"/>
      <sheetName val="shp_T_D_drive"/>
      <sheetName val="Sheet3"/>
      <sheetName val="Sheet1"/>
      <sheetName val="2.7.22"/>
      <sheetName val="shp_T&amp;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 val="SuvP_Ltg_Catwise"/>
      <sheetName val="PP_Ltg_Catwise"/>
      <sheetName val="SuvP_Ind_Catwise "/>
      <sheetName val="PP_Ind_Catwis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mpmla wise pp0001"/>
      <sheetName val="zpF0001"/>
      <sheetName val="compar jgy"/>
      <sheetName val="COMPARE AG"/>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Recovered_Sheet5"/>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PRO_39_C"/>
      <sheetName val="New AG UN METER"/>
      <sheetName val="LMAIN"/>
      <sheetName val="REPORT"/>
      <sheetName val="mpmla wise pp01_02"/>
      <sheetName val="METRE ON UM CONN"/>
      <sheetName val="Rep_New_RSO"/>
      <sheetName val="zpF0001"/>
      <sheetName val="mpmla wise pp02_03"/>
      <sheetName val="mpmla wise pp0001"/>
      <sheetName val="JUNE"/>
      <sheetName val="8-C"/>
      <sheetName val="T_D COMP"/>
      <sheetName val="shp_T_D_drive"/>
      <sheetName val="9-A"/>
      <sheetName val="6-A"/>
      <sheetName val="11-B"/>
      <sheetName val="15"/>
      <sheetName val="8.Catwise TT-SF"/>
      <sheetName val="9-C"/>
      <sheetName val="9-B"/>
      <sheetName val="ruf fmp"/>
      <sheetName val="AMR"/>
      <sheetName val="BTD"/>
      <sheetName val="BVN"/>
      <sheetName val="CAT"/>
      <sheetName val="REF"/>
      <sheetName val="SNR"/>
      <sheetName val="compar jgy"/>
      <sheetName val="COMPARE AG"/>
      <sheetName val="shp_T&amp;D_drive"/>
      <sheetName val="TLPPOCT"/>
      <sheetName val="Sheet3"/>
      <sheetName val="Jotana"/>
      <sheetName val="RegP_Ind_Mthrwise(NRGi)"/>
      <sheetName val="ACN_PLN  _2_"/>
      <sheetName val="R2-S1-mthws-prog"/>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Recovered_Sheet5"/>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PRO_39_C"/>
      <sheetName val="New AG UN METER"/>
      <sheetName val="LMAIN"/>
      <sheetName val="REPORT"/>
      <sheetName val="mpmla wise pp01_02"/>
      <sheetName val="METRE ON UM CONN"/>
      <sheetName val="Rep_New_RSO"/>
      <sheetName val="zpF0001"/>
      <sheetName val="mpmla wise pp02_03"/>
      <sheetName val="mpmla wise pp0001"/>
      <sheetName val="JUNE"/>
      <sheetName val="8-C"/>
      <sheetName val="T_D COMP"/>
      <sheetName val="shp_T_D_drive"/>
      <sheetName val="9-A"/>
      <sheetName val="6-A"/>
      <sheetName val="11-B"/>
      <sheetName val="15"/>
      <sheetName val="8.Catwise TT-SF"/>
      <sheetName val="9-C"/>
      <sheetName val="9-B"/>
      <sheetName val="ruf fmp"/>
      <sheetName val="AMR"/>
      <sheetName val="BTD"/>
      <sheetName val="BVN"/>
      <sheetName val="CAT"/>
      <sheetName val="REF"/>
      <sheetName val="SNR"/>
      <sheetName val="compar jgy"/>
      <sheetName val="COMPARE AG"/>
      <sheetName val="shp_T&amp;D_drive"/>
      <sheetName val="TLPPOCT"/>
      <sheetName val="RegP_Ind_Mthrwise(NRGi)"/>
      <sheetName val="Sheet3"/>
      <sheetName val="Jotana"/>
      <sheetName val="ACN_PLN  _2_"/>
      <sheetName val="R2-S1-mthws-prog"/>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row r="1">
          <cell r="A1" t="str">
            <v>PASCHIM GUJARAT VIJ COMPANY LIMITED</v>
          </cell>
        </row>
      </sheetData>
      <sheetData sheetId="5">
        <row r="1">
          <cell r="A1" t="str">
            <v>PASCHIM GUJARAT VIJ COMPANY LIMITED</v>
          </cell>
        </row>
      </sheetData>
      <sheetData sheetId="6">
        <row r="1">
          <cell r="A1" t="str">
            <v>PASCHIM GUJARAT VIJ COMPANY LIMITED</v>
          </cell>
        </row>
      </sheetData>
      <sheetData sheetId="7">
        <row r="1">
          <cell r="A1" t="str">
            <v>PASCHIM GUJARAT VIJ COMPANY LIMITED</v>
          </cell>
        </row>
      </sheetData>
      <sheetData sheetId="8">
        <row r="1">
          <cell r="A1" t="str">
            <v>PASCHIM GUJARAT VIJ COMPANY LIMITED</v>
          </cell>
        </row>
      </sheetData>
      <sheetData sheetId="9">
        <row r="1">
          <cell r="A1" t="str">
            <v>PASCHIM GUJARAT VIJ COMPANY LIMITED</v>
          </cell>
        </row>
      </sheetData>
      <sheetData sheetId="10">
        <row r="1">
          <cell r="A1" t="str">
            <v>PASCHIM GUJARAT VIJ COMPANY LIMITED</v>
          </cell>
        </row>
      </sheetData>
      <sheetData sheetId="11">
        <row r="1">
          <cell r="A1" t="str">
            <v>PASCHIM GUJARAT VIJ COMPANY LIMITED</v>
          </cell>
        </row>
      </sheetData>
      <sheetData sheetId="12">
        <row r="1">
          <cell r="A1" t="str">
            <v>PASCHIM GUJARAT VIJ COMPANY LIMITED</v>
          </cell>
        </row>
      </sheetData>
      <sheetData sheetId="13">
        <row r="1">
          <cell r="A1" t="str">
            <v>PASCHIM GUJARAT VIJ COMPANY LIMITED</v>
          </cell>
        </row>
      </sheetData>
      <sheetData sheetId="14">
        <row r="1">
          <cell r="A1" t="str">
            <v>PASCHIM GUJARAT VIJ COMPANY LIMITED</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PASCHIM GUJARAT VIJ COMPANY LIMITED</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New AG UN METER"/>
      <sheetName val="T_D COMP"/>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 val="Entry - Monthiwse"/>
      <sheetName val="zpF0001"/>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LMAIN"/>
      <sheetName val="PRO_39_C"/>
      <sheetName val="shp_T&amp;D_drive"/>
      <sheetName val="ZP AMR"/>
      <sheetName val="ann10"/>
      <sheetName val="shp_T_D_drive"/>
      <sheetName val="mpmla wise pp01_02"/>
      <sheetName val="REPORT"/>
      <sheetName val="Result"/>
      <sheetName val="MASTER"/>
      <sheetName val="REL_CONN_13 "/>
      <sheetName val="compar jgy"/>
      <sheetName val="COMPARE AG"/>
      <sheetName val="mpmla wise pp02_03"/>
      <sheetName val="METRE ON UM CONN"/>
      <sheetName val="AG UN METER"/>
      <sheetName val="Recovered_Sheet5"/>
      <sheetName val="Lookups"/>
      <sheetName val="Rep_New_RSO"/>
      <sheetName val="tlppoct"/>
      <sheetName val="mpmla wise pp0001"/>
      <sheetName val="CDSteelMaster"/>
      <sheetName val="ACN_PLN  _2_"/>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 val="tlppoct"/>
      <sheetName val="DarkhastDispose"/>
      <sheetName val="old"/>
      <sheetName val="decreeforexe1"/>
      <sheetName val="SUM-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Name of Lines"/>
      <sheetName val="zpF0001"/>
      <sheetName val="mpmla wise pp01_02"/>
      <sheetName val="R2-S1-mthws-prog"/>
      <sheetName val="Jotana"/>
      <sheetName val="ACN_PLN  _2_"/>
      <sheetName val="T_D COMP"/>
      <sheetName val="mpmla wise pp0001"/>
      <sheetName val="SuvP_Ltg_Catwise"/>
      <sheetName val="PP_Ltg_Catwise"/>
      <sheetName val="PP_Ind_Catwise "/>
      <sheetName val="zp0001_MAR"/>
      <sheetName val="pdc Rc,Ag Shif"/>
      <sheetName val="Paid pending"/>
      <sheetName val="PRO_39_C"/>
      <sheetName val="FDR MST"/>
      <sheetName val="SUM-04-05"/>
      <sheetName val="SuvP_Ind_Catwise "/>
      <sheetName val="CT_mtr_check"/>
      <sheetName val="117"/>
      <sheetName val="GP-SENT"/>
      <sheetName val="Recovered_Sheet5"/>
      <sheetName val="HTVR_VITROL MODI"/>
      <sheetName val="LMAIN"/>
      <sheetName val="HTVR sc. coll."/>
      <sheetName val="Master_Data"/>
      <sheetName val="Ag LF"/>
      <sheetName val="TLPPOCT"/>
      <sheetName val="AG UN METER"/>
      <sheetName val="Inputs"/>
      <sheetName val="A 3.7"/>
      <sheetName val="Modify JALSAN _2_"/>
      <sheetName val="Prop_Jalundh"/>
      <sheetName val="OLD  JALSAN"/>
      <sheetName val="Master"/>
      <sheetName val="mpmla wise pp02_03"/>
      <sheetName val="compar jgy"/>
      <sheetName val="COMPARE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N_PLN  _2_"/>
      <sheetName val="ACN_PLN "/>
      <sheetName val="FORD_LTR"/>
      <sheetName val="INDEX"/>
      <sheetName val="ACN_PLN  (2)"/>
      <sheetName val="Sealing MP cons"/>
      <sheetName val="PMT"/>
      <sheetName val="Sealing 1 Ph cons"/>
      <sheetName val="MMB MP cons"/>
      <sheetName val="MMB 1 Ph (2)"/>
      <sheetName val="MMB 1 Ph"/>
      <sheetName val="CT"/>
      <sheetName val="CAP"/>
      <sheetName val="PROF-6&amp;7"/>
      <sheetName val="PROF-12"/>
      <sheetName val="PROF-15"/>
      <sheetName val="PROF-21"/>
      <sheetName val="PROF-29&amp;29(A)"/>
      <sheetName val="PROF-30(A)&amp;(B) "/>
      <sheetName val="PROF-30(C)"/>
      <sheetName val="PROF-31 (2)"/>
      <sheetName val="PROF-31"/>
      <sheetName val="PROF-32"/>
      <sheetName val="PROF-35"/>
      <sheetName val="sta-f "/>
      <sheetName val="LT_STC"/>
      <sheetName val="AG_MTR"/>
      <sheetName val="PROF-1"/>
      <sheetName val="PROF-2"/>
      <sheetName val="PROF-1 (A)"/>
      <sheetName val="PROF-3"/>
      <sheetName val="PROF-3(A)"/>
      <sheetName val="PROF-5"/>
      <sheetName val="ho 7act"/>
      <sheetName val="FORD_LTR _SE_CONF"/>
      <sheetName val="FORD_LTR _T&amp;D(1)"/>
      <sheetName val="FORD_LTR _T&amp;D(2)"/>
      <sheetName val="comper_T&amp;D"/>
      <sheetName val="sumary"/>
      <sheetName val="shp_T_D_drive"/>
      <sheetName val="SuvP_Ltg_Catwise"/>
      <sheetName val="PP_Ltg_Catwise"/>
      <sheetName val="SuvP_Ind_Catwise "/>
      <sheetName val="PP_Ind_Catwise "/>
      <sheetName val="shp_T&amp;D_drive"/>
      <sheetName val="Name of Lines"/>
      <sheetName val="FDR MST"/>
      <sheetName val="PASTE"/>
      <sheetName val="Rep_New_RSO"/>
      <sheetName val="compar jgy"/>
      <sheetName val="COMPARE AG"/>
      <sheetName val="METRE ON UM CONN"/>
      <sheetName val="SUM-04-05"/>
      <sheetName val="AG UN METER"/>
      <sheetName val="REF"/>
      <sheetName val="T_D COMP"/>
      <sheetName val="zpF0001"/>
      <sheetName val="MTHWISE FAIL"/>
      <sheetName val="mpmla wise pp01_02"/>
      <sheetName val="recovered_sheet5"/>
      <sheetName val="132 kv 3ars bhel sf6"/>
      <sheetName val="tlppoct"/>
      <sheetName val="ruf f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 val="LOVs"/>
      <sheetName val="compar jgy"/>
      <sheetName val="COMPARE AG"/>
      <sheetName val="DATA"/>
      <sheetName val="Lookups"/>
      <sheetName val="mpmla wise pp02_03"/>
      <sheetName val="lmain"/>
      <sheetName val="Master"/>
      <sheetName val="REPORT"/>
      <sheetName val="A 3_7"/>
      <sheetName val="Rep_New_RSO"/>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Existing"/>
      <sheetName val="Modified"/>
      <sheetName val="Proposed"/>
      <sheetName val="CostBenefitRatio"/>
      <sheetName val="Proforma-B"/>
      <sheetName val="mpmla wise pp01_02"/>
      <sheetName val="TT_15 NOS"/>
      <sheetName val="CT_mtr_check"/>
      <sheetName val="mpmla wise pp0001"/>
      <sheetName val="zpF0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Y"/>
      <sheetName val="Squadwise RPT"/>
      <sheetName val="Officewise Perfor. RPT"/>
      <sheetName val="FDRwise squad"/>
      <sheetName val="MASTER"/>
      <sheetName val="REF"/>
      <sheetName val="Sheet1"/>
    </sheetNames>
    <sheetDataSet>
      <sheetData sheetId="0"/>
      <sheetData sheetId="1"/>
      <sheetData sheetId="2"/>
      <sheetData sheetId="3"/>
      <sheetData sheetId="4"/>
      <sheetData sheetId="5">
        <row r="2">
          <cell r="H2" t="str">
            <v>GUVNL</v>
          </cell>
        </row>
      </sheetData>
      <sheetData sheetId="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0304_0405_for REC"/>
      <sheetName val="SUM-04-05"/>
      <sheetName val="FDB-0304"/>
      <sheetName val="FDB-0405"/>
      <sheetName val="DTC-0304"/>
      <sheetName val="DTC-0405"/>
      <sheetName val="individual replof cond"/>
      <sheetName val="REN-0304"/>
      <sheetName val="RDS-0304"/>
      <sheetName val="adblistmaterial_52fdrs"/>
      <sheetName val="adb-list -priority_52fdrs"/>
      <sheetName val="Sheet2"/>
      <sheetName val="Sheet1"/>
      <sheetName val="summary_FB"/>
      <sheetName val="summary_DTC"/>
      <sheetName val="SUM_04_05"/>
      <sheetName val="shp_T_D_drive"/>
      <sheetName val="ACN_PLN  _2_"/>
      <sheetName val="REF"/>
      <sheetName val="shp_T&amp;D_drive"/>
      <sheetName val="CDSteelMaster"/>
      <sheetName val="PRO_39_C"/>
      <sheetName val="SDO"/>
      <sheetName val="zpF0001"/>
      <sheetName val="REPORT"/>
      <sheetName val="TLPPOCT"/>
      <sheetName val="SuvP_Ltg_Catwise"/>
      <sheetName val="PP_Ltg_Catwise"/>
      <sheetName val="SuvP_Ind_Catwise "/>
      <sheetName val="PP_Ind_Catwise "/>
      <sheetName val="FDR MST"/>
      <sheetName val="T_D COMP"/>
      <sheetName val="Summary Report"/>
      <sheetName val="Rep_New_RSO"/>
      <sheetName val="ACN_PLN  (2)"/>
      <sheetName val="Name of Lines"/>
      <sheetName val="mpmla wise pp02_03"/>
      <sheetName val="DLC"/>
      <sheetName val="compar jgy"/>
      <sheetName val="COMPARE AG"/>
      <sheetName val="mpmla wise pp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mpmla wise pp01_02"/>
      <sheetName val="TLPPOCT"/>
      <sheetName val="shp_T_D_drive"/>
      <sheetName val="zpF0001"/>
      <sheetName val="Recovered_Sheet5"/>
      <sheetName val="ACN_PLN  _2_"/>
      <sheetName val="shp_T&amp;D_drive"/>
      <sheetName val="FDR MST"/>
      <sheetName val="T_D COMP"/>
      <sheetName val="Macro1"/>
      <sheetName val="DATA"/>
      <sheetName val="REF"/>
      <sheetName val="Name of Lines"/>
      <sheetName val="SuvP_Ltg_Catwise"/>
      <sheetName val="PP_Ltg_Catwise"/>
      <sheetName val="SuvP_Ind_Catwise "/>
      <sheetName val="PP_Ind_Catwise "/>
      <sheetName val="1991 all"/>
      <sheetName val="CistMast_SteelQty"/>
      <sheetName val="Book1"/>
      <sheetName val="AG UN METER"/>
      <sheetName val="catcum (2)"/>
      <sheetName val="mpmla wise pp0001"/>
      <sheetName val="compar jgy"/>
      <sheetName val="COMPARE AG"/>
    </sheetNames>
    <sheetDataSet>
      <sheetData sheetId="0">
        <row r="3">
          <cell r="C3">
            <v>2.7</v>
          </cell>
        </row>
      </sheetData>
      <sheetData sheetId="1" refreshError="1">
        <row r="3">
          <cell r="C3">
            <v>2.7</v>
          </cell>
          <cell r="D3">
            <v>1.75</v>
          </cell>
          <cell r="E3">
            <v>0.15</v>
          </cell>
          <cell r="F3">
            <v>1.9</v>
          </cell>
          <cell r="G3">
            <v>0.1</v>
          </cell>
          <cell r="H3">
            <v>1</v>
          </cell>
          <cell r="I3">
            <v>2.65</v>
          </cell>
          <cell r="J3">
            <v>0.75</v>
          </cell>
          <cell r="K3">
            <v>0.15</v>
          </cell>
          <cell r="L3">
            <v>0.9</v>
          </cell>
          <cell r="M3">
            <v>0.65</v>
          </cell>
          <cell r="N3">
            <v>0.35</v>
          </cell>
          <cell r="O3">
            <v>0.65</v>
          </cell>
          <cell r="P3">
            <v>0.15</v>
          </cell>
          <cell r="Q3">
            <v>1.2</v>
          </cell>
          <cell r="R3">
            <v>50</v>
          </cell>
          <cell r="S3">
            <v>0.15</v>
          </cell>
        </row>
        <row r="4">
          <cell r="C4">
            <v>3.7</v>
          </cell>
          <cell r="D4">
            <v>2</v>
          </cell>
          <cell r="E4">
            <v>0.15</v>
          </cell>
          <cell r="F4">
            <v>2.15</v>
          </cell>
          <cell r="G4">
            <v>0.11</v>
          </cell>
          <cell r="H4">
            <v>1</v>
          </cell>
          <cell r="I4">
            <v>3.65</v>
          </cell>
          <cell r="J4">
            <v>0.75</v>
          </cell>
          <cell r="K4">
            <v>0.15</v>
          </cell>
          <cell r="L4">
            <v>0.9</v>
          </cell>
          <cell r="M4">
            <v>0.65</v>
          </cell>
          <cell r="N4">
            <v>0.35</v>
          </cell>
          <cell r="O4">
            <v>0.65</v>
          </cell>
          <cell r="P4">
            <v>0.15</v>
          </cell>
          <cell r="Q4">
            <v>1.2</v>
          </cell>
          <cell r="R4">
            <v>50</v>
          </cell>
          <cell r="S4">
            <v>0.15</v>
          </cell>
        </row>
        <row r="5">
          <cell r="C5">
            <v>4.1500000000000004</v>
          </cell>
          <cell r="D5">
            <v>2.4</v>
          </cell>
          <cell r="E5">
            <v>0.2</v>
          </cell>
          <cell r="F5">
            <v>2.6</v>
          </cell>
          <cell r="G5">
            <v>0.12</v>
          </cell>
          <cell r="H5">
            <v>1</v>
          </cell>
          <cell r="I5">
            <v>4.0999999999999996</v>
          </cell>
          <cell r="J5">
            <v>0.75</v>
          </cell>
          <cell r="K5">
            <v>0.15</v>
          </cell>
          <cell r="L5">
            <v>0.9</v>
          </cell>
          <cell r="M5">
            <v>0.65</v>
          </cell>
          <cell r="N5">
            <v>0.35</v>
          </cell>
          <cell r="O5">
            <v>0.65</v>
          </cell>
          <cell r="P5">
            <v>0.15</v>
          </cell>
          <cell r="Q5">
            <v>1.2</v>
          </cell>
          <cell r="R5">
            <v>50</v>
          </cell>
          <cell r="S5">
            <v>0.15</v>
          </cell>
        </row>
        <row r="6">
          <cell r="C6">
            <v>4.25</v>
          </cell>
          <cell r="D6">
            <v>2.85</v>
          </cell>
          <cell r="E6">
            <v>0.2</v>
          </cell>
          <cell r="F6">
            <v>3.0500000000000003</v>
          </cell>
          <cell r="G6">
            <v>0.125</v>
          </cell>
          <cell r="H6">
            <v>1</v>
          </cell>
          <cell r="I6">
            <v>4.2</v>
          </cell>
          <cell r="J6">
            <v>0.85</v>
          </cell>
          <cell r="K6">
            <v>0.15</v>
          </cell>
          <cell r="L6">
            <v>1</v>
          </cell>
          <cell r="M6">
            <v>0.65</v>
          </cell>
          <cell r="N6">
            <v>0.35</v>
          </cell>
          <cell r="O6">
            <v>0.65</v>
          </cell>
          <cell r="P6">
            <v>0.15</v>
          </cell>
          <cell r="Q6">
            <v>1.2</v>
          </cell>
          <cell r="R6">
            <v>80</v>
          </cell>
          <cell r="S6">
            <v>0.15</v>
          </cell>
        </row>
        <row r="7">
          <cell r="C7">
            <v>4.5999999999999996</v>
          </cell>
          <cell r="D7">
            <v>3.05</v>
          </cell>
          <cell r="E7">
            <v>0.2</v>
          </cell>
          <cell r="F7">
            <v>3.25</v>
          </cell>
          <cell r="G7">
            <v>0.14000000000000001</v>
          </cell>
          <cell r="H7">
            <v>1</v>
          </cell>
          <cell r="I7">
            <v>4.55</v>
          </cell>
          <cell r="J7">
            <v>0.85</v>
          </cell>
          <cell r="K7">
            <v>0.15</v>
          </cell>
          <cell r="L7">
            <v>1</v>
          </cell>
          <cell r="M7">
            <v>0.65</v>
          </cell>
          <cell r="N7">
            <v>0.35</v>
          </cell>
          <cell r="O7">
            <v>0.65</v>
          </cell>
          <cell r="P7">
            <v>0.15</v>
          </cell>
          <cell r="Q7">
            <v>1.2</v>
          </cell>
          <cell r="R7">
            <v>80</v>
          </cell>
          <cell r="S7">
            <v>0.15</v>
          </cell>
        </row>
        <row r="8">
          <cell r="C8">
            <v>5.5</v>
          </cell>
          <cell r="D8">
            <v>2.6</v>
          </cell>
          <cell r="E8">
            <v>0.2</v>
          </cell>
          <cell r="F8">
            <v>2.8000000000000003</v>
          </cell>
          <cell r="G8">
            <v>0.15</v>
          </cell>
          <cell r="H8">
            <v>1</v>
          </cell>
          <cell r="I8">
            <v>5.45</v>
          </cell>
          <cell r="J8">
            <v>0.85</v>
          </cell>
          <cell r="K8">
            <v>0.15</v>
          </cell>
          <cell r="L8">
            <v>1</v>
          </cell>
          <cell r="M8">
            <v>0.65</v>
          </cell>
          <cell r="N8">
            <v>0.35</v>
          </cell>
          <cell r="O8">
            <v>0.65</v>
          </cell>
          <cell r="P8">
            <v>0.15</v>
          </cell>
          <cell r="Q8">
            <v>1.2</v>
          </cell>
          <cell r="R8">
            <v>80</v>
          </cell>
          <cell r="S8">
            <v>0.15</v>
          </cell>
        </row>
        <row r="9">
          <cell r="C9">
            <v>5.5</v>
          </cell>
          <cell r="D9">
            <v>3</v>
          </cell>
          <cell r="E9">
            <v>0.2</v>
          </cell>
          <cell r="F9">
            <v>3.2</v>
          </cell>
          <cell r="G9">
            <v>0.15</v>
          </cell>
          <cell r="H9">
            <v>1</v>
          </cell>
          <cell r="I9">
            <v>5.45</v>
          </cell>
          <cell r="J9">
            <v>1.05</v>
          </cell>
          <cell r="K9">
            <v>0.15</v>
          </cell>
          <cell r="L9">
            <v>1.2</v>
          </cell>
          <cell r="M9">
            <v>0.65</v>
          </cell>
          <cell r="N9">
            <v>0.35</v>
          </cell>
          <cell r="O9">
            <v>0.65</v>
          </cell>
          <cell r="P9">
            <v>0.15</v>
          </cell>
          <cell r="Q9">
            <v>1.2</v>
          </cell>
          <cell r="R9">
            <v>80</v>
          </cell>
          <cell r="S9">
            <v>0.15</v>
          </cell>
        </row>
        <row r="10">
          <cell r="C10">
            <v>6.2</v>
          </cell>
          <cell r="D10">
            <v>2.75</v>
          </cell>
          <cell r="E10">
            <v>0.2</v>
          </cell>
          <cell r="F10">
            <v>2.95</v>
          </cell>
          <cell r="G10">
            <v>0.2</v>
          </cell>
          <cell r="H10">
            <v>1</v>
          </cell>
          <cell r="I10">
            <v>6.15</v>
          </cell>
          <cell r="J10">
            <v>1.05</v>
          </cell>
          <cell r="K10">
            <v>0.15</v>
          </cell>
          <cell r="L10">
            <v>1.2</v>
          </cell>
          <cell r="M10">
            <v>0.65</v>
          </cell>
          <cell r="N10">
            <v>0.35</v>
          </cell>
          <cell r="O10">
            <v>0.65</v>
          </cell>
          <cell r="P10">
            <v>0.15</v>
          </cell>
          <cell r="Q10">
            <v>1.2</v>
          </cell>
          <cell r="R10">
            <v>80</v>
          </cell>
          <cell r="S10">
            <v>0.15</v>
          </cell>
        </row>
        <row r="11">
          <cell r="C11">
            <v>6.2</v>
          </cell>
          <cell r="D11">
            <v>3</v>
          </cell>
          <cell r="E11">
            <v>0.2</v>
          </cell>
          <cell r="F11">
            <v>3.2</v>
          </cell>
          <cell r="G11">
            <v>0.2</v>
          </cell>
          <cell r="H11">
            <v>1</v>
          </cell>
          <cell r="I11">
            <v>6.15</v>
          </cell>
          <cell r="J11">
            <v>1.05</v>
          </cell>
          <cell r="K11">
            <v>0.15</v>
          </cell>
          <cell r="L11">
            <v>1.2</v>
          </cell>
          <cell r="M11">
            <v>0.65</v>
          </cell>
          <cell r="N11">
            <v>0.35</v>
          </cell>
          <cell r="O11">
            <v>0.65</v>
          </cell>
          <cell r="P11">
            <v>0.15</v>
          </cell>
          <cell r="Q11">
            <v>1.2</v>
          </cell>
          <cell r="R11">
            <v>80</v>
          </cell>
          <cell r="S11">
            <v>0.15</v>
          </cell>
        </row>
        <row r="12">
          <cell r="C12">
            <v>6.2</v>
          </cell>
          <cell r="D12">
            <v>3.4</v>
          </cell>
          <cell r="E12">
            <v>0.2</v>
          </cell>
          <cell r="F12">
            <v>3.6</v>
          </cell>
          <cell r="G12">
            <v>0.2</v>
          </cell>
          <cell r="H12">
            <v>1.1000000000000001</v>
          </cell>
          <cell r="I12">
            <v>6.15</v>
          </cell>
          <cell r="J12">
            <v>1.05</v>
          </cell>
          <cell r="K12">
            <v>0.15</v>
          </cell>
          <cell r="L12">
            <v>1.2</v>
          </cell>
          <cell r="M12">
            <v>0.65</v>
          </cell>
          <cell r="N12">
            <v>0.35</v>
          </cell>
          <cell r="O12">
            <v>0.65</v>
          </cell>
          <cell r="P12">
            <v>0.15</v>
          </cell>
          <cell r="Q12">
            <v>1.2</v>
          </cell>
          <cell r="R12">
            <v>80</v>
          </cell>
          <cell r="S12">
            <v>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PRO_39_C"/>
      <sheetName val="shp_T&amp;D_drive"/>
      <sheetName val="shp_T_D_drive"/>
      <sheetName val="mpmla wise pp01_02"/>
      <sheetName val="Book1"/>
      <sheetName val="MPZPJAN1"/>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TLPPOCT"/>
      <sheetName val="LMAIN"/>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R2-S1-mthws-prog"/>
      <sheetName val="LMAIN"/>
      <sheetName val="MPZPJAN1"/>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 val="pro_39_c"/>
      <sheetName val="report"/>
      <sheetName val="ESTIMATE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 val="CDSteelMaster"/>
      <sheetName val="SuvP_Ltg_Catwise"/>
      <sheetName val="PP_Ltg_Catwise"/>
      <sheetName val="SuvP_Ind_Catwise "/>
      <sheetName val="PP_Ind_Catwise "/>
      <sheetName val="Lookups"/>
      <sheetName val="dec_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refreshError="1"/>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10" sqref="F10:F16"/>
    </sheetView>
  </sheetViews>
  <sheetFormatPr defaultColWidth="9.140625" defaultRowHeight="12.75"/>
  <cols>
    <col min="1" max="1" width="5.28515625" style="279" customWidth="1"/>
    <col min="2" max="2" width="13.7109375" style="279" customWidth="1"/>
    <col min="3" max="3" width="58.42578125" style="279" bestFit="1" customWidth="1"/>
    <col min="4" max="4" width="11" style="279" customWidth="1"/>
    <col min="5" max="16384" width="9.140625" style="279"/>
  </cols>
  <sheetData>
    <row r="1" spans="1:4" ht="23.25">
      <c r="A1" s="489"/>
      <c r="B1" s="489"/>
      <c r="C1" s="489"/>
      <c r="D1" s="489"/>
    </row>
    <row r="2" spans="1:4" ht="30">
      <c r="A2" s="280" t="s">
        <v>1710</v>
      </c>
      <c r="B2" s="280" t="s">
        <v>1711</v>
      </c>
      <c r="C2" s="280" t="s">
        <v>966</v>
      </c>
      <c r="D2" s="280" t="s">
        <v>1606</v>
      </c>
    </row>
    <row r="3" spans="1:4" ht="16.5" hidden="1">
      <c r="A3" s="281">
        <v>1</v>
      </c>
      <c r="B3" s="281" t="s">
        <v>967</v>
      </c>
      <c r="C3" s="328" t="s">
        <v>968</v>
      </c>
      <c r="D3" s="368" t="s">
        <v>834</v>
      </c>
    </row>
    <row r="4" spans="1:4" ht="33" hidden="1">
      <c r="A4" s="281">
        <v>2</v>
      </c>
      <c r="B4" s="281" t="s">
        <v>1903</v>
      </c>
      <c r="C4" s="328" t="s">
        <v>1904</v>
      </c>
      <c r="D4" s="368" t="s">
        <v>1905</v>
      </c>
    </row>
    <row r="5" spans="1:4" ht="31.5" hidden="1">
      <c r="A5" s="281">
        <v>3</v>
      </c>
      <c r="B5" s="281" t="s">
        <v>402</v>
      </c>
      <c r="C5" s="328" t="s">
        <v>1902</v>
      </c>
      <c r="D5" s="368" t="s">
        <v>834</v>
      </c>
    </row>
    <row r="6" spans="1:4" ht="16.5" hidden="1">
      <c r="A6" s="281">
        <v>4</v>
      </c>
      <c r="B6" s="281" t="s">
        <v>403</v>
      </c>
      <c r="C6" s="328" t="s">
        <v>404</v>
      </c>
      <c r="D6" s="368" t="s">
        <v>834</v>
      </c>
    </row>
    <row r="7" spans="1:4" ht="16.5" hidden="1">
      <c r="A7" s="281">
        <v>5</v>
      </c>
      <c r="B7" s="281" t="s">
        <v>1891</v>
      </c>
      <c r="C7" s="328" t="s">
        <v>406</v>
      </c>
      <c r="D7" s="368" t="s">
        <v>834</v>
      </c>
    </row>
    <row r="8" spans="1:4" ht="16.5" hidden="1">
      <c r="A8" s="281">
        <v>6</v>
      </c>
      <c r="B8" s="281" t="s">
        <v>405</v>
      </c>
      <c r="C8" s="328" t="s">
        <v>1893</v>
      </c>
      <c r="D8" s="368" t="s">
        <v>834</v>
      </c>
    </row>
    <row r="9" spans="1:4" ht="16.5">
      <c r="A9" s="281">
        <v>1</v>
      </c>
      <c r="B9" s="281" t="s">
        <v>1892</v>
      </c>
      <c r="C9" s="419" t="s">
        <v>1907</v>
      </c>
      <c r="D9" s="420" t="s">
        <v>1908</v>
      </c>
    </row>
    <row r="10" spans="1:4" ht="16.5">
      <c r="A10" s="281">
        <v>2</v>
      </c>
      <c r="B10" s="281" t="s">
        <v>1906</v>
      </c>
      <c r="C10" s="419" t="s">
        <v>1910</v>
      </c>
      <c r="D10" s="420" t="s">
        <v>1908</v>
      </c>
    </row>
    <row r="11" spans="1:4" ht="16.5">
      <c r="A11" s="281">
        <v>3</v>
      </c>
      <c r="B11" s="281" t="s">
        <v>1909</v>
      </c>
      <c r="C11" s="419" t="s">
        <v>1911</v>
      </c>
      <c r="D11" s="420" t="s">
        <v>1908</v>
      </c>
    </row>
    <row r="12" spans="1:4" ht="16.5">
      <c r="A12" s="281">
        <v>4</v>
      </c>
      <c r="B12" s="281" t="s">
        <v>1957</v>
      </c>
      <c r="C12" s="419" t="s">
        <v>1958</v>
      </c>
      <c r="D12" s="420" t="s">
        <v>1908</v>
      </c>
    </row>
    <row r="13" spans="1:4" ht="16.5">
      <c r="A13" s="281">
        <v>5</v>
      </c>
      <c r="B13" s="281" t="s">
        <v>407</v>
      </c>
      <c r="C13" s="419" t="s">
        <v>1959</v>
      </c>
      <c r="D13" s="420" t="s">
        <v>1908</v>
      </c>
    </row>
    <row r="14" spans="1:4" ht="16.5">
      <c r="A14" s="281">
        <v>6</v>
      </c>
      <c r="B14" s="281" t="s">
        <v>1912</v>
      </c>
      <c r="C14" s="419" t="s">
        <v>1960</v>
      </c>
      <c r="D14" s="420" t="s">
        <v>1908</v>
      </c>
    </row>
    <row r="15" spans="1:4" ht="16.5">
      <c r="A15" s="281">
        <v>7</v>
      </c>
      <c r="B15" s="281" t="s">
        <v>408</v>
      </c>
      <c r="C15" s="419" t="s">
        <v>1961</v>
      </c>
      <c r="D15" s="420" t="s">
        <v>1908</v>
      </c>
    </row>
    <row r="16" spans="1:4" ht="16.5" hidden="1">
      <c r="A16" s="281">
        <v>14</v>
      </c>
      <c r="B16" s="281" t="s">
        <v>1913</v>
      </c>
      <c r="C16" s="327" t="s">
        <v>1962</v>
      </c>
      <c r="D16" s="368" t="s">
        <v>1905</v>
      </c>
    </row>
    <row r="17" spans="1:4" ht="16.5" hidden="1">
      <c r="A17" s="281">
        <v>15</v>
      </c>
      <c r="B17" s="281" t="s">
        <v>1914</v>
      </c>
      <c r="C17" s="327" t="s">
        <v>409</v>
      </c>
      <c r="D17" s="368" t="s">
        <v>834</v>
      </c>
    </row>
    <row r="18" spans="1:4" ht="16.5" hidden="1">
      <c r="A18" s="281">
        <v>16</v>
      </c>
      <c r="B18" s="281" t="s">
        <v>1576</v>
      </c>
      <c r="C18" s="327" t="s">
        <v>1577</v>
      </c>
      <c r="D18" s="368" t="s">
        <v>834</v>
      </c>
    </row>
    <row r="19" spans="1:4" ht="16.5" hidden="1">
      <c r="A19" s="281">
        <v>17</v>
      </c>
      <c r="B19" s="281" t="s">
        <v>1915</v>
      </c>
      <c r="C19" s="327" t="s">
        <v>1916</v>
      </c>
      <c r="D19" s="368" t="s">
        <v>834</v>
      </c>
    </row>
    <row r="20" spans="1:4" ht="16.5" hidden="1">
      <c r="A20" s="281">
        <v>18</v>
      </c>
      <c r="B20" s="281" t="s">
        <v>1917</v>
      </c>
      <c r="C20" s="327" t="s">
        <v>1918</v>
      </c>
      <c r="D20" s="368" t="s">
        <v>834</v>
      </c>
    </row>
    <row r="21" spans="1:4" ht="16.5" hidden="1">
      <c r="A21" s="281">
        <v>19</v>
      </c>
      <c r="B21" s="281" t="s">
        <v>1919</v>
      </c>
      <c r="C21" s="327" t="s">
        <v>1920</v>
      </c>
      <c r="D21" s="368" t="s">
        <v>834</v>
      </c>
    </row>
  </sheetData>
  <autoFilter ref="A2:D21"/>
  <mergeCells count="1">
    <mergeCell ref="A1:D1"/>
  </mergeCells>
  <printOptions horizontalCentered="1" verticalCentered="1"/>
  <pageMargins left="0.39370078740157483" right="0.39370078740157483" top="0.98425196850393704" bottom="0.98425196850393704" header="0.51181102362204722" footer="0.51181102362204722"/>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23"/>
  </sheetPr>
  <dimension ref="C3:H32"/>
  <sheetViews>
    <sheetView workbookViewId="0"/>
  </sheetViews>
  <sheetFormatPr defaultRowHeight="12.75"/>
  <cols>
    <col min="5" max="6" width="0" hidden="1" customWidth="1"/>
  </cols>
  <sheetData>
    <row r="3" spans="3:8">
      <c r="C3" t="s">
        <v>1476</v>
      </c>
      <c r="D3" t="s">
        <v>1477</v>
      </c>
      <c r="H3" t="s">
        <v>1478</v>
      </c>
    </row>
    <row r="4" spans="3:8">
      <c r="C4">
        <v>5532</v>
      </c>
      <c r="D4">
        <v>5283</v>
      </c>
      <c r="H4">
        <v>1399</v>
      </c>
    </row>
    <row r="5" spans="3:8">
      <c r="C5">
        <f>+E5</f>
        <v>1829</v>
      </c>
      <c r="D5">
        <f>+F5</f>
        <v>1829</v>
      </c>
      <c r="E5">
        <v>1829</v>
      </c>
      <c r="F5">
        <v>1829</v>
      </c>
      <c r="H5">
        <v>0</v>
      </c>
    </row>
    <row r="7" spans="3:8">
      <c r="C7">
        <v>8542</v>
      </c>
      <c r="D7">
        <v>8855</v>
      </c>
      <c r="H7">
        <v>6434</v>
      </c>
    </row>
    <row r="8" spans="3:8">
      <c r="C8">
        <f>+E8</f>
        <v>1324</v>
      </c>
      <c r="D8">
        <f>+F8</f>
        <v>1083</v>
      </c>
      <c r="E8">
        <v>1324</v>
      </c>
      <c r="F8">
        <v>1083</v>
      </c>
      <c r="H8">
        <v>744</v>
      </c>
    </row>
    <row r="10" spans="3:8">
      <c r="C10">
        <v>7369</v>
      </c>
      <c r="D10">
        <v>10688</v>
      </c>
      <c r="H10">
        <v>7564</v>
      </c>
    </row>
    <row r="11" spans="3:8">
      <c r="C11">
        <f>+E11</f>
        <v>569</v>
      </c>
      <c r="D11">
        <f>+F11</f>
        <v>598</v>
      </c>
      <c r="E11">
        <v>569</v>
      </c>
      <c r="F11">
        <v>598</v>
      </c>
      <c r="H11">
        <v>222</v>
      </c>
    </row>
    <row r="13" spans="3:8">
      <c r="C13">
        <v>8950</v>
      </c>
      <c r="D13">
        <v>16365</v>
      </c>
      <c r="H13">
        <v>12125</v>
      </c>
    </row>
    <row r="14" spans="3:8">
      <c r="C14">
        <f>+E14</f>
        <v>530</v>
      </c>
      <c r="D14">
        <f>+F14</f>
        <v>1110</v>
      </c>
      <c r="E14">
        <v>530</v>
      </c>
      <c r="F14">
        <v>1110</v>
      </c>
      <c r="H14">
        <v>709</v>
      </c>
    </row>
    <row r="16" spans="3:8">
      <c r="C16">
        <v>4115</v>
      </c>
      <c r="D16">
        <v>4205</v>
      </c>
      <c r="H16">
        <v>8514</v>
      </c>
    </row>
    <row r="17" spans="3:8">
      <c r="C17">
        <f>+E17</f>
        <v>232</v>
      </c>
      <c r="D17">
        <f>+F17</f>
        <v>232</v>
      </c>
      <c r="E17">
        <v>232</v>
      </c>
      <c r="F17">
        <v>232</v>
      </c>
      <c r="H17">
        <v>0</v>
      </c>
    </row>
    <row r="19" spans="3:8">
      <c r="C19">
        <v>13485</v>
      </c>
      <c r="D19">
        <v>8807</v>
      </c>
      <c r="H19">
        <v>12511</v>
      </c>
    </row>
    <row r="20" spans="3:8">
      <c r="C20">
        <f>+E20</f>
        <v>887</v>
      </c>
      <c r="D20">
        <f>+F20</f>
        <v>868</v>
      </c>
      <c r="E20">
        <v>887</v>
      </c>
      <c r="F20">
        <v>868</v>
      </c>
      <c r="H20">
        <v>24</v>
      </c>
    </row>
    <row r="22" spans="3:8">
      <c r="C22">
        <v>13152</v>
      </c>
      <c r="D22">
        <v>18190</v>
      </c>
      <c r="H22">
        <v>24335</v>
      </c>
    </row>
    <row r="23" spans="3:8">
      <c r="C23">
        <f>+E23</f>
        <v>378</v>
      </c>
      <c r="D23">
        <f>+F23</f>
        <v>348</v>
      </c>
      <c r="E23">
        <v>378</v>
      </c>
      <c r="F23">
        <v>348</v>
      </c>
      <c r="H23">
        <v>85</v>
      </c>
    </row>
    <row r="25" spans="3:8">
      <c r="C25">
        <v>8197</v>
      </c>
      <c r="D25">
        <v>7971</v>
      </c>
      <c r="H25">
        <v>7458</v>
      </c>
    </row>
    <row r="26" spans="3:8">
      <c r="C26">
        <f>+E26</f>
        <v>1179</v>
      </c>
      <c r="D26">
        <f>+F26</f>
        <v>1193</v>
      </c>
      <c r="E26">
        <v>1179</v>
      </c>
      <c r="F26">
        <v>1193</v>
      </c>
      <c r="H26">
        <v>24</v>
      </c>
    </row>
    <row r="28" spans="3:8">
      <c r="C28">
        <v>3737</v>
      </c>
      <c r="D28">
        <v>5953</v>
      </c>
      <c r="H28">
        <v>7568</v>
      </c>
    </row>
    <row r="29" spans="3:8">
      <c r="C29">
        <f>+E29</f>
        <v>386</v>
      </c>
      <c r="D29">
        <f>+F29</f>
        <v>892</v>
      </c>
      <c r="E29">
        <v>386</v>
      </c>
      <c r="F29">
        <v>892</v>
      </c>
      <c r="H29">
        <v>1104</v>
      </c>
    </row>
    <row r="31" spans="3:8">
      <c r="C31">
        <v>73079</v>
      </c>
      <c r="D31">
        <v>86317</v>
      </c>
      <c r="H31">
        <v>87908</v>
      </c>
    </row>
    <row r="32" spans="3:8">
      <c r="C32">
        <f>+E32</f>
        <v>7314</v>
      </c>
      <c r="D32">
        <f>+F32</f>
        <v>8153</v>
      </c>
      <c r="E32">
        <v>7314</v>
      </c>
      <c r="F32">
        <v>8153</v>
      </c>
      <c r="H32">
        <v>2912</v>
      </c>
    </row>
  </sheetData>
  <phoneticPr fontId="22"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CS149"/>
  <sheetViews>
    <sheetView workbookViewId="0">
      <selection sqref="A1:S1"/>
    </sheetView>
  </sheetViews>
  <sheetFormatPr defaultColWidth="9.85546875" defaultRowHeight="15"/>
  <cols>
    <col min="1" max="1" width="5.140625" style="178" customWidth="1"/>
    <col min="2" max="2" width="6.140625" style="256" bestFit="1" customWidth="1"/>
    <col min="3" max="3" width="19" style="178" bestFit="1" customWidth="1"/>
    <col min="4" max="4" width="8" style="178" customWidth="1"/>
    <col min="5" max="5" width="8.42578125" style="178" customWidth="1"/>
    <col min="6" max="6" width="4.85546875" style="178" bestFit="1" customWidth="1"/>
    <col min="7" max="8" width="6.42578125" style="178" bestFit="1" customWidth="1"/>
    <col min="9" max="9" width="4.85546875" style="178" bestFit="1" customWidth="1"/>
    <col min="10" max="11" width="6.42578125" style="178" bestFit="1" customWidth="1"/>
    <col min="12" max="16" width="6.42578125" style="178" customWidth="1"/>
    <col min="17" max="19" width="6.42578125" style="178" bestFit="1" customWidth="1"/>
    <col min="20" max="20" width="16" style="177" hidden="1" customWidth="1"/>
    <col min="21" max="21" width="5.85546875" style="177" hidden="1" customWidth="1"/>
    <col min="22" max="23" width="6.42578125" style="177" hidden="1" customWidth="1"/>
    <col min="24" max="24" width="9.85546875" style="177" hidden="1" customWidth="1"/>
    <col min="25" max="25" width="4.85546875" style="178" hidden="1" customWidth="1"/>
    <col min="26" max="26" width="5.140625" style="178" hidden="1" customWidth="1"/>
    <col min="27" max="27" width="6.42578125" style="178" hidden="1" customWidth="1"/>
    <col min="28" max="28" width="4.85546875" style="178" hidden="1" customWidth="1"/>
    <col min="29" max="29" width="5.140625" style="178" hidden="1" customWidth="1"/>
    <col min="30" max="30" width="6.42578125" style="178" hidden="1" customWidth="1"/>
    <col min="31" max="31" width="4.85546875" style="178" hidden="1" customWidth="1"/>
    <col min="32" max="32" width="5.140625" style="178" hidden="1" customWidth="1"/>
    <col min="33" max="33" width="6.42578125" style="178" hidden="1" customWidth="1"/>
    <col min="34" max="34" width="4.85546875" style="178" hidden="1" customWidth="1"/>
    <col min="35" max="35" width="5.140625" style="178" hidden="1" customWidth="1"/>
    <col min="36" max="36" width="6.42578125" style="178" hidden="1" customWidth="1"/>
    <col min="37" max="37" width="4.85546875" style="178" hidden="1" customWidth="1"/>
    <col min="38" max="38" width="5.140625" style="178" hidden="1" customWidth="1"/>
    <col min="39" max="39" width="6.42578125" style="178" hidden="1" customWidth="1"/>
    <col min="40" max="40" width="4.85546875" style="178" hidden="1" customWidth="1"/>
    <col min="41" max="41" width="5.140625" style="178" hidden="1" customWidth="1"/>
    <col min="42" max="42" width="6.42578125" style="178" hidden="1" customWidth="1"/>
    <col min="43" max="43" width="4.85546875" style="178" bestFit="1" customWidth="1"/>
    <col min="44" max="44" width="5.140625" style="178" bestFit="1" customWidth="1"/>
    <col min="45" max="45" width="6.42578125" style="178" bestFit="1" customWidth="1"/>
    <col min="46" max="46" width="4.85546875" style="178" bestFit="1" customWidth="1"/>
    <col min="47" max="47" width="5.140625" style="178" bestFit="1" customWidth="1"/>
    <col min="48" max="48" width="6.42578125" style="178" bestFit="1" customWidth="1"/>
    <col min="49" max="49" width="4.85546875" style="178" bestFit="1" customWidth="1"/>
    <col min="50" max="50" width="5.140625" style="178" bestFit="1" customWidth="1"/>
    <col min="51" max="51" width="6.42578125" style="178" bestFit="1" customWidth="1"/>
    <col min="52" max="52" width="4.85546875" style="178" bestFit="1" customWidth="1"/>
    <col min="53" max="53" width="5.140625" style="178" bestFit="1" customWidth="1"/>
    <col min="54" max="54" width="6.42578125" style="178" bestFit="1" customWidth="1"/>
    <col min="55" max="55" width="4.85546875" style="178" bestFit="1" customWidth="1"/>
    <col min="56" max="56" width="5.140625" style="178" bestFit="1" customWidth="1"/>
    <col min="57" max="57" width="6.42578125" style="178" bestFit="1" customWidth="1"/>
    <col min="58" max="58" width="4.85546875" style="178" bestFit="1" customWidth="1"/>
    <col min="59" max="59" width="5.140625" style="178" bestFit="1" customWidth="1"/>
    <col min="60" max="63" width="6.42578125" style="178" bestFit="1" customWidth="1"/>
    <col min="64" max="16384" width="9.85546875" style="178"/>
  </cols>
  <sheetData>
    <row r="1" spans="1:64" ht="38.25" customHeight="1">
      <c r="A1" s="560" t="s">
        <v>1810</v>
      </c>
      <c r="B1" s="560"/>
      <c r="C1" s="560"/>
      <c r="D1" s="560"/>
      <c r="E1" s="560"/>
      <c r="F1" s="560"/>
      <c r="G1" s="560"/>
      <c r="H1" s="560"/>
      <c r="I1" s="560"/>
      <c r="J1" s="560"/>
      <c r="K1" s="560"/>
      <c r="L1" s="560"/>
      <c r="M1" s="560"/>
      <c r="N1" s="560"/>
      <c r="O1" s="560"/>
      <c r="P1" s="560"/>
      <c r="Q1" s="560"/>
      <c r="R1" s="560"/>
      <c r="S1" s="560"/>
    </row>
    <row r="2" spans="1:64" ht="21" customHeight="1" thickBot="1">
      <c r="A2" s="556" t="s">
        <v>1811</v>
      </c>
      <c r="B2" s="556"/>
      <c r="C2" s="556"/>
      <c r="D2" s="556"/>
      <c r="E2" s="556"/>
      <c r="F2" s="556"/>
      <c r="G2" s="556"/>
      <c r="H2" s="556"/>
      <c r="I2" s="556"/>
      <c r="J2" s="556"/>
      <c r="K2" s="564">
        <v>40242</v>
      </c>
      <c r="L2" s="564"/>
      <c r="M2" s="564"/>
      <c r="N2" s="564"/>
      <c r="O2" s="564"/>
      <c r="P2" s="564"/>
      <c r="Q2" s="564"/>
      <c r="R2" s="564"/>
      <c r="S2" s="564"/>
    </row>
    <row r="3" spans="1:64" ht="15.75" customHeight="1" thickTop="1">
      <c r="A3" s="568" t="s">
        <v>436</v>
      </c>
      <c r="B3" s="571" t="s">
        <v>509</v>
      </c>
      <c r="C3" s="565" t="s">
        <v>510</v>
      </c>
      <c r="D3" s="574" t="s">
        <v>871</v>
      </c>
      <c r="E3" s="575"/>
      <c r="F3" s="575"/>
      <c r="G3" s="575"/>
      <c r="H3" s="575"/>
      <c r="I3" s="575"/>
      <c r="J3" s="575"/>
      <c r="K3" s="576"/>
      <c r="L3" s="574" t="s">
        <v>1812</v>
      </c>
      <c r="M3" s="575"/>
      <c r="N3" s="575"/>
      <c r="O3" s="575"/>
      <c r="P3" s="575"/>
      <c r="Q3" s="575"/>
      <c r="R3" s="575"/>
      <c r="S3" s="576"/>
      <c r="T3" s="179"/>
      <c r="U3" s="561" t="s">
        <v>1813</v>
      </c>
      <c r="V3" s="562"/>
      <c r="W3" s="563"/>
      <c r="X3" s="180"/>
      <c r="Y3" s="595">
        <v>38808</v>
      </c>
      <c r="Z3" s="596"/>
      <c r="AA3" s="597"/>
      <c r="AB3" s="595">
        <v>38838</v>
      </c>
      <c r="AC3" s="596"/>
      <c r="AD3" s="597"/>
      <c r="AE3" s="595">
        <v>38869</v>
      </c>
      <c r="AF3" s="596"/>
      <c r="AG3" s="597"/>
      <c r="AH3" s="595">
        <v>38899</v>
      </c>
      <c r="AI3" s="596"/>
      <c r="AJ3" s="597"/>
      <c r="AK3" s="595">
        <v>38930</v>
      </c>
      <c r="AL3" s="596"/>
      <c r="AM3" s="597"/>
      <c r="AN3" s="595">
        <v>38961</v>
      </c>
      <c r="AO3" s="596"/>
      <c r="AP3" s="597"/>
      <c r="AQ3" s="595">
        <v>38991</v>
      </c>
      <c r="AR3" s="596"/>
      <c r="AS3" s="597"/>
      <c r="AT3" s="595">
        <v>39022</v>
      </c>
      <c r="AU3" s="596"/>
      <c r="AV3" s="597"/>
      <c r="AW3" s="595">
        <v>39052</v>
      </c>
      <c r="AX3" s="596"/>
      <c r="AY3" s="597"/>
      <c r="AZ3" s="595">
        <v>39083</v>
      </c>
      <c r="BA3" s="596"/>
      <c r="BB3" s="597"/>
      <c r="BC3" s="595">
        <v>39114</v>
      </c>
      <c r="BD3" s="596"/>
      <c r="BE3" s="597"/>
      <c r="BF3" s="595">
        <v>39142</v>
      </c>
      <c r="BG3" s="596"/>
      <c r="BH3" s="597"/>
      <c r="BI3" s="592" t="s">
        <v>1814</v>
      </c>
      <c r="BJ3" s="593"/>
      <c r="BK3" s="594"/>
    </row>
    <row r="4" spans="1:64" ht="15.75" customHeight="1" thickBot="1">
      <c r="A4" s="569"/>
      <c r="B4" s="572">
        <v>1</v>
      </c>
      <c r="C4" s="566">
        <v>3</v>
      </c>
      <c r="D4" s="181" t="s">
        <v>872</v>
      </c>
      <c r="E4" s="181"/>
      <c r="F4" s="181" t="s">
        <v>1016</v>
      </c>
      <c r="G4" s="181"/>
      <c r="H4" s="181"/>
      <c r="I4" s="579" t="s">
        <v>395</v>
      </c>
      <c r="J4" s="580"/>
      <c r="K4" s="581"/>
      <c r="L4" s="181" t="s">
        <v>872</v>
      </c>
      <c r="M4" s="181"/>
      <c r="N4" s="181" t="s">
        <v>1016</v>
      </c>
      <c r="O4" s="181"/>
      <c r="P4" s="181"/>
      <c r="Q4" s="181" t="s">
        <v>395</v>
      </c>
      <c r="R4" s="181"/>
      <c r="S4" s="182"/>
      <c r="T4" s="179"/>
      <c r="U4" s="183" t="s">
        <v>963</v>
      </c>
      <c r="V4" s="184" t="s">
        <v>965</v>
      </c>
      <c r="W4" s="185" t="s">
        <v>964</v>
      </c>
      <c r="X4" s="180"/>
      <c r="Y4" s="582" t="s">
        <v>395</v>
      </c>
      <c r="Z4" s="580"/>
      <c r="AA4" s="584"/>
      <c r="AB4" s="582" t="s">
        <v>395</v>
      </c>
      <c r="AC4" s="580"/>
      <c r="AD4" s="584"/>
      <c r="AE4" s="582" t="s">
        <v>395</v>
      </c>
      <c r="AF4" s="580"/>
      <c r="AG4" s="584"/>
      <c r="AH4" s="582" t="s">
        <v>395</v>
      </c>
      <c r="AI4" s="580"/>
      <c r="AJ4" s="584"/>
      <c r="AK4" s="582" t="s">
        <v>395</v>
      </c>
      <c r="AL4" s="580"/>
      <c r="AM4" s="584"/>
      <c r="AN4" s="582" t="s">
        <v>395</v>
      </c>
      <c r="AO4" s="580"/>
      <c r="AP4" s="584"/>
      <c r="AQ4" s="582" t="s">
        <v>395</v>
      </c>
      <c r="AR4" s="580"/>
      <c r="AS4" s="584"/>
      <c r="AT4" s="582" t="s">
        <v>395</v>
      </c>
      <c r="AU4" s="580"/>
      <c r="AV4" s="584"/>
      <c r="AW4" s="582" t="s">
        <v>395</v>
      </c>
      <c r="AX4" s="580"/>
      <c r="AY4" s="584"/>
      <c r="AZ4" s="582" t="s">
        <v>395</v>
      </c>
      <c r="BA4" s="580"/>
      <c r="BB4" s="584"/>
      <c r="BC4" s="582" t="s">
        <v>395</v>
      </c>
      <c r="BD4" s="580"/>
      <c r="BE4" s="584"/>
      <c r="BF4" s="582" t="s">
        <v>395</v>
      </c>
      <c r="BG4" s="580"/>
      <c r="BH4" s="584"/>
      <c r="BI4" s="582" t="s">
        <v>395</v>
      </c>
      <c r="BJ4" s="580"/>
      <c r="BK4" s="583"/>
    </row>
    <row r="5" spans="1:64" ht="15.75" thickBot="1">
      <c r="A5" s="570"/>
      <c r="B5" s="573">
        <v>1</v>
      </c>
      <c r="C5" s="567">
        <v>3</v>
      </c>
      <c r="D5" s="184" t="s">
        <v>963</v>
      </c>
      <c r="E5" s="184" t="s">
        <v>964</v>
      </c>
      <c r="F5" s="184" t="s">
        <v>963</v>
      </c>
      <c r="G5" s="184" t="s">
        <v>965</v>
      </c>
      <c r="H5" s="184" t="s">
        <v>964</v>
      </c>
      <c r="I5" s="184" t="s">
        <v>963</v>
      </c>
      <c r="J5" s="184" t="s">
        <v>965</v>
      </c>
      <c r="K5" s="184" t="s">
        <v>964</v>
      </c>
      <c r="L5" s="184" t="s">
        <v>963</v>
      </c>
      <c r="M5" s="184" t="s">
        <v>964</v>
      </c>
      <c r="N5" s="184" t="s">
        <v>963</v>
      </c>
      <c r="O5" s="184" t="s">
        <v>965</v>
      </c>
      <c r="P5" s="184" t="s">
        <v>964</v>
      </c>
      <c r="Q5" s="184" t="s">
        <v>963</v>
      </c>
      <c r="R5" s="184" t="s">
        <v>965</v>
      </c>
      <c r="S5" s="184" t="s">
        <v>964</v>
      </c>
      <c r="T5" s="179"/>
      <c r="U5" s="557"/>
      <c r="V5" s="558"/>
      <c r="W5" s="559"/>
      <c r="X5" s="180">
        <f>79-62+1</f>
        <v>18</v>
      </c>
      <c r="Y5" s="186" t="s">
        <v>963</v>
      </c>
      <c r="Z5" s="187" t="s">
        <v>965</v>
      </c>
      <c r="AA5" s="188" t="s">
        <v>964</v>
      </c>
      <c r="AB5" s="186" t="s">
        <v>963</v>
      </c>
      <c r="AC5" s="187" t="s">
        <v>965</v>
      </c>
      <c r="AD5" s="188" t="s">
        <v>964</v>
      </c>
      <c r="AE5" s="186" t="s">
        <v>963</v>
      </c>
      <c r="AF5" s="187" t="s">
        <v>965</v>
      </c>
      <c r="AG5" s="188" t="s">
        <v>964</v>
      </c>
      <c r="AH5" s="186" t="s">
        <v>963</v>
      </c>
      <c r="AI5" s="187" t="s">
        <v>965</v>
      </c>
      <c r="AJ5" s="188" t="s">
        <v>964</v>
      </c>
      <c r="AK5" s="186" t="s">
        <v>963</v>
      </c>
      <c r="AL5" s="187" t="s">
        <v>965</v>
      </c>
      <c r="AM5" s="188" t="s">
        <v>964</v>
      </c>
      <c r="AN5" s="186" t="s">
        <v>963</v>
      </c>
      <c r="AO5" s="187" t="s">
        <v>965</v>
      </c>
      <c r="AP5" s="188" t="s">
        <v>964</v>
      </c>
      <c r="AQ5" s="186" t="s">
        <v>963</v>
      </c>
      <c r="AR5" s="187" t="s">
        <v>965</v>
      </c>
      <c r="AS5" s="188" t="s">
        <v>964</v>
      </c>
      <c r="AT5" s="186" t="s">
        <v>963</v>
      </c>
      <c r="AU5" s="187" t="s">
        <v>965</v>
      </c>
      <c r="AV5" s="188" t="s">
        <v>964</v>
      </c>
      <c r="AW5" s="186" t="s">
        <v>963</v>
      </c>
      <c r="AX5" s="187" t="s">
        <v>965</v>
      </c>
      <c r="AY5" s="188" t="s">
        <v>964</v>
      </c>
      <c r="AZ5" s="186" t="s">
        <v>963</v>
      </c>
      <c r="BA5" s="187" t="s">
        <v>965</v>
      </c>
      <c r="BB5" s="188" t="s">
        <v>964</v>
      </c>
      <c r="BC5" s="186" t="s">
        <v>963</v>
      </c>
      <c r="BD5" s="187" t="s">
        <v>965</v>
      </c>
      <c r="BE5" s="188" t="s">
        <v>964</v>
      </c>
      <c r="BF5" s="186" t="s">
        <v>963</v>
      </c>
      <c r="BG5" s="187" t="s">
        <v>965</v>
      </c>
      <c r="BH5" s="188" t="s">
        <v>964</v>
      </c>
      <c r="BI5" s="187" t="s">
        <v>963</v>
      </c>
      <c r="BJ5" s="187" t="s">
        <v>965</v>
      </c>
      <c r="BK5" s="189" t="s">
        <v>964</v>
      </c>
    </row>
    <row r="6" spans="1:64" ht="18.95" customHeight="1" thickBot="1">
      <c r="A6" s="190">
        <v>1</v>
      </c>
      <c r="B6" s="587" t="s">
        <v>1066</v>
      </c>
      <c r="C6" s="191" t="s">
        <v>1815</v>
      </c>
      <c r="D6" s="192">
        <v>0</v>
      </c>
      <c r="E6" s="192">
        <v>0</v>
      </c>
      <c r="F6" s="192">
        <v>0</v>
      </c>
      <c r="G6" s="192">
        <v>0</v>
      </c>
      <c r="H6" s="192">
        <v>1</v>
      </c>
      <c r="I6" s="193">
        <f t="shared" ref="I6:I27" si="0">D6+F6</f>
        <v>0</v>
      </c>
      <c r="J6" s="194">
        <f t="shared" ref="J6:J27" si="1">G6</f>
        <v>0</v>
      </c>
      <c r="K6" s="195">
        <f t="shared" ref="K6:K27" si="2">E6+H6</f>
        <v>1</v>
      </c>
      <c r="L6" s="192">
        <v>0</v>
      </c>
      <c r="M6" s="192">
        <v>1</v>
      </c>
      <c r="N6" s="192">
        <v>2</v>
      </c>
      <c r="O6" s="192">
        <v>7</v>
      </c>
      <c r="P6" s="196">
        <v>4</v>
      </c>
      <c r="Q6" s="197">
        <f t="shared" ref="Q6:Q27" si="3">+N6+L6</f>
        <v>2</v>
      </c>
      <c r="R6" s="198">
        <f t="shared" ref="R6:R27" si="4">+O6</f>
        <v>7</v>
      </c>
      <c r="S6" s="199">
        <f t="shared" ref="S6:S27" si="5">P6+M6</f>
        <v>5</v>
      </c>
      <c r="T6" s="200">
        <f t="shared" ref="T6:T37" si="6">+Q6+R6+S6</f>
        <v>14</v>
      </c>
      <c r="U6" s="201">
        <v>2</v>
      </c>
      <c r="V6" s="201">
        <v>7</v>
      </c>
      <c r="W6" s="201">
        <v>4</v>
      </c>
      <c r="Y6" s="202">
        <v>0</v>
      </c>
      <c r="Z6" s="202">
        <v>0</v>
      </c>
      <c r="AA6" s="202">
        <v>1</v>
      </c>
      <c r="AB6" s="202">
        <v>0</v>
      </c>
      <c r="AC6" s="202">
        <v>0</v>
      </c>
      <c r="AD6" s="202">
        <v>1</v>
      </c>
      <c r="AE6" s="202">
        <v>0</v>
      </c>
      <c r="AF6" s="202">
        <v>5</v>
      </c>
      <c r="AG6" s="202">
        <v>0</v>
      </c>
      <c r="AH6" s="202">
        <v>0</v>
      </c>
      <c r="AI6" s="202">
        <v>2</v>
      </c>
      <c r="AJ6" s="202">
        <v>1</v>
      </c>
      <c r="AK6" s="202">
        <v>0</v>
      </c>
      <c r="AL6" s="202">
        <v>0</v>
      </c>
      <c r="AM6" s="202">
        <v>0</v>
      </c>
      <c r="AN6" s="202">
        <v>1</v>
      </c>
      <c r="AO6" s="202">
        <v>0</v>
      </c>
      <c r="AP6" s="202">
        <v>1</v>
      </c>
      <c r="AQ6" s="202">
        <v>0</v>
      </c>
      <c r="AR6" s="202">
        <v>0</v>
      </c>
      <c r="AS6" s="202">
        <v>0</v>
      </c>
      <c r="AT6" s="202">
        <v>0</v>
      </c>
      <c r="AU6" s="202">
        <v>0</v>
      </c>
      <c r="AV6" s="202">
        <v>0</v>
      </c>
      <c r="AW6" s="202">
        <v>0</v>
      </c>
      <c r="AX6" s="202">
        <v>0</v>
      </c>
      <c r="AY6" s="202">
        <v>0</v>
      </c>
      <c r="AZ6" s="202">
        <v>1</v>
      </c>
      <c r="BA6" s="202">
        <v>0</v>
      </c>
      <c r="BB6" s="202">
        <v>0</v>
      </c>
      <c r="BC6" s="202">
        <v>0</v>
      </c>
      <c r="BD6" s="202">
        <v>0</v>
      </c>
      <c r="BE6" s="202">
        <v>0</v>
      </c>
      <c r="BF6" s="202">
        <v>0</v>
      </c>
      <c r="BG6" s="202">
        <v>0</v>
      </c>
      <c r="BH6" s="202">
        <v>1</v>
      </c>
      <c r="BI6" s="203">
        <f t="shared" ref="BI6:BK8" si="7">AQ6+AT6+AW6+AZ6+BC6+BF6</f>
        <v>1</v>
      </c>
      <c r="BJ6" s="203">
        <f t="shared" si="7"/>
        <v>0</v>
      </c>
      <c r="BK6" s="203">
        <f t="shared" si="7"/>
        <v>1</v>
      </c>
      <c r="BL6" s="204"/>
    </row>
    <row r="7" spans="1:64" ht="18.75" thickBot="1">
      <c r="A7" s="205">
        <v>2</v>
      </c>
      <c r="B7" s="585"/>
      <c r="C7" s="206" t="s">
        <v>1816</v>
      </c>
      <c r="D7" s="207">
        <v>0</v>
      </c>
      <c r="E7" s="192">
        <v>0</v>
      </c>
      <c r="F7" s="192">
        <v>0</v>
      </c>
      <c r="G7" s="192">
        <v>0</v>
      </c>
      <c r="H7" s="192">
        <v>0</v>
      </c>
      <c r="I7" s="208">
        <f t="shared" si="0"/>
        <v>0</v>
      </c>
      <c r="J7" s="209">
        <f t="shared" si="1"/>
        <v>0</v>
      </c>
      <c r="K7" s="210">
        <f t="shared" si="2"/>
        <v>0</v>
      </c>
      <c r="L7" s="192">
        <v>0</v>
      </c>
      <c r="M7" s="192">
        <v>1</v>
      </c>
      <c r="N7" s="192">
        <v>1</v>
      </c>
      <c r="O7" s="192">
        <v>1</v>
      </c>
      <c r="P7" s="196">
        <v>7</v>
      </c>
      <c r="Q7" s="211">
        <f t="shared" si="3"/>
        <v>1</v>
      </c>
      <c r="R7" s="212">
        <f t="shared" si="4"/>
        <v>1</v>
      </c>
      <c r="S7" s="213">
        <f t="shared" si="5"/>
        <v>8</v>
      </c>
      <c r="T7" s="200">
        <f t="shared" si="6"/>
        <v>10</v>
      </c>
      <c r="U7" s="201">
        <v>1</v>
      </c>
      <c r="V7" s="201">
        <v>1</v>
      </c>
      <c r="W7" s="201">
        <v>8</v>
      </c>
      <c r="Y7" s="214">
        <v>0</v>
      </c>
      <c r="Z7" s="214">
        <v>0</v>
      </c>
      <c r="AA7" s="214">
        <v>1</v>
      </c>
      <c r="AB7" s="214">
        <v>0</v>
      </c>
      <c r="AC7" s="214">
        <v>0</v>
      </c>
      <c r="AD7" s="214">
        <v>0</v>
      </c>
      <c r="AE7" s="214">
        <v>1</v>
      </c>
      <c r="AF7" s="214">
        <v>0</v>
      </c>
      <c r="AG7" s="214">
        <v>3</v>
      </c>
      <c r="AH7" s="214">
        <v>0</v>
      </c>
      <c r="AI7" s="214">
        <v>0</v>
      </c>
      <c r="AJ7" s="214">
        <v>0</v>
      </c>
      <c r="AK7" s="214">
        <v>0</v>
      </c>
      <c r="AL7" s="214">
        <v>0</v>
      </c>
      <c r="AM7" s="214">
        <v>1</v>
      </c>
      <c r="AN7" s="214">
        <v>0</v>
      </c>
      <c r="AO7" s="214">
        <v>0</v>
      </c>
      <c r="AP7" s="214">
        <v>0</v>
      </c>
      <c r="AQ7" s="214">
        <v>0</v>
      </c>
      <c r="AR7" s="214">
        <v>0</v>
      </c>
      <c r="AS7" s="214">
        <v>1</v>
      </c>
      <c r="AT7" s="214">
        <v>0</v>
      </c>
      <c r="AU7" s="214">
        <v>0</v>
      </c>
      <c r="AV7" s="214">
        <v>0</v>
      </c>
      <c r="AW7" s="214">
        <v>0</v>
      </c>
      <c r="AX7" s="214">
        <v>1</v>
      </c>
      <c r="AY7" s="214">
        <v>0</v>
      </c>
      <c r="AZ7" s="214">
        <v>0</v>
      </c>
      <c r="BA7" s="214">
        <v>0</v>
      </c>
      <c r="BB7" s="214">
        <v>0</v>
      </c>
      <c r="BC7" s="214">
        <v>0</v>
      </c>
      <c r="BD7" s="214">
        <v>0</v>
      </c>
      <c r="BE7" s="214">
        <v>2</v>
      </c>
      <c r="BF7" s="214">
        <v>0</v>
      </c>
      <c r="BG7" s="214">
        <v>0</v>
      </c>
      <c r="BH7" s="214">
        <v>0</v>
      </c>
      <c r="BI7" s="203">
        <f t="shared" si="7"/>
        <v>0</v>
      </c>
      <c r="BJ7" s="203">
        <f t="shared" si="7"/>
        <v>1</v>
      </c>
      <c r="BK7" s="203">
        <f t="shared" si="7"/>
        <v>3</v>
      </c>
      <c r="BL7" s="204"/>
    </row>
    <row r="8" spans="1:64" ht="18.75" thickBot="1">
      <c r="A8" s="205">
        <v>3</v>
      </c>
      <c r="B8" s="585"/>
      <c r="C8" s="215" t="s">
        <v>1817</v>
      </c>
      <c r="D8" s="216">
        <v>0</v>
      </c>
      <c r="E8" s="192">
        <v>0</v>
      </c>
      <c r="F8" s="192">
        <v>0</v>
      </c>
      <c r="G8" s="192">
        <v>0</v>
      </c>
      <c r="H8" s="192">
        <v>1</v>
      </c>
      <c r="I8" s="217">
        <f t="shared" si="0"/>
        <v>0</v>
      </c>
      <c r="J8" s="218">
        <f t="shared" si="1"/>
        <v>0</v>
      </c>
      <c r="K8" s="219">
        <f t="shared" si="2"/>
        <v>1</v>
      </c>
      <c r="L8" s="192">
        <v>0</v>
      </c>
      <c r="M8" s="192">
        <v>1</v>
      </c>
      <c r="N8" s="192">
        <v>5</v>
      </c>
      <c r="O8" s="192">
        <v>7</v>
      </c>
      <c r="P8" s="196">
        <v>11</v>
      </c>
      <c r="Q8" s="211">
        <f t="shared" si="3"/>
        <v>5</v>
      </c>
      <c r="R8" s="220">
        <f t="shared" si="4"/>
        <v>7</v>
      </c>
      <c r="S8" s="221">
        <f t="shared" si="5"/>
        <v>12</v>
      </c>
      <c r="T8" s="200">
        <f t="shared" si="6"/>
        <v>24</v>
      </c>
      <c r="U8" s="201">
        <v>5</v>
      </c>
      <c r="V8" s="201">
        <v>7</v>
      </c>
      <c r="W8" s="201">
        <v>11</v>
      </c>
      <c r="Y8" s="222">
        <v>0</v>
      </c>
      <c r="Z8" s="222">
        <v>0</v>
      </c>
      <c r="AA8" s="222">
        <v>0</v>
      </c>
      <c r="AB8" s="222">
        <v>1</v>
      </c>
      <c r="AC8" s="222">
        <v>0</v>
      </c>
      <c r="AD8" s="222">
        <v>1</v>
      </c>
      <c r="AE8" s="222">
        <v>0</v>
      </c>
      <c r="AF8" s="222">
        <v>2</v>
      </c>
      <c r="AG8" s="222">
        <v>1</v>
      </c>
      <c r="AH8" s="222">
        <v>2</v>
      </c>
      <c r="AI8" s="222">
        <v>3</v>
      </c>
      <c r="AJ8" s="222">
        <v>2</v>
      </c>
      <c r="AK8" s="222">
        <v>0</v>
      </c>
      <c r="AL8" s="222">
        <v>0</v>
      </c>
      <c r="AM8" s="222">
        <v>0</v>
      </c>
      <c r="AN8" s="222">
        <v>0</v>
      </c>
      <c r="AO8" s="222">
        <v>0</v>
      </c>
      <c r="AP8" s="222">
        <v>2</v>
      </c>
      <c r="AQ8" s="222">
        <v>0</v>
      </c>
      <c r="AR8" s="222">
        <v>2</v>
      </c>
      <c r="AS8" s="222">
        <v>0</v>
      </c>
      <c r="AT8" s="222">
        <v>0</v>
      </c>
      <c r="AU8" s="222">
        <v>0</v>
      </c>
      <c r="AV8" s="222">
        <v>0</v>
      </c>
      <c r="AW8" s="222">
        <v>0</v>
      </c>
      <c r="AX8" s="222">
        <v>0</v>
      </c>
      <c r="AY8" s="222">
        <v>3</v>
      </c>
      <c r="AZ8" s="222">
        <v>2</v>
      </c>
      <c r="BA8" s="222">
        <v>0</v>
      </c>
      <c r="BB8" s="222">
        <v>2</v>
      </c>
      <c r="BC8" s="222">
        <v>0</v>
      </c>
      <c r="BD8" s="222">
        <v>0</v>
      </c>
      <c r="BE8" s="222">
        <v>0</v>
      </c>
      <c r="BF8" s="222">
        <v>0</v>
      </c>
      <c r="BG8" s="222">
        <v>0</v>
      </c>
      <c r="BH8" s="222">
        <v>1</v>
      </c>
      <c r="BI8" s="203">
        <f t="shared" si="7"/>
        <v>2</v>
      </c>
      <c r="BJ8" s="203">
        <f t="shared" si="7"/>
        <v>2</v>
      </c>
      <c r="BK8" s="203">
        <f t="shared" si="7"/>
        <v>6</v>
      </c>
      <c r="BL8" s="204"/>
    </row>
    <row r="9" spans="1:64" s="233" customFormat="1" ht="18.75" thickBot="1">
      <c r="A9" s="223">
        <v>1</v>
      </c>
      <c r="B9" s="588"/>
      <c r="C9" s="224" t="s">
        <v>1818</v>
      </c>
      <c r="D9" s="225">
        <f>SUM(D6:D8)</f>
        <v>0</v>
      </c>
      <c r="E9" s="225">
        <f>SUM(E6:E8)</f>
        <v>0</v>
      </c>
      <c r="F9" s="225">
        <f>SUM(F6:F8)</f>
        <v>0</v>
      </c>
      <c r="G9" s="225">
        <f>SUM(G6:G8)</f>
        <v>0</v>
      </c>
      <c r="H9" s="226">
        <f>SUM(H6:H8)</f>
        <v>2</v>
      </c>
      <c r="I9" s="227">
        <f t="shared" si="0"/>
        <v>0</v>
      </c>
      <c r="J9" s="225">
        <f t="shared" si="1"/>
        <v>0</v>
      </c>
      <c r="K9" s="228">
        <f t="shared" si="2"/>
        <v>2</v>
      </c>
      <c r="L9" s="228">
        <f>SUM(L6:L8)</f>
        <v>0</v>
      </c>
      <c r="M9" s="228">
        <f>SUM(M6:M8)</f>
        <v>3</v>
      </c>
      <c r="N9" s="228">
        <f>SUM(N6:N8)</f>
        <v>8</v>
      </c>
      <c r="O9" s="228">
        <f>SUM(O6:O8)</f>
        <v>15</v>
      </c>
      <c r="P9" s="226">
        <f>SUM(P6:P8)</f>
        <v>22</v>
      </c>
      <c r="Q9" s="229">
        <f t="shared" si="3"/>
        <v>8</v>
      </c>
      <c r="R9" s="228">
        <f t="shared" si="4"/>
        <v>15</v>
      </c>
      <c r="S9" s="228">
        <f t="shared" si="5"/>
        <v>25</v>
      </c>
      <c r="T9" s="200">
        <f t="shared" si="6"/>
        <v>48</v>
      </c>
      <c r="U9" s="201">
        <v>8</v>
      </c>
      <c r="V9" s="201">
        <v>15</v>
      </c>
      <c r="W9" s="201">
        <v>23</v>
      </c>
      <c r="X9" s="177"/>
      <c r="Y9" s="227">
        <f t="shared" ref="Y9:BK9" si="8">SUM(Y6:Y8)</f>
        <v>0</v>
      </c>
      <c r="Z9" s="225">
        <f t="shared" si="8"/>
        <v>0</v>
      </c>
      <c r="AA9" s="228">
        <f t="shared" si="8"/>
        <v>2</v>
      </c>
      <c r="AB9" s="227">
        <f t="shared" si="8"/>
        <v>1</v>
      </c>
      <c r="AC9" s="225">
        <f t="shared" si="8"/>
        <v>0</v>
      </c>
      <c r="AD9" s="228">
        <f t="shared" si="8"/>
        <v>2</v>
      </c>
      <c r="AE9" s="227">
        <f t="shared" si="8"/>
        <v>1</v>
      </c>
      <c r="AF9" s="225">
        <f t="shared" si="8"/>
        <v>7</v>
      </c>
      <c r="AG9" s="228">
        <f t="shared" si="8"/>
        <v>4</v>
      </c>
      <c r="AH9" s="227">
        <f t="shared" si="8"/>
        <v>2</v>
      </c>
      <c r="AI9" s="225">
        <f t="shared" si="8"/>
        <v>5</v>
      </c>
      <c r="AJ9" s="228">
        <f t="shared" si="8"/>
        <v>3</v>
      </c>
      <c r="AK9" s="227">
        <f t="shared" si="8"/>
        <v>0</v>
      </c>
      <c r="AL9" s="225">
        <f t="shared" si="8"/>
        <v>0</v>
      </c>
      <c r="AM9" s="228">
        <f t="shared" si="8"/>
        <v>1</v>
      </c>
      <c r="AN9" s="227">
        <f t="shared" si="8"/>
        <v>1</v>
      </c>
      <c r="AO9" s="225">
        <f t="shared" si="8"/>
        <v>0</v>
      </c>
      <c r="AP9" s="228">
        <f t="shared" si="8"/>
        <v>3</v>
      </c>
      <c r="AQ9" s="227">
        <f t="shared" si="8"/>
        <v>0</v>
      </c>
      <c r="AR9" s="225">
        <f t="shared" si="8"/>
        <v>2</v>
      </c>
      <c r="AS9" s="228">
        <f t="shared" si="8"/>
        <v>1</v>
      </c>
      <c r="AT9" s="227">
        <f t="shared" si="8"/>
        <v>0</v>
      </c>
      <c r="AU9" s="225">
        <f t="shared" si="8"/>
        <v>0</v>
      </c>
      <c r="AV9" s="228">
        <f t="shared" si="8"/>
        <v>0</v>
      </c>
      <c r="AW9" s="227">
        <f t="shared" si="8"/>
        <v>0</v>
      </c>
      <c r="AX9" s="225">
        <f t="shared" si="8"/>
        <v>1</v>
      </c>
      <c r="AY9" s="228">
        <f t="shared" si="8"/>
        <v>3</v>
      </c>
      <c r="AZ9" s="227">
        <f t="shared" si="8"/>
        <v>3</v>
      </c>
      <c r="BA9" s="225">
        <f t="shared" si="8"/>
        <v>0</v>
      </c>
      <c r="BB9" s="228">
        <f t="shared" si="8"/>
        <v>2</v>
      </c>
      <c r="BC9" s="227">
        <f t="shared" si="8"/>
        <v>0</v>
      </c>
      <c r="BD9" s="225">
        <f t="shared" si="8"/>
        <v>0</v>
      </c>
      <c r="BE9" s="228">
        <f t="shared" si="8"/>
        <v>2</v>
      </c>
      <c r="BF9" s="227">
        <f t="shared" si="8"/>
        <v>0</v>
      </c>
      <c r="BG9" s="225">
        <f t="shared" si="8"/>
        <v>0</v>
      </c>
      <c r="BH9" s="228">
        <f t="shared" si="8"/>
        <v>2</v>
      </c>
      <c r="BI9" s="230">
        <f t="shared" si="8"/>
        <v>3</v>
      </c>
      <c r="BJ9" s="230">
        <f t="shared" si="8"/>
        <v>3</v>
      </c>
      <c r="BK9" s="231">
        <f t="shared" si="8"/>
        <v>10</v>
      </c>
      <c r="BL9" s="232">
        <f>SUM(BI9:BK9)</f>
        <v>16</v>
      </c>
    </row>
    <row r="10" spans="1:64" ht="18" customHeight="1" thickBot="1">
      <c r="A10" s="205">
        <v>1</v>
      </c>
      <c r="B10" s="585" t="s">
        <v>1067</v>
      </c>
      <c r="C10" s="191" t="s">
        <v>1819</v>
      </c>
      <c r="D10" s="192">
        <v>0</v>
      </c>
      <c r="E10" s="192">
        <v>0</v>
      </c>
      <c r="F10" s="192">
        <v>0</v>
      </c>
      <c r="G10" s="192">
        <v>0</v>
      </c>
      <c r="H10" s="196">
        <v>1</v>
      </c>
      <c r="I10" s="193">
        <f t="shared" si="0"/>
        <v>0</v>
      </c>
      <c r="J10" s="194">
        <f t="shared" si="1"/>
        <v>0</v>
      </c>
      <c r="K10" s="195">
        <f t="shared" si="2"/>
        <v>1</v>
      </c>
      <c r="L10" s="196">
        <v>1</v>
      </c>
      <c r="M10" s="196">
        <v>0</v>
      </c>
      <c r="N10" s="196">
        <v>7</v>
      </c>
      <c r="O10" s="196">
        <v>8</v>
      </c>
      <c r="P10" s="196">
        <v>5</v>
      </c>
      <c r="Q10" s="211">
        <f t="shared" si="3"/>
        <v>8</v>
      </c>
      <c r="R10" s="234">
        <f t="shared" si="4"/>
        <v>8</v>
      </c>
      <c r="S10" s="235">
        <f t="shared" si="5"/>
        <v>5</v>
      </c>
      <c r="T10" s="200">
        <f t="shared" si="6"/>
        <v>21</v>
      </c>
      <c r="U10" s="201">
        <v>8</v>
      </c>
      <c r="V10" s="201">
        <v>8</v>
      </c>
      <c r="W10" s="201">
        <v>4</v>
      </c>
      <c r="Y10" s="236">
        <v>1</v>
      </c>
      <c r="Z10" s="192">
        <v>0</v>
      </c>
      <c r="AA10" s="237">
        <v>0</v>
      </c>
      <c r="AB10" s="236">
        <v>0</v>
      </c>
      <c r="AC10" s="192">
        <v>0</v>
      </c>
      <c r="AD10" s="237">
        <v>1</v>
      </c>
      <c r="AE10" s="236">
        <v>0</v>
      </c>
      <c r="AF10" s="192">
        <v>3</v>
      </c>
      <c r="AG10" s="237">
        <v>1</v>
      </c>
      <c r="AH10" s="236">
        <v>1</v>
      </c>
      <c r="AI10" s="192">
        <v>3</v>
      </c>
      <c r="AJ10" s="237">
        <v>0</v>
      </c>
      <c r="AK10" s="236">
        <v>1</v>
      </c>
      <c r="AL10" s="192">
        <v>1</v>
      </c>
      <c r="AM10" s="237">
        <v>0</v>
      </c>
      <c r="AN10" s="236">
        <v>1</v>
      </c>
      <c r="AO10" s="192">
        <v>0</v>
      </c>
      <c r="AP10" s="237">
        <v>1</v>
      </c>
      <c r="AQ10" s="236">
        <v>0</v>
      </c>
      <c r="AR10" s="192">
        <v>0</v>
      </c>
      <c r="AS10" s="237">
        <v>0</v>
      </c>
      <c r="AT10" s="236">
        <v>1</v>
      </c>
      <c r="AU10" s="192">
        <v>1</v>
      </c>
      <c r="AV10" s="237">
        <v>0</v>
      </c>
      <c r="AW10" s="236">
        <v>0</v>
      </c>
      <c r="AX10" s="192">
        <v>0</v>
      </c>
      <c r="AY10" s="237">
        <v>0</v>
      </c>
      <c r="AZ10" s="236">
        <v>1</v>
      </c>
      <c r="BA10" s="192">
        <v>0</v>
      </c>
      <c r="BB10" s="237">
        <v>1</v>
      </c>
      <c r="BC10" s="236">
        <v>2</v>
      </c>
      <c r="BD10" s="192">
        <v>0</v>
      </c>
      <c r="BE10" s="237">
        <v>0</v>
      </c>
      <c r="BF10" s="236">
        <v>0</v>
      </c>
      <c r="BG10" s="192">
        <v>0</v>
      </c>
      <c r="BH10" s="237">
        <v>1</v>
      </c>
      <c r="BI10" s="203">
        <f t="shared" ref="BI10:BK13" si="9">AQ10+AT10+AW10+AZ10+BC10+BF10</f>
        <v>4</v>
      </c>
      <c r="BJ10" s="203">
        <f t="shared" si="9"/>
        <v>1</v>
      </c>
      <c r="BK10" s="203">
        <f t="shared" si="9"/>
        <v>2</v>
      </c>
      <c r="BL10" s="204"/>
    </row>
    <row r="11" spans="1:64" ht="18.75" thickBot="1">
      <c r="A11" s="205">
        <v>2</v>
      </c>
      <c r="B11" s="585"/>
      <c r="C11" s="206" t="s">
        <v>1820</v>
      </c>
      <c r="D11" s="207">
        <v>0</v>
      </c>
      <c r="E11" s="207">
        <v>0</v>
      </c>
      <c r="F11" s="207">
        <v>0</v>
      </c>
      <c r="G11" s="207">
        <v>0</v>
      </c>
      <c r="H11" s="238">
        <v>0</v>
      </c>
      <c r="I11" s="208">
        <f t="shared" si="0"/>
        <v>0</v>
      </c>
      <c r="J11" s="209">
        <f t="shared" si="1"/>
        <v>0</v>
      </c>
      <c r="K11" s="210">
        <f t="shared" si="2"/>
        <v>0</v>
      </c>
      <c r="L11" s="238">
        <v>1</v>
      </c>
      <c r="M11" s="238">
        <v>5</v>
      </c>
      <c r="N11" s="238">
        <v>11</v>
      </c>
      <c r="O11" s="238">
        <v>23</v>
      </c>
      <c r="P11" s="238">
        <v>6</v>
      </c>
      <c r="Q11" s="211">
        <f t="shared" si="3"/>
        <v>12</v>
      </c>
      <c r="R11" s="234">
        <f t="shared" si="4"/>
        <v>23</v>
      </c>
      <c r="S11" s="235">
        <f t="shared" si="5"/>
        <v>11</v>
      </c>
      <c r="T11" s="200">
        <f t="shared" si="6"/>
        <v>46</v>
      </c>
      <c r="U11" s="201">
        <v>12</v>
      </c>
      <c r="V11" s="201">
        <v>23</v>
      </c>
      <c r="W11" s="201">
        <v>11</v>
      </c>
      <c r="Y11" s="236">
        <v>2</v>
      </c>
      <c r="Z11" s="207">
        <v>0</v>
      </c>
      <c r="AA11" s="239">
        <v>0</v>
      </c>
      <c r="AB11" s="236">
        <v>0</v>
      </c>
      <c r="AC11" s="207">
        <v>1</v>
      </c>
      <c r="AD11" s="239">
        <v>1</v>
      </c>
      <c r="AE11" s="236">
        <v>3</v>
      </c>
      <c r="AF11" s="207">
        <v>6</v>
      </c>
      <c r="AG11" s="239">
        <v>2</v>
      </c>
      <c r="AH11" s="236">
        <v>1</v>
      </c>
      <c r="AI11" s="207">
        <v>8</v>
      </c>
      <c r="AJ11" s="239">
        <v>2</v>
      </c>
      <c r="AK11" s="236">
        <v>2</v>
      </c>
      <c r="AL11" s="207">
        <v>0</v>
      </c>
      <c r="AM11" s="239">
        <v>2</v>
      </c>
      <c r="AN11" s="236">
        <v>1</v>
      </c>
      <c r="AO11" s="207">
        <v>6</v>
      </c>
      <c r="AP11" s="239">
        <v>2</v>
      </c>
      <c r="AQ11" s="236">
        <v>1</v>
      </c>
      <c r="AR11" s="207">
        <v>0</v>
      </c>
      <c r="AS11" s="239">
        <v>2</v>
      </c>
      <c r="AT11" s="236">
        <v>0</v>
      </c>
      <c r="AU11" s="207">
        <v>2</v>
      </c>
      <c r="AV11" s="239">
        <v>0</v>
      </c>
      <c r="AW11" s="236">
        <v>1</v>
      </c>
      <c r="AX11" s="207">
        <v>0</v>
      </c>
      <c r="AY11" s="239">
        <v>0</v>
      </c>
      <c r="AZ11" s="236">
        <v>0</v>
      </c>
      <c r="BA11" s="207">
        <v>0</v>
      </c>
      <c r="BB11" s="239">
        <v>0</v>
      </c>
      <c r="BC11" s="236">
        <v>1</v>
      </c>
      <c r="BD11" s="207">
        <v>0</v>
      </c>
      <c r="BE11" s="239">
        <v>0</v>
      </c>
      <c r="BF11" s="236">
        <v>0</v>
      </c>
      <c r="BG11" s="207">
        <v>0</v>
      </c>
      <c r="BH11" s="239">
        <v>0</v>
      </c>
      <c r="BI11" s="203">
        <f t="shared" si="9"/>
        <v>3</v>
      </c>
      <c r="BJ11" s="203">
        <f t="shared" si="9"/>
        <v>2</v>
      </c>
      <c r="BK11" s="203">
        <f t="shared" si="9"/>
        <v>2</v>
      </c>
      <c r="BL11" s="204"/>
    </row>
    <row r="12" spans="1:64" ht="18.75" thickBot="1">
      <c r="A12" s="205">
        <v>3</v>
      </c>
      <c r="B12" s="585"/>
      <c r="C12" s="206" t="s">
        <v>1821</v>
      </c>
      <c r="D12" s="207">
        <v>0</v>
      </c>
      <c r="E12" s="207">
        <v>0</v>
      </c>
      <c r="F12" s="207">
        <v>0</v>
      </c>
      <c r="G12" s="207">
        <v>0</v>
      </c>
      <c r="H12" s="238">
        <v>0</v>
      </c>
      <c r="I12" s="208">
        <f t="shared" si="0"/>
        <v>0</v>
      </c>
      <c r="J12" s="209">
        <f t="shared" si="1"/>
        <v>0</v>
      </c>
      <c r="K12" s="210">
        <f t="shared" si="2"/>
        <v>0</v>
      </c>
      <c r="L12" s="238">
        <v>0</v>
      </c>
      <c r="M12" s="238">
        <v>1</v>
      </c>
      <c r="N12" s="238">
        <v>2</v>
      </c>
      <c r="O12" s="238">
        <v>6</v>
      </c>
      <c r="P12" s="238">
        <v>2</v>
      </c>
      <c r="Q12" s="211">
        <f t="shared" si="3"/>
        <v>2</v>
      </c>
      <c r="R12" s="234">
        <f t="shared" si="4"/>
        <v>6</v>
      </c>
      <c r="S12" s="235">
        <f t="shared" si="5"/>
        <v>3</v>
      </c>
      <c r="T12" s="200">
        <f t="shared" si="6"/>
        <v>11</v>
      </c>
      <c r="U12" s="201">
        <v>2</v>
      </c>
      <c r="V12" s="201">
        <v>6</v>
      </c>
      <c r="W12" s="201">
        <v>3</v>
      </c>
      <c r="Y12" s="236">
        <v>0</v>
      </c>
      <c r="Z12" s="207">
        <v>1</v>
      </c>
      <c r="AA12" s="239">
        <v>1</v>
      </c>
      <c r="AB12" s="236">
        <v>0</v>
      </c>
      <c r="AC12" s="207">
        <v>0</v>
      </c>
      <c r="AD12" s="239">
        <v>0</v>
      </c>
      <c r="AE12" s="236">
        <v>1</v>
      </c>
      <c r="AF12" s="207">
        <v>0</v>
      </c>
      <c r="AG12" s="239">
        <v>0</v>
      </c>
      <c r="AH12" s="236">
        <v>0</v>
      </c>
      <c r="AI12" s="207">
        <v>4</v>
      </c>
      <c r="AJ12" s="239">
        <v>1</v>
      </c>
      <c r="AK12" s="236">
        <v>0</v>
      </c>
      <c r="AL12" s="207">
        <v>1</v>
      </c>
      <c r="AM12" s="239">
        <v>0</v>
      </c>
      <c r="AN12" s="236">
        <v>0</v>
      </c>
      <c r="AO12" s="207">
        <v>0</v>
      </c>
      <c r="AP12" s="239">
        <v>0</v>
      </c>
      <c r="AQ12" s="236">
        <v>0</v>
      </c>
      <c r="AR12" s="207">
        <v>0</v>
      </c>
      <c r="AS12" s="239">
        <v>1</v>
      </c>
      <c r="AT12" s="236">
        <v>0</v>
      </c>
      <c r="AU12" s="207">
        <v>0</v>
      </c>
      <c r="AV12" s="239">
        <v>0</v>
      </c>
      <c r="AW12" s="236">
        <v>0</v>
      </c>
      <c r="AX12" s="207">
        <v>0</v>
      </c>
      <c r="AY12" s="239">
        <v>0</v>
      </c>
      <c r="AZ12" s="236">
        <v>0</v>
      </c>
      <c r="BA12" s="207">
        <v>0</v>
      </c>
      <c r="BB12" s="239">
        <v>0</v>
      </c>
      <c r="BC12" s="236">
        <v>1</v>
      </c>
      <c r="BD12" s="207">
        <v>0</v>
      </c>
      <c r="BE12" s="239">
        <v>0</v>
      </c>
      <c r="BF12" s="236">
        <v>0</v>
      </c>
      <c r="BG12" s="207">
        <v>0</v>
      </c>
      <c r="BH12" s="239">
        <v>0</v>
      </c>
      <c r="BI12" s="203">
        <f t="shared" si="9"/>
        <v>1</v>
      </c>
      <c r="BJ12" s="203">
        <f t="shared" si="9"/>
        <v>0</v>
      </c>
      <c r="BK12" s="203">
        <f t="shared" si="9"/>
        <v>1</v>
      </c>
      <c r="BL12" s="204"/>
    </row>
    <row r="13" spans="1:64" ht="18.75" thickBot="1">
      <c r="A13" s="205">
        <v>4</v>
      </c>
      <c r="B13" s="585"/>
      <c r="C13" s="206" t="s">
        <v>1822</v>
      </c>
      <c r="D13" s="207">
        <v>0</v>
      </c>
      <c r="E13" s="207">
        <v>0</v>
      </c>
      <c r="F13" s="207">
        <v>0</v>
      </c>
      <c r="G13" s="207">
        <v>0</v>
      </c>
      <c r="H13" s="238">
        <v>0</v>
      </c>
      <c r="I13" s="208">
        <f t="shared" si="0"/>
        <v>0</v>
      </c>
      <c r="J13" s="209">
        <f t="shared" si="1"/>
        <v>0</v>
      </c>
      <c r="K13" s="210">
        <f t="shared" si="2"/>
        <v>0</v>
      </c>
      <c r="L13" s="238">
        <v>0</v>
      </c>
      <c r="M13" s="238">
        <v>1</v>
      </c>
      <c r="N13" s="238">
        <v>3</v>
      </c>
      <c r="O13" s="238">
        <v>6</v>
      </c>
      <c r="P13" s="238">
        <v>3</v>
      </c>
      <c r="Q13" s="211">
        <f t="shared" si="3"/>
        <v>3</v>
      </c>
      <c r="R13" s="234">
        <f t="shared" si="4"/>
        <v>6</v>
      </c>
      <c r="S13" s="235">
        <f t="shared" si="5"/>
        <v>4</v>
      </c>
      <c r="T13" s="200">
        <f t="shared" si="6"/>
        <v>13</v>
      </c>
      <c r="U13" s="201">
        <v>3</v>
      </c>
      <c r="V13" s="201">
        <v>6</v>
      </c>
      <c r="W13" s="201">
        <v>4</v>
      </c>
      <c r="Y13" s="236">
        <v>1</v>
      </c>
      <c r="Z13" s="207">
        <v>0</v>
      </c>
      <c r="AA13" s="239">
        <v>1</v>
      </c>
      <c r="AB13" s="236">
        <v>0</v>
      </c>
      <c r="AC13" s="207">
        <v>0</v>
      </c>
      <c r="AD13" s="239">
        <v>0</v>
      </c>
      <c r="AE13" s="236">
        <v>0</v>
      </c>
      <c r="AF13" s="207">
        <v>1</v>
      </c>
      <c r="AG13" s="239">
        <v>0</v>
      </c>
      <c r="AH13" s="236">
        <v>1</v>
      </c>
      <c r="AI13" s="207">
        <v>3</v>
      </c>
      <c r="AJ13" s="239">
        <v>0</v>
      </c>
      <c r="AK13" s="236">
        <v>0</v>
      </c>
      <c r="AL13" s="207">
        <v>1</v>
      </c>
      <c r="AM13" s="239">
        <v>1</v>
      </c>
      <c r="AN13" s="236">
        <v>1</v>
      </c>
      <c r="AO13" s="207">
        <v>1</v>
      </c>
      <c r="AP13" s="239">
        <v>1</v>
      </c>
      <c r="AQ13" s="236">
        <v>0</v>
      </c>
      <c r="AR13" s="207">
        <v>0</v>
      </c>
      <c r="AS13" s="239">
        <v>1</v>
      </c>
      <c r="AT13" s="236">
        <v>0</v>
      </c>
      <c r="AU13" s="207">
        <v>0</v>
      </c>
      <c r="AV13" s="239">
        <v>0</v>
      </c>
      <c r="AW13" s="236">
        <v>0</v>
      </c>
      <c r="AX13" s="207">
        <v>0</v>
      </c>
      <c r="AY13" s="239">
        <v>0</v>
      </c>
      <c r="AZ13" s="236">
        <v>0</v>
      </c>
      <c r="BA13" s="207">
        <v>0</v>
      </c>
      <c r="BB13" s="239">
        <v>0</v>
      </c>
      <c r="BC13" s="236">
        <v>0</v>
      </c>
      <c r="BD13" s="207">
        <v>0</v>
      </c>
      <c r="BE13" s="239">
        <v>0</v>
      </c>
      <c r="BF13" s="236">
        <v>0</v>
      </c>
      <c r="BG13" s="207">
        <v>0</v>
      </c>
      <c r="BH13" s="239">
        <v>0</v>
      </c>
      <c r="BI13" s="203">
        <f t="shared" si="9"/>
        <v>0</v>
      </c>
      <c r="BJ13" s="203">
        <f t="shared" si="9"/>
        <v>0</v>
      </c>
      <c r="BK13" s="203">
        <f t="shared" si="9"/>
        <v>1</v>
      </c>
      <c r="BL13" s="204"/>
    </row>
    <row r="14" spans="1:64" s="233" customFormat="1" ht="18.75" thickBot="1">
      <c r="A14" s="223">
        <v>2</v>
      </c>
      <c r="B14" s="585"/>
      <c r="C14" s="224" t="s">
        <v>1818</v>
      </c>
      <c r="D14" s="225">
        <f>SUM(D10:D13)</f>
        <v>0</v>
      </c>
      <c r="E14" s="225">
        <f>SUM(E10:E13)</f>
        <v>0</v>
      </c>
      <c r="F14" s="225">
        <f>SUM(F10:F13)</f>
        <v>0</v>
      </c>
      <c r="G14" s="225">
        <f>SUM(G10:G13)</f>
        <v>0</v>
      </c>
      <c r="H14" s="226">
        <f>SUM(H10:H13)</f>
        <v>1</v>
      </c>
      <c r="I14" s="227">
        <f t="shared" si="0"/>
        <v>0</v>
      </c>
      <c r="J14" s="225">
        <f t="shared" si="1"/>
        <v>0</v>
      </c>
      <c r="K14" s="228">
        <f t="shared" si="2"/>
        <v>1</v>
      </c>
      <c r="L14" s="228">
        <f>SUM(L10:L13)</f>
        <v>2</v>
      </c>
      <c r="M14" s="228">
        <f>SUM(M10:M13)</f>
        <v>7</v>
      </c>
      <c r="N14" s="228">
        <f>SUM(N10:N13)</f>
        <v>23</v>
      </c>
      <c r="O14" s="228">
        <f>SUM(O10:O13)</f>
        <v>43</v>
      </c>
      <c r="P14" s="226">
        <f>SUM(P10:P13)</f>
        <v>16</v>
      </c>
      <c r="Q14" s="229">
        <f t="shared" si="3"/>
        <v>25</v>
      </c>
      <c r="R14" s="228">
        <f t="shared" si="4"/>
        <v>43</v>
      </c>
      <c r="S14" s="228">
        <f t="shared" si="5"/>
        <v>23</v>
      </c>
      <c r="T14" s="200">
        <f t="shared" si="6"/>
        <v>91</v>
      </c>
      <c r="U14" s="201">
        <v>25</v>
      </c>
      <c r="V14" s="201">
        <v>43</v>
      </c>
      <c r="W14" s="201">
        <v>22</v>
      </c>
      <c r="X14" s="177"/>
      <c r="Y14" s="227">
        <f t="shared" ref="Y14:BG14" si="10">SUM(Y10:Y13)</f>
        <v>4</v>
      </c>
      <c r="Z14" s="225">
        <f t="shared" si="10"/>
        <v>1</v>
      </c>
      <c r="AA14" s="228">
        <f t="shared" si="10"/>
        <v>2</v>
      </c>
      <c r="AB14" s="227">
        <f t="shared" si="10"/>
        <v>0</v>
      </c>
      <c r="AC14" s="225">
        <f t="shared" si="10"/>
        <v>1</v>
      </c>
      <c r="AD14" s="228">
        <f t="shared" si="10"/>
        <v>2</v>
      </c>
      <c r="AE14" s="227">
        <f t="shared" si="10"/>
        <v>4</v>
      </c>
      <c r="AF14" s="225">
        <f t="shared" si="10"/>
        <v>10</v>
      </c>
      <c r="AG14" s="228">
        <f t="shared" si="10"/>
        <v>3</v>
      </c>
      <c r="AH14" s="227">
        <f t="shared" si="10"/>
        <v>3</v>
      </c>
      <c r="AI14" s="225">
        <f t="shared" si="10"/>
        <v>18</v>
      </c>
      <c r="AJ14" s="228">
        <f t="shared" si="10"/>
        <v>3</v>
      </c>
      <c r="AK14" s="227">
        <f t="shared" si="10"/>
        <v>3</v>
      </c>
      <c r="AL14" s="225">
        <f t="shared" si="10"/>
        <v>3</v>
      </c>
      <c r="AM14" s="228">
        <f t="shared" si="10"/>
        <v>3</v>
      </c>
      <c r="AN14" s="227">
        <f t="shared" si="10"/>
        <v>3</v>
      </c>
      <c r="AO14" s="225">
        <f t="shared" si="10"/>
        <v>7</v>
      </c>
      <c r="AP14" s="228">
        <f t="shared" si="10"/>
        <v>4</v>
      </c>
      <c r="AQ14" s="227">
        <f t="shared" si="10"/>
        <v>1</v>
      </c>
      <c r="AR14" s="225">
        <f t="shared" si="10"/>
        <v>0</v>
      </c>
      <c r="AS14" s="228">
        <f t="shared" si="10"/>
        <v>4</v>
      </c>
      <c r="AT14" s="227">
        <f t="shared" si="10"/>
        <v>1</v>
      </c>
      <c r="AU14" s="225">
        <f t="shared" si="10"/>
        <v>3</v>
      </c>
      <c r="AV14" s="228">
        <f t="shared" si="10"/>
        <v>0</v>
      </c>
      <c r="AW14" s="227">
        <f t="shared" si="10"/>
        <v>1</v>
      </c>
      <c r="AX14" s="225">
        <f t="shared" si="10"/>
        <v>0</v>
      </c>
      <c r="AY14" s="228">
        <f t="shared" si="10"/>
        <v>0</v>
      </c>
      <c r="AZ14" s="227">
        <f t="shared" si="10"/>
        <v>1</v>
      </c>
      <c r="BA14" s="225">
        <f t="shared" si="10"/>
        <v>0</v>
      </c>
      <c r="BB14" s="228">
        <f t="shared" si="10"/>
        <v>1</v>
      </c>
      <c r="BC14" s="227">
        <f t="shared" si="10"/>
        <v>4</v>
      </c>
      <c r="BD14" s="225">
        <f t="shared" si="10"/>
        <v>0</v>
      </c>
      <c r="BE14" s="228">
        <f t="shared" si="10"/>
        <v>0</v>
      </c>
      <c r="BF14" s="227">
        <f t="shared" si="10"/>
        <v>0</v>
      </c>
      <c r="BG14" s="225">
        <f t="shared" si="10"/>
        <v>0</v>
      </c>
      <c r="BH14" s="225">
        <f>SUM(BH10:BH13)</f>
        <v>1</v>
      </c>
      <c r="BI14" s="225">
        <f>SUM(BI10:BI13)</f>
        <v>8</v>
      </c>
      <c r="BJ14" s="225">
        <f>SUM(BJ10:BJ13)</f>
        <v>3</v>
      </c>
      <c r="BK14" s="225">
        <f>SUM(BK10:BK13)</f>
        <v>6</v>
      </c>
      <c r="BL14" s="271">
        <f>SUM(BI14:BK14)</f>
        <v>17</v>
      </c>
    </row>
    <row r="15" spans="1:64" ht="18.75" thickBot="1">
      <c r="A15" s="205">
        <v>3</v>
      </c>
      <c r="B15" s="585" t="s">
        <v>666</v>
      </c>
      <c r="C15" s="206" t="s">
        <v>1823</v>
      </c>
      <c r="D15" s="207">
        <v>0</v>
      </c>
      <c r="E15" s="207">
        <v>0</v>
      </c>
      <c r="F15" s="207">
        <v>0</v>
      </c>
      <c r="G15" s="207">
        <v>0</v>
      </c>
      <c r="H15" s="238">
        <v>0</v>
      </c>
      <c r="I15" s="208">
        <f t="shared" si="0"/>
        <v>0</v>
      </c>
      <c r="J15" s="209">
        <f t="shared" si="1"/>
        <v>0</v>
      </c>
      <c r="K15" s="210">
        <f t="shared" si="2"/>
        <v>0</v>
      </c>
      <c r="L15" s="238">
        <v>0</v>
      </c>
      <c r="M15" s="238">
        <v>2</v>
      </c>
      <c r="N15" s="238">
        <v>8</v>
      </c>
      <c r="O15" s="238">
        <v>8</v>
      </c>
      <c r="P15" s="238">
        <v>4</v>
      </c>
      <c r="Q15" s="211">
        <f t="shared" si="3"/>
        <v>8</v>
      </c>
      <c r="R15" s="234">
        <f t="shared" si="4"/>
        <v>8</v>
      </c>
      <c r="S15" s="235">
        <f t="shared" si="5"/>
        <v>6</v>
      </c>
      <c r="T15" s="200">
        <f t="shared" si="6"/>
        <v>22</v>
      </c>
      <c r="U15" s="201">
        <v>9</v>
      </c>
      <c r="V15" s="201">
        <v>10</v>
      </c>
      <c r="W15" s="201">
        <v>6</v>
      </c>
      <c r="Y15" s="207">
        <v>0</v>
      </c>
      <c r="Z15" s="207">
        <v>2</v>
      </c>
      <c r="AA15" s="207">
        <v>0</v>
      </c>
      <c r="AB15" s="207">
        <v>0</v>
      </c>
      <c r="AC15" s="207">
        <v>0</v>
      </c>
      <c r="AD15" s="207">
        <v>1</v>
      </c>
      <c r="AE15" s="207">
        <v>1</v>
      </c>
      <c r="AF15" s="207">
        <v>1</v>
      </c>
      <c r="AG15" s="207">
        <v>0</v>
      </c>
      <c r="AH15" s="207">
        <v>4</v>
      </c>
      <c r="AI15" s="207">
        <v>3</v>
      </c>
      <c r="AJ15" s="207">
        <v>1</v>
      </c>
      <c r="AK15" s="207">
        <v>0</v>
      </c>
      <c r="AL15" s="207">
        <v>1</v>
      </c>
      <c r="AM15" s="207">
        <v>0</v>
      </c>
      <c r="AN15" s="207">
        <v>1</v>
      </c>
      <c r="AO15" s="207">
        <v>1</v>
      </c>
      <c r="AP15" s="207">
        <v>1</v>
      </c>
      <c r="AQ15" s="207">
        <v>0</v>
      </c>
      <c r="AR15" s="207">
        <v>0</v>
      </c>
      <c r="AS15" s="207">
        <v>0</v>
      </c>
      <c r="AT15" s="207">
        <v>1</v>
      </c>
      <c r="AU15" s="207">
        <v>0</v>
      </c>
      <c r="AV15" s="207">
        <v>0</v>
      </c>
      <c r="AW15" s="207">
        <v>1</v>
      </c>
      <c r="AX15" s="207">
        <v>0</v>
      </c>
      <c r="AY15" s="207">
        <v>0</v>
      </c>
      <c r="AZ15" s="207">
        <v>0</v>
      </c>
      <c r="BA15" s="207">
        <v>0</v>
      </c>
      <c r="BB15" s="207">
        <v>1</v>
      </c>
      <c r="BC15" s="207">
        <v>0</v>
      </c>
      <c r="BD15" s="207">
        <v>0</v>
      </c>
      <c r="BE15" s="207">
        <v>1</v>
      </c>
      <c r="BF15" s="207">
        <v>0</v>
      </c>
      <c r="BG15" s="207">
        <v>0</v>
      </c>
      <c r="BH15" s="207">
        <v>1</v>
      </c>
      <c r="BI15" s="203">
        <f t="shared" ref="BI15:BK16" si="11">AQ15+AT15+AW15+AZ15+BC15+BF15</f>
        <v>2</v>
      </c>
      <c r="BJ15" s="203">
        <f t="shared" si="11"/>
        <v>0</v>
      </c>
      <c r="BK15" s="203">
        <f t="shared" si="11"/>
        <v>3</v>
      </c>
      <c r="BL15" s="204"/>
    </row>
    <row r="16" spans="1:64" ht="18.75" thickBot="1">
      <c r="A16" s="205">
        <v>4</v>
      </c>
      <c r="B16" s="585"/>
      <c r="C16" s="206" t="s">
        <v>1824</v>
      </c>
      <c r="D16" s="207">
        <v>0</v>
      </c>
      <c r="E16" s="207">
        <v>1</v>
      </c>
      <c r="F16" s="207">
        <v>3</v>
      </c>
      <c r="G16" s="207">
        <v>4</v>
      </c>
      <c r="H16" s="238">
        <v>1</v>
      </c>
      <c r="I16" s="208">
        <f t="shared" si="0"/>
        <v>3</v>
      </c>
      <c r="J16" s="209">
        <f t="shared" si="1"/>
        <v>4</v>
      </c>
      <c r="K16" s="210">
        <f t="shared" si="2"/>
        <v>2</v>
      </c>
      <c r="L16" s="238">
        <v>0</v>
      </c>
      <c r="M16" s="238">
        <v>2</v>
      </c>
      <c r="N16" s="238">
        <v>5</v>
      </c>
      <c r="O16" s="238">
        <v>12</v>
      </c>
      <c r="P16" s="238">
        <v>1</v>
      </c>
      <c r="Q16" s="211">
        <f t="shared" si="3"/>
        <v>5</v>
      </c>
      <c r="R16" s="234">
        <f t="shared" si="4"/>
        <v>12</v>
      </c>
      <c r="S16" s="235">
        <f t="shared" si="5"/>
        <v>3</v>
      </c>
      <c r="T16" s="200">
        <f t="shared" si="6"/>
        <v>20</v>
      </c>
      <c r="U16" s="201">
        <v>1</v>
      </c>
      <c r="V16" s="201">
        <v>6</v>
      </c>
      <c r="W16" s="201">
        <v>1</v>
      </c>
      <c r="Y16" s="207">
        <v>1</v>
      </c>
      <c r="Z16" s="207">
        <v>1</v>
      </c>
      <c r="AA16" s="207">
        <v>0</v>
      </c>
      <c r="AB16" s="207">
        <v>1</v>
      </c>
      <c r="AC16" s="207">
        <v>0</v>
      </c>
      <c r="AD16" s="207">
        <v>0</v>
      </c>
      <c r="AE16" s="207">
        <v>1</v>
      </c>
      <c r="AF16" s="207">
        <v>3</v>
      </c>
      <c r="AG16" s="207">
        <v>0</v>
      </c>
      <c r="AH16" s="207">
        <v>0</v>
      </c>
      <c r="AI16" s="207">
        <v>5</v>
      </c>
      <c r="AJ16" s="207">
        <v>0</v>
      </c>
      <c r="AK16" s="207">
        <v>0</v>
      </c>
      <c r="AL16" s="207">
        <v>1</v>
      </c>
      <c r="AM16" s="207">
        <v>0</v>
      </c>
      <c r="AN16" s="207">
        <v>0</v>
      </c>
      <c r="AO16" s="207">
        <v>0</v>
      </c>
      <c r="AP16" s="207">
        <v>0</v>
      </c>
      <c r="AQ16" s="207">
        <v>0</v>
      </c>
      <c r="AR16" s="207">
        <v>0</v>
      </c>
      <c r="AS16" s="207">
        <v>0</v>
      </c>
      <c r="AT16" s="207">
        <v>0</v>
      </c>
      <c r="AU16" s="207">
        <v>0</v>
      </c>
      <c r="AV16" s="207">
        <v>0</v>
      </c>
      <c r="AW16" s="207">
        <v>0</v>
      </c>
      <c r="AX16" s="207">
        <v>1</v>
      </c>
      <c r="AY16" s="207">
        <v>2</v>
      </c>
      <c r="AZ16" s="207">
        <v>1</v>
      </c>
      <c r="BA16" s="207">
        <v>0</v>
      </c>
      <c r="BB16" s="207">
        <v>0</v>
      </c>
      <c r="BC16" s="207">
        <v>0</v>
      </c>
      <c r="BD16" s="207">
        <v>0</v>
      </c>
      <c r="BE16" s="207">
        <v>1</v>
      </c>
      <c r="BF16" s="207">
        <v>1</v>
      </c>
      <c r="BG16" s="207">
        <v>1</v>
      </c>
      <c r="BH16" s="207">
        <v>0</v>
      </c>
      <c r="BI16" s="203">
        <f t="shared" si="11"/>
        <v>2</v>
      </c>
      <c r="BJ16" s="203">
        <f t="shared" si="11"/>
        <v>2</v>
      </c>
      <c r="BK16" s="203">
        <f t="shared" si="11"/>
        <v>3</v>
      </c>
      <c r="BL16" s="204"/>
    </row>
    <row r="17" spans="1:64" s="233" customFormat="1" ht="18.75" thickBot="1">
      <c r="A17" s="223">
        <v>4</v>
      </c>
      <c r="B17" s="585"/>
      <c r="C17" s="224" t="s">
        <v>1818</v>
      </c>
      <c r="D17" s="225">
        <f>SUM(D15:D16)</f>
        <v>0</v>
      </c>
      <c r="E17" s="225">
        <f>SUM(E15:E16)</f>
        <v>1</v>
      </c>
      <c r="F17" s="225">
        <f>SUM(F15:F16)</f>
        <v>3</v>
      </c>
      <c r="G17" s="225">
        <f>SUM(G15:G16)</f>
        <v>4</v>
      </c>
      <c r="H17" s="226">
        <f>SUM(H15:H16)</f>
        <v>1</v>
      </c>
      <c r="I17" s="227">
        <f t="shared" si="0"/>
        <v>3</v>
      </c>
      <c r="J17" s="225">
        <f t="shared" si="1"/>
        <v>4</v>
      </c>
      <c r="K17" s="228">
        <f t="shared" si="2"/>
        <v>2</v>
      </c>
      <c r="L17" s="228">
        <f>SUM(L15:L16)</f>
        <v>0</v>
      </c>
      <c r="M17" s="228">
        <f>SUM(M15:M16)</f>
        <v>4</v>
      </c>
      <c r="N17" s="228">
        <f>SUM(N15:N16)</f>
        <v>13</v>
      </c>
      <c r="O17" s="228">
        <f>SUM(O15:O16)</f>
        <v>20</v>
      </c>
      <c r="P17" s="226">
        <f>SUM(P15:P16)</f>
        <v>5</v>
      </c>
      <c r="Q17" s="229">
        <f t="shared" si="3"/>
        <v>13</v>
      </c>
      <c r="R17" s="228">
        <f t="shared" si="4"/>
        <v>20</v>
      </c>
      <c r="S17" s="228">
        <f t="shared" si="5"/>
        <v>9</v>
      </c>
      <c r="T17" s="200">
        <f t="shared" si="6"/>
        <v>42</v>
      </c>
      <c r="U17" s="201">
        <v>10</v>
      </c>
      <c r="V17" s="201">
        <v>16</v>
      </c>
      <c r="W17" s="201">
        <v>7</v>
      </c>
      <c r="X17" s="177"/>
      <c r="Y17" s="227">
        <f t="shared" ref="Y17:BH17" si="12">SUM(Y15:Y16)</f>
        <v>1</v>
      </c>
      <c r="Z17" s="227">
        <f t="shared" si="12"/>
        <v>3</v>
      </c>
      <c r="AA17" s="227">
        <f t="shared" si="12"/>
        <v>0</v>
      </c>
      <c r="AB17" s="227">
        <f t="shared" si="12"/>
        <v>1</v>
      </c>
      <c r="AC17" s="227">
        <f t="shared" si="12"/>
        <v>0</v>
      </c>
      <c r="AD17" s="227">
        <f t="shared" si="12"/>
        <v>1</v>
      </c>
      <c r="AE17" s="227">
        <f t="shared" si="12"/>
        <v>2</v>
      </c>
      <c r="AF17" s="227">
        <f t="shared" si="12"/>
        <v>4</v>
      </c>
      <c r="AG17" s="227">
        <f t="shared" si="12"/>
        <v>0</v>
      </c>
      <c r="AH17" s="227">
        <f t="shared" si="12"/>
        <v>4</v>
      </c>
      <c r="AI17" s="227">
        <f t="shared" si="12"/>
        <v>8</v>
      </c>
      <c r="AJ17" s="227">
        <f t="shared" si="12"/>
        <v>1</v>
      </c>
      <c r="AK17" s="227">
        <f t="shared" si="12"/>
        <v>0</v>
      </c>
      <c r="AL17" s="227">
        <f t="shared" si="12"/>
        <v>2</v>
      </c>
      <c r="AM17" s="227">
        <f t="shared" si="12"/>
        <v>0</v>
      </c>
      <c r="AN17" s="227">
        <f t="shared" si="12"/>
        <v>1</v>
      </c>
      <c r="AO17" s="227">
        <f t="shared" si="12"/>
        <v>1</v>
      </c>
      <c r="AP17" s="227">
        <f t="shared" si="12"/>
        <v>1</v>
      </c>
      <c r="AQ17" s="227">
        <f t="shared" si="12"/>
        <v>0</v>
      </c>
      <c r="AR17" s="227">
        <f t="shared" si="12"/>
        <v>0</v>
      </c>
      <c r="AS17" s="227">
        <f t="shared" si="12"/>
        <v>0</v>
      </c>
      <c r="AT17" s="227">
        <f t="shared" si="12"/>
        <v>1</v>
      </c>
      <c r="AU17" s="227">
        <f t="shared" si="12"/>
        <v>0</v>
      </c>
      <c r="AV17" s="227">
        <f t="shared" si="12"/>
        <v>0</v>
      </c>
      <c r="AW17" s="227">
        <f t="shared" si="12"/>
        <v>1</v>
      </c>
      <c r="AX17" s="227">
        <f t="shared" si="12"/>
        <v>1</v>
      </c>
      <c r="AY17" s="227">
        <f t="shared" si="12"/>
        <v>2</v>
      </c>
      <c r="AZ17" s="227">
        <f t="shared" si="12"/>
        <v>1</v>
      </c>
      <c r="BA17" s="227">
        <f t="shared" si="12"/>
        <v>0</v>
      </c>
      <c r="BB17" s="227">
        <f t="shared" si="12"/>
        <v>1</v>
      </c>
      <c r="BC17" s="227">
        <f t="shared" si="12"/>
        <v>0</v>
      </c>
      <c r="BD17" s="227">
        <f t="shared" si="12"/>
        <v>0</v>
      </c>
      <c r="BE17" s="227">
        <f t="shared" si="12"/>
        <v>2</v>
      </c>
      <c r="BF17" s="227">
        <f t="shared" si="12"/>
        <v>1</v>
      </c>
      <c r="BG17" s="227">
        <f t="shared" si="12"/>
        <v>1</v>
      </c>
      <c r="BH17" s="227">
        <f t="shared" si="12"/>
        <v>1</v>
      </c>
      <c r="BI17" s="227">
        <f>SUM(BI15:BI16)</f>
        <v>4</v>
      </c>
      <c r="BJ17" s="227">
        <f>SUM(BJ15:BJ16)</f>
        <v>2</v>
      </c>
      <c r="BK17" s="227">
        <f>SUM(BK15:BK16)</f>
        <v>6</v>
      </c>
      <c r="BL17" s="270">
        <f>SUM(BI17:BK17)</f>
        <v>12</v>
      </c>
    </row>
    <row r="18" spans="1:64" ht="18" customHeight="1" thickBot="1">
      <c r="A18" s="205">
        <v>1</v>
      </c>
      <c r="B18" s="585" t="s">
        <v>1068</v>
      </c>
      <c r="C18" s="206" t="s">
        <v>1836</v>
      </c>
      <c r="D18" s="207">
        <v>0</v>
      </c>
      <c r="E18" s="207">
        <v>0</v>
      </c>
      <c r="F18" s="207">
        <v>1</v>
      </c>
      <c r="G18" s="207">
        <v>0</v>
      </c>
      <c r="H18" s="238">
        <v>0</v>
      </c>
      <c r="I18" s="208">
        <f t="shared" si="0"/>
        <v>1</v>
      </c>
      <c r="J18" s="209">
        <f t="shared" si="1"/>
        <v>0</v>
      </c>
      <c r="K18" s="210">
        <f t="shared" si="2"/>
        <v>0</v>
      </c>
      <c r="L18" s="238">
        <v>0</v>
      </c>
      <c r="M18" s="238">
        <v>2</v>
      </c>
      <c r="N18" s="238">
        <v>6</v>
      </c>
      <c r="O18" s="238">
        <v>12</v>
      </c>
      <c r="P18" s="238">
        <v>1</v>
      </c>
      <c r="Q18" s="211">
        <f t="shared" si="3"/>
        <v>6</v>
      </c>
      <c r="R18" s="234">
        <f t="shared" si="4"/>
        <v>12</v>
      </c>
      <c r="S18" s="235">
        <f t="shared" si="5"/>
        <v>3</v>
      </c>
      <c r="T18" s="200">
        <f t="shared" si="6"/>
        <v>21</v>
      </c>
      <c r="U18" s="201">
        <v>5</v>
      </c>
      <c r="V18" s="201">
        <v>12</v>
      </c>
      <c r="W18" s="201">
        <v>3</v>
      </c>
      <c r="Y18" s="214">
        <v>0</v>
      </c>
      <c r="Z18" s="207">
        <v>0</v>
      </c>
      <c r="AA18" s="239">
        <v>0</v>
      </c>
      <c r="AB18" s="214">
        <v>1</v>
      </c>
      <c r="AC18" s="207">
        <v>0</v>
      </c>
      <c r="AD18" s="239">
        <v>0</v>
      </c>
      <c r="AE18" s="214">
        <v>1</v>
      </c>
      <c r="AF18" s="207">
        <v>2</v>
      </c>
      <c r="AG18" s="239">
        <v>0</v>
      </c>
      <c r="AH18" s="214">
        <v>0</v>
      </c>
      <c r="AI18" s="207">
        <v>6</v>
      </c>
      <c r="AJ18" s="239">
        <v>2</v>
      </c>
      <c r="AK18" s="214">
        <v>2</v>
      </c>
      <c r="AL18" s="207">
        <v>3</v>
      </c>
      <c r="AM18" s="239">
        <v>0</v>
      </c>
      <c r="AN18" s="214">
        <v>0</v>
      </c>
      <c r="AO18" s="207">
        <v>1</v>
      </c>
      <c r="AP18" s="239">
        <v>1</v>
      </c>
      <c r="AQ18" s="214">
        <v>0</v>
      </c>
      <c r="AR18" s="207">
        <v>0</v>
      </c>
      <c r="AS18" s="239">
        <v>0</v>
      </c>
      <c r="AT18" s="214">
        <v>0</v>
      </c>
      <c r="AU18" s="207">
        <v>0</v>
      </c>
      <c r="AV18" s="239">
        <v>0</v>
      </c>
      <c r="AW18" s="214">
        <v>0</v>
      </c>
      <c r="AX18" s="207">
        <v>0</v>
      </c>
      <c r="AY18" s="239">
        <v>0</v>
      </c>
      <c r="AZ18" s="214">
        <v>0</v>
      </c>
      <c r="BA18" s="207">
        <v>0</v>
      </c>
      <c r="BB18" s="239">
        <v>0</v>
      </c>
      <c r="BC18" s="214">
        <v>1</v>
      </c>
      <c r="BD18" s="207">
        <v>0</v>
      </c>
      <c r="BE18" s="239">
        <v>0</v>
      </c>
      <c r="BF18" s="214">
        <v>1</v>
      </c>
      <c r="BG18" s="207">
        <v>0</v>
      </c>
      <c r="BH18" s="239">
        <v>0</v>
      </c>
      <c r="BI18" s="203">
        <f t="shared" ref="BI18:BK21" si="13">AQ18+AT18+AW18+AZ18+BC18+BF18</f>
        <v>2</v>
      </c>
      <c r="BJ18" s="203">
        <f t="shared" si="13"/>
        <v>0</v>
      </c>
      <c r="BK18" s="203">
        <f t="shared" si="13"/>
        <v>0</v>
      </c>
      <c r="BL18" s="204"/>
    </row>
    <row r="19" spans="1:64" ht="18.75" thickBot="1">
      <c r="A19" s="205">
        <v>2</v>
      </c>
      <c r="B19" s="585"/>
      <c r="C19" s="206" t="s">
        <v>1837</v>
      </c>
      <c r="D19" s="207">
        <v>0</v>
      </c>
      <c r="E19" s="207">
        <v>0</v>
      </c>
      <c r="F19" s="207">
        <v>3</v>
      </c>
      <c r="G19" s="207">
        <v>0</v>
      </c>
      <c r="H19" s="238">
        <v>3</v>
      </c>
      <c r="I19" s="208">
        <f t="shared" si="0"/>
        <v>3</v>
      </c>
      <c r="J19" s="209">
        <f t="shared" si="1"/>
        <v>0</v>
      </c>
      <c r="K19" s="210">
        <f t="shared" si="2"/>
        <v>3</v>
      </c>
      <c r="L19" s="238">
        <v>0</v>
      </c>
      <c r="M19" s="238">
        <v>2</v>
      </c>
      <c r="N19" s="238">
        <v>8</v>
      </c>
      <c r="O19" s="238">
        <v>15</v>
      </c>
      <c r="P19" s="238">
        <v>5</v>
      </c>
      <c r="Q19" s="211">
        <f t="shared" si="3"/>
        <v>8</v>
      </c>
      <c r="R19" s="234">
        <f t="shared" si="4"/>
        <v>15</v>
      </c>
      <c r="S19" s="235">
        <f t="shared" si="5"/>
        <v>7</v>
      </c>
      <c r="T19" s="200">
        <f t="shared" si="6"/>
        <v>30</v>
      </c>
      <c r="U19" s="201">
        <v>5</v>
      </c>
      <c r="V19" s="201">
        <v>15</v>
      </c>
      <c r="W19" s="201">
        <v>4</v>
      </c>
      <c r="Y19" s="214">
        <v>0</v>
      </c>
      <c r="Z19" s="207">
        <v>0</v>
      </c>
      <c r="AA19" s="239">
        <v>0</v>
      </c>
      <c r="AB19" s="214">
        <v>0</v>
      </c>
      <c r="AC19" s="207">
        <v>0</v>
      </c>
      <c r="AD19" s="239">
        <v>1</v>
      </c>
      <c r="AE19" s="214">
        <v>0</v>
      </c>
      <c r="AF19" s="207">
        <v>4</v>
      </c>
      <c r="AG19" s="239">
        <v>1</v>
      </c>
      <c r="AH19" s="214">
        <v>0</v>
      </c>
      <c r="AI19" s="207">
        <v>5</v>
      </c>
      <c r="AJ19" s="239">
        <v>0</v>
      </c>
      <c r="AK19" s="214">
        <v>1</v>
      </c>
      <c r="AL19" s="207">
        <v>3</v>
      </c>
      <c r="AM19" s="239">
        <v>0</v>
      </c>
      <c r="AN19" s="214">
        <v>1</v>
      </c>
      <c r="AO19" s="207">
        <v>0</v>
      </c>
      <c r="AP19" s="239">
        <v>0</v>
      </c>
      <c r="AQ19" s="214">
        <v>0</v>
      </c>
      <c r="AR19" s="207">
        <v>0</v>
      </c>
      <c r="AS19" s="239">
        <v>1</v>
      </c>
      <c r="AT19" s="214">
        <v>1</v>
      </c>
      <c r="AU19" s="207">
        <v>2</v>
      </c>
      <c r="AV19" s="239">
        <v>0</v>
      </c>
      <c r="AW19" s="214">
        <v>1</v>
      </c>
      <c r="AX19" s="207">
        <v>1</v>
      </c>
      <c r="AY19" s="239">
        <v>0</v>
      </c>
      <c r="AZ19" s="214">
        <v>1</v>
      </c>
      <c r="BA19" s="207">
        <v>0</v>
      </c>
      <c r="BB19" s="239">
        <v>1</v>
      </c>
      <c r="BC19" s="214">
        <v>0</v>
      </c>
      <c r="BD19" s="207">
        <v>0</v>
      </c>
      <c r="BE19" s="239">
        <v>0</v>
      </c>
      <c r="BF19" s="214">
        <v>3</v>
      </c>
      <c r="BG19" s="207">
        <v>0</v>
      </c>
      <c r="BH19" s="239">
        <v>3</v>
      </c>
      <c r="BI19" s="203">
        <f t="shared" si="13"/>
        <v>6</v>
      </c>
      <c r="BJ19" s="203">
        <f t="shared" si="13"/>
        <v>3</v>
      </c>
      <c r="BK19" s="203">
        <f t="shared" si="13"/>
        <v>5</v>
      </c>
      <c r="BL19" s="204"/>
    </row>
    <row r="20" spans="1:64" ht="18.75" thickBot="1">
      <c r="A20" s="205">
        <v>3</v>
      </c>
      <c r="B20" s="585"/>
      <c r="C20" s="206" t="s">
        <v>1838</v>
      </c>
      <c r="D20" s="207">
        <v>0</v>
      </c>
      <c r="E20" s="207">
        <v>0</v>
      </c>
      <c r="F20" s="207">
        <v>0</v>
      </c>
      <c r="G20" s="207">
        <v>0</v>
      </c>
      <c r="H20" s="238">
        <v>0</v>
      </c>
      <c r="I20" s="208">
        <f t="shared" si="0"/>
        <v>0</v>
      </c>
      <c r="J20" s="209">
        <f t="shared" si="1"/>
        <v>0</v>
      </c>
      <c r="K20" s="210">
        <f t="shared" si="2"/>
        <v>0</v>
      </c>
      <c r="L20" s="238">
        <v>0</v>
      </c>
      <c r="M20" s="238">
        <v>0</v>
      </c>
      <c r="N20" s="238">
        <v>2</v>
      </c>
      <c r="O20" s="238">
        <v>6</v>
      </c>
      <c r="P20" s="238">
        <v>0</v>
      </c>
      <c r="Q20" s="211">
        <f t="shared" si="3"/>
        <v>2</v>
      </c>
      <c r="R20" s="234">
        <f t="shared" si="4"/>
        <v>6</v>
      </c>
      <c r="S20" s="235">
        <f t="shared" si="5"/>
        <v>0</v>
      </c>
      <c r="T20" s="200">
        <f t="shared" si="6"/>
        <v>8</v>
      </c>
      <c r="U20" s="201">
        <v>2</v>
      </c>
      <c r="V20" s="201">
        <v>6</v>
      </c>
      <c r="W20" s="201">
        <v>0</v>
      </c>
      <c r="Y20" s="214">
        <v>0</v>
      </c>
      <c r="Z20" s="207">
        <v>0</v>
      </c>
      <c r="AA20" s="239">
        <v>0</v>
      </c>
      <c r="AB20" s="214">
        <v>0</v>
      </c>
      <c r="AC20" s="207">
        <v>0</v>
      </c>
      <c r="AD20" s="239">
        <v>0</v>
      </c>
      <c r="AE20" s="214">
        <v>0</v>
      </c>
      <c r="AF20" s="207">
        <v>1</v>
      </c>
      <c r="AG20" s="239">
        <v>0</v>
      </c>
      <c r="AH20" s="214">
        <v>1</v>
      </c>
      <c r="AI20" s="207">
        <v>4</v>
      </c>
      <c r="AJ20" s="239">
        <v>0</v>
      </c>
      <c r="AK20" s="214">
        <v>0</v>
      </c>
      <c r="AL20" s="207">
        <v>1</v>
      </c>
      <c r="AM20" s="239">
        <v>0</v>
      </c>
      <c r="AN20" s="214">
        <v>0</v>
      </c>
      <c r="AO20" s="207">
        <v>0</v>
      </c>
      <c r="AP20" s="239">
        <v>0</v>
      </c>
      <c r="AQ20" s="214">
        <v>0</v>
      </c>
      <c r="AR20" s="207">
        <v>0</v>
      </c>
      <c r="AS20" s="239">
        <v>0</v>
      </c>
      <c r="AT20" s="214">
        <v>0</v>
      </c>
      <c r="AU20" s="207">
        <v>0</v>
      </c>
      <c r="AV20" s="239">
        <v>0</v>
      </c>
      <c r="AW20" s="214">
        <v>0</v>
      </c>
      <c r="AX20" s="207">
        <v>0</v>
      </c>
      <c r="AY20" s="239">
        <v>0</v>
      </c>
      <c r="AZ20" s="214">
        <v>1</v>
      </c>
      <c r="BA20" s="207">
        <v>0</v>
      </c>
      <c r="BB20" s="239">
        <v>0</v>
      </c>
      <c r="BC20" s="214">
        <v>0</v>
      </c>
      <c r="BD20" s="207">
        <v>0</v>
      </c>
      <c r="BE20" s="239">
        <v>0</v>
      </c>
      <c r="BF20" s="214">
        <v>0</v>
      </c>
      <c r="BG20" s="207">
        <v>0</v>
      </c>
      <c r="BH20" s="239">
        <v>0</v>
      </c>
      <c r="BI20" s="203">
        <f t="shared" si="13"/>
        <v>1</v>
      </c>
      <c r="BJ20" s="203">
        <f t="shared" si="13"/>
        <v>0</v>
      </c>
      <c r="BK20" s="203">
        <f t="shared" si="13"/>
        <v>0</v>
      </c>
      <c r="BL20" s="204"/>
    </row>
    <row r="21" spans="1:64" ht="18.75" thickBot="1">
      <c r="A21" s="205">
        <v>4</v>
      </c>
      <c r="B21" s="585"/>
      <c r="C21" s="206" t="s">
        <v>1839</v>
      </c>
      <c r="D21" s="207">
        <v>0</v>
      </c>
      <c r="E21" s="207">
        <v>0</v>
      </c>
      <c r="F21" s="207">
        <v>0</v>
      </c>
      <c r="G21" s="207">
        <v>0</v>
      </c>
      <c r="H21" s="238">
        <v>0</v>
      </c>
      <c r="I21" s="208">
        <f t="shared" si="0"/>
        <v>0</v>
      </c>
      <c r="J21" s="209">
        <f t="shared" si="1"/>
        <v>0</v>
      </c>
      <c r="K21" s="210">
        <f t="shared" si="2"/>
        <v>0</v>
      </c>
      <c r="L21" s="238">
        <v>0</v>
      </c>
      <c r="M21" s="238">
        <v>0</v>
      </c>
      <c r="N21" s="238">
        <v>8</v>
      </c>
      <c r="O21" s="238">
        <v>17</v>
      </c>
      <c r="P21" s="238">
        <v>3</v>
      </c>
      <c r="Q21" s="211">
        <f t="shared" si="3"/>
        <v>8</v>
      </c>
      <c r="R21" s="234">
        <f t="shared" si="4"/>
        <v>17</v>
      </c>
      <c r="S21" s="235">
        <f t="shared" si="5"/>
        <v>3</v>
      </c>
      <c r="T21" s="200">
        <f t="shared" si="6"/>
        <v>28</v>
      </c>
      <c r="U21" s="201">
        <v>8</v>
      </c>
      <c r="V21" s="201">
        <v>17</v>
      </c>
      <c r="W21" s="201">
        <v>3</v>
      </c>
      <c r="Y21" s="214">
        <v>0</v>
      </c>
      <c r="Z21" s="207">
        <v>0</v>
      </c>
      <c r="AA21" s="239">
        <v>0</v>
      </c>
      <c r="AB21" s="214">
        <v>1</v>
      </c>
      <c r="AC21" s="207">
        <v>0</v>
      </c>
      <c r="AD21" s="239">
        <v>0</v>
      </c>
      <c r="AE21" s="214">
        <v>3</v>
      </c>
      <c r="AF21" s="207">
        <v>3</v>
      </c>
      <c r="AG21" s="239">
        <v>0</v>
      </c>
      <c r="AH21" s="214">
        <v>1</v>
      </c>
      <c r="AI21" s="207">
        <v>11</v>
      </c>
      <c r="AJ21" s="239">
        <v>3</v>
      </c>
      <c r="AK21" s="214">
        <v>0</v>
      </c>
      <c r="AL21" s="207">
        <v>2</v>
      </c>
      <c r="AM21" s="239">
        <v>0</v>
      </c>
      <c r="AN21" s="214">
        <v>3</v>
      </c>
      <c r="AO21" s="207">
        <v>0</v>
      </c>
      <c r="AP21" s="239">
        <v>0</v>
      </c>
      <c r="AQ21" s="214">
        <v>0</v>
      </c>
      <c r="AR21" s="207">
        <v>1</v>
      </c>
      <c r="AS21" s="239">
        <v>0</v>
      </c>
      <c r="AT21" s="214">
        <v>0</v>
      </c>
      <c r="AU21" s="207">
        <v>0</v>
      </c>
      <c r="AV21" s="239">
        <v>0</v>
      </c>
      <c r="AW21" s="214">
        <v>0</v>
      </c>
      <c r="AX21" s="207">
        <v>0</v>
      </c>
      <c r="AY21" s="239">
        <v>0</v>
      </c>
      <c r="AZ21" s="214">
        <v>0</v>
      </c>
      <c r="BA21" s="207">
        <v>0</v>
      </c>
      <c r="BB21" s="239">
        <v>0</v>
      </c>
      <c r="BC21" s="214">
        <v>0</v>
      </c>
      <c r="BD21" s="207">
        <v>0</v>
      </c>
      <c r="BE21" s="239">
        <v>0</v>
      </c>
      <c r="BF21" s="214">
        <v>0</v>
      </c>
      <c r="BG21" s="207">
        <v>0</v>
      </c>
      <c r="BH21" s="239">
        <v>0</v>
      </c>
      <c r="BI21" s="203">
        <f t="shared" si="13"/>
        <v>0</v>
      </c>
      <c r="BJ21" s="203">
        <f t="shared" si="13"/>
        <v>1</v>
      </c>
      <c r="BK21" s="203">
        <f t="shared" si="13"/>
        <v>0</v>
      </c>
      <c r="BL21" s="204"/>
    </row>
    <row r="22" spans="1:64" s="233" customFormat="1" ht="18.75" thickBot="1">
      <c r="A22" s="223">
        <v>4</v>
      </c>
      <c r="B22" s="585"/>
      <c r="C22" s="224" t="s">
        <v>1818</v>
      </c>
      <c r="D22" s="225">
        <f>SUM(D18:D21)</f>
        <v>0</v>
      </c>
      <c r="E22" s="225">
        <f>SUM(E18:E21)</f>
        <v>0</v>
      </c>
      <c r="F22" s="225">
        <f>SUM(F18:F21)</f>
        <v>4</v>
      </c>
      <c r="G22" s="225">
        <f>SUM(G18:G21)</f>
        <v>0</v>
      </c>
      <c r="H22" s="226">
        <f>SUM(H18:H21)</f>
        <v>3</v>
      </c>
      <c r="I22" s="227">
        <f t="shared" si="0"/>
        <v>4</v>
      </c>
      <c r="J22" s="225">
        <f t="shared" si="1"/>
        <v>0</v>
      </c>
      <c r="K22" s="228">
        <f t="shared" si="2"/>
        <v>3</v>
      </c>
      <c r="L22" s="228">
        <f>SUM(L18:L21)</f>
        <v>0</v>
      </c>
      <c r="M22" s="228">
        <f>SUM(M18:M21)</f>
        <v>4</v>
      </c>
      <c r="N22" s="228">
        <f>SUM(N18:N21)</f>
        <v>24</v>
      </c>
      <c r="O22" s="228">
        <f>SUM(O18:O21)</f>
        <v>50</v>
      </c>
      <c r="P22" s="226">
        <f>SUM(P18:P21)</f>
        <v>9</v>
      </c>
      <c r="Q22" s="227">
        <f t="shared" si="3"/>
        <v>24</v>
      </c>
      <c r="R22" s="225">
        <f t="shared" si="4"/>
        <v>50</v>
      </c>
      <c r="S22" s="228">
        <f t="shared" si="5"/>
        <v>13</v>
      </c>
      <c r="T22" s="200">
        <f t="shared" si="6"/>
        <v>87</v>
      </c>
      <c r="U22" s="201">
        <v>20</v>
      </c>
      <c r="V22" s="201">
        <v>50</v>
      </c>
      <c r="W22" s="201">
        <v>10</v>
      </c>
      <c r="X22" s="177"/>
      <c r="Y22" s="227">
        <f t="shared" ref="Y22:BK22" si="14">SUM(Y18:Y21)</f>
        <v>0</v>
      </c>
      <c r="Z22" s="225">
        <f t="shared" si="14"/>
        <v>0</v>
      </c>
      <c r="AA22" s="228">
        <f t="shared" si="14"/>
        <v>0</v>
      </c>
      <c r="AB22" s="227">
        <f t="shared" si="14"/>
        <v>2</v>
      </c>
      <c r="AC22" s="225">
        <f t="shared" si="14"/>
        <v>0</v>
      </c>
      <c r="AD22" s="228">
        <f t="shared" si="14"/>
        <v>1</v>
      </c>
      <c r="AE22" s="227">
        <f t="shared" si="14"/>
        <v>4</v>
      </c>
      <c r="AF22" s="225">
        <f t="shared" si="14"/>
        <v>10</v>
      </c>
      <c r="AG22" s="228">
        <f t="shared" si="14"/>
        <v>1</v>
      </c>
      <c r="AH22" s="227">
        <f t="shared" si="14"/>
        <v>2</v>
      </c>
      <c r="AI22" s="225">
        <f t="shared" si="14"/>
        <v>26</v>
      </c>
      <c r="AJ22" s="228">
        <f t="shared" si="14"/>
        <v>5</v>
      </c>
      <c r="AK22" s="227">
        <f t="shared" si="14"/>
        <v>3</v>
      </c>
      <c r="AL22" s="225">
        <f t="shared" si="14"/>
        <v>9</v>
      </c>
      <c r="AM22" s="228">
        <f t="shared" si="14"/>
        <v>0</v>
      </c>
      <c r="AN22" s="227">
        <f t="shared" si="14"/>
        <v>4</v>
      </c>
      <c r="AO22" s="225">
        <f t="shared" si="14"/>
        <v>1</v>
      </c>
      <c r="AP22" s="228">
        <f t="shared" si="14"/>
        <v>1</v>
      </c>
      <c r="AQ22" s="227">
        <f t="shared" si="14"/>
        <v>0</v>
      </c>
      <c r="AR22" s="225">
        <f t="shared" si="14"/>
        <v>1</v>
      </c>
      <c r="AS22" s="228">
        <f t="shared" si="14"/>
        <v>1</v>
      </c>
      <c r="AT22" s="227">
        <f t="shared" si="14"/>
        <v>1</v>
      </c>
      <c r="AU22" s="225">
        <f t="shared" si="14"/>
        <v>2</v>
      </c>
      <c r="AV22" s="228">
        <f t="shared" si="14"/>
        <v>0</v>
      </c>
      <c r="AW22" s="227">
        <f t="shared" si="14"/>
        <v>1</v>
      </c>
      <c r="AX22" s="225">
        <f t="shared" si="14"/>
        <v>1</v>
      </c>
      <c r="AY22" s="228">
        <f t="shared" si="14"/>
        <v>0</v>
      </c>
      <c r="AZ22" s="227">
        <f t="shared" si="14"/>
        <v>2</v>
      </c>
      <c r="BA22" s="225">
        <f t="shared" si="14"/>
        <v>0</v>
      </c>
      <c r="BB22" s="228">
        <f t="shared" si="14"/>
        <v>1</v>
      </c>
      <c r="BC22" s="227">
        <f t="shared" si="14"/>
        <v>1</v>
      </c>
      <c r="BD22" s="225">
        <f t="shared" si="14"/>
        <v>0</v>
      </c>
      <c r="BE22" s="228">
        <f t="shared" si="14"/>
        <v>0</v>
      </c>
      <c r="BF22" s="227">
        <f t="shared" si="14"/>
        <v>4</v>
      </c>
      <c r="BG22" s="225">
        <f t="shared" si="14"/>
        <v>0</v>
      </c>
      <c r="BH22" s="228">
        <f t="shared" si="14"/>
        <v>3</v>
      </c>
      <c r="BI22" s="230">
        <f t="shared" si="14"/>
        <v>9</v>
      </c>
      <c r="BJ22" s="230">
        <f t="shared" si="14"/>
        <v>4</v>
      </c>
      <c r="BK22" s="231">
        <f t="shared" si="14"/>
        <v>5</v>
      </c>
      <c r="BL22" s="272">
        <f>SUM(BI22:BK22)</f>
        <v>18</v>
      </c>
    </row>
    <row r="23" spans="1:64" ht="18" customHeight="1" thickBot="1">
      <c r="A23" s="205">
        <v>1</v>
      </c>
      <c r="B23" s="585" t="s">
        <v>1069</v>
      </c>
      <c r="C23" s="206" t="s">
        <v>873</v>
      </c>
      <c r="D23" s="207">
        <v>0</v>
      </c>
      <c r="E23" s="207">
        <v>0</v>
      </c>
      <c r="F23" s="207">
        <v>1</v>
      </c>
      <c r="G23" s="207">
        <v>0</v>
      </c>
      <c r="H23" s="238">
        <v>0</v>
      </c>
      <c r="I23" s="208">
        <f t="shared" si="0"/>
        <v>1</v>
      </c>
      <c r="J23" s="209">
        <f t="shared" si="1"/>
        <v>0</v>
      </c>
      <c r="K23" s="210">
        <f t="shared" si="2"/>
        <v>0</v>
      </c>
      <c r="L23" s="238">
        <v>0</v>
      </c>
      <c r="M23" s="238">
        <v>1</v>
      </c>
      <c r="N23" s="238">
        <v>5</v>
      </c>
      <c r="O23" s="238">
        <v>5</v>
      </c>
      <c r="P23" s="238">
        <v>2</v>
      </c>
      <c r="Q23" s="211">
        <f t="shared" si="3"/>
        <v>5</v>
      </c>
      <c r="R23" s="234">
        <f t="shared" si="4"/>
        <v>5</v>
      </c>
      <c r="S23" s="235">
        <f t="shared" si="5"/>
        <v>3</v>
      </c>
      <c r="T23" s="200">
        <f t="shared" si="6"/>
        <v>13</v>
      </c>
      <c r="U23" s="201">
        <v>4</v>
      </c>
      <c r="V23" s="201">
        <v>5</v>
      </c>
      <c r="W23" s="201">
        <v>3</v>
      </c>
      <c r="Y23" s="214">
        <v>0</v>
      </c>
      <c r="Z23" s="207">
        <v>0</v>
      </c>
      <c r="AA23" s="239">
        <v>0</v>
      </c>
      <c r="AB23" s="214">
        <v>0</v>
      </c>
      <c r="AC23" s="207">
        <v>0</v>
      </c>
      <c r="AD23" s="239">
        <v>0</v>
      </c>
      <c r="AE23" s="214">
        <v>0</v>
      </c>
      <c r="AF23" s="207">
        <v>1</v>
      </c>
      <c r="AG23" s="239">
        <v>1</v>
      </c>
      <c r="AH23" s="214">
        <v>1</v>
      </c>
      <c r="AI23" s="207">
        <v>1</v>
      </c>
      <c r="AJ23" s="239">
        <v>0</v>
      </c>
      <c r="AK23" s="214">
        <v>1</v>
      </c>
      <c r="AL23" s="207">
        <v>1</v>
      </c>
      <c r="AM23" s="239">
        <v>0</v>
      </c>
      <c r="AN23" s="214">
        <v>0</v>
      </c>
      <c r="AO23" s="207">
        <v>0</v>
      </c>
      <c r="AP23" s="239">
        <v>1</v>
      </c>
      <c r="AQ23" s="214">
        <v>1</v>
      </c>
      <c r="AR23" s="207">
        <v>1</v>
      </c>
      <c r="AS23" s="239">
        <v>1</v>
      </c>
      <c r="AT23" s="214">
        <v>0</v>
      </c>
      <c r="AU23" s="207">
        <v>0</v>
      </c>
      <c r="AV23" s="239">
        <v>0</v>
      </c>
      <c r="AW23" s="214">
        <v>0</v>
      </c>
      <c r="AX23" s="207">
        <v>1</v>
      </c>
      <c r="AY23" s="239">
        <v>0</v>
      </c>
      <c r="AZ23" s="214">
        <v>0</v>
      </c>
      <c r="BA23" s="207">
        <v>0</v>
      </c>
      <c r="BB23" s="239">
        <v>0</v>
      </c>
      <c r="BC23" s="214">
        <v>1</v>
      </c>
      <c r="BD23" s="207">
        <v>0</v>
      </c>
      <c r="BE23" s="239">
        <v>0</v>
      </c>
      <c r="BF23" s="214">
        <v>1</v>
      </c>
      <c r="BG23" s="207">
        <v>0</v>
      </c>
      <c r="BH23" s="239">
        <v>0</v>
      </c>
      <c r="BI23" s="203">
        <f t="shared" ref="BI23:BK27" si="15">AQ23+AT23+AW23+AZ23+BC23+BF23</f>
        <v>3</v>
      </c>
      <c r="BJ23" s="203">
        <f t="shared" si="15"/>
        <v>2</v>
      </c>
      <c r="BK23" s="203">
        <f t="shared" si="15"/>
        <v>1</v>
      </c>
      <c r="BL23" s="204"/>
    </row>
    <row r="24" spans="1:64" ht="18" customHeight="1" thickBot="1">
      <c r="A24" s="205">
        <v>2</v>
      </c>
      <c r="B24" s="585"/>
      <c r="C24" s="206" t="s">
        <v>874</v>
      </c>
      <c r="D24" s="207">
        <v>0</v>
      </c>
      <c r="E24" s="207">
        <v>0</v>
      </c>
      <c r="F24" s="207">
        <v>0</v>
      </c>
      <c r="G24" s="207">
        <v>0</v>
      </c>
      <c r="H24" s="238">
        <v>0</v>
      </c>
      <c r="I24" s="208">
        <f t="shared" si="0"/>
        <v>0</v>
      </c>
      <c r="J24" s="209">
        <f t="shared" si="1"/>
        <v>0</v>
      </c>
      <c r="K24" s="210">
        <f t="shared" si="2"/>
        <v>0</v>
      </c>
      <c r="L24" s="238">
        <v>0</v>
      </c>
      <c r="M24" s="238">
        <v>0</v>
      </c>
      <c r="N24" s="238">
        <v>2</v>
      </c>
      <c r="O24" s="238">
        <v>12</v>
      </c>
      <c r="P24" s="238">
        <v>6</v>
      </c>
      <c r="Q24" s="211">
        <f t="shared" si="3"/>
        <v>2</v>
      </c>
      <c r="R24" s="234">
        <f t="shared" si="4"/>
        <v>12</v>
      </c>
      <c r="S24" s="235">
        <f t="shared" si="5"/>
        <v>6</v>
      </c>
      <c r="T24" s="200">
        <f t="shared" si="6"/>
        <v>20</v>
      </c>
      <c r="U24" s="201">
        <v>2</v>
      </c>
      <c r="V24" s="201">
        <v>12</v>
      </c>
      <c r="W24" s="201">
        <v>6</v>
      </c>
      <c r="Y24" s="214">
        <v>0</v>
      </c>
      <c r="Z24" s="207">
        <v>0</v>
      </c>
      <c r="AA24" s="239">
        <v>0</v>
      </c>
      <c r="AB24" s="214">
        <v>0</v>
      </c>
      <c r="AC24" s="207">
        <v>0</v>
      </c>
      <c r="AD24" s="239">
        <v>0</v>
      </c>
      <c r="AE24" s="214">
        <v>1</v>
      </c>
      <c r="AF24" s="207">
        <v>2</v>
      </c>
      <c r="AG24" s="239">
        <v>1</v>
      </c>
      <c r="AH24" s="214">
        <v>0</v>
      </c>
      <c r="AI24" s="207">
        <v>4</v>
      </c>
      <c r="AJ24" s="239">
        <v>1</v>
      </c>
      <c r="AK24" s="214">
        <v>0</v>
      </c>
      <c r="AL24" s="207">
        <v>1</v>
      </c>
      <c r="AM24" s="239">
        <v>2</v>
      </c>
      <c r="AN24" s="214">
        <v>0</v>
      </c>
      <c r="AO24" s="207">
        <v>0</v>
      </c>
      <c r="AP24" s="239">
        <v>0</v>
      </c>
      <c r="AQ24" s="214">
        <v>1</v>
      </c>
      <c r="AR24" s="207">
        <v>0</v>
      </c>
      <c r="AS24" s="239">
        <v>0</v>
      </c>
      <c r="AT24" s="214">
        <v>0</v>
      </c>
      <c r="AU24" s="207">
        <v>0</v>
      </c>
      <c r="AV24" s="239">
        <v>0</v>
      </c>
      <c r="AW24" s="214">
        <v>0</v>
      </c>
      <c r="AX24" s="207">
        <v>0</v>
      </c>
      <c r="AY24" s="239">
        <v>1</v>
      </c>
      <c r="AZ24" s="214">
        <v>0</v>
      </c>
      <c r="BA24" s="207">
        <v>3</v>
      </c>
      <c r="BB24" s="239">
        <v>0</v>
      </c>
      <c r="BC24" s="214">
        <v>0</v>
      </c>
      <c r="BD24" s="207">
        <v>2</v>
      </c>
      <c r="BE24" s="239">
        <v>1</v>
      </c>
      <c r="BF24" s="214">
        <v>0</v>
      </c>
      <c r="BG24" s="207">
        <v>0</v>
      </c>
      <c r="BH24" s="239">
        <v>0</v>
      </c>
      <c r="BI24" s="203">
        <f t="shared" si="15"/>
        <v>1</v>
      </c>
      <c r="BJ24" s="203">
        <f t="shared" si="15"/>
        <v>5</v>
      </c>
      <c r="BK24" s="203">
        <f t="shared" si="15"/>
        <v>2</v>
      </c>
      <c r="BL24" s="204"/>
    </row>
    <row r="25" spans="1:64" ht="18.75" thickBot="1">
      <c r="A25" s="205">
        <v>3</v>
      </c>
      <c r="B25" s="585"/>
      <c r="C25" s="206" t="s">
        <v>875</v>
      </c>
      <c r="D25" s="240">
        <v>0</v>
      </c>
      <c r="E25" s="207">
        <v>1</v>
      </c>
      <c r="F25" s="207">
        <v>0</v>
      </c>
      <c r="G25" s="207">
        <v>0</v>
      </c>
      <c r="H25" s="238">
        <v>0</v>
      </c>
      <c r="I25" s="208">
        <f t="shared" si="0"/>
        <v>0</v>
      </c>
      <c r="J25" s="209">
        <f t="shared" si="1"/>
        <v>0</v>
      </c>
      <c r="K25" s="210">
        <f t="shared" si="2"/>
        <v>1</v>
      </c>
      <c r="L25" s="238">
        <v>0</v>
      </c>
      <c r="M25" s="238">
        <v>1</v>
      </c>
      <c r="N25" s="238">
        <v>2</v>
      </c>
      <c r="O25" s="238">
        <v>14</v>
      </c>
      <c r="P25" s="238">
        <v>6</v>
      </c>
      <c r="Q25" s="211">
        <f t="shared" si="3"/>
        <v>2</v>
      </c>
      <c r="R25" s="234">
        <f t="shared" si="4"/>
        <v>14</v>
      </c>
      <c r="S25" s="235">
        <f t="shared" si="5"/>
        <v>7</v>
      </c>
      <c r="T25" s="200">
        <f t="shared" si="6"/>
        <v>23</v>
      </c>
      <c r="U25" s="201">
        <v>2</v>
      </c>
      <c r="V25" s="201">
        <v>14</v>
      </c>
      <c r="W25" s="201">
        <v>6</v>
      </c>
      <c r="Y25" s="214">
        <v>0</v>
      </c>
      <c r="Z25" s="207">
        <v>0</v>
      </c>
      <c r="AA25" s="239">
        <v>0</v>
      </c>
      <c r="AB25" s="214">
        <v>0</v>
      </c>
      <c r="AC25" s="207">
        <v>2</v>
      </c>
      <c r="AD25" s="239">
        <v>0</v>
      </c>
      <c r="AE25" s="214">
        <v>0</v>
      </c>
      <c r="AF25" s="207">
        <v>4</v>
      </c>
      <c r="AG25" s="239">
        <v>1</v>
      </c>
      <c r="AH25" s="214">
        <v>1</v>
      </c>
      <c r="AI25" s="207">
        <v>3</v>
      </c>
      <c r="AJ25" s="239">
        <v>0</v>
      </c>
      <c r="AK25" s="214">
        <v>0</v>
      </c>
      <c r="AL25" s="207">
        <v>4</v>
      </c>
      <c r="AM25" s="239">
        <v>4</v>
      </c>
      <c r="AN25" s="214">
        <v>0</v>
      </c>
      <c r="AO25" s="207">
        <v>0</v>
      </c>
      <c r="AP25" s="239">
        <v>0</v>
      </c>
      <c r="AQ25" s="214">
        <v>0</v>
      </c>
      <c r="AR25" s="207">
        <v>1</v>
      </c>
      <c r="AS25" s="239">
        <v>0</v>
      </c>
      <c r="AT25" s="214">
        <v>1</v>
      </c>
      <c r="AU25" s="207">
        <v>0</v>
      </c>
      <c r="AV25" s="239">
        <v>0</v>
      </c>
      <c r="AW25" s="214">
        <v>0</v>
      </c>
      <c r="AX25" s="207">
        <v>0</v>
      </c>
      <c r="AY25" s="239">
        <v>0</v>
      </c>
      <c r="AZ25" s="214">
        <v>0</v>
      </c>
      <c r="BA25" s="207">
        <v>0</v>
      </c>
      <c r="BB25" s="239">
        <v>1</v>
      </c>
      <c r="BC25" s="214">
        <v>0</v>
      </c>
      <c r="BD25" s="207">
        <v>0</v>
      </c>
      <c r="BE25" s="239">
        <v>0</v>
      </c>
      <c r="BF25" s="214">
        <v>0</v>
      </c>
      <c r="BG25" s="207">
        <v>0</v>
      </c>
      <c r="BH25" s="239">
        <v>1</v>
      </c>
      <c r="BI25" s="203">
        <f t="shared" si="15"/>
        <v>1</v>
      </c>
      <c r="BJ25" s="203">
        <f t="shared" si="15"/>
        <v>1</v>
      </c>
      <c r="BK25" s="203">
        <f t="shared" si="15"/>
        <v>2</v>
      </c>
      <c r="BL25" s="204"/>
    </row>
    <row r="26" spans="1:64" ht="18.75" thickBot="1">
      <c r="A26" s="205">
        <v>4</v>
      </c>
      <c r="B26" s="585"/>
      <c r="C26" s="206" t="s">
        <v>876</v>
      </c>
      <c r="D26" s="207">
        <v>0</v>
      </c>
      <c r="E26" s="207">
        <v>0</v>
      </c>
      <c r="F26" s="207">
        <v>0</v>
      </c>
      <c r="G26" s="207">
        <v>1</v>
      </c>
      <c r="H26" s="238">
        <v>0</v>
      </c>
      <c r="I26" s="208">
        <f t="shared" si="0"/>
        <v>0</v>
      </c>
      <c r="J26" s="209">
        <f t="shared" si="1"/>
        <v>1</v>
      </c>
      <c r="K26" s="210">
        <f t="shared" si="2"/>
        <v>0</v>
      </c>
      <c r="L26" s="238">
        <v>0</v>
      </c>
      <c r="M26" s="238">
        <v>2</v>
      </c>
      <c r="N26" s="238">
        <v>10</v>
      </c>
      <c r="O26" s="238">
        <v>18</v>
      </c>
      <c r="P26" s="238">
        <v>10</v>
      </c>
      <c r="Q26" s="211">
        <f t="shared" si="3"/>
        <v>10</v>
      </c>
      <c r="R26" s="234">
        <f t="shared" si="4"/>
        <v>18</v>
      </c>
      <c r="S26" s="235">
        <f t="shared" si="5"/>
        <v>12</v>
      </c>
      <c r="T26" s="200">
        <f t="shared" si="6"/>
        <v>40</v>
      </c>
      <c r="U26" s="201">
        <v>10</v>
      </c>
      <c r="V26" s="201">
        <v>17</v>
      </c>
      <c r="W26" s="201">
        <v>12</v>
      </c>
      <c r="Y26" s="214">
        <v>1</v>
      </c>
      <c r="Z26" s="207">
        <v>0</v>
      </c>
      <c r="AA26" s="239">
        <v>0</v>
      </c>
      <c r="AB26" s="214">
        <v>1</v>
      </c>
      <c r="AC26" s="207">
        <v>0</v>
      </c>
      <c r="AD26" s="239">
        <v>0</v>
      </c>
      <c r="AE26" s="214">
        <v>2</v>
      </c>
      <c r="AF26" s="207">
        <v>4</v>
      </c>
      <c r="AG26" s="239">
        <v>4</v>
      </c>
      <c r="AH26" s="214">
        <v>1</v>
      </c>
      <c r="AI26" s="207">
        <v>7</v>
      </c>
      <c r="AJ26" s="239">
        <v>2</v>
      </c>
      <c r="AK26" s="214">
        <v>1</v>
      </c>
      <c r="AL26" s="207">
        <v>4</v>
      </c>
      <c r="AM26" s="239">
        <v>1</v>
      </c>
      <c r="AN26" s="214">
        <v>0</v>
      </c>
      <c r="AO26" s="207">
        <v>2</v>
      </c>
      <c r="AP26" s="239">
        <v>2</v>
      </c>
      <c r="AQ26" s="214">
        <v>1</v>
      </c>
      <c r="AR26" s="207">
        <v>0</v>
      </c>
      <c r="AS26" s="239">
        <v>3</v>
      </c>
      <c r="AT26" s="214">
        <v>1</v>
      </c>
      <c r="AU26" s="207">
        <v>0</v>
      </c>
      <c r="AV26" s="239">
        <v>0</v>
      </c>
      <c r="AW26" s="214">
        <v>0</v>
      </c>
      <c r="AX26" s="207">
        <v>0</v>
      </c>
      <c r="AY26" s="239">
        <v>0</v>
      </c>
      <c r="AZ26" s="214">
        <v>1</v>
      </c>
      <c r="BA26" s="207">
        <v>0</v>
      </c>
      <c r="BB26" s="239">
        <v>0</v>
      </c>
      <c r="BC26" s="214">
        <v>1</v>
      </c>
      <c r="BD26" s="207">
        <v>0</v>
      </c>
      <c r="BE26" s="239">
        <v>0</v>
      </c>
      <c r="BF26" s="214">
        <v>0</v>
      </c>
      <c r="BG26" s="207">
        <v>1</v>
      </c>
      <c r="BH26" s="239">
        <v>0</v>
      </c>
      <c r="BI26" s="203">
        <f t="shared" si="15"/>
        <v>4</v>
      </c>
      <c r="BJ26" s="203">
        <f t="shared" si="15"/>
        <v>1</v>
      </c>
      <c r="BK26" s="203">
        <f t="shared" si="15"/>
        <v>3</v>
      </c>
      <c r="BL26" s="204"/>
    </row>
    <row r="27" spans="1:64" ht="18.75" thickBot="1">
      <c r="A27" s="205"/>
      <c r="B27" s="585"/>
      <c r="C27" s="241" t="s">
        <v>1825</v>
      </c>
      <c r="D27" s="207">
        <v>0</v>
      </c>
      <c r="E27" s="207">
        <v>0</v>
      </c>
      <c r="F27" s="207">
        <v>2</v>
      </c>
      <c r="G27" s="207">
        <v>0</v>
      </c>
      <c r="H27" s="238">
        <v>0</v>
      </c>
      <c r="I27" s="208">
        <f t="shared" si="0"/>
        <v>2</v>
      </c>
      <c r="J27" s="209">
        <f t="shared" si="1"/>
        <v>0</v>
      </c>
      <c r="K27" s="210">
        <f t="shared" si="2"/>
        <v>0</v>
      </c>
      <c r="L27" s="238">
        <v>0</v>
      </c>
      <c r="M27" s="238">
        <v>0</v>
      </c>
      <c r="N27" s="238">
        <v>2</v>
      </c>
      <c r="O27" s="238">
        <v>0</v>
      </c>
      <c r="P27" s="238">
        <v>0</v>
      </c>
      <c r="Q27" s="211">
        <f t="shared" si="3"/>
        <v>2</v>
      </c>
      <c r="R27" s="234">
        <f t="shared" si="4"/>
        <v>0</v>
      </c>
      <c r="S27" s="235">
        <f t="shared" si="5"/>
        <v>0</v>
      </c>
      <c r="T27" s="200">
        <f t="shared" si="6"/>
        <v>2</v>
      </c>
      <c r="U27" s="201">
        <v>0</v>
      </c>
      <c r="V27" s="201">
        <v>0</v>
      </c>
      <c r="W27" s="201">
        <v>0</v>
      </c>
      <c r="Y27" s="214">
        <v>0</v>
      </c>
      <c r="Z27" s="207">
        <v>0</v>
      </c>
      <c r="AA27" s="239">
        <v>0</v>
      </c>
      <c r="AB27" s="214">
        <v>0</v>
      </c>
      <c r="AC27" s="207">
        <v>0</v>
      </c>
      <c r="AD27" s="239">
        <v>0</v>
      </c>
      <c r="AE27" s="214">
        <v>0</v>
      </c>
      <c r="AF27" s="207">
        <v>0</v>
      </c>
      <c r="AG27" s="239">
        <v>0</v>
      </c>
      <c r="AH27" s="214">
        <v>0</v>
      </c>
      <c r="AI27" s="207">
        <v>0</v>
      </c>
      <c r="AJ27" s="239">
        <v>0</v>
      </c>
      <c r="AK27" s="214">
        <v>0</v>
      </c>
      <c r="AL27" s="207">
        <v>0</v>
      </c>
      <c r="AM27" s="239">
        <v>0</v>
      </c>
      <c r="AN27" s="214">
        <v>0</v>
      </c>
      <c r="AO27" s="207">
        <v>0</v>
      </c>
      <c r="AP27" s="239">
        <v>0</v>
      </c>
      <c r="AQ27" s="214">
        <v>0</v>
      </c>
      <c r="AR27" s="207">
        <v>0</v>
      </c>
      <c r="AS27" s="239">
        <v>0</v>
      </c>
      <c r="AT27" s="239">
        <v>0</v>
      </c>
      <c r="AU27" s="239">
        <v>0</v>
      </c>
      <c r="AV27" s="239">
        <v>0</v>
      </c>
      <c r="AW27" s="239">
        <v>0</v>
      </c>
      <c r="AX27" s="239">
        <v>0</v>
      </c>
      <c r="AY27" s="239">
        <v>0</v>
      </c>
      <c r="AZ27" s="239">
        <v>0</v>
      </c>
      <c r="BA27" s="239">
        <v>0</v>
      </c>
      <c r="BB27" s="239">
        <v>0</v>
      </c>
      <c r="BC27" s="239">
        <v>0</v>
      </c>
      <c r="BD27" s="239">
        <v>0</v>
      </c>
      <c r="BE27" s="239">
        <v>0</v>
      </c>
      <c r="BF27" s="239">
        <v>2</v>
      </c>
      <c r="BG27" s="239">
        <v>0</v>
      </c>
      <c r="BH27" s="239">
        <v>0</v>
      </c>
      <c r="BI27" s="203">
        <f t="shared" si="15"/>
        <v>2</v>
      </c>
      <c r="BJ27" s="203">
        <f t="shared" si="15"/>
        <v>0</v>
      </c>
      <c r="BK27" s="203">
        <f t="shared" si="15"/>
        <v>0</v>
      </c>
      <c r="BL27" s="204"/>
    </row>
    <row r="28" spans="1:64" s="233" customFormat="1" ht="18.75" thickBot="1">
      <c r="A28" s="223">
        <v>5</v>
      </c>
      <c r="B28" s="585"/>
      <c r="C28" s="224" t="s">
        <v>1818</v>
      </c>
      <c r="D28" s="225">
        <f t="shared" ref="D28:S28" si="16">SUM(D23:D27)</f>
        <v>0</v>
      </c>
      <c r="E28" s="225">
        <f t="shared" si="16"/>
        <v>1</v>
      </c>
      <c r="F28" s="225">
        <f t="shared" si="16"/>
        <v>3</v>
      </c>
      <c r="G28" s="225">
        <f t="shared" si="16"/>
        <v>1</v>
      </c>
      <c r="H28" s="225">
        <f t="shared" si="16"/>
        <v>0</v>
      </c>
      <c r="I28" s="225">
        <f t="shared" si="16"/>
        <v>3</v>
      </c>
      <c r="J28" s="225">
        <f t="shared" si="16"/>
        <v>1</v>
      </c>
      <c r="K28" s="225">
        <f t="shared" si="16"/>
        <v>1</v>
      </c>
      <c r="L28" s="225">
        <f t="shared" si="16"/>
        <v>0</v>
      </c>
      <c r="M28" s="225">
        <f t="shared" si="16"/>
        <v>4</v>
      </c>
      <c r="N28" s="225">
        <f t="shared" si="16"/>
        <v>21</v>
      </c>
      <c r="O28" s="225">
        <f t="shared" si="16"/>
        <v>49</v>
      </c>
      <c r="P28" s="225">
        <f t="shared" si="16"/>
        <v>24</v>
      </c>
      <c r="Q28" s="225">
        <f t="shared" si="16"/>
        <v>21</v>
      </c>
      <c r="R28" s="225">
        <f t="shared" si="16"/>
        <v>49</v>
      </c>
      <c r="S28" s="225">
        <f t="shared" si="16"/>
        <v>28</v>
      </c>
      <c r="T28" s="200">
        <f t="shared" si="6"/>
        <v>98</v>
      </c>
      <c r="U28" s="201">
        <v>18</v>
      </c>
      <c r="V28" s="201">
        <v>48</v>
      </c>
      <c r="W28" s="201">
        <v>27</v>
      </c>
      <c r="X28" s="177"/>
      <c r="Y28" s="227">
        <f t="shared" ref="Y28:BK28" si="17">SUM(Y23:Y26)</f>
        <v>1</v>
      </c>
      <c r="Z28" s="225">
        <f t="shared" si="17"/>
        <v>0</v>
      </c>
      <c r="AA28" s="228">
        <f t="shared" si="17"/>
        <v>0</v>
      </c>
      <c r="AB28" s="227">
        <f t="shared" si="17"/>
        <v>1</v>
      </c>
      <c r="AC28" s="225">
        <f t="shared" si="17"/>
        <v>2</v>
      </c>
      <c r="AD28" s="228">
        <f t="shared" si="17"/>
        <v>0</v>
      </c>
      <c r="AE28" s="227">
        <f t="shared" si="17"/>
        <v>3</v>
      </c>
      <c r="AF28" s="225">
        <f t="shared" si="17"/>
        <v>11</v>
      </c>
      <c r="AG28" s="228">
        <f t="shared" si="17"/>
        <v>7</v>
      </c>
      <c r="AH28" s="227">
        <f t="shared" si="17"/>
        <v>3</v>
      </c>
      <c r="AI28" s="225">
        <f t="shared" si="17"/>
        <v>15</v>
      </c>
      <c r="AJ28" s="228">
        <f t="shared" si="17"/>
        <v>3</v>
      </c>
      <c r="AK28" s="227">
        <f t="shared" si="17"/>
        <v>2</v>
      </c>
      <c r="AL28" s="225">
        <f t="shared" si="17"/>
        <v>10</v>
      </c>
      <c r="AM28" s="228">
        <f t="shared" si="17"/>
        <v>7</v>
      </c>
      <c r="AN28" s="227">
        <f t="shared" si="17"/>
        <v>0</v>
      </c>
      <c r="AO28" s="225">
        <f t="shared" si="17"/>
        <v>2</v>
      </c>
      <c r="AP28" s="228">
        <f t="shared" si="17"/>
        <v>3</v>
      </c>
      <c r="AQ28" s="227">
        <f t="shared" si="17"/>
        <v>3</v>
      </c>
      <c r="AR28" s="225">
        <f t="shared" si="17"/>
        <v>2</v>
      </c>
      <c r="AS28" s="228">
        <f t="shared" si="17"/>
        <v>4</v>
      </c>
      <c r="AT28" s="227">
        <f t="shared" si="17"/>
        <v>2</v>
      </c>
      <c r="AU28" s="225">
        <f t="shared" si="17"/>
        <v>0</v>
      </c>
      <c r="AV28" s="228">
        <f t="shared" si="17"/>
        <v>0</v>
      </c>
      <c r="AW28" s="227">
        <f t="shared" si="17"/>
        <v>0</v>
      </c>
      <c r="AX28" s="225">
        <f t="shared" si="17"/>
        <v>1</v>
      </c>
      <c r="AY28" s="228">
        <f t="shared" si="17"/>
        <v>1</v>
      </c>
      <c r="AZ28" s="227">
        <f t="shared" si="17"/>
        <v>1</v>
      </c>
      <c r="BA28" s="225">
        <f t="shared" si="17"/>
        <v>3</v>
      </c>
      <c r="BB28" s="228">
        <f t="shared" si="17"/>
        <v>1</v>
      </c>
      <c r="BC28" s="227">
        <f t="shared" si="17"/>
        <v>2</v>
      </c>
      <c r="BD28" s="225">
        <f t="shared" si="17"/>
        <v>2</v>
      </c>
      <c r="BE28" s="228">
        <f t="shared" si="17"/>
        <v>1</v>
      </c>
      <c r="BF28" s="227">
        <f t="shared" si="17"/>
        <v>1</v>
      </c>
      <c r="BG28" s="225">
        <f t="shared" si="17"/>
        <v>1</v>
      </c>
      <c r="BH28" s="228">
        <f t="shared" si="17"/>
        <v>1</v>
      </c>
      <c r="BI28" s="228">
        <f t="shared" si="17"/>
        <v>9</v>
      </c>
      <c r="BJ28" s="228">
        <f t="shared" si="17"/>
        <v>9</v>
      </c>
      <c r="BK28" s="228">
        <f t="shared" si="17"/>
        <v>8</v>
      </c>
      <c r="BL28" s="272">
        <f>SUM(BI28:BK28)</f>
        <v>26</v>
      </c>
    </row>
    <row r="29" spans="1:64" ht="18" customHeight="1" thickBot="1">
      <c r="A29" s="205">
        <v>1</v>
      </c>
      <c r="B29" s="585" t="s">
        <v>1070</v>
      </c>
      <c r="C29" s="206" t="s">
        <v>1831</v>
      </c>
      <c r="D29" s="207">
        <v>0</v>
      </c>
      <c r="E29" s="207">
        <v>0</v>
      </c>
      <c r="F29" s="207">
        <v>1</v>
      </c>
      <c r="G29" s="207">
        <v>0</v>
      </c>
      <c r="H29" s="238">
        <v>0</v>
      </c>
      <c r="I29" s="208">
        <f t="shared" ref="I29:I56" si="18">D29+F29</f>
        <v>1</v>
      </c>
      <c r="J29" s="209">
        <f t="shared" ref="J29:J56" si="19">G29</f>
        <v>0</v>
      </c>
      <c r="K29" s="210">
        <f t="shared" ref="K29:K56" si="20">E29+H29</f>
        <v>0</v>
      </c>
      <c r="L29" s="238">
        <v>0</v>
      </c>
      <c r="M29" s="238">
        <v>6</v>
      </c>
      <c r="N29" s="238">
        <v>5</v>
      </c>
      <c r="O29" s="238">
        <v>4</v>
      </c>
      <c r="P29" s="238">
        <v>7</v>
      </c>
      <c r="Q29" s="211">
        <f t="shared" ref="Q29:Q56" si="21">+N29+L29</f>
        <v>5</v>
      </c>
      <c r="R29" s="234">
        <f t="shared" ref="R29:R56" si="22">+O29</f>
        <v>4</v>
      </c>
      <c r="S29" s="235">
        <f t="shared" ref="S29:S56" si="23">P29+M29</f>
        <v>13</v>
      </c>
      <c r="T29" s="200">
        <f t="shared" si="6"/>
        <v>22</v>
      </c>
      <c r="U29" s="201">
        <v>4</v>
      </c>
      <c r="V29" s="201">
        <v>4</v>
      </c>
      <c r="W29" s="201">
        <v>13</v>
      </c>
      <c r="Y29" s="214">
        <v>0</v>
      </c>
      <c r="Z29" s="214">
        <v>0</v>
      </c>
      <c r="AA29" s="214">
        <v>1</v>
      </c>
      <c r="AB29" s="214">
        <v>0</v>
      </c>
      <c r="AC29" s="214">
        <v>0</v>
      </c>
      <c r="AD29" s="214">
        <v>1</v>
      </c>
      <c r="AE29" s="214">
        <v>0</v>
      </c>
      <c r="AF29" s="214">
        <v>2</v>
      </c>
      <c r="AG29" s="214">
        <v>2</v>
      </c>
      <c r="AH29" s="214">
        <v>1</v>
      </c>
      <c r="AI29" s="214">
        <v>2</v>
      </c>
      <c r="AJ29" s="214">
        <v>0</v>
      </c>
      <c r="AK29" s="214">
        <v>0</v>
      </c>
      <c r="AL29" s="214">
        <v>0</v>
      </c>
      <c r="AM29" s="214">
        <v>2</v>
      </c>
      <c r="AN29" s="214">
        <v>2</v>
      </c>
      <c r="AO29" s="214">
        <v>0</v>
      </c>
      <c r="AP29" s="214">
        <v>1</v>
      </c>
      <c r="AQ29" s="214">
        <v>0</v>
      </c>
      <c r="AR29" s="214">
        <v>0</v>
      </c>
      <c r="AS29" s="214">
        <v>4</v>
      </c>
      <c r="AT29" s="214">
        <v>0</v>
      </c>
      <c r="AU29" s="214">
        <v>0</v>
      </c>
      <c r="AV29" s="214">
        <v>0</v>
      </c>
      <c r="AW29" s="214">
        <v>0</v>
      </c>
      <c r="AX29" s="214">
        <v>0</v>
      </c>
      <c r="AY29" s="214">
        <v>1</v>
      </c>
      <c r="AZ29" s="214">
        <v>1</v>
      </c>
      <c r="BA29" s="214">
        <v>0</v>
      </c>
      <c r="BB29" s="214">
        <v>1</v>
      </c>
      <c r="BC29" s="214">
        <v>0</v>
      </c>
      <c r="BD29" s="214">
        <v>0</v>
      </c>
      <c r="BE29" s="214">
        <v>0</v>
      </c>
      <c r="BF29" s="214">
        <v>1</v>
      </c>
      <c r="BG29" s="214">
        <v>0</v>
      </c>
      <c r="BH29" s="214">
        <v>0</v>
      </c>
      <c r="BI29" s="203">
        <f t="shared" ref="BI29:BK32" si="24">AQ29+AT29+AW29+AZ29+BC29+BF29</f>
        <v>2</v>
      </c>
      <c r="BJ29" s="203">
        <f t="shared" si="24"/>
        <v>0</v>
      </c>
      <c r="BK29" s="203">
        <f t="shared" si="24"/>
        <v>6</v>
      </c>
      <c r="BL29" s="204"/>
    </row>
    <row r="30" spans="1:64" ht="18.75" thickBot="1">
      <c r="A30" s="205">
        <v>2</v>
      </c>
      <c r="B30" s="585"/>
      <c r="C30" s="206" t="s">
        <v>1832</v>
      </c>
      <c r="D30" s="207">
        <v>0</v>
      </c>
      <c r="E30" s="207">
        <v>0</v>
      </c>
      <c r="F30" s="207">
        <v>0</v>
      </c>
      <c r="G30" s="207">
        <v>0</v>
      </c>
      <c r="H30" s="238">
        <v>1</v>
      </c>
      <c r="I30" s="208">
        <f t="shared" si="18"/>
        <v>0</v>
      </c>
      <c r="J30" s="209">
        <f t="shared" si="19"/>
        <v>0</v>
      </c>
      <c r="K30" s="210">
        <f t="shared" si="20"/>
        <v>1</v>
      </c>
      <c r="L30" s="238">
        <v>0</v>
      </c>
      <c r="M30" s="238">
        <v>2</v>
      </c>
      <c r="N30" s="238">
        <v>2</v>
      </c>
      <c r="O30" s="238">
        <v>13</v>
      </c>
      <c r="P30" s="238">
        <v>5</v>
      </c>
      <c r="Q30" s="211">
        <f t="shared" si="21"/>
        <v>2</v>
      </c>
      <c r="R30" s="234">
        <f t="shared" si="22"/>
        <v>13</v>
      </c>
      <c r="S30" s="235">
        <f t="shared" si="23"/>
        <v>7</v>
      </c>
      <c r="T30" s="200">
        <f t="shared" si="6"/>
        <v>22</v>
      </c>
      <c r="U30" s="201">
        <v>2</v>
      </c>
      <c r="V30" s="201">
        <v>13</v>
      </c>
      <c r="W30" s="201">
        <v>6</v>
      </c>
      <c r="Y30" s="214">
        <v>0</v>
      </c>
      <c r="Z30" s="214">
        <v>0</v>
      </c>
      <c r="AA30" s="214">
        <v>1</v>
      </c>
      <c r="AB30" s="214">
        <v>0</v>
      </c>
      <c r="AC30" s="214">
        <v>0</v>
      </c>
      <c r="AD30" s="214">
        <v>0</v>
      </c>
      <c r="AE30" s="214">
        <v>1</v>
      </c>
      <c r="AF30" s="214">
        <v>7</v>
      </c>
      <c r="AG30" s="214">
        <v>1</v>
      </c>
      <c r="AH30" s="214">
        <v>0</v>
      </c>
      <c r="AI30" s="214">
        <v>1</v>
      </c>
      <c r="AJ30" s="214">
        <v>1</v>
      </c>
      <c r="AK30" s="214">
        <v>0</v>
      </c>
      <c r="AL30" s="214">
        <v>4</v>
      </c>
      <c r="AM30" s="214">
        <v>0</v>
      </c>
      <c r="AN30" s="214">
        <v>0</v>
      </c>
      <c r="AO30" s="214">
        <v>0</v>
      </c>
      <c r="AP30" s="214">
        <v>0</v>
      </c>
      <c r="AQ30" s="214">
        <v>1</v>
      </c>
      <c r="AR30" s="214">
        <v>0</v>
      </c>
      <c r="AS30" s="214">
        <v>1</v>
      </c>
      <c r="AT30" s="214">
        <v>0</v>
      </c>
      <c r="AU30" s="214">
        <v>0</v>
      </c>
      <c r="AV30" s="214">
        <v>0</v>
      </c>
      <c r="AW30" s="214">
        <v>0</v>
      </c>
      <c r="AX30" s="214">
        <v>0</v>
      </c>
      <c r="AY30" s="214">
        <v>2</v>
      </c>
      <c r="AZ30" s="214">
        <v>0</v>
      </c>
      <c r="BA30" s="214">
        <v>1</v>
      </c>
      <c r="BB30" s="214">
        <v>0</v>
      </c>
      <c r="BC30" s="214">
        <v>0</v>
      </c>
      <c r="BD30" s="214">
        <v>0</v>
      </c>
      <c r="BE30" s="214">
        <v>0</v>
      </c>
      <c r="BF30" s="214">
        <v>0</v>
      </c>
      <c r="BG30" s="214">
        <v>0</v>
      </c>
      <c r="BH30" s="214">
        <v>1</v>
      </c>
      <c r="BI30" s="203">
        <f t="shared" si="24"/>
        <v>1</v>
      </c>
      <c r="BJ30" s="203">
        <f t="shared" si="24"/>
        <v>1</v>
      </c>
      <c r="BK30" s="203">
        <f t="shared" si="24"/>
        <v>4</v>
      </c>
      <c r="BL30" s="204"/>
    </row>
    <row r="31" spans="1:64" ht="18.75" thickBot="1">
      <c r="A31" s="205">
        <v>3</v>
      </c>
      <c r="B31" s="585"/>
      <c r="C31" s="206" t="s">
        <v>1833</v>
      </c>
      <c r="D31" s="207">
        <v>0</v>
      </c>
      <c r="E31" s="207">
        <v>0</v>
      </c>
      <c r="F31" s="207">
        <v>1</v>
      </c>
      <c r="G31" s="207">
        <v>0</v>
      </c>
      <c r="H31" s="238">
        <v>0</v>
      </c>
      <c r="I31" s="208">
        <f t="shared" si="18"/>
        <v>1</v>
      </c>
      <c r="J31" s="209">
        <f t="shared" si="19"/>
        <v>0</v>
      </c>
      <c r="K31" s="210">
        <f t="shared" si="20"/>
        <v>0</v>
      </c>
      <c r="L31" s="238">
        <v>0</v>
      </c>
      <c r="M31" s="238">
        <v>0</v>
      </c>
      <c r="N31" s="238">
        <v>5</v>
      </c>
      <c r="O31" s="238">
        <v>3</v>
      </c>
      <c r="P31" s="238">
        <v>4</v>
      </c>
      <c r="Q31" s="211">
        <f t="shared" si="21"/>
        <v>5</v>
      </c>
      <c r="R31" s="234">
        <f t="shared" si="22"/>
        <v>3</v>
      </c>
      <c r="S31" s="235">
        <f t="shared" si="23"/>
        <v>4</v>
      </c>
      <c r="T31" s="200">
        <f t="shared" si="6"/>
        <v>12</v>
      </c>
      <c r="U31" s="201">
        <v>4</v>
      </c>
      <c r="V31" s="201">
        <v>3</v>
      </c>
      <c r="W31" s="201">
        <v>4</v>
      </c>
      <c r="Y31" s="214">
        <v>0</v>
      </c>
      <c r="Z31" s="214">
        <v>0</v>
      </c>
      <c r="AA31" s="214">
        <v>1</v>
      </c>
      <c r="AB31" s="214">
        <v>1</v>
      </c>
      <c r="AC31" s="214">
        <v>0</v>
      </c>
      <c r="AD31" s="214">
        <v>0</v>
      </c>
      <c r="AE31" s="214">
        <v>1</v>
      </c>
      <c r="AF31" s="214">
        <v>1</v>
      </c>
      <c r="AG31" s="214">
        <v>0</v>
      </c>
      <c r="AH31" s="214">
        <v>0</v>
      </c>
      <c r="AI31" s="214">
        <v>0</v>
      </c>
      <c r="AJ31" s="214">
        <v>3</v>
      </c>
      <c r="AK31" s="214">
        <v>0</v>
      </c>
      <c r="AL31" s="214">
        <v>0</v>
      </c>
      <c r="AM31" s="214">
        <v>0</v>
      </c>
      <c r="AN31" s="214">
        <v>0</v>
      </c>
      <c r="AO31" s="214">
        <v>1</v>
      </c>
      <c r="AP31" s="214">
        <v>0</v>
      </c>
      <c r="AQ31" s="214">
        <v>0</v>
      </c>
      <c r="AR31" s="214">
        <v>0</v>
      </c>
      <c r="AS31" s="214">
        <v>0</v>
      </c>
      <c r="AT31" s="214">
        <v>0</v>
      </c>
      <c r="AU31" s="214">
        <v>0</v>
      </c>
      <c r="AV31" s="214">
        <v>0</v>
      </c>
      <c r="AW31" s="214">
        <v>0</v>
      </c>
      <c r="AX31" s="214">
        <v>1</v>
      </c>
      <c r="AY31" s="214">
        <v>0</v>
      </c>
      <c r="AZ31" s="214">
        <v>2</v>
      </c>
      <c r="BA31" s="214">
        <v>0</v>
      </c>
      <c r="BB31" s="214">
        <v>0</v>
      </c>
      <c r="BC31" s="214">
        <v>0</v>
      </c>
      <c r="BD31" s="214">
        <v>0</v>
      </c>
      <c r="BE31" s="214">
        <v>0</v>
      </c>
      <c r="BF31" s="214">
        <v>1</v>
      </c>
      <c r="BG31" s="214">
        <v>0</v>
      </c>
      <c r="BH31" s="214">
        <v>0</v>
      </c>
      <c r="BI31" s="203">
        <f t="shared" si="24"/>
        <v>3</v>
      </c>
      <c r="BJ31" s="203">
        <f t="shared" si="24"/>
        <v>1</v>
      </c>
      <c r="BK31" s="203">
        <f t="shared" si="24"/>
        <v>0</v>
      </c>
      <c r="BL31" s="204"/>
    </row>
    <row r="32" spans="1:64" ht="18.75" thickBot="1">
      <c r="A32" s="205">
        <v>4</v>
      </c>
      <c r="B32" s="585"/>
      <c r="C32" s="206" t="s">
        <v>1834</v>
      </c>
      <c r="D32" s="207">
        <v>0</v>
      </c>
      <c r="E32" s="207">
        <v>0</v>
      </c>
      <c r="F32" s="207">
        <v>3</v>
      </c>
      <c r="G32" s="207">
        <v>0</v>
      </c>
      <c r="H32" s="238">
        <v>0</v>
      </c>
      <c r="I32" s="208">
        <f t="shared" si="18"/>
        <v>3</v>
      </c>
      <c r="J32" s="209">
        <f t="shared" si="19"/>
        <v>0</v>
      </c>
      <c r="K32" s="210">
        <f t="shared" si="20"/>
        <v>0</v>
      </c>
      <c r="L32" s="238">
        <v>0</v>
      </c>
      <c r="M32" s="238">
        <v>1</v>
      </c>
      <c r="N32" s="238">
        <v>15</v>
      </c>
      <c r="O32" s="238">
        <v>2</v>
      </c>
      <c r="P32" s="238">
        <v>2</v>
      </c>
      <c r="Q32" s="211">
        <f t="shared" si="21"/>
        <v>15</v>
      </c>
      <c r="R32" s="234">
        <f t="shared" si="22"/>
        <v>2</v>
      </c>
      <c r="S32" s="235">
        <f t="shared" si="23"/>
        <v>3</v>
      </c>
      <c r="T32" s="200">
        <f t="shared" si="6"/>
        <v>20</v>
      </c>
      <c r="U32" s="201">
        <v>12</v>
      </c>
      <c r="V32" s="201">
        <v>2</v>
      </c>
      <c r="W32" s="201">
        <v>3</v>
      </c>
      <c r="Y32" s="214">
        <v>1</v>
      </c>
      <c r="Z32" s="214">
        <v>0</v>
      </c>
      <c r="AA32" s="214">
        <v>0</v>
      </c>
      <c r="AB32" s="214">
        <v>1</v>
      </c>
      <c r="AC32" s="214">
        <v>0</v>
      </c>
      <c r="AD32" s="214">
        <v>1</v>
      </c>
      <c r="AE32" s="214">
        <v>2</v>
      </c>
      <c r="AF32" s="214">
        <v>1</v>
      </c>
      <c r="AG32" s="214">
        <v>0</v>
      </c>
      <c r="AH32" s="214">
        <v>4</v>
      </c>
      <c r="AI32" s="214">
        <v>1</v>
      </c>
      <c r="AJ32" s="214">
        <v>1</v>
      </c>
      <c r="AK32" s="214">
        <v>0</v>
      </c>
      <c r="AL32" s="214">
        <v>0</v>
      </c>
      <c r="AM32" s="214">
        <v>0</v>
      </c>
      <c r="AN32" s="214">
        <v>0</v>
      </c>
      <c r="AO32" s="214">
        <v>0</v>
      </c>
      <c r="AP32" s="214">
        <v>0</v>
      </c>
      <c r="AQ32" s="214">
        <v>1</v>
      </c>
      <c r="AR32" s="214">
        <v>0</v>
      </c>
      <c r="AS32" s="214">
        <v>1</v>
      </c>
      <c r="AT32" s="214">
        <v>0</v>
      </c>
      <c r="AU32" s="214">
        <v>0</v>
      </c>
      <c r="AV32" s="214">
        <v>0</v>
      </c>
      <c r="AW32" s="214">
        <v>0</v>
      </c>
      <c r="AX32" s="214">
        <v>0</v>
      </c>
      <c r="AY32" s="214">
        <v>0</v>
      </c>
      <c r="AZ32" s="214">
        <v>1</v>
      </c>
      <c r="BA32" s="214">
        <v>0</v>
      </c>
      <c r="BB32" s="214">
        <v>0</v>
      </c>
      <c r="BC32" s="214">
        <v>2</v>
      </c>
      <c r="BD32" s="214">
        <v>0</v>
      </c>
      <c r="BE32" s="214">
        <v>0</v>
      </c>
      <c r="BF32" s="214">
        <v>3</v>
      </c>
      <c r="BG32" s="214">
        <v>0</v>
      </c>
      <c r="BH32" s="214">
        <v>0</v>
      </c>
      <c r="BI32" s="203">
        <f t="shared" si="24"/>
        <v>7</v>
      </c>
      <c r="BJ32" s="203">
        <f t="shared" si="24"/>
        <v>0</v>
      </c>
      <c r="BK32" s="203">
        <f t="shared" si="24"/>
        <v>1</v>
      </c>
      <c r="BL32" s="204"/>
    </row>
    <row r="33" spans="1:64" s="233" customFormat="1" ht="18.75" thickBot="1">
      <c r="A33" s="223">
        <v>6</v>
      </c>
      <c r="B33" s="585"/>
      <c r="C33" s="224" t="s">
        <v>1818</v>
      </c>
      <c r="D33" s="225">
        <f>SUM(D29:D32)</f>
        <v>0</v>
      </c>
      <c r="E33" s="225">
        <f>SUM(E29:E32)</f>
        <v>0</v>
      </c>
      <c r="F33" s="225">
        <f>SUM(F29:F32)</f>
        <v>5</v>
      </c>
      <c r="G33" s="225">
        <f>SUM(G29:G32)</f>
        <v>0</v>
      </c>
      <c r="H33" s="226">
        <f>SUM(H29:H32)</f>
        <v>1</v>
      </c>
      <c r="I33" s="227">
        <f t="shared" si="18"/>
        <v>5</v>
      </c>
      <c r="J33" s="225">
        <f t="shared" si="19"/>
        <v>0</v>
      </c>
      <c r="K33" s="228">
        <f t="shared" si="20"/>
        <v>1</v>
      </c>
      <c r="L33" s="228">
        <f>SUM(L29:L32)</f>
        <v>0</v>
      </c>
      <c r="M33" s="228">
        <f>SUM(M29:M32)</f>
        <v>9</v>
      </c>
      <c r="N33" s="228">
        <f>SUM(N29:N32)</f>
        <v>27</v>
      </c>
      <c r="O33" s="228">
        <f>SUM(O29:O32)</f>
        <v>22</v>
      </c>
      <c r="P33" s="226">
        <f>SUM(P29:P32)</f>
        <v>18</v>
      </c>
      <c r="Q33" s="229">
        <f t="shared" si="21"/>
        <v>27</v>
      </c>
      <c r="R33" s="228">
        <f t="shared" si="22"/>
        <v>22</v>
      </c>
      <c r="S33" s="228">
        <f t="shared" si="23"/>
        <v>27</v>
      </c>
      <c r="T33" s="200">
        <f t="shared" si="6"/>
        <v>76</v>
      </c>
      <c r="U33" s="201">
        <v>22</v>
      </c>
      <c r="V33" s="201">
        <v>22</v>
      </c>
      <c r="W33" s="201">
        <v>26</v>
      </c>
      <c r="X33" s="177"/>
      <c r="Y33" s="227">
        <f t="shared" ref="Y33:BK33" si="25">SUM(Y29:Y32)</f>
        <v>1</v>
      </c>
      <c r="Z33" s="225">
        <f t="shared" si="25"/>
        <v>0</v>
      </c>
      <c r="AA33" s="228">
        <f t="shared" si="25"/>
        <v>3</v>
      </c>
      <c r="AB33" s="227">
        <f t="shared" si="25"/>
        <v>2</v>
      </c>
      <c r="AC33" s="225">
        <f t="shared" si="25"/>
        <v>0</v>
      </c>
      <c r="AD33" s="228">
        <f t="shared" si="25"/>
        <v>2</v>
      </c>
      <c r="AE33" s="227">
        <f t="shared" si="25"/>
        <v>4</v>
      </c>
      <c r="AF33" s="225">
        <f t="shared" si="25"/>
        <v>11</v>
      </c>
      <c r="AG33" s="228">
        <f t="shared" si="25"/>
        <v>3</v>
      </c>
      <c r="AH33" s="227">
        <f t="shared" si="25"/>
        <v>5</v>
      </c>
      <c r="AI33" s="225">
        <f t="shared" si="25"/>
        <v>4</v>
      </c>
      <c r="AJ33" s="228">
        <f t="shared" si="25"/>
        <v>5</v>
      </c>
      <c r="AK33" s="227">
        <f t="shared" si="25"/>
        <v>0</v>
      </c>
      <c r="AL33" s="225">
        <f t="shared" si="25"/>
        <v>4</v>
      </c>
      <c r="AM33" s="228">
        <f t="shared" si="25"/>
        <v>2</v>
      </c>
      <c r="AN33" s="227">
        <f t="shared" si="25"/>
        <v>2</v>
      </c>
      <c r="AO33" s="225">
        <f t="shared" si="25"/>
        <v>1</v>
      </c>
      <c r="AP33" s="228">
        <f t="shared" si="25"/>
        <v>1</v>
      </c>
      <c r="AQ33" s="227">
        <f t="shared" si="25"/>
        <v>2</v>
      </c>
      <c r="AR33" s="225">
        <f t="shared" si="25"/>
        <v>0</v>
      </c>
      <c r="AS33" s="228">
        <f t="shared" si="25"/>
        <v>6</v>
      </c>
      <c r="AT33" s="227">
        <f t="shared" si="25"/>
        <v>0</v>
      </c>
      <c r="AU33" s="225">
        <f t="shared" si="25"/>
        <v>0</v>
      </c>
      <c r="AV33" s="228">
        <f t="shared" si="25"/>
        <v>0</v>
      </c>
      <c r="AW33" s="227">
        <f t="shared" si="25"/>
        <v>0</v>
      </c>
      <c r="AX33" s="225">
        <f t="shared" si="25"/>
        <v>1</v>
      </c>
      <c r="AY33" s="228">
        <f t="shared" si="25"/>
        <v>3</v>
      </c>
      <c r="AZ33" s="227">
        <f t="shared" si="25"/>
        <v>4</v>
      </c>
      <c r="BA33" s="225">
        <f t="shared" si="25"/>
        <v>1</v>
      </c>
      <c r="BB33" s="228">
        <f t="shared" si="25"/>
        <v>1</v>
      </c>
      <c r="BC33" s="227">
        <f t="shared" si="25"/>
        <v>2</v>
      </c>
      <c r="BD33" s="225">
        <f t="shared" si="25"/>
        <v>0</v>
      </c>
      <c r="BE33" s="228">
        <f t="shared" si="25"/>
        <v>0</v>
      </c>
      <c r="BF33" s="227">
        <f t="shared" si="25"/>
        <v>5</v>
      </c>
      <c r="BG33" s="225">
        <f t="shared" si="25"/>
        <v>0</v>
      </c>
      <c r="BH33" s="228">
        <f t="shared" si="25"/>
        <v>1</v>
      </c>
      <c r="BI33" s="230">
        <f t="shared" si="25"/>
        <v>13</v>
      </c>
      <c r="BJ33" s="230">
        <f t="shared" si="25"/>
        <v>2</v>
      </c>
      <c r="BK33" s="231">
        <f t="shared" si="25"/>
        <v>11</v>
      </c>
      <c r="BL33" s="232">
        <f>SUM(BI33:BK33)</f>
        <v>26</v>
      </c>
    </row>
    <row r="34" spans="1:64" ht="18" customHeight="1" thickBot="1">
      <c r="A34" s="205">
        <v>1</v>
      </c>
      <c r="B34" s="585" t="s">
        <v>1071</v>
      </c>
      <c r="C34" s="206" t="s">
        <v>877</v>
      </c>
      <c r="D34" s="207">
        <v>0</v>
      </c>
      <c r="E34" s="207">
        <v>0</v>
      </c>
      <c r="F34" s="207">
        <v>0</v>
      </c>
      <c r="G34" s="207">
        <v>0</v>
      </c>
      <c r="H34" s="207">
        <v>0</v>
      </c>
      <c r="I34" s="208">
        <f t="shared" si="18"/>
        <v>0</v>
      </c>
      <c r="J34" s="209">
        <f t="shared" si="19"/>
        <v>0</v>
      </c>
      <c r="K34" s="210">
        <f t="shared" si="20"/>
        <v>0</v>
      </c>
      <c r="L34" s="239">
        <v>0</v>
      </c>
      <c r="M34" s="239">
        <v>1</v>
      </c>
      <c r="N34" s="239">
        <v>1</v>
      </c>
      <c r="O34" s="239">
        <v>3</v>
      </c>
      <c r="P34" s="238">
        <v>2</v>
      </c>
      <c r="Q34" s="211">
        <f t="shared" si="21"/>
        <v>1</v>
      </c>
      <c r="R34" s="234">
        <f t="shared" si="22"/>
        <v>3</v>
      </c>
      <c r="S34" s="235">
        <f t="shared" si="23"/>
        <v>3</v>
      </c>
      <c r="T34" s="200">
        <f t="shared" si="6"/>
        <v>7</v>
      </c>
      <c r="U34" s="201">
        <v>1</v>
      </c>
      <c r="V34" s="201">
        <v>3</v>
      </c>
      <c r="W34" s="201">
        <v>3</v>
      </c>
      <c r="Y34" s="238">
        <v>0</v>
      </c>
      <c r="Z34" s="207">
        <v>0</v>
      </c>
      <c r="AA34" s="239">
        <v>0</v>
      </c>
      <c r="AB34" s="214">
        <v>0</v>
      </c>
      <c r="AC34" s="207">
        <v>0</v>
      </c>
      <c r="AD34" s="239">
        <v>1</v>
      </c>
      <c r="AE34" s="214">
        <v>0</v>
      </c>
      <c r="AF34" s="207">
        <v>1</v>
      </c>
      <c r="AG34" s="239">
        <v>0</v>
      </c>
      <c r="AH34" s="214">
        <v>0</v>
      </c>
      <c r="AI34" s="207">
        <v>1</v>
      </c>
      <c r="AJ34" s="239">
        <v>0</v>
      </c>
      <c r="AK34" s="214">
        <v>0</v>
      </c>
      <c r="AL34" s="207">
        <v>1</v>
      </c>
      <c r="AM34" s="239">
        <v>0</v>
      </c>
      <c r="AN34" s="214">
        <v>0</v>
      </c>
      <c r="AO34" s="207">
        <v>0</v>
      </c>
      <c r="AP34" s="239">
        <v>0</v>
      </c>
      <c r="AQ34" s="214">
        <v>1</v>
      </c>
      <c r="AR34" s="207">
        <v>0</v>
      </c>
      <c r="AS34" s="239">
        <v>1</v>
      </c>
      <c r="AT34" s="214">
        <v>0</v>
      </c>
      <c r="AU34" s="207">
        <v>0</v>
      </c>
      <c r="AV34" s="239">
        <v>1</v>
      </c>
      <c r="AW34" s="214">
        <v>0</v>
      </c>
      <c r="AX34" s="207">
        <v>0</v>
      </c>
      <c r="AY34" s="239">
        <v>0</v>
      </c>
      <c r="AZ34" s="214">
        <v>0</v>
      </c>
      <c r="BA34" s="207">
        <v>0</v>
      </c>
      <c r="BB34" s="239">
        <v>0</v>
      </c>
      <c r="BC34" s="214">
        <v>0</v>
      </c>
      <c r="BD34" s="207">
        <v>0</v>
      </c>
      <c r="BE34" s="239">
        <v>0</v>
      </c>
      <c r="BF34" s="214">
        <v>0</v>
      </c>
      <c r="BG34" s="207">
        <v>0</v>
      </c>
      <c r="BH34" s="239">
        <v>0</v>
      </c>
      <c r="BI34" s="203">
        <f t="shared" ref="BI34:BK37" si="26">AQ34+AT34+AW34+AZ34+BC34+BF34</f>
        <v>1</v>
      </c>
      <c r="BJ34" s="203">
        <f t="shared" si="26"/>
        <v>0</v>
      </c>
      <c r="BK34" s="203">
        <f t="shared" si="26"/>
        <v>2</v>
      </c>
      <c r="BL34" s="204"/>
    </row>
    <row r="35" spans="1:64" ht="18.75" thickBot="1">
      <c r="A35" s="205">
        <v>2</v>
      </c>
      <c r="B35" s="585"/>
      <c r="C35" s="206" t="s">
        <v>878</v>
      </c>
      <c r="D35" s="207">
        <v>0</v>
      </c>
      <c r="E35" s="207">
        <v>1</v>
      </c>
      <c r="F35" s="207">
        <v>0</v>
      </c>
      <c r="G35" s="207">
        <v>0</v>
      </c>
      <c r="H35" s="207">
        <v>0</v>
      </c>
      <c r="I35" s="208">
        <f t="shared" si="18"/>
        <v>0</v>
      </c>
      <c r="J35" s="209">
        <f t="shared" si="19"/>
        <v>0</v>
      </c>
      <c r="K35" s="210">
        <f t="shared" si="20"/>
        <v>1</v>
      </c>
      <c r="L35" s="239">
        <v>0</v>
      </c>
      <c r="M35" s="239">
        <v>5</v>
      </c>
      <c r="N35" s="239">
        <v>5</v>
      </c>
      <c r="O35" s="239">
        <v>4</v>
      </c>
      <c r="P35" s="238">
        <v>12</v>
      </c>
      <c r="Q35" s="211">
        <f t="shared" si="21"/>
        <v>5</v>
      </c>
      <c r="R35" s="234">
        <f t="shared" si="22"/>
        <v>4</v>
      </c>
      <c r="S35" s="235">
        <f t="shared" si="23"/>
        <v>17</v>
      </c>
      <c r="T35" s="200">
        <f t="shared" si="6"/>
        <v>26</v>
      </c>
      <c r="U35" s="201">
        <v>5</v>
      </c>
      <c r="V35" s="201">
        <v>4</v>
      </c>
      <c r="W35" s="201">
        <v>16</v>
      </c>
      <c r="Y35" s="214">
        <v>0</v>
      </c>
      <c r="Z35" s="207">
        <v>0</v>
      </c>
      <c r="AA35" s="239">
        <v>3</v>
      </c>
      <c r="AB35" s="214">
        <v>0</v>
      </c>
      <c r="AC35" s="207">
        <v>0</v>
      </c>
      <c r="AD35" s="239">
        <v>1</v>
      </c>
      <c r="AE35" s="214">
        <v>1</v>
      </c>
      <c r="AF35" s="207">
        <v>1</v>
      </c>
      <c r="AG35" s="239">
        <v>1</v>
      </c>
      <c r="AH35" s="214">
        <v>1</v>
      </c>
      <c r="AI35" s="207">
        <v>3</v>
      </c>
      <c r="AJ35" s="239">
        <v>4</v>
      </c>
      <c r="AK35" s="214">
        <v>1</v>
      </c>
      <c r="AL35" s="207">
        <v>0</v>
      </c>
      <c r="AM35" s="239">
        <v>2</v>
      </c>
      <c r="AN35" s="214">
        <v>1</v>
      </c>
      <c r="AO35" s="207">
        <v>0</v>
      </c>
      <c r="AP35" s="239">
        <v>2</v>
      </c>
      <c r="AQ35" s="214">
        <v>1</v>
      </c>
      <c r="AR35" s="207">
        <v>0</v>
      </c>
      <c r="AS35" s="239">
        <v>0</v>
      </c>
      <c r="AT35" s="214">
        <v>0</v>
      </c>
      <c r="AU35" s="207">
        <v>0</v>
      </c>
      <c r="AV35" s="239">
        <v>1</v>
      </c>
      <c r="AW35" s="214">
        <v>0</v>
      </c>
      <c r="AX35" s="207">
        <v>0</v>
      </c>
      <c r="AY35" s="239">
        <v>0</v>
      </c>
      <c r="AZ35" s="214">
        <v>0</v>
      </c>
      <c r="BA35" s="207">
        <v>0</v>
      </c>
      <c r="BB35" s="239">
        <v>1</v>
      </c>
      <c r="BC35" s="214">
        <v>0</v>
      </c>
      <c r="BD35" s="207">
        <v>0</v>
      </c>
      <c r="BE35" s="239">
        <v>1</v>
      </c>
      <c r="BF35" s="214">
        <v>0</v>
      </c>
      <c r="BG35" s="207">
        <v>0</v>
      </c>
      <c r="BH35" s="239">
        <v>1</v>
      </c>
      <c r="BI35" s="203">
        <f t="shared" si="26"/>
        <v>1</v>
      </c>
      <c r="BJ35" s="203">
        <f t="shared" si="26"/>
        <v>0</v>
      </c>
      <c r="BK35" s="203">
        <f t="shared" si="26"/>
        <v>4</v>
      </c>
      <c r="BL35" s="204"/>
    </row>
    <row r="36" spans="1:64" ht="18.75" thickBot="1">
      <c r="A36" s="205">
        <v>3</v>
      </c>
      <c r="B36" s="585"/>
      <c r="C36" s="206" t="s">
        <v>879</v>
      </c>
      <c r="D36" s="207">
        <v>0</v>
      </c>
      <c r="E36" s="207">
        <v>0</v>
      </c>
      <c r="F36" s="207">
        <v>0</v>
      </c>
      <c r="G36" s="207">
        <v>0</v>
      </c>
      <c r="H36" s="207">
        <v>0</v>
      </c>
      <c r="I36" s="208">
        <f t="shared" si="18"/>
        <v>0</v>
      </c>
      <c r="J36" s="209">
        <f t="shared" si="19"/>
        <v>0</v>
      </c>
      <c r="K36" s="210">
        <f t="shared" si="20"/>
        <v>0</v>
      </c>
      <c r="L36" s="239">
        <v>0</v>
      </c>
      <c r="M36" s="239">
        <v>0</v>
      </c>
      <c r="N36" s="239">
        <v>1</v>
      </c>
      <c r="O36" s="239">
        <v>9</v>
      </c>
      <c r="P36" s="238">
        <v>3</v>
      </c>
      <c r="Q36" s="211">
        <f t="shared" si="21"/>
        <v>1</v>
      </c>
      <c r="R36" s="234">
        <f t="shared" si="22"/>
        <v>9</v>
      </c>
      <c r="S36" s="235">
        <f t="shared" si="23"/>
        <v>3</v>
      </c>
      <c r="T36" s="200">
        <f t="shared" si="6"/>
        <v>13</v>
      </c>
      <c r="U36" s="201">
        <v>1</v>
      </c>
      <c r="V36" s="201">
        <v>9</v>
      </c>
      <c r="W36" s="201">
        <v>3</v>
      </c>
      <c r="Y36" s="214">
        <v>0</v>
      </c>
      <c r="Z36" s="207">
        <v>1</v>
      </c>
      <c r="AA36" s="239">
        <v>0</v>
      </c>
      <c r="AB36" s="214">
        <v>0</v>
      </c>
      <c r="AC36" s="207">
        <v>0</v>
      </c>
      <c r="AD36" s="239">
        <v>0</v>
      </c>
      <c r="AE36" s="214">
        <v>0</v>
      </c>
      <c r="AF36" s="207">
        <v>0</v>
      </c>
      <c r="AG36" s="239">
        <v>0</v>
      </c>
      <c r="AH36" s="214">
        <v>1</v>
      </c>
      <c r="AI36" s="207">
        <v>7</v>
      </c>
      <c r="AJ36" s="239">
        <v>1</v>
      </c>
      <c r="AK36" s="214">
        <v>0</v>
      </c>
      <c r="AL36" s="207">
        <v>1</v>
      </c>
      <c r="AM36" s="239">
        <v>0</v>
      </c>
      <c r="AN36" s="214">
        <v>0</v>
      </c>
      <c r="AO36" s="207">
        <v>0</v>
      </c>
      <c r="AP36" s="239">
        <v>1</v>
      </c>
      <c r="AQ36" s="214">
        <v>0</v>
      </c>
      <c r="AR36" s="207">
        <v>0</v>
      </c>
      <c r="AS36" s="239">
        <v>0</v>
      </c>
      <c r="AT36" s="214">
        <v>0</v>
      </c>
      <c r="AU36" s="207">
        <v>0</v>
      </c>
      <c r="AV36" s="239">
        <v>1</v>
      </c>
      <c r="AW36" s="214">
        <v>0</v>
      </c>
      <c r="AX36" s="207">
        <v>0</v>
      </c>
      <c r="AY36" s="239">
        <v>0</v>
      </c>
      <c r="AZ36" s="214">
        <v>0</v>
      </c>
      <c r="BA36" s="207">
        <v>0</v>
      </c>
      <c r="BB36" s="239">
        <v>0</v>
      </c>
      <c r="BC36" s="214">
        <v>0</v>
      </c>
      <c r="BD36" s="207">
        <v>0</v>
      </c>
      <c r="BE36" s="239">
        <v>0</v>
      </c>
      <c r="BF36" s="214">
        <v>0</v>
      </c>
      <c r="BG36" s="207">
        <v>0</v>
      </c>
      <c r="BH36" s="239">
        <v>0</v>
      </c>
      <c r="BI36" s="203">
        <f t="shared" si="26"/>
        <v>0</v>
      </c>
      <c r="BJ36" s="203">
        <f t="shared" si="26"/>
        <v>0</v>
      </c>
      <c r="BK36" s="203">
        <f t="shared" si="26"/>
        <v>1</v>
      </c>
      <c r="BL36" s="204"/>
    </row>
    <row r="37" spans="1:64" ht="18.75" thickBot="1">
      <c r="A37" s="205">
        <v>4</v>
      </c>
      <c r="B37" s="585"/>
      <c r="C37" s="206" t="s">
        <v>880</v>
      </c>
      <c r="D37" s="207">
        <v>0</v>
      </c>
      <c r="E37" s="207">
        <v>0</v>
      </c>
      <c r="F37" s="207">
        <v>0</v>
      </c>
      <c r="G37" s="207">
        <v>0</v>
      </c>
      <c r="H37" s="207">
        <v>0</v>
      </c>
      <c r="I37" s="208">
        <f t="shared" si="18"/>
        <v>0</v>
      </c>
      <c r="J37" s="209">
        <f t="shared" si="19"/>
        <v>0</v>
      </c>
      <c r="K37" s="210">
        <f t="shared" si="20"/>
        <v>0</v>
      </c>
      <c r="L37" s="239">
        <v>0</v>
      </c>
      <c r="M37" s="239">
        <v>2</v>
      </c>
      <c r="N37" s="239">
        <v>8</v>
      </c>
      <c r="O37" s="239">
        <v>27</v>
      </c>
      <c r="P37" s="238">
        <v>5</v>
      </c>
      <c r="Q37" s="211">
        <f t="shared" si="21"/>
        <v>8</v>
      </c>
      <c r="R37" s="234">
        <f t="shared" si="22"/>
        <v>27</v>
      </c>
      <c r="S37" s="235">
        <f t="shared" si="23"/>
        <v>7</v>
      </c>
      <c r="T37" s="200">
        <f t="shared" si="6"/>
        <v>42</v>
      </c>
      <c r="U37" s="201">
        <v>8</v>
      </c>
      <c r="V37" s="201">
        <v>27</v>
      </c>
      <c r="W37" s="201">
        <v>7</v>
      </c>
      <c r="Y37" s="214">
        <v>0</v>
      </c>
      <c r="Z37" s="207">
        <v>0</v>
      </c>
      <c r="AA37" s="239">
        <v>0</v>
      </c>
      <c r="AB37" s="214">
        <v>0</v>
      </c>
      <c r="AC37" s="207">
        <v>0</v>
      </c>
      <c r="AD37" s="239">
        <v>2</v>
      </c>
      <c r="AE37" s="214">
        <v>2</v>
      </c>
      <c r="AF37" s="207">
        <v>6</v>
      </c>
      <c r="AG37" s="239">
        <v>0</v>
      </c>
      <c r="AH37" s="214">
        <v>1</v>
      </c>
      <c r="AI37" s="207">
        <v>7</v>
      </c>
      <c r="AJ37" s="239">
        <v>0</v>
      </c>
      <c r="AK37" s="214">
        <v>0</v>
      </c>
      <c r="AL37" s="207">
        <v>8</v>
      </c>
      <c r="AM37" s="239">
        <v>5</v>
      </c>
      <c r="AN37" s="214">
        <v>0</v>
      </c>
      <c r="AO37" s="207">
        <v>0</v>
      </c>
      <c r="AP37" s="239">
        <v>0</v>
      </c>
      <c r="AQ37" s="214">
        <v>1</v>
      </c>
      <c r="AR37" s="207">
        <v>3</v>
      </c>
      <c r="AS37" s="239">
        <v>0</v>
      </c>
      <c r="AT37" s="214">
        <v>0</v>
      </c>
      <c r="AU37" s="207">
        <v>1</v>
      </c>
      <c r="AV37" s="239">
        <v>0</v>
      </c>
      <c r="AW37" s="214">
        <v>1</v>
      </c>
      <c r="AX37" s="207">
        <v>2</v>
      </c>
      <c r="AY37" s="239">
        <v>0</v>
      </c>
      <c r="AZ37" s="214">
        <v>1</v>
      </c>
      <c r="BA37" s="207">
        <v>0</v>
      </c>
      <c r="BB37" s="239">
        <v>0</v>
      </c>
      <c r="BC37" s="214">
        <v>2</v>
      </c>
      <c r="BD37" s="207">
        <v>0</v>
      </c>
      <c r="BE37" s="239">
        <v>0</v>
      </c>
      <c r="BF37" s="214">
        <v>0</v>
      </c>
      <c r="BG37" s="207">
        <v>0</v>
      </c>
      <c r="BH37" s="239">
        <v>0</v>
      </c>
      <c r="BI37" s="203">
        <f t="shared" si="26"/>
        <v>5</v>
      </c>
      <c r="BJ37" s="203">
        <f t="shared" si="26"/>
        <v>6</v>
      </c>
      <c r="BK37" s="203">
        <f t="shared" si="26"/>
        <v>0</v>
      </c>
      <c r="BL37" s="204"/>
    </row>
    <row r="38" spans="1:64" s="233" customFormat="1" ht="18.75" thickBot="1">
      <c r="A38" s="223">
        <v>7</v>
      </c>
      <c r="B38" s="585"/>
      <c r="C38" s="224" t="s">
        <v>1818</v>
      </c>
      <c r="D38" s="225">
        <f>SUM(D34:D37)</f>
        <v>0</v>
      </c>
      <c r="E38" s="225">
        <f>SUM(E34:E37)</f>
        <v>1</v>
      </c>
      <c r="F38" s="225">
        <f>SUM(F34:F37)</f>
        <v>0</v>
      </c>
      <c r="G38" s="225">
        <f>SUM(G34:G37)</f>
        <v>0</v>
      </c>
      <c r="H38" s="226">
        <f>SUM(H34:H37)</f>
        <v>0</v>
      </c>
      <c r="I38" s="227">
        <f t="shared" si="18"/>
        <v>0</v>
      </c>
      <c r="J38" s="225">
        <f t="shared" si="19"/>
        <v>0</v>
      </c>
      <c r="K38" s="228">
        <f t="shared" si="20"/>
        <v>1</v>
      </c>
      <c r="L38" s="228">
        <f>SUM(L34:L37)</f>
        <v>0</v>
      </c>
      <c r="M38" s="228">
        <f>SUM(M34:M37)</f>
        <v>8</v>
      </c>
      <c r="N38" s="228">
        <f>SUM(N34:N37)</f>
        <v>15</v>
      </c>
      <c r="O38" s="228">
        <f>SUM(O34:O37)</f>
        <v>43</v>
      </c>
      <c r="P38" s="226">
        <f>SUM(P34:P37)</f>
        <v>22</v>
      </c>
      <c r="Q38" s="227">
        <f t="shared" si="21"/>
        <v>15</v>
      </c>
      <c r="R38" s="225">
        <f t="shared" si="22"/>
        <v>43</v>
      </c>
      <c r="S38" s="228">
        <f t="shared" si="23"/>
        <v>30</v>
      </c>
      <c r="T38" s="200">
        <f t="shared" ref="T38:T57" si="27">+Q38+R38+S38</f>
        <v>88</v>
      </c>
      <c r="U38" s="201">
        <v>15</v>
      </c>
      <c r="V38" s="201">
        <v>43</v>
      </c>
      <c r="W38" s="201">
        <v>29</v>
      </c>
      <c r="X38" s="177"/>
      <c r="Y38" s="227">
        <f t="shared" ref="Y38:BF38" si="28">SUM(Y34:Y37)</f>
        <v>0</v>
      </c>
      <c r="Z38" s="225">
        <f t="shared" si="28"/>
        <v>1</v>
      </c>
      <c r="AA38" s="228">
        <f t="shared" si="28"/>
        <v>3</v>
      </c>
      <c r="AB38" s="227">
        <f t="shared" si="28"/>
        <v>0</v>
      </c>
      <c r="AC38" s="225">
        <f t="shared" si="28"/>
        <v>0</v>
      </c>
      <c r="AD38" s="228">
        <f t="shared" si="28"/>
        <v>4</v>
      </c>
      <c r="AE38" s="227">
        <f t="shared" si="28"/>
        <v>3</v>
      </c>
      <c r="AF38" s="225">
        <f t="shared" si="28"/>
        <v>8</v>
      </c>
      <c r="AG38" s="228">
        <f t="shared" si="28"/>
        <v>1</v>
      </c>
      <c r="AH38" s="227">
        <f t="shared" si="28"/>
        <v>3</v>
      </c>
      <c r="AI38" s="225">
        <f t="shared" si="28"/>
        <v>18</v>
      </c>
      <c r="AJ38" s="228">
        <f t="shared" si="28"/>
        <v>5</v>
      </c>
      <c r="AK38" s="227">
        <f t="shared" si="28"/>
        <v>1</v>
      </c>
      <c r="AL38" s="225">
        <f t="shared" si="28"/>
        <v>10</v>
      </c>
      <c r="AM38" s="228">
        <f t="shared" si="28"/>
        <v>7</v>
      </c>
      <c r="AN38" s="227">
        <f t="shared" si="28"/>
        <v>1</v>
      </c>
      <c r="AO38" s="225">
        <f t="shared" si="28"/>
        <v>0</v>
      </c>
      <c r="AP38" s="228">
        <f t="shared" si="28"/>
        <v>3</v>
      </c>
      <c r="AQ38" s="227">
        <f t="shared" si="28"/>
        <v>3</v>
      </c>
      <c r="AR38" s="225">
        <f t="shared" si="28"/>
        <v>3</v>
      </c>
      <c r="AS38" s="228">
        <f t="shared" si="28"/>
        <v>1</v>
      </c>
      <c r="AT38" s="227">
        <f t="shared" si="28"/>
        <v>0</v>
      </c>
      <c r="AU38" s="225">
        <f t="shared" si="28"/>
        <v>1</v>
      </c>
      <c r="AV38" s="228">
        <f t="shared" si="28"/>
        <v>3</v>
      </c>
      <c r="AW38" s="227">
        <f t="shared" si="28"/>
        <v>1</v>
      </c>
      <c r="AX38" s="225">
        <f t="shared" si="28"/>
        <v>2</v>
      </c>
      <c r="AY38" s="228">
        <f t="shared" si="28"/>
        <v>0</v>
      </c>
      <c r="AZ38" s="227">
        <f t="shared" si="28"/>
        <v>1</v>
      </c>
      <c r="BA38" s="225">
        <f t="shared" si="28"/>
        <v>0</v>
      </c>
      <c r="BB38" s="228">
        <f t="shared" si="28"/>
        <v>1</v>
      </c>
      <c r="BC38" s="227">
        <f t="shared" si="28"/>
        <v>2</v>
      </c>
      <c r="BD38" s="225">
        <f t="shared" si="28"/>
        <v>0</v>
      </c>
      <c r="BE38" s="228">
        <f t="shared" si="28"/>
        <v>1</v>
      </c>
      <c r="BF38" s="227">
        <f t="shared" si="28"/>
        <v>0</v>
      </c>
      <c r="BG38" s="227">
        <f>SUM(BG34:BG37)</f>
        <v>0</v>
      </c>
      <c r="BH38" s="227">
        <f>SUM(BH34:BH37)</f>
        <v>1</v>
      </c>
      <c r="BI38" s="227">
        <f>SUM(BI34:BI37)</f>
        <v>7</v>
      </c>
      <c r="BJ38" s="227">
        <f>SUM(BJ34:BJ37)</f>
        <v>6</v>
      </c>
      <c r="BK38" s="227">
        <f>SUM(BK34:BK37)</f>
        <v>7</v>
      </c>
      <c r="BL38" s="272">
        <f>SUM(BI38:BK38)</f>
        <v>20</v>
      </c>
    </row>
    <row r="39" spans="1:64" ht="18" customHeight="1" thickBot="1">
      <c r="A39" s="242">
        <v>1</v>
      </c>
      <c r="B39" s="598" t="s">
        <v>1072</v>
      </c>
      <c r="C39" s="215" t="s">
        <v>881</v>
      </c>
      <c r="D39" s="243">
        <v>0</v>
      </c>
      <c r="E39" s="243">
        <v>0</v>
      </c>
      <c r="F39" s="243">
        <v>0</v>
      </c>
      <c r="G39" s="243">
        <v>0</v>
      </c>
      <c r="H39" s="244">
        <v>0</v>
      </c>
      <c r="I39" s="245">
        <f t="shared" si="18"/>
        <v>0</v>
      </c>
      <c r="J39" s="246">
        <f t="shared" si="19"/>
        <v>0</v>
      </c>
      <c r="K39" s="247">
        <f t="shared" si="20"/>
        <v>0</v>
      </c>
      <c r="L39" s="244">
        <v>0</v>
      </c>
      <c r="M39" s="248">
        <v>3</v>
      </c>
      <c r="N39" s="248">
        <v>2</v>
      </c>
      <c r="O39" s="248">
        <v>0</v>
      </c>
      <c r="P39" s="244">
        <v>0</v>
      </c>
      <c r="Q39" s="211">
        <f t="shared" si="21"/>
        <v>2</v>
      </c>
      <c r="R39" s="234">
        <f t="shared" si="22"/>
        <v>0</v>
      </c>
      <c r="S39" s="235">
        <f t="shared" si="23"/>
        <v>3</v>
      </c>
      <c r="T39" s="200">
        <f t="shared" si="27"/>
        <v>5</v>
      </c>
      <c r="U39" s="201">
        <v>2</v>
      </c>
      <c r="V39" s="201">
        <v>0</v>
      </c>
      <c r="W39" s="201">
        <v>3</v>
      </c>
      <c r="Y39" s="202">
        <v>0</v>
      </c>
      <c r="Z39" s="243">
        <v>0</v>
      </c>
      <c r="AA39" s="248">
        <v>0</v>
      </c>
      <c r="AB39" s="202">
        <v>0</v>
      </c>
      <c r="AC39" s="243">
        <v>0</v>
      </c>
      <c r="AD39" s="248">
        <v>0</v>
      </c>
      <c r="AE39" s="202">
        <v>0</v>
      </c>
      <c r="AF39" s="243">
        <v>0</v>
      </c>
      <c r="AG39" s="248">
        <v>1</v>
      </c>
      <c r="AH39" s="202">
        <v>0</v>
      </c>
      <c r="AI39" s="243">
        <v>0</v>
      </c>
      <c r="AJ39" s="248">
        <v>0</v>
      </c>
      <c r="AK39" s="202">
        <v>1</v>
      </c>
      <c r="AL39" s="243">
        <v>0</v>
      </c>
      <c r="AM39" s="248">
        <v>0</v>
      </c>
      <c r="AN39" s="202">
        <v>0</v>
      </c>
      <c r="AO39" s="243">
        <v>0</v>
      </c>
      <c r="AP39" s="248">
        <v>0</v>
      </c>
      <c r="AQ39" s="202">
        <v>0</v>
      </c>
      <c r="AR39" s="243">
        <v>0</v>
      </c>
      <c r="AS39" s="248">
        <v>0</v>
      </c>
      <c r="AT39" s="202">
        <v>0</v>
      </c>
      <c r="AU39" s="243">
        <v>0</v>
      </c>
      <c r="AV39" s="248">
        <v>0</v>
      </c>
      <c r="AW39" s="202">
        <v>0</v>
      </c>
      <c r="AX39" s="243">
        <v>0</v>
      </c>
      <c r="AY39" s="248">
        <v>0</v>
      </c>
      <c r="AZ39" s="202">
        <v>1</v>
      </c>
      <c r="BA39" s="243">
        <v>0</v>
      </c>
      <c r="BB39" s="248">
        <v>1</v>
      </c>
      <c r="BC39" s="202">
        <v>0</v>
      </c>
      <c r="BD39" s="243">
        <v>0</v>
      </c>
      <c r="BE39" s="248">
        <v>1</v>
      </c>
      <c r="BF39" s="202">
        <v>0</v>
      </c>
      <c r="BG39" s="243">
        <v>0</v>
      </c>
      <c r="BH39" s="248">
        <v>0</v>
      </c>
      <c r="BI39" s="203">
        <f t="shared" ref="BI39:BK43" si="29">AQ39+AT39+AW39+AZ39+BC39+BF39</f>
        <v>1</v>
      </c>
      <c r="BJ39" s="203">
        <f t="shared" si="29"/>
        <v>0</v>
      </c>
      <c r="BK39" s="203">
        <f t="shared" si="29"/>
        <v>2</v>
      </c>
      <c r="BL39" s="204"/>
    </row>
    <row r="40" spans="1:64" ht="18" customHeight="1" thickBot="1">
      <c r="A40" s="190">
        <v>2</v>
      </c>
      <c r="B40" s="587"/>
      <c r="C40" s="206" t="s">
        <v>882</v>
      </c>
      <c r="D40" s="249">
        <v>0</v>
      </c>
      <c r="E40" s="192">
        <v>0</v>
      </c>
      <c r="F40" s="192">
        <v>0</v>
      </c>
      <c r="G40" s="192">
        <v>0</v>
      </c>
      <c r="H40" s="196">
        <v>0</v>
      </c>
      <c r="I40" s="193">
        <f t="shared" si="18"/>
        <v>0</v>
      </c>
      <c r="J40" s="194">
        <f t="shared" si="19"/>
        <v>0</v>
      </c>
      <c r="K40" s="195">
        <f t="shared" si="20"/>
        <v>0</v>
      </c>
      <c r="L40" s="237">
        <v>0</v>
      </c>
      <c r="M40" s="237">
        <v>1</v>
      </c>
      <c r="N40" s="237">
        <v>1</v>
      </c>
      <c r="O40" s="237">
        <v>2</v>
      </c>
      <c r="P40" s="196">
        <v>1</v>
      </c>
      <c r="Q40" s="211">
        <f t="shared" si="21"/>
        <v>1</v>
      </c>
      <c r="R40" s="234">
        <f t="shared" si="22"/>
        <v>2</v>
      </c>
      <c r="S40" s="235">
        <f t="shared" si="23"/>
        <v>2</v>
      </c>
      <c r="T40" s="200">
        <f t="shared" si="27"/>
        <v>5</v>
      </c>
      <c r="U40" s="201">
        <v>1</v>
      </c>
      <c r="V40" s="201">
        <v>2</v>
      </c>
      <c r="W40" s="201">
        <v>2</v>
      </c>
      <c r="Y40" s="236">
        <v>0</v>
      </c>
      <c r="Z40" s="192">
        <v>0</v>
      </c>
      <c r="AA40" s="237">
        <v>0</v>
      </c>
      <c r="AB40" s="236">
        <v>0</v>
      </c>
      <c r="AC40" s="192">
        <v>0</v>
      </c>
      <c r="AD40" s="237">
        <v>0</v>
      </c>
      <c r="AE40" s="236">
        <v>0</v>
      </c>
      <c r="AF40" s="192">
        <v>0</v>
      </c>
      <c r="AG40" s="237">
        <v>0</v>
      </c>
      <c r="AH40" s="236">
        <v>0</v>
      </c>
      <c r="AI40" s="192">
        <v>2</v>
      </c>
      <c r="AJ40" s="237">
        <v>0</v>
      </c>
      <c r="AK40" s="236">
        <v>0</v>
      </c>
      <c r="AL40" s="192">
        <v>0</v>
      </c>
      <c r="AM40" s="237">
        <v>0</v>
      </c>
      <c r="AN40" s="236">
        <v>0</v>
      </c>
      <c r="AO40" s="192">
        <v>0</v>
      </c>
      <c r="AP40" s="237">
        <v>1</v>
      </c>
      <c r="AQ40" s="236">
        <v>0</v>
      </c>
      <c r="AR40" s="192">
        <v>0</v>
      </c>
      <c r="AS40" s="237">
        <v>0</v>
      </c>
      <c r="AT40" s="236">
        <v>0</v>
      </c>
      <c r="AU40" s="192">
        <v>0</v>
      </c>
      <c r="AV40" s="237">
        <v>0</v>
      </c>
      <c r="AW40" s="236">
        <v>1</v>
      </c>
      <c r="AX40" s="192">
        <v>0</v>
      </c>
      <c r="AY40" s="237">
        <v>1</v>
      </c>
      <c r="AZ40" s="236">
        <v>0</v>
      </c>
      <c r="BA40" s="192">
        <v>0</v>
      </c>
      <c r="BB40" s="237">
        <v>0</v>
      </c>
      <c r="BC40" s="236">
        <v>0</v>
      </c>
      <c r="BD40" s="192">
        <v>0</v>
      </c>
      <c r="BE40" s="237">
        <v>0</v>
      </c>
      <c r="BF40" s="236">
        <v>0</v>
      </c>
      <c r="BG40" s="192">
        <v>0</v>
      </c>
      <c r="BH40" s="237">
        <v>0</v>
      </c>
      <c r="BI40" s="203">
        <f t="shared" si="29"/>
        <v>1</v>
      </c>
      <c r="BJ40" s="203">
        <f t="shared" si="29"/>
        <v>0</v>
      </c>
      <c r="BK40" s="203">
        <f t="shared" si="29"/>
        <v>1</v>
      </c>
      <c r="BL40" s="204"/>
    </row>
    <row r="41" spans="1:64" ht="18.75" thickBot="1">
      <c r="A41" s="205">
        <v>3</v>
      </c>
      <c r="B41" s="585"/>
      <c r="C41" s="206" t="s">
        <v>1585</v>
      </c>
      <c r="D41" s="250">
        <v>0</v>
      </c>
      <c r="E41" s="207">
        <v>0</v>
      </c>
      <c r="F41" s="207">
        <v>0</v>
      </c>
      <c r="G41" s="207">
        <v>0</v>
      </c>
      <c r="H41" s="238">
        <v>0</v>
      </c>
      <c r="I41" s="208">
        <f t="shared" si="18"/>
        <v>0</v>
      </c>
      <c r="J41" s="209">
        <f t="shared" si="19"/>
        <v>0</v>
      </c>
      <c r="K41" s="210">
        <f t="shared" si="20"/>
        <v>0</v>
      </c>
      <c r="L41" s="239">
        <v>1</v>
      </c>
      <c r="M41" s="239">
        <v>0</v>
      </c>
      <c r="N41" s="239">
        <v>12</v>
      </c>
      <c r="O41" s="239">
        <v>15</v>
      </c>
      <c r="P41" s="238">
        <v>2</v>
      </c>
      <c r="Q41" s="211">
        <f t="shared" si="21"/>
        <v>13</v>
      </c>
      <c r="R41" s="234">
        <f t="shared" si="22"/>
        <v>15</v>
      </c>
      <c r="S41" s="235">
        <f t="shared" si="23"/>
        <v>2</v>
      </c>
      <c r="T41" s="200">
        <f t="shared" si="27"/>
        <v>30</v>
      </c>
      <c r="U41" s="201">
        <v>13</v>
      </c>
      <c r="V41" s="201">
        <v>15</v>
      </c>
      <c r="W41" s="201">
        <v>2</v>
      </c>
      <c r="Y41" s="214">
        <v>0</v>
      </c>
      <c r="Z41" s="207">
        <v>0</v>
      </c>
      <c r="AA41" s="239">
        <v>0</v>
      </c>
      <c r="AB41" s="214">
        <v>1</v>
      </c>
      <c r="AC41" s="207">
        <v>1</v>
      </c>
      <c r="AD41" s="239">
        <v>0</v>
      </c>
      <c r="AE41" s="214">
        <v>1</v>
      </c>
      <c r="AF41" s="207">
        <v>5</v>
      </c>
      <c r="AG41" s="239">
        <v>2</v>
      </c>
      <c r="AH41" s="214">
        <v>2</v>
      </c>
      <c r="AI41" s="207">
        <v>4</v>
      </c>
      <c r="AJ41" s="239">
        <v>0</v>
      </c>
      <c r="AK41" s="214">
        <v>2</v>
      </c>
      <c r="AL41" s="207">
        <v>4</v>
      </c>
      <c r="AM41" s="239">
        <v>0</v>
      </c>
      <c r="AN41" s="214">
        <v>2</v>
      </c>
      <c r="AO41" s="207">
        <v>0</v>
      </c>
      <c r="AP41" s="239">
        <v>0</v>
      </c>
      <c r="AQ41" s="214">
        <v>1</v>
      </c>
      <c r="AR41" s="207">
        <v>1</v>
      </c>
      <c r="AS41" s="239">
        <v>0</v>
      </c>
      <c r="AT41" s="214">
        <v>0</v>
      </c>
      <c r="AU41" s="207">
        <v>0</v>
      </c>
      <c r="AV41" s="239">
        <v>0</v>
      </c>
      <c r="AW41" s="214">
        <v>0</v>
      </c>
      <c r="AX41" s="207">
        <v>0</v>
      </c>
      <c r="AY41" s="239">
        <v>0</v>
      </c>
      <c r="AZ41" s="214">
        <v>3</v>
      </c>
      <c r="BA41" s="207">
        <v>0</v>
      </c>
      <c r="BB41" s="239">
        <v>0</v>
      </c>
      <c r="BC41" s="214">
        <v>1</v>
      </c>
      <c r="BD41" s="207">
        <v>0</v>
      </c>
      <c r="BE41" s="239">
        <v>0</v>
      </c>
      <c r="BF41" s="214">
        <v>0</v>
      </c>
      <c r="BG41" s="207">
        <v>0</v>
      </c>
      <c r="BH41" s="239">
        <v>0</v>
      </c>
      <c r="BI41" s="203">
        <f t="shared" si="29"/>
        <v>5</v>
      </c>
      <c r="BJ41" s="203">
        <f t="shared" si="29"/>
        <v>1</v>
      </c>
      <c r="BK41" s="203">
        <f t="shared" si="29"/>
        <v>0</v>
      </c>
      <c r="BL41" s="204"/>
    </row>
    <row r="42" spans="1:64" ht="18.75" thickBot="1">
      <c r="A42" s="205">
        <v>4</v>
      </c>
      <c r="B42" s="585"/>
      <c r="C42" s="206" t="s">
        <v>883</v>
      </c>
      <c r="D42" s="250">
        <v>0</v>
      </c>
      <c r="E42" s="207">
        <v>0</v>
      </c>
      <c r="F42" s="207">
        <v>0</v>
      </c>
      <c r="G42" s="207">
        <v>0</v>
      </c>
      <c r="H42" s="238">
        <v>0</v>
      </c>
      <c r="I42" s="208">
        <f t="shared" si="18"/>
        <v>0</v>
      </c>
      <c r="J42" s="209">
        <f t="shared" si="19"/>
        <v>0</v>
      </c>
      <c r="K42" s="210">
        <f t="shared" si="20"/>
        <v>0</v>
      </c>
      <c r="L42" s="239">
        <v>0</v>
      </c>
      <c r="M42" s="239">
        <v>3</v>
      </c>
      <c r="N42" s="239">
        <v>2</v>
      </c>
      <c r="O42" s="239">
        <v>6</v>
      </c>
      <c r="P42" s="238">
        <v>2</v>
      </c>
      <c r="Q42" s="211">
        <f t="shared" si="21"/>
        <v>2</v>
      </c>
      <c r="R42" s="234">
        <f t="shared" si="22"/>
        <v>6</v>
      </c>
      <c r="S42" s="235">
        <f t="shared" si="23"/>
        <v>5</v>
      </c>
      <c r="T42" s="200">
        <f t="shared" si="27"/>
        <v>13</v>
      </c>
      <c r="U42" s="201">
        <v>2</v>
      </c>
      <c r="V42" s="201">
        <v>6</v>
      </c>
      <c r="W42" s="201">
        <v>5</v>
      </c>
      <c r="Y42" s="214">
        <v>0</v>
      </c>
      <c r="Z42" s="207">
        <v>1</v>
      </c>
      <c r="AA42" s="239">
        <v>2</v>
      </c>
      <c r="AB42" s="214">
        <v>0</v>
      </c>
      <c r="AC42" s="207">
        <v>0</v>
      </c>
      <c r="AD42" s="239">
        <v>0</v>
      </c>
      <c r="AE42" s="214">
        <v>0</v>
      </c>
      <c r="AF42" s="207">
        <v>1</v>
      </c>
      <c r="AG42" s="239">
        <v>0</v>
      </c>
      <c r="AH42" s="214">
        <v>1</v>
      </c>
      <c r="AI42" s="207">
        <v>2</v>
      </c>
      <c r="AJ42" s="239">
        <v>1</v>
      </c>
      <c r="AK42" s="214">
        <v>1</v>
      </c>
      <c r="AL42" s="207">
        <v>1</v>
      </c>
      <c r="AM42" s="239">
        <v>0</v>
      </c>
      <c r="AN42" s="214">
        <v>0</v>
      </c>
      <c r="AO42" s="207">
        <v>1</v>
      </c>
      <c r="AP42" s="239">
        <v>0</v>
      </c>
      <c r="AQ42" s="214">
        <v>0</v>
      </c>
      <c r="AR42" s="207">
        <v>0</v>
      </c>
      <c r="AS42" s="239">
        <v>1</v>
      </c>
      <c r="AT42" s="214">
        <v>0</v>
      </c>
      <c r="AU42" s="207">
        <v>0</v>
      </c>
      <c r="AV42" s="239">
        <v>0</v>
      </c>
      <c r="AW42" s="214">
        <v>0</v>
      </c>
      <c r="AX42" s="207">
        <v>0</v>
      </c>
      <c r="AY42" s="239">
        <v>0</v>
      </c>
      <c r="AZ42" s="214">
        <v>0</v>
      </c>
      <c r="BA42" s="207">
        <v>0</v>
      </c>
      <c r="BB42" s="239">
        <v>0</v>
      </c>
      <c r="BC42" s="214">
        <v>0</v>
      </c>
      <c r="BD42" s="207">
        <v>0</v>
      </c>
      <c r="BE42" s="239">
        <v>1</v>
      </c>
      <c r="BF42" s="214">
        <v>0</v>
      </c>
      <c r="BG42" s="207">
        <v>0</v>
      </c>
      <c r="BH42" s="239">
        <v>0</v>
      </c>
      <c r="BI42" s="203">
        <f t="shared" si="29"/>
        <v>0</v>
      </c>
      <c r="BJ42" s="203">
        <f t="shared" si="29"/>
        <v>0</v>
      </c>
      <c r="BK42" s="203">
        <f t="shared" si="29"/>
        <v>2</v>
      </c>
      <c r="BL42" s="204"/>
    </row>
    <row r="43" spans="1:64" ht="18.75" thickBot="1">
      <c r="A43" s="205">
        <v>5</v>
      </c>
      <c r="B43" s="585"/>
      <c r="C43" s="206" t="s">
        <v>884</v>
      </c>
      <c r="D43" s="250">
        <v>0</v>
      </c>
      <c r="E43" s="207">
        <v>0</v>
      </c>
      <c r="F43" s="207">
        <v>0</v>
      </c>
      <c r="G43" s="207">
        <v>0</v>
      </c>
      <c r="H43" s="238">
        <v>0</v>
      </c>
      <c r="I43" s="208">
        <f t="shared" si="18"/>
        <v>0</v>
      </c>
      <c r="J43" s="209">
        <f t="shared" si="19"/>
        <v>0</v>
      </c>
      <c r="K43" s="210">
        <f t="shared" si="20"/>
        <v>0</v>
      </c>
      <c r="L43" s="239">
        <v>0</v>
      </c>
      <c r="M43" s="239">
        <v>2</v>
      </c>
      <c r="N43" s="239">
        <v>6</v>
      </c>
      <c r="O43" s="239">
        <v>10</v>
      </c>
      <c r="P43" s="238">
        <v>0</v>
      </c>
      <c r="Q43" s="211">
        <f t="shared" si="21"/>
        <v>6</v>
      </c>
      <c r="R43" s="234">
        <f t="shared" si="22"/>
        <v>10</v>
      </c>
      <c r="S43" s="235">
        <f t="shared" si="23"/>
        <v>2</v>
      </c>
      <c r="T43" s="200">
        <f t="shared" si="27"/>
        <v>18</v>
      </c>
      <c r="U43" s="201">
        <v>6</v>
      </c>
      <c r="V43" s="201">
        <v>10</v>
      </c>
      <c r="W43" s="201">
        <v>2</v>
      </c>
      <c r="Y43" s="214">
        <v>1</v>
      </c>
      <c r="Z43" s="207">
        <v>0</v>
      </c>
      <c r="AA43" s="239">
        <v>0</v>
      </c>
      <c r="AB43" s="214">
        <v>0</v>
      </c>
      <c r="AC43" s="207">
        <v>0</v>
      </c>
      <c r="AD43" s="239">
        <v>0</v>
      </c>
      <c r="AE43" s="214">
        <v>1</v>
      </c>
      <c r="AF43" s="207">
        <v>4</v>
      </c>
      <c r="AG43" s="239">
        <v>0</v>
      </c>
      <c r="AH43" s="214">
        <v>1</v>
      </c>
      <c r="AI43" s="207">
        <v>2</v>
      </c>
      <c r="AJ43" s="239">
        <v>0</v>
      </c>
      <c r="AK43" s="214">
        <v>0</v>
      </c>
      <c r="AL43" s="207">
        <v>1</v>
      </c>
      <c r="AM43" s="239">
        <v>0</v>
      </c>
      <c r="AN43" s="214">
        <v>0</v>
      </c>
      <c r="AO43" s="207">
        <v>3</v>
      </c>
      <c r="AP43" s="239">
        <v>1</v>
      </c>
      <c r="AQ43" s="214">
        <v>0</v>
      </c>
      <c r="AR43" s="207">
        <v>0</v>
      </c>
      <c r="AS43" s="239">
        <v>0</v>
      </c>
      <c r="AT43" s="214">
        <v>2</v>
      </c>
      <c r="AU43" s="207">
        <v>0</v>
      </c>
      <c r="AV43" s="239">
        <v>0</v>
      </c>
      <c r="AW43" s="214">
        <v>0</v>
      </c>
      <c r="AX43" s="207">
        <v>0</v>
      </c>
      <c r="AY43" s="239">
        <v>0</v>
      </c>
      <c r="AZ43" s="214">
        <v>1</v>
      </c>
      <c r="BA43" s="207">
        <v>0</v>
      </c>
      <c r="BB43" s="239">
        <v>1</v>
      </c>
      <c r="BC43" s="214">
        <v>0</v>
      </c>
      <c r="BD43" s="207">
        <v>0</v>
      </c>
      <c r="BE43" s="239">
        <v>0</v>
      </c>
      <c r="BF43" s="214">
        <v>0</v>
      </c>
      <c r="BG43" s="207">
        <v>0</v>
      </c>
      <c r="BH43" s="239">
        <v>0</v>
      </c>
      <c r="BI43" s="203">
        <f t="shared" si="29"/>
        <v>3</v>
      </c>
      <c r="BJ43" s="203">
        <f t="shared" si="29"/>
        <v>0</v>
      </c>
      <c r="BK43" s="203">
        <f t="shared" si="29"/>
        <v>1</v>
      </c>
      <c r="BL43" s="204"/>
    </row>
    <row r="44" spans="1:64" s="233" customFormat="1" ht="18.75" thickBot="1">
      <c r="A44" s="223">
        <v>8</v>
      </c>
      <c r="B44" s="585"/>
      <c r="C44" s="224" t="s">
        <v>1818</v>
      </c>
      <c r="D44" s="225">
        <f>SUM(D39:D43)</f>
        <v>0</v>
      </c>
      <c r="E44" s="225">
        <f>SUM(E39:E43)</f>
        <v>0</v>
      </c>
      <c r="F44" s="225">
        <f>SUM(F39:F43)</f>
        <v>0</v>
      </c>
      <c r="G44" s="225">
        <f>SUM(G39:G43)</f>
        <v>0</v>
      </c>
      <c r="H44" s="226">
        <f>SUM(H39:H43)</f>
        <v>0</v>
      </c>
      <c r="I44" s="227">
        <f t="shared" si="18"/>
        <v>0</v>
      </c>
      <c r="J44" s="225">
        <f t="shared" si="19"/>
        <v>0</v>
      </c>
      <c r="K44" s="228">
        <f t="shared" si="20"/>
        <v>0</v>
      </c>
      <c r="L44" s="228">
        <f>SUM(L39:L43)</f>
        <v>1</v>
      </c>
      <c r="M44" s="228">
        <f>SUM(M39:M43)</f>
        <v>9</v>
      </c>
      <c r="N44" s="228">
        <f>SUM(N39:N43)</f>
        <v>23</v>
      </c>
      <c r="O44" s="228">
        <f>SUM(O39:O43)</f>
        <v>33</v>
      </c>
      <c r="P44" s="226">
        <f>SUM(P39:P43)</f>
        <v>5</v>
      </c>
      <c r="Q44" s="227">
        <f t="shared" si="21"/>
        <v>24</v>
      </c>
      <c r="R44" s="225">
        <f t="shared" si="22"/>
        <v>33</v>
      </c>
      <c r="S44" s="228">
        <f t="shared" si="23"/>
        <v>14</v>
      </c>
      <c r="T44" s="200">
        <f t="shared" si="27"/>
        <v>71</v>
      </c>
      <c r="U44" s="201">
        <v>24</v>
      </c>
      <c r="V44" s="201">
        <v>33</v>
      </c>
      <c r="W44" s="201">
        <v>14</v>
      </c>
      <c r="X44" s="177"/>
      <c r="Y44" s="227">
        <f t="shared" ref="Y44:BG44" si="30">SUM(Y39:Y43)</f>
        <v>1</v>
      </c>
      <c r="Z44" s="225">
        <f t="shared" si="30"/>
        <v>1</v>
      </c>
      <c r="AA44" s="228">
        <f t="shared" si="30"/>
        <v>2</v>
      </c>
      <c r="AB44" s="227">
        <f t="shared" si="30"/>
        <v>1</v>
      </c>
      <c r="AC44" s="225">
        <f t="shared" si="30"/>
        <v>1</v>
      </c>
      <c r="AD44" s="228">
        <f t="shared" si="30"/>
        <v>0</v>
      </c>
      <c r="AE44" s="227">
        <f t="shared" si="30"/>
        <v>2</v>
      </c>
      <c r="AF44" s="225">
        <f t="shared" si="30"/>
        <v>10</v>
      </c>
      <c r="AG44" s="228">
        <f t="shared" si="30"/>
        <v>3</v>
      </c>
      <c r="AH44" s="227">
        <f t="shared" si="30"/>
        <v>4</v>
      </c>
      <c r="AI44" s="225">
        <f t="shared" si="30"/>
        <v>10</v>
      </c>
      <c r="AJ44" s="228">
        <f t="shared" si="30"/>
        <v>1</v>
      </c>
      <c r="AK44" s="227">
        <f t="shared" si="30"/>
        <v>4</v>
      </c>
      <c r="AL44" s="225">
        <f t="shared" si="30"/>
        <v>6</v>
      </c>
      <c r="AM44" s="228">
        <f t="shared" si="30"/>
        <v>0</v>
      </c>
      <c r="AN44" s="227">
        <f t="shared" si="30"/>
        <v>2</v>
      </c>
      <c r="AO44" s="225">
        <f t="shared" si="30"/>
        <v>4</v>
      </c>
      <c r="AP44" s="228">
        <f t="shared" si="30"/>
        <v>2</v>
      </c>
      <c r="AQ44" s="227">
        <f t="shared" si="30"/>
        <v>1</v>
      </c>
      <c r="AR44" s="225">
        <f t="shared" si="30"/>
        <v>1</v>
      </c>
      <c r="AS44" s="228">
        <f t="shared" si="30"/>
        <v>1</v>
      </c>
      <c r="AT44" s="227">
        <f t="shared" si="30"/>
        <v>2</v>
      </c>
      <c r="AU44" s="225">
        <f t="shared" si="30"/>
        <v>0</v>
      </c>
      <c r="AV44" s="228">
        <f t="shared" si="30"/>
        <v>0</v>
      </c>
      <c r="AW44" s="227">
        <f t="shared" si="30"/>
        <v>1</v>
      </c>
      <c r="AX44" s="225">
        <f t="shared" si="30"/>
        <v>0</v>
      </c>
      <c r="AY44" s="228">
        <f t="shared" si="30"/>
        <v>1</v>
      </c>
      <c r="AZ44" s="227">
        <f t="shared" si="30"/>
        <v>5</v>
      </c>
      <c r="BA44" s="225">
        <f t="shared" si="30"/>
        <v>0</v>
      </c>
      <c r="BB44" s="228">
        <f t="shared" si="30"/>
        <v>2</v>
      </c>
      <c r="BC44" s="227">
        <f t="shared" si="30"/>
        <v>1</v>
      </c>
      <c r="BD44" s="225">
        <f t="shared" si="30"/>
        <v>0</v>
      </c>
      <c r="BE44" s="228">
        <f t="shared" si="30"/>
        <v>2</v>
      </c>
      <c r="BF44" s="227">
        <f t="shared" si="30"/>
        <v>0</v>
      </c>
      <c r="BG44" s="225">
        <f t="shared" si="30"/>
        <v>0</v>
      </c>
      <c r="BH44" s="225">
        <f>SUM(BH39:BH43)</f>
        <v>0</v>
      </c>
      <c r="BI44" s="225">
        <f>SUM(BI39:BI43)</f>
        <v>10</v>
      </c>
      <c r="BJ44" s="225">
        <f>SUM(BJ39:BJ43)</f>
        <v>1</v>
      </c>
      <c r="BK44" s="225">
        <f>SUM(BK39:BK43)</f>
        <v>6</v>
      </c>
      <c r="BL44" s="232">
        <f>SUM(BI44:BK44)</f>
        <v>17</v>
      </c>
    </row>
    <row r="45" spans="1:64" ht="18.75" thickBot="1">
      <c r="A45" s="205">
        <v>1</v>
      </c>
      <c r="B45" s="585" t="s">
        <v>667</v>
      </c>
      <c r="C45" s="251" t="s">
        <v>1013</v>
      </c>
      <c r="D45" s="207">
        <v>0</v>
      </c>
      <c r="E45" s="207">
        <v>0</v>
      </c>
      <c r="F45" s="207">
        <v>0</v>
      </c>
      <c r="G45" s="207">
        <v>0</v>
      </c>
      <c r="H45" s="238">
        <v>0</v>
      </c>
      <c r="I45" s="208">
        <f t="shared" si="18"/>
        <v>0</v>
      </c>
      <c r="J45" s="209">
        <f t="shared" si="19"/>
        <v>0</v>
      </c>
      <c r="K45" s="210">
        <f t="shared" si="20"/>
        <v>0</v>
      </c>
      <c r="L45" s="238">
        <v>0</v>
      </c>
      <c r="M45" s="238">
        <v>0</v>
      </c>
      <c r="N45" s="238">
        <v>3</v>
      </c>
      <c r="O45" s="238">
        <v>3</v>
      </c>
      <c r="P45" s="238">
        <v>0</v>
      </c>
      <c r="Q45" s="211">
        <f t="shared" si="21"/>
        <v>3</v>
      </c>
      <c r="R45" s="234">
        <f t="shared" si="22"/>
        <v>3</v>
      </c>
      <c r="S45" s="235">
        <f t="shared" si="23"/>
        <v>0</v>
      </c>
      <c r="T45" s="200">
        <f t="shared" si="27"/>
        <v>6</v>
      </c>
      <c r="U45" s="201">
        <v>3</v>
      </c>
      <c r="V45" s="201">
        <v>3</v>
      </c>
      <c r="W45" s="201">
        <v>0</v>
      </c>
      <c r="Y45" s="207">
        <v>0</v>
      </c>
      <c r="Z45" s="207">
        <v>0</v>
      </c>
      <c r="AA45" s="207">
        <v>0</v>
      </c>
      <c r="AB45" s="207">
        <v>0</v>
      </c>
      <c r="AC45" s="207">
        <v>0</v>
      </c>
      <c r="AD45" s="207">
        <v>0</v>
      </c>
      <c r="AE45" s="207">
        <v>0</v>
      </c>
      <c r="AF45" s="207">
        <v>0</v>
      </c>
      <c r="AG45" s="207">
        <v>0</v>
      </c>
      <c r="AH45" s="207">
        <v>1</v>
      </c>
      <c r="AI45" s="207">
        <v>2</v>
      </c>
      <c r="AJ45" s="207">
        <v>0</v>
      </c>
      <c r="AK45" s="207">
        <v>0</v>
      </c>
      <c r="AL45" s="207">
        <v>1</v>
      </c>
      <c r="AM45" s="207">
        <v>0</v>
      </c>
      <c r="AN45" s="207">
        <v>1</v>
      </c>
      <c r="AO45" s="207">
        <v>0</v>
      </c>
      <c r="AP45" s="207">
        <v>0</v>
      </c>
      <c r="AQ45" s="207">
        <v>1</v>
      </c>
      <c r="AR45" s="207">
        <v>0</v>
      </c>
      <c r="AS45" s="207">
        <v>0</v>
      </c>
      <c r="AT45" s="207">
        <v>0</v>
      </c>
      <c r="AU45" s="207">
        <v>0</v>
      </c>
      <c r="AV45" s="207">
        <v>0</v>
      </c>
      <c r="AW45" s="207">
        <v>0</v>
      </c>
      <c r="AX45" s="207">
        <v>0</v>
      </c>
      <c r="AY45" s="207">
        <v>0</v>
      </c>
      <c r="AZ45" s="207">
        <v>0</v>
      </c>
      <c r="BA45" s="207">
        <v>0</v>
      </c>
      <c r="BB45" s="207">
        <v>0</v>
      </c>
      <c r="BC45" s="207">
        <v>0</v>
      </c>
      <c r="BD45" s="207">
        <v>0</v>
      </c>
      <c r="BE45" s="207">
        <v>0</v>
      </c>
      <c r="BF45" s="207">
        <v>0</v>
      </c>
      <c r="BG45" s="207">
        <v>0</v>
      </c>
      <c r="BH45" s="207">
        <v>0</v>
      </c>
      <c r="BI45" s="203">
        <f t="shared" ref="BI45:BK46" si="31">AQ45+AT45+AW45+AZ45+BC45+BF45</f>
        <v>1</v>
      </c>
      <c r="BJ45" s="203">
        <f t="shared" si="31"/>
        <v>0</v>
      </c>
      <c r="BK45" s="203">
        <f t="shared" si="31"/>
        <v>0</v>
      </c>
      <c r="BL45" s="204"/>
    </row>
    <row r="46" spans="1:64" ht="18.75" thickBot="1">
      <c r="A46" s="205">
        <v>2</v>
      </c>
      <c r="B46" s="585"/>
      <c r="C46" s="251" t="s">
        <v>1835</v>
      </c>
      <c r="D46" s="207">
        <v>0</v>
      </c>
      <c r="E46" s="207">
        <v>0</v>
      </c>
      <c r="F46" s="207">
        <v>0</v>
      </c>
      <c r="G46" s="207">
        <v>0</v>
      </c>
      <c r="H46" s="238">
        <v>0</v>
      </c>
      <c r="I46" s="208">
        <f t="shared" si="18"/>
        <v>0</v>
      </c>
      <c r="J46" s="209">
        <f t="shared" si="19"/>
        <v>0</v>
      </c>
      <c r="K46" s="210">
        <f t="shared" si="20"/>
        <v>0</v>
      </c>
      <c r="L46" s="238">
        <v>0</v>
      </c>
      <c r="M46" s="238">
        <v>0</v>
      </c>
      <c r="N46" s="238">
        <v>1</v>
      </c>
      <c r="O46" s="238">
        <v>3</v>
      </c>
      <c r="P46" s="238">
        <v>3</v>
      </c>
      <c r="Q46" s="211">
        <f t="shared" si="21"/>
        <v>1</v>
      </c>
      <c r="R46" s="234">
        <f t="shared" si="22"/>
        <v>3</v>
      </c>
      <c r="S46" s="235">
        <f t="shared" si="23"/>
        <v>3</v>
      </c>
      <c r="T46" s="200">
        <f t="shared" si="27"/>
        <v>7</v>
      </c>
      <c r="U46" s="201">
        <v>1</v>
      </c>
      <c r="V46" s="201">
        <v>3</v>
      </c>
      <c r="W46" s="201">
        <v>3</v>
      </c>
      <c r="Y46" s="207">
        <v>0</v>
      </c>
      <c r="Z46" s="207">
        <v>0</v>
      </c>
      <c r="AA46" s="207">
        <v>0</v>
      </c>
      <c r="AB46" s="207">
        <v>0</v>
      </c>
      <c r="AC46" s="207">
        <v>0</v>
      </c>
      <c r="AD46" s="207">
        <v>0</v>
      </c>
      <c r="AE46" s="207">
        <v>0</v>
      </c>
      <c r="AF46" s="207">
        <v>0</v>
      </c>
      <c r="AG46" s="207">
        <v>3</v>
      </c>
      <c r="AH46" s="207">
        <v>0</v>
      </c>
      <c r="AI46" s="207">
        <v>2</v>
      </c>
      <c r="AJ46" s="207">
        <v>0</v>
      </c>
      <c r="AK46" s="207">
        <v>0</v>
      </c>
      <c r="AL46" s="207">
        <v>1</v>
      </c>
      <c r="AM46" s="207">
        <v>0</v>
      </c>
      <c r="AN46" s="207">
        <v>0</v>
      </c>
      <c r="AO46" s="207">
        <v>0</v>
      </c>
      <c r="AP46" s="207">
        <v>0</v>
      </c>
      <c r="AQ46" s="207">
        <v>0</v>
      </c>
      <c r="AR46" s="207">
        <v>0</v>
      </c>
      <c r="AS46" s="207">
        <v>0</v>
      </c>
      <c r="AT46" s="207">
        <v>0</v>
      </c>
      <c r="AU46" s="207">
        <v>0</v>
      </c>
      <c r="AV46" s="207">
        <v>0</v>
      </c>
      <c r="AW46" s="207">
        <v>0</v>
      </c>
      <c r="AX46" s="207">
        <v>0</v>
      </c>
      <c r="AY46" s="207">
        <v>0</v>
      </c>
      <c r="AZ46" s="207">
        <v>1</v>
      </c>
      <c r="BA46" s="207">
        <v>0</v>
      </c>
      <c r="BB46" s="207">
        <v>0</v>
      </c>
      <c r="BC46" s="207">
        <v>0</v>
      </c>
      <c r="BD46" s="207">
        <v>0</v>
      </c>
      <c r="BE46" s="207">
        <v>0</v>
      </c>
      <c r="BF46" s="207">
        <v>0</v>
      </c>
      <c r="BG46" s="207">
        <v>0</v>
      </c>
      <c r="BH46" s="207">
        <v>0</v>
      </c>
      <c r="BI46" s="203">
        <f t="shared" si="31"/>
        <v>1</v>
      </c>
      <c r="BJ46" s="203">
        <f t="shared" si="31"/>
        <v>0</v>
      </c>
      <c r="BK46" s="203">
        <f t="shared" si="31"/>
        <v>0</v>
      </c>
      <c r="BL46" s="204"/>
    </row>
    <row r="47" spans="1:64" s="233" customFormat="1" ht="18.75" thickBot="1">
      <c r="A47" s="223">
        <v>9</v>
      </c>
      <c r="B47" s="585"/>
      <c r="C47" s="224" t="s">
        <v>1818</v>
      </c>
      <c r="D47" s="225">
        <f>SUM(D45:D46)</f>
        <v>0</v>
      </c>
      <c r="E47" s="225">
        <f>SUM(E45:E46)</f>
        <v>0</v>
      </c>
      <c r="F47" s="225">
        <f>SUM(F45:F46)</f>
        <v>0</v>
      </c>
      <c r="G47" s="225">
        <f>SUM(G45:G46)</f>
        <v>0</v>
      </c>
      <c r="H47" s="226">
        <f>SUM(H45:H46)</f>
        <v>0</v>
      </c>
      <c r="I47" s="227">
        <f t="shared" si="18"/>
        <v>0</v>
      </c>
      <c r="J47" s="225">
        <f t="shared" si="19"/>
        <v>0</v>
      </c>
      <c r="K47" s="228">
        <f t="shared" si="20"/>
        <v>0</v>
      </c>
      <c r="L47" s="228">
        <f>SUM(L45:L46)</f>
        <v>0</v>
      </c>
      <c r="M47" s="228">
        <f>SUM(M45:M46)</f>
        <v>0</v>
      </c>
      <c r="N47" s="228">
        <f>SUM(N45:N46)</f>
        <v>4</v>
      </c>
      <c r="O47" s="228">
        <f>SUM(O45:O46)</f>
        <v>6</v>
      </c>
      <c r="P47" s="228">
        <f>SUM(P45:P46)</f>
        <v>3</v>
      </c>
      <c r="Q47" s="228">
        <f t="shared" si="21"/>
        <v>4</v>
      </c>
      <c r="R47" s="228">
        <f t="shared" si="22"/>
        <v>6</v>
      </c>
      <c r="S47" s="228">
        <f t="shared" si="23"/>
        <v>3</v>
      </c>
      <c r="T47" s="200">
        <f t="shared" si="27"/>
        <v>13</v>
      </c>
      <c r="U47" s="201">
        <v>4</v>
      </c>
      <c r="V47" s="201">
        <v>6</v>
      </c>
      <c r="W47" s="201">
        <v>3</v>
      </c>
      <c r="X47" s="177"/>
      <c r="Y47" s="227">
        <f t="shared" ref="Y47:BG47" si="32">SUM(Y45:Y46)</f>
        <v>0</v>
      </c>
      <c r="Z47" s="225">
        <f t="shared" si="32"/>
        <v>0</v>
      </c>
      <c r="AA47" s="228">
        <f t="shared" si="32"/>
        <v>0</v>
      </c>
      <c r="AB47" s="227">
        <f t="shared" si="32"/>
        <v>0</v>
      </c>
      <c r="AC47" s="225">
        <f t="shared" si="32"/>
        <v>0</v>
      </c>
      <c r="AD47" s="228">
        <f t="shared" si="32"/>
        <v>0</v>
      </c>
      <c r="AE47" s="227">
        <f t="shared" si="32"/>
        <v>0</v>
      </c>
      <c r="AF47" s="225">
        <f t="shared" si="32"/>
        <v>0</v>
      </c>
      <c r="AG47" s="228">
        <f t="shared" si="32"/>
        <v>3</v>
      </c>
      <c r="AH47" s="227">
        <f t="shared" si="32"/>
        <v>1</v>
      </c>
      <c r="AI47" s="225">
        <f t="shared" si="32"/>
        <v>4</v>
      </c>
      <c r="AJ47" s="228">
        <f t="shared" si="32"/>
        <v>0</v>
      </c>
      <c r="AK47" s="227">
        <f t="shared" si="32"/>
        <v>0</v>
      </c>
      <c r="AL47" s="225">
        <f t="shared" si="32"/>
        <v>2</v>
      </c>
      <c r="AM47" s="228">
        <f t="shared" si="32"/>
        <v>0</v>
      </c>
      <c r="AN47" s="227">
        <f t="shared" si="32"/>
        <v>1</v>
      </c>
      <c r="AO47" s="225">
        <f t="shared" si="32"/>
        <v>0</v>
      </c>
      <c r="AP47" s="228">
        <f t="shared" si="32"/>
        <v>0</v>
      </c>
      <c r="AQ47" s="227">
        <f t="shared" si="32"/>
        <v>1</v>
      </c>
      <c r="AR47" s="225">
        <f t="shared" si="32"/>
        <v>0</v>
      </c>
      <c r="AS47" s="228">
        <f t="shared" si="32"/>
        <v>0</v>
      </c>
      <c r="AT47" s="227">
        <f t="shared" si="32"/>
        <v>0</v>
      </c>
      <c r="AU47" s="225">
        <f t="shared" si="32"/>
        <v>0</v>
      </c>
      <c r="AV47" s="228">
        <f t="shared" si="32"/>
        <v>0</v>
      </c>
      <c r="AW47" s="227">
        <f t="shared" si="32"/>
        <v>0</v>
      </c>
      <c r="AX47" s="225">
        <f t="shared" si="32"/>
        <v>0</v>
      </c>
      <c r="AY47" s="228">
        <f t="shared" si="32"/>
        <v>0</v>
      </c>
      <c r="AZ47" s="227">
        <f t="shared" si="32"/>
        <v>1</v>
      </c>
      <c r="BA47" s="225">
        <f t="shared" si="32"/>
        <v>0</v>
      </c>
      <c r="BB47" s="228">
        <f t="shared" si="32"/>
        <v>0</v>
      </c>
      <c r="BC47" s="227">
        <f t="shared" si="32"/>
        <v>0</v>
      </c>
      <c r="BD47" s="225">
        <f t="shared" si="32"/>
        <v>0</v>
      </c>
      <c r="BE47" s="228">
        <f t="shared" si="32"/>
        <v>0</v>
      </c>
      <c r="BF47" s="227">
        <f t="shared" si="32"/>
        <v>0</v>
      </c>
      <c r="BG47" s="225">
        <f t="shared" si="32"/>
        <v>0</v>
      </c>
      <c r="BH47" s="225">
        <f>SUM(BH45:BH46)</f>
        <v>0</v>
      </c>
      <c r="BI47" s="225">
        <f>SUM(BI45:BI46)</f>
        <v>2</v>
      </c>
      <c r="BJ47" s="225">
        <f>SUM(BJ45:BJ46)</f>
        <v>0</v>
      </c>
      <c r="BK47" s="225">
        <f>SUM(BK45:BK46)</f>
        <v>0</v>
      </c>
      <c r="BL47" s="272">
        <f>SUM(BI47:BK47)</f>
        <v>2</v>
      </c>
    </row>
    <row r="48" spans="1:64" ht="18.75" thickBot="1">
      <c r="A48" s="205">
        <v>1</v>
      </c>
      <c r="B48" s="585" t="s">
        <v>1073</v>
      </c>
      <c r="C48" s="206" t="s">
        <v>1826</v>
      </c>
      <c r="D48" s="207">
        <v>0</v>
      </c>
      <c r="E48" s="207">
        <v>1</v>
      </c>
      <c r="F48" s="207">
        <v>1</v>
      </c>
      <c r="G48" s="207">
        <v>0</v>
      </c>
      <c r="H48" s="238">
        <v>2</v>
      </c>
      <c r="I48" s="208">
        <f t="shared" si="18"/>
        <v>1</v>
      </c>
      <c r="J48" s="209">
        <f t="shared" si="19"/>
        <v>0</v>
      </c>
      <c r="K48" s="210">
        <f t="shared" si="20"/>
        <v>3</v>
      </c>
      <c r="L48" s="238">
        <v>0</v>
      </c>
      <c r="M48" s="238">
        <v>4</v>
      </c>
      <c r="N48" s="238">
        <v>5</v>
      </c>
      <c r="O48" s="238">
        <v>8</v>
      </c>
      <c r="P48" s="238">
        <v>11</v>
      </c>
      <c r="Q48" s="211">
        <f t="shared" si="21"/>
        <v>5</v>
      </c>
      <c r="R48" s="234">
        <f t="shared" si="22"/>
        <v>8</v>
      </c>
      <c r="S48" s="235">
        <f t="shared" si="23"/>
        <v>15</v>
      </c>
      <c r="T48" s="200">
        <f t="shared" si="27"/>
        <v>28</v>
      </c>
      <c r="U48" s="201">
        <v>4</v>
      </c>
      <c r="V48" s="201">
        <v>8</v>
      </c>
      <c r="W48" s="201">
        <v>12</v>
      </c>
      <c r="Y48" s="214">
        <v>0</v>
      </c>
      <c r="Z48" s="207">
        <v>0</v>
      </c>
      <c r="AA48" s="239">
        <v>0</v>
      </c>
      <c r="AB48" s="214">
        <v>0</v>
      </c>
      <c r="AC48" s="207">
        <v>0</v>
      </c>
      <c r="AD48" s="239">
        <v>5</v>
      </c>
      <c r="AE48" s="214">
        <v>0</v>
      </c>
      <c r="AF48" s="207">
        <v>2</v>
      </c>
      <c r="AG48" s="239">
        <v>0</v>
      </c>
      <c r="AH48" s="214">
        <v>1</v>
      </c>
      <c r="AI48" s="207">
        <v>3</v>
      </c>
      <c r="AJ48" s="239">
        <v>2</v>
      </c>
      <c r="AK48" s="214">
        <v>1</v>
      </c>
      <c r="AL48" s="207">
        <v>3</v>
      </c>
      <c r="AM48" s="239">
        <v>1</v>
      </c>
      <c r="AN48" s="214">
        <v>1</v>
      </c>
      <c r="AO48" s="207">
        <v>0</v>
      </c>
      <c r="AP48" s="239">
        <v>1</v>
      </c>
      <c r="AQ48" s="214">
        <v>0</v>
      </c>
      <c r="AR48" s="207">
        <v>0</v>
      </c>
      <c r="AS48" s="239">
        <v>1</v>
      </c>
      <c r="AT48" s="214">
        <v>0</v>
      </c>
      <c r="AU48" s="207">
        <v>0</v>
      </c>
      <c r="AV48" s="239">
        <v>0</v>
      </c>
      <c r="AW48" s="214">
        <v>0</v>
      </c>
      <c r="AX48" s="207">
        <v>0</v>
      </c>
      <c r="AY48" s="239">
        <v>0</v>
      </c>
      <c r="AZ48" s="214">
        <v>0</v>
      </c>
      <c r="BA48" s="207">
        <v>0</v>
      </c>
      <c r="BB48" s="239">
        <v>2</v>
      </c>
      <c r="BC48" s="214">
        <v>1</v>
      </c>
      <c r="BD48" s="207">
        <v>0</v>
      </c>
      <c r="BE48" s="239">
        <v>0</v>
      </c>
      <c r="BF48" s="214">
        <v>1</v>
      </c>
      <c r="BG48" s="207">
        <v>0</v>
      </c>
      <c r="BH48" s="239">
        <v>3</v>
      </c>
      <c r="BI48" s="203">
        <f t="shared" ref="BI48:BK51" si="33">AQ48+AT48+AW48+AZ48+BC48+BF48</f>
        <v>2</v>
      </c>
      <c r="BJ48" s="203">
        <f t="shared" si="33"/>
        <v>0</v>
      </c>
      <c r="BK48" s="203">
        <f t="shared" si="33"/>
        <v>6</v>
      </c>
      <c r="BL48" s="204"/>
    </row>
    <row r="49" spans="1:97" ht="18.75" thickBot="1">
      <c r="A49" s="205">
        <v>2</v>
      </c>
      <c r="B49" s="585"/>
      <c r="C49" s="206" t="s">
        <v>1827</v>
      </c>
      <c r="D49" s="207">
        <v>0</v>
      </c>
      <c r="E49" s="207">
        <v>0</v>
      </c>
      <c r="F49" s="207">
        <v>0</v>
      </c>
      <c r="G49" s="207">
        <v>0</v>
      </c>
      <c r="H49" s="238">
        <v>0</v>
      </c>
      <c r="I49" s="208">
        <f t="shared" si="18"/>
        <v>0</v>
      </c>
      <c r="J49" s="209">
        <f t="shared" si="19"/>
        <v>0</v>
      </c>
      <c r="K49" s="210">
        <f t="shared" si="20"/>
        <v>0</v>
      </c>
      <c r="L49" s="238">
        <v>0</v>
      </c>
      <c r="M49" s="238">
        <v>1</v>
      </c>
      <c r="N49" s="238">
        <v>9</v>
      </c>
      <c r="O49" s="238">
        <v>6</v>
      </c>
      <c r="P49" s="238">
        <v>6</v>
      </c>
      <c r="Q49" s="211">
        <f t="shared" si="21"/>
        <v>9</v>
      </c>
      <c r="R49" s="234">
        <f t="shared" si="22"/>
        <v>6</v>
      </c>
      <c r="S49" s="235">
        <f t="shared" si="23"/>
        <v>7</v>
      </c>
      <c r="T49" s="200">
        <f t="shared" si="27"/>
        <v>22</v>
      </c>
      <c r="U49" s="201">
        <v>9</v>
      </c>
      <c r="V49" s="201">
        <v>6</v>
      </c>
      <c r="W49" s="201">
        <v>7</v>
      </c>
      <c r="Y49" s="214">
        <v>0</v>
      </c>
      <c r="Z49" s="207">
        <v>0</v>
      </c>
      <c r="AA49" s="239">
        <v>0</v>
      </c>
      <c r="AB49" s="214">
        <v>0</v>
      </c>
      <c r="AC49" s="207">
        <v>0</v>
      </c>
      <c r="AD49" s="239">
        <v>1</v>
      </c>
      <c r="AE49" s="214">
        <v>3</v>
      </c>
      <c r="AF49" s="207">
        <v>1</v>
      </c>
      <c r="AG49" s="239">
        <v>0</v>
      </c>
      <c r="AH49" s="214">
        <v>3</v>
      </c>
      <c r="AI49" s="207">
        <v>2</v>
      </c>
      <c r="AJ49" s="239">
        <v>4</v>
      </c>
      <c r="AK49" s="214">
        <v>0</v>
      </c>
      <c r="AL49" s="207">
        <v>2</v>
      </c>
      <c r="AM49" s="239">
        <v>0</v>
      </c>
      <c r="AN49" s="214">
        <v>1</v>
      </c>
      <c r="AO49" s="207">
        <v>0</v>
      </c>
      <c r="AP49" s="239">
        <v>0</v>
      </c>
      <c r="AQ49" s="214">
        <v>0</v>
      </c>
      <c r="AR49" s="207">
        <v>1</v>
      </c>
      <c r="AS49" s="239">
        <v>0</v>
      </c>
      <c r="AT49" s="214">
        <v>0</v>
      </c>
      <c r="AU49" s="207">
        <v>0</v>
      </c>
      <c r="AV49" s="239">
        <v>0</v>
      </c>
      <c r="AW49" s="214">
        <v>1</v>
      </c>
      <c r="AX49" s="207">
        <v>0</v>
      </c>
      <c r="AY49" s="239">
        <v>1</v>
      </c>
      <c r="AZ49" s="214">
        <v>1</v>
      </c>
      <c r="BA49" s="207">
        <v>0</v>
      </c>
      <c r="BB49" s="239">
        <v>0</v>
      </c>
      <c r="BC49" s="214">
        <v>0</v>
      </c>
      <c r="BD49" s="207">
        <v>0</v>
      </c>
      <c r="BE49" s="239">
        <v>1</v>
      </c>
      <c r="BF49" s="214">
        <v>0</v>
      </c>
      <c r="BG49" s="207">
        <v>0</v>
      </c>
      <c r="BH49" s="239">
        <v>0</v>
      </c>
      <c r="BI49" s="203">
        <f t="shared" si="33"/>
        <v>2</v>
      </c>
      <c r="BJ49" s="203">
        <f t="shared" si="33"/>
        <v>1</v>
      </c>
      <c r="BK49" s="203">
        <f t="shared" si="33"/>
        <v>2</v>
      </c>
      <c r="BL49" s="204"/>
    </row>
    <row r="50" spans="1:97" ht="18.75" thickBot="1">
      <c r="A50" s="205">
        <v>3</v>
      </c>
      <c r="B50" s="585"/>
      <c r="C50" s="206" t="s">
        <v>1828</v>
      </c>
      <c r="D50" s="207">
        <v>0</v>
      </c>
      <c r="E50" s="207">
        <v>1</v>
      </c>
      <c r="F50" s="207">
        <v>0</v>
      </c>
      <c r="G50" s="207">
        <v>0</v>
      </c>
      <c r="H50" s="238">
        <v>0</v>
      </c>
      <c r="I50" s="208">
        <f t="shared" si="18"/>
        <v>0</v>
      </c>
      <c r="J50" s="209">
        <f t="shared" si="19"/>
        <v>0</v>
      </c>
      <c r="K50" s="210">
        <f t="shared" si="20"/>
        <v>1</v>
      </c>
      <c r="L50" s="238">
        <v>1</v>
      </c>
      <c r="M50" s="238">
        <v>1</v>
      </c>
      <c r="N50" s="238">
        <v>5</v>
      </c>
      <c r="O50" s="238">
        <v>20</v>
      </c>
      <c r="P50" s="238">
        <v>0</v>
      </c>
      <c r="Q50" s="211">
        <f t="shared" si="21"/>
        <v>6</v>
      </c>
      <c r="R50" s="234">
        <f t="shared" si="22"/>
        <v>20</v>
      </c>
      <c r="S50" s="235">
        <f t="shared" si="23"/>
        <v>1</v>
      </c>
      <c r="T50" s="200">
        <f t="shared" si="27"/>
        <v>27</v>
      </c>
      <c r="U50" s="201">
        <v>6</v>
      </c>
      <c r="V50" s="201">
        <v>20</v>
      </c>
      <c r="W50" s="201">
        <v>0</v>
      </c>
      <c r="Y50" s="214">
        <v>0</v>
      </c>
      <c r="Z50" s="207">
        <v>0</v>
      </c>
      <c r="AA50" s="239">
        <v>0</v>
      </c>
      <c r="AB50" s="214">
        <v>1</v>
      </c>
      <c r="AC50" s="207">
        <v>0</v>
      </c>
      <c r="AD50" s="239">
        <v>0</v>
      </c>
      <c r="AE50" s="214">
        <v>0</v>
      </c>
      <c r="AF50" s="207">
        <v>3</v>
      </c>
      <c r="AG50" s="239">
        <v>0</v>
      </c>
      <c r="AH50" s="214">
        <v>2</v>
      </c>
      <c r="AI50" s="207">
        <v>10</v>
      </c>
      <c r="AJ50" s="239">
        <v>0</v>
      </c>
      <c r="AK50" s="214">
        <v>0</v>
      </c>
      <c r="AL50" s="207">
        <v>4</v>
      </c>
      <c r="AM50" s="239">
        <v>0</v>
      </c>
      <c r="AN50" s="214">
        <v>1</v>
      </c>
      <c r="AO50" s="207">
        <v>1</v>
      </c>
      <c r="AP50" s="239">
        <v>0</v>
      </c>
      <c r="AQ50" s="214">
        <v>1</v>
      </c>
      <c r="AR50" s="207">
        <v>0</v>
      </c>
      <c r="AS50" s="239">
        <v>0</v>
      </c>
      <c r="AT50" s="214">
        <v>0</v>
      </c>
      <c r="AU50" s="207">
        <v>0</v>
      </c>
      <c r="AV50" s="239">
        <v>0</v>
      </c>
      <c r="AW50" s="214">
        <v>0</v>
      </c>
      <c r="AX50" s="207">
        <v>1</v>
      </c>
      <c r="AY50" s="239">
        <v>0</v>
      </c>
      <c r="AZ50" s="214">
        <v>1</v>
      </c>
      <c r="BA50" s="207">
        <v>1</v>
      </c>
      <c r="BB50" s="239">
        <v>0</v>
      </c>
      <c r="BC50" s="214">
        <v>0</v>
      </c>
      <c r="BD50" s="207">
        <v>0</v>
      </c>
      <c r="BE50" s="239">
        <v>0</v>
      </c>
      <c r="BF50" s="214">
        <v>0</v>
      </c>
      <c r="BG50" s="207">
        <v>0</v>
      </c>
      <c r="BH50" s="239">
        <v>1</v>
      </c>
      <c r="BI50" s="203">
        <f t="shared" si="33"/>
        <v>2</v>
      </c>
      <c r="BJ50" s="203">
        <f t="shared" si="33"/>
        <v>2</v>
      </c>
      <c r="BK50" s="203">
        <f t="shared" si="33"/>
        <v>1</v>
      </c>
      <c r="BL50" s="204"/>
    </row>
    <row r="51" spans="1:97" ht="18.75" thickBot="1">
      <c r="A51" s="205">
        <v>4</v>
      </c>
      <c r="B51" s="585"/>
      <c r="C51" s="206" t="s">
        <v>1829</v>
      </c>
      <c r="D51" s="207">
        <v>0</v>
      </c>
      <c r="E51" s="207">
        <v>0</v>
      </c>
      <c r="F51" s="207">
        <v>1</v>
      </c>
      <c r="G51" s="207">
        <v>0</v>
      </c>
      <c r="H51" s="238">
        <v>0</v>
      </c>
      <c r="I51" s="208">
        <f t="shared" si="18"/>
        <v>1</v>
      </c>
      <c r="J51" s="209">
        <f t="shared" si="19"/>
        <v>0</v>
      </c>
      <c r="K51" s="210">
        <f t="shared" si="20"/>
        <v>0</v>
      </c>
      <c r="L51" s="238">
        <v>0</v>
      </c>
      <c r="M51" s="238">
        <v>0</v>
      </c>
      <c r="N51" s="238">
        <v>8</v>
      </c>
      <c r="O51" s="238">
        <v>15</v>
      </c>
      <c r="P51" s="238">
        <v>1</v>
      </c>
      <c r="Q51" s="211">
        <f t="shared" si="21"/>
        <v>8</v>
      </c>
      <c r="R51" s="234">
        <f t="shared" si="22"/>
        <v>15</v>
      </c>
      <c r="S51" s="235">
        <f t="shared" si="23"/>
        <v>1</v>
      </c>
      <c r="T51" s="200">
        <f t="shared" si="27"/>
        <v>24</v>
      </c>
      <c r="U51" s="201">
        <v>7</v>
      </c>
      <c r="V51" s="201">
        <v>15</v>
      </c>
      <c r="W51" s="201">
        <v>1</v>
      </c>
      <c r="Y51" s="214">
        <v>0</v>
      </c>
      <c r="Z51" s="207">
        <v>0</v>
      </c>
      <c r="AA51" s="239">
        <v>0</v>
      </c>
      <c r="AB51" s="214">
        <v>0</v>
      </c>
      <c r="AC51" s="207">
        <v>0</v>
      </c>
      <c r="AD51" s="239">
        <v>0</v>
      </c>
      <c r="AE51" s="214">
        <v>3</v>
      </c>
      <c r="AF51" s="207">
        <v>2</v>
      </c>
      <c r="AG51" s="239">
        <v>0</v>
      </c>
      <c r="AH51" s="214">
        <v>2</v>
      </c>
      <c r="AI51" s="207">
        <v>7</v>
      </c>
      <c r="AJ51" s="239">
        <v>0</v>
      </c>
      <c r="AK51" s="214">
        <v>0</v>
      </c>
      <c r="AL51" s="207">
        <v>4</v>
      </c>
      <c r="AM51" s="239">
        <v>0</v>
      </c>
      <c r="AN51" s="214">
        <v>0</v>
      </c>
      <c r="AO51" s="207">
        <v>1</v>
      </c>
      <c r="AP51" s="239">
        <v>0</v>
      </c>
      <c r="AQ51" s="214">
        <v>0</v>
      </c>
      <c r="AR51" s="207">
        <v>0</v>
      </c>
      <c r="AS51" s="239">
        <v>1</v>
      </c>
      <c r="AT51" s="214">
        <v>0</v>
      </c>
      <c r="AU51" s="207">
        <v>1</v>
      </c>
      <c r="AV51" s="239">
        <v>0</v>
      </c>
      <c r="AW51" s="214">
        <v>0</v>
      </c>
      <c r="AX51" s="207">
        <v>0</v>
      </c>
      <c r="AY51" s="239">
        <v>0</v>
      </c>
      <c r="AZ51" s="214">
        <v>1</v>
      </c>
      <c r="BA51" s="207">
        <v>0</v>
      </c>
      <c r="BB51" s="239">
        <v>0</v>
      </c>
      <c r="BC51" s="214">
        <v>1</v>
      </c>
      <c r="BD51" s="207">
        <v>0</v>
      </c>
      <c r="BE51" s="239">
        <v>0</v>
      </c>
      <c r="BF51" s="214">
        <v>1</v>
      </c>
      <c r="BG51" s="207">
        <v>0</v>
      </c>
      <c r="BH51" s="239">
        <v>0</v>
      </c>
      <c r="BI51" s="203">
        <f t="shared" si="33"/>
        <v>3</v>
      </c>
      <c r="BJ51" s="203">
        <f t="shared" si="33"/>
        <v>1</v>
      </c>
      <c r="BK51" s="203">
        <f t="shared" si="33"/>
        <v>1</v>
      </c>
      <c r="BL51" s="204"/>
    </row>
    <row r="52" spans="1:97" s="233" customFormat="1" ht="18.75" thickBot="1">
      <c r="A52" s="223">
        <v>10</v>
      </c>
      <c r="B52" s="585"/>
      <c r="C52" s="224" t="s">
        <v>1818</v>
      </c>
      <c r="D52" s="225">
        <f>SUM(D48:D51)</f>
        <v>0</v>
      </c>
      <c r="E52" s="225">
        <f>SUM(E48:E51)</f>
        <v>2</v>
      </c>
      <c r="F52" s="225">
        <f>SUM(F48:F51)</f>
        <v>2</v>
      </c>
      <c r="G52" s="225">
        <f>SUM(G48:G51)</f>
        <v>0</v>
      </c>
      <c r="H52" s="226">
        <f>SUM(H48:H51)</f>
        <v>2</v>
      </c>
      <c r="I52" s="227">
        <f t="shared" si="18"/>
        <v>2</v>
      </c>
      <c r="J52" s="225">
        <f t="shared" si="19"/>
        <v>0</v>
      </c>
      <c r="K52" s="228">
        <f t="shared" si="20"/>
        <v>4</v>
      </c>
      <c r="L52" s="228">
        <f>SUM(L48:L51)</f>
        <v>1</v>
      </c>
      <c r="M52" s="228">
        <f>SUM(M48:M51)</f>
        <v>6</v>
      </c>
      <c r="N52" s="228">
        <f>SUM(N48:N51)</f>
        <v>27</v>
      </c>
      <c r="O52" s="228">
        <f>SUM(O48:O51)</f>
        <v>49</v>
      </c>
      <c r="P52" s="228">
        <f>SUM(P48:P51)</f>
        <v>18</v>
      </c>
      <c r="Q52" s="228">
        <f t="shared" si="21"/>
        <v>28</v>
      </c>
      <c r="R52" s="228">
        <f t="shared" si="22"/>
        <v>49</v>
      </c>
      <c r="S52" s="228">
        <f t="shared" si="23"/>
        <v>24</v>
      </c>
      <c r="T52" s="200">
        <f t="shared" si="27"/>
        <v>101</v>
      </c>
      <c r="U52" s="201">
        <v>26</v>
      </c>
      <c r="V52" s="201">
        <v>49</v>
      </c>
      <c r="W52" s="201">
        <v>20</v>
      </c>
      <c r="X52" s="177"/>
      <c r="Y52" s="227">
        <f t="shared" ref="Y52:BH52" si="34">SUM(Y48:Y51)</f>
        <v>0</v>
      </c>
      <c r="Z52" s="225">
        <f t="shared" si="34"/>
        <v>0</v>
      </c>
      <c r="AA52" s="228">
        <f t="shared" si="34"/>
        <v>0</v>
      </c>
      <c r="AB52" s="227">
        <f t="shared" si="34"/>
        <v>1</v>
      </c>
      <c r="AC52" s="225">
        <f t="shared" si="34"/>
        <v>0</v>
      </c>
      <c r="AD52" s="228">
        <f t="shared" si="34"/>
        <v>6</v>
      </c>
      <c r="AE52" s="227">
        <f t="shared" si="34"/>
        <v>6</v>
      </c>
      <c r="AF52" s="225">
        <f t="shared" si="34"/>
        <v>8</v>
      </c>
      <c r="AG52" s="228">
        <f t="shared" si="34"/>
        <v>0</v>
      </c>
      <c r="AH52" s="227">
        <f t="shared" si="34"/>
        <v>8</v>
      </c>
      <c r="AI52" s="225">
        <f t="shared" si="34"/>
        <v>22</v>
      </c>
      <c r="AJ52" s="228">
        <f t="shared" si="34"/>
        <v>6</v>
      </c>
      <c r="AK52" s="227">
        <f t="shared" si="34"/>
        <v>1</v>
      </c>
      <c r="AL52" s="225">
        <f t="shared" si="34"/>
        <v>13</v>
      </c>
      <c r="AM52" s="228">
        <f t="shared" si="34"/>
        <v>1</v>
      </c>
      <c r="AN52" s="227">
        <f t="shared" si="34"/>
        <v>3</v>
      </c>
      <c r="AO52" s="225">
        <f t="shared" si="34"/>
        <v>2</v>
      </c>
      <c r="AP52" s="228">
        <f t="shared" si="34"/>
        <v>1</v>
      </c>
      <c r="AQ52" s="227">
        <f t="shared" si="34"/>
        <v>1</v>
      </c>
      <c r="AR52" s="225">
        <f t="shared" si="34"/>
        <v>1</v>
      </c>
      <c r="AS52" s="228">
        <f t="shared" si="34"/>
        <v>2</v>
      </c>
      <c r="AT52" s="227">
        <f t="shared" si="34"/>
        <v>0</v>
      </c>
      <c r="AU52" s="225">
        <f t="shared" si="34"/>
        <v>1</v>
      </c>
      <c r="AV52" s="228">
        <f t="shared" si="34"/>
        <v>0</v>
      </c>
      <c r="AW52" s="227">
        <f t="shared" si="34"/>
        <v>1</v>
      </c>
      <c r="AX52" s="225">
        <f t="shared" si="34"/>
        <v>1</v>
      </c>
      <c r="AY52" s="228">
        <f t="shared" si="34"/>
        <v>1</v>
      </c>
      <c r="AZ52" s="227">
        <f t="shared" si="34"/>
        <v>3</v>
      </c>
      <c r="BA52" s="225">
        <f t="shared" si="34"/>
        <v>1</v>
      </c>
      <c r="BB52" s="228">
        <f t="shared" si="34"/>
        <v>2</v>
      </c>
      <c r="BC52" s="227">
        <f t="shared" si="34"/>
        <v>2</v>
      </c>
      <c r="BD52" s="225">
        <f t="shared" si="34"/>
        <v>0</v>
      </c>
      <c r="BE52" s="228">
        <f t="shared" si="34"/>
        <v>1</v>
      </c>
      <c r="BF52" s="227">
        <f t="shared" si="34"/>
        <v>2</v>
      </c>
      <c r="BG52" s="225">
        <f t="shared" si="34"/>
        <v>0</v>
      </c>
      <c r="BH52" s="228">
        <f t="shared" si="34"/>
        <v>4</v>
      </c>
      <c r="BI52" s="228">
        <f>SUM(BI48:BI51)</f>
        <v>9</v>
      </c>
      <c r="BJ52" s="228">
        <f>SUM(BJ48:BJ51)</f>
        <v>4</v>
      </c>
      <c r="BK52" s="228">
        <f>SUM(BK48:BK51)</f>
        <v>10</v>
      </c>
      <c r="BL52" s="272">
        <f>SUM(BI52:BK52)</f>
        <v>23</v>
      </c>
    </row>
    <row r="53" spans="1:97" ht="18.75" thickBot="1">
      <c r="A53" s="205">
        <v>1</v>
      </c>
      <c r="B53" s="585" t="s">
        <v>1074</v>
      </c>
      <c r="C53" s="252" t="s">
        <v>1840</v>
      </c>
      <c r="D53" s="207">
        <v>0</v>
      </c>
      <c r="E53" s="207">
        <v>0</v>
      </c>
      <c r="F53" s="207">
        <v>0</v>
      </c>
      <c r="G53" s="207">
        <v>0</v>
      </c>
      <c r="H53" s="238">
        <v>0</v>
      </c>
      <c r="I53" s="208">
        <f t="shared" si="18"/>
        <v>0</v>
      </c>
      <c r="J53" s="209">
        <f t="shared" si="19"/>
        <v>0</v>
      </c>
      <c r="K53" s="210">
        <f t="shared" si="20"/>
        <v>0</v>
      </c>
      <c r="L53" s="238">
        <v>0</v>
      </c>
      <c r="M53" s="238">
        <v>2</v>
      </c>
      <c r="N53" s="238">
        <v>2</v>
      </c>
      <c r="O53" s="238">
        <v>9</v>
      </c>
      <c r="P53" s="238">
        <v>3</v>
      </c>
      <c r="Q53" s="211">
        <f t="shared" si="21"/>
        <v>2</v>
      </c>
      <c r="R53" s="234">
        <f t="shared" si="22"/>
        <v>9</v>
      </c>
      <c r="S53" s="235">
        <f t="shared" si="23"/>
        <v>5</v>
      </c>
      <c r="T53" s="200">
        <f t="shared" si="27"/>
        <v>16</v>
      </c>
      <c r="U53" s="201">
        <v>2</v>
      </c>
      <c r="V53" s="201">
        <v>9</v>
      </c>
      <c r="W53" s="201">
        <v>6</v>
      </c>
      <c r="Y53" s="214">
        <v>0</v>
      </c>
      <c r="Z53" s="207">
        <v>0</v>
      </c>
      <c r="AA53" s="239">
        <v>0</v>
      </c>
      <c r="AB53" s="214">
        <v>1</v>
      </c>
      <c r="AC53" s="207">
        <v>0</v>
      </c>
      <c r="AD53" s="239">
        <v>0</v>
      </c>
      <c r="AE53" s="214">
        <v>0</v>
      </c>
      <c r="AF53" s="207">
        <v>5</v>
      </c>
      <c r="AG53" s="239">
        <v>2</v>
      </c>
      <c r="AH53" s="214">
        <v>0</v>
      </c>
      <c r="AI53" s="207">
        <v>3</v>
      </c>
      <c r="AJ53" s="239">
        <v>0</v>
      </c>
      <c r="AK53" s="214">
        <v>0</v>
      </c>
      <c r="AL53" s="207">
        <v>0</v>
      </c>
      <c r="AM53" s="239">
        <v>0</v>
      </c>
      <c r="AN53" s="214">
        <v>0</v>
      </c>
      <c r="AO53" s="207">
        <v>1</v>
      </c>
      <c r="AP53" s="239">
        <v>1</v>
      </c>
      <c r="AQ53" s="214">
        <v>0</v>
      </c>
      <c r="AR53" s="207">
        <v>0</v>
      </c>
      <c r="AS53" s="239">
        <v>0</v>
      </c>
      <c r="AT53" s="214">
        <v>1</v>
      </c>
      <c r="AU53" s="207">
        <v>0</v>
      </c>
      <c r="AV53" s="239">
        <v>2</v>
      </c>
      <c r="AW53" s="214">
        <v>0</v>
      </c>
      <c r="AX53" s="207">
        <v>0</v>
      </c>
      <c r="AY53" s="239">
        <v>0</v>
      </c>
      <c r="AZ53" s="214">
        <v>0</v>
      </c>
      <c r="BA53" s="207">
        <v>0</v>
      </c>
      <c r="BB53" s="239">
        <v>0</v>
      </c>
      <c r="BC53" s="214">
        <v>0</v>
      </c>
      <c r="BD53" s="207">
        <v>0</v>
      </c>
      <c r="BE53" s="239">
        <v>0</v>
      </c>
      <c r="BF53" s="214">
        <v>0</v>
      </c>
      <c r="BG53" s="207">
        <v>0</v>
      </c>
      <c r="BH53" s="239">
        <v>0</v>
      </c>
      <c r="BI53" s="203">
        <f t="shared" ref="BI53:BK55" si="35">AQ53+AT53+AW53+AZ53+BC53+BF53</f>
        <v>1</v>
      </c>
      <c r="BJ53" s="203">
        <f t="shared" si="35"/>
        <v>0</v>
      </c>
      <c r="BK53" s="203">
        <f t="shared" si="35"/>
        <v>2</v>
      </c>
      <c r="BL53" s="204"/>
    </row>
    <row r="54" spans="1:97" ht="18.75" thickBot="1">
      <c r="A54" s="205">
        <v>2</v>
      </c>
      <c r="B54" s="585"/>
      <c r="C54" s="252" t="s">
        <v>1841</v>
      </c>
      <c r="D54" s="207">
        <v>0</v>
      </c>
      <c r="E54" s="207">
        <v>0</v>
      </c>
      <c r="F54" s="207">
        <v>1</v>
      </c>
      <c r="G54" s="207">
        <v>0</v>
      </c>
      <c r="H54" s="238">
        <v>0</v>
      </c>
      <c r="I54" s="208">
        <f t="shared" si="18"/>
        <v>1</v>
      </c>
      <c r="J54" s="209">
        <f t="shared" si="19"/>
        <v>0</v>
      </c>
      <c r="K54" s="210">
        <f t="shared" si="20"/>
        <v>0</v>
      </c>
      <c r="L54" s="238">
        <v>0</v>
      </c>
      <c r="M54" s="238">
        <v>1</v>
      </c>
      <c r="N54" s="238">
        <v>5</v>
      </c>
      <c r="O54" s="238">
        <v>8</v>
      </c>
      <c r="P54" s="238">
        <v>4</v>
      </c>
      <c r="Q54" s="211">
        <f t="shared" si="21"/>
        <v>5</v>
      </c>
      <c r="R54" s="234">
        <f t="shared" si="22"/>
        <v>8</v>
      </c>
      <c r="S54" s="235">
        <f t="shared" si="23"/>
        <v>5</v>
      </c>
      <c r="T54" s="200">
        <f t="shared" si="27"/>
        <v>18</v>
      </c>
      <c r="U54" s="201">
        <v>3</v>
      </c>
      <c r="V54" s="201">
        <v>11</v>
      </c>
      <c r="W54" s="201">
        <v>5</v>
      </c>
      <c r="Y54" s="214">
        <v>0</v>
      </c>
      <c r="Z54" s="207">
        <v>0</v>
      </c>
      <c r="AA54" s="239">
        <v>0</v>
      </c>
      <c r="AB54" s="214">
        <v>0</v>
      </c>
      <c r="AC54" s="207">
        <v>0</v>
      </c>
      <c r="AD54" s="239">
        <v>0</v>
      </c>
      <c r="AE54" s="214">
        <v>1</v>
      </c>
      <c r="AF54" s="207">
        <v>1</v>
      </c>
      <c r="AG54" s="239">
        <v>2</v>
      </c>
      <c r="AH54" s="214">
        <v>2</v>
      </c>
      <c r="AI54" s="207">
        <v>5</v>
      </c>
      <c r="AJ54" s="239">
        <v>1</v>
      </c>
      <c r="AK54" s="214">
        <v>0</v>
      </c>
      <c r="AL54" s="207">
        <v>2</v>
      </c>
      <c r="AM54" s="239">
        <v>1</v>
      </c>
      <c r="AN54" s="214">
        <v>0</v>
      </c>
      <c r="AO54" s="207">
        <v>0</v>
      </c>
      <c r="AP54" s="239">
        <v>0</v>
      </c>
      <c r="AQ54" s="214">
        <v>0</v>
      </c>
      <c r="AR54" s="207">
        <v>0</v>
      </c>
      <c r="AS54" s="239">
        <v>0</v>
      </c>
      <c r="AT54" s="214">
        <v>0</v>
      </c>
      <c r="AU54" s="207">
        <v>0</v>
      </c>
      <c r="AV54" s="239">
        <v>0</v>
      </c>
      <c r="AW54" s="214">
        <v>1</v>
      </c>
      <c r="AX54" s="207">
        <v>0</v>
      </c>
      <c r="AY54" s="239">
        <v>1</v>
      </c>
      <c r="AZ54" s="214">
        <v>0</v>
      </c>
      <c r="BA54" s="207">
        <v>0</v>
      </c>
      <c r="BB54" s="239">
        <v>0</v>
      </c>
      <c r="BC54" s="214">
        <v>0</v>
      </c>
      <c r="BD54" s="207">
        <v>0</v>
      </c>
      <c r="BE54" s="239">
        <v>0</v>
      </c>
      <c r="BF54" s="214">
        <v>1</v>
      </c>
      <c r="BG54" s="207">
        <v>0</v>
      </c>
      <c r="BH54" s="239">
        <v>0</v>
      </c>
      <c r="BI54" s="203">
        <f t="shared" si="35"/>
        <v>2</v>
      </c>
      <c r="BJ54" s="203">
        <f t="shared" si="35"/>
        <v>0</v>
      </c>
      <c r="BK54" s="203">
        <f t="shared" si="35"/>
        <v>1</v>
      </c>
      <c r="BL54" s="204"/>
    </row>
    <row r="55" spans="1:97" ht="18.75" thickBot="1">
      <c r="A55" s="205">
        <v>3</v>
      </c>
      <c r="B55" s="585"/>
      <c r="C55" s="252" t="s">
        <v>1842</v>
      </c>
      <c r="D55" s="207">
        <v>0</v>
      </c>
      <c r="E55" s="207">
        <v>0</v>
      </c>
      <c r="F55" s="207">
        <v>0</v>
      </c>
      <c r="G55" s="207">
        <v>0</v>
      </c>
      <c r="H55" s="238">
        <v>0</v>
      </c>
      <c r="I55" s="208">
        <f t="shared" si="18"/>
        <v>0</v>
      </c>
      <c r="J55" s="209">
        <f t="shared" si="19"/>
        <v>0</v>
      </c>
      <c r="K55" s="210">
        <f t="shared" si="20"/>
        <v>0</v>
      </c>
      <c r="L55" s="238">
        <v>1</v>
      </c>
      <c r="M55" s="238">
        <v>0</v>
      </c>
      <c r="N55" s="238">
        <v>5</v>
      </c>
      <c r="O55" s="238">
        <v>6</v>
      </c>
      <c r="P55" s="238">
        <v>10</v>
      </c>
      <c r="Q55" s="211">
        <f t="shared" si="21"/>
        <v>6</v>
      </c>
      <c r="R55" s="234">
        <f t="shared" si="22"/>
        <v>6</v>
      </c>
      <c r="S55" s="235">
        <f t="shared" si="23"/>
        <v>10</v>
      </c>
      <c r="T55" s="200">
        <f t="shared" si="27"/>
        <v>22</v>
      </c>
      <c r="U55" s="201">
        <v>7</v>
      </c>
      <c r="V55" s="201">
        <v>6</v>
      </c>
      <c r="W55" s="201">
        <v>9</v>
      </c>
      <c r="Y55" s="214">
        <v>1</v>
      </c>
      <c r="Z55" s="207">
        <v>0</v>
      </c>
      <c r="AA55" s="239">
        <v>0</v>
      </c>
      <c r="AB55" s="214">
        <v>0</v>
      </c>
      <c r="AC55" s="207">
        <v>1</v>
      </c>
      <c r="AD55" s="239">
        <v>0</v>
      </c>
      <c r="AE55" s="214">
        <v>0</v>
      </c>
      <c r="AF55" s="207">
        <v>0</v>
      </c>
      <c r="AG55" s="239">
        <v>0</v>
      </c>
      <c r="AH55" s="214">
        <v>1</v>
      </c>
      <c r="AI55" s="207">
        <v>4</v>
      </c>
      <c r="AJ55" s="239">
        <v>0</v>
      </c>
      <c r="AK55" s="214">
        <v>0</v>
      </c>
      <c r="AL55" s="207">
        <v>0</v>
      </c>
      <c r="AM55" s="239">
        <v>0</v>
      </c>
      <c r="AN55" s="214">
        <v>0</v>
      </c>
      <c r="AO55" s="207">
        <v>0</v>
      </c>
      <c r="AP55" s="239">
        <v>1</v>
      </c>
      <c r="AQ55" s="214">
        <v>1</v>
      </c>
      <c r="AR55" s="207">
        <v>1</v>
      </c>
      <c r="AS55" s="239">
        <v>0</v>
      </c>
      <c r="AT55" s="214">
        <v>0</v>
      </c>
      <c r="AU55" s="207">
        <v>0</v>
      </c>
      <c r="AV55" s="239">
        <v>9</v>
      </c>
      <c r="AW55" s="214">
        <v>2</v>
      </c>
      <c r="AX55" s="207">
        <v>0</v>
      </c>
      <c r="AY55" s="239">
        <v>0</v>
      </c>
      <c r="AZ55" s="214">
        <v>1</v>
      </c>
      <c r="BA55" s="207">
        <v>0</v>
      </c>
      <c r="BB55" s="239">
        <v>0</v>
      </c>
      <c r="BC55" s="214">
        <v>0</v>
      </c>
      <c r="BD55" s="207">
        <v>0</v>
      </c>
      <c r="BE55" s="239">
        <v>0</v>
      </c>
      <c r="BF55" s="214">
        <v>0</v>
      </c>
      <c r="BG55" s="207">
        <v>0</v>
      </c>
      <c r="BH55" s="239">
        <v>0</v>
      </c>
      <c r="BI55" s="203">
        <f t="shared" si="35"/>
        <v>4</v>
      </c>
      <c r="BJ55" s="203">
        <f t="shared" si="35"/>
        <v>1</v>
      </c>
      <c r="BK55" s="203">
        <f t="shared" si="35"/>
        <v>9</v>
      </c>
      <c r="BL55" s="204"/>
    </row>
    <row r="56" spans="1:97" s="233" customFormat="1" ht="18.75" thickBot="1">
      <c r="A56" s="223">
        <v>0</v>
      </c>
      <c r="B56" s="585"/>
      <c r="C56" s="224" t="s">
        <v>1818</v>
      </c>
      <c r="D56" s="225">
        <f>SUM(D53:D55)</f>
        <v>0</v>
      </c>
      <c r="E56" s="225">
        <f>SUM(E53:E55)</f>
        <v>0</v>
      </c>
      <c r="F56" s="225">
        <f>SUM(F53:F55)</f>
        <v>1</v>
      </c>
      <c r="G56" s="225">
        <f>SUM(G53:G55)</f>
        <v>0</v>
      </c>
      <c r="H56" s="226">
        <f>SUM(H53:H55)</f>
        <v>0</v>
      </c>
      <c r="I56" s="227">
        <f t="shared" si="18"/>
        <v>1</v>
      </c>
      <c r="J56" s="225">
        <f t="shared" si="19"/>
        <v>0</v>
      </c>
      <c r="K56" s="228">
        <f t="shared" si="20"/>
        <v>0</v>
      </c>
      <c r="L56" s="228">
        <f>SUM(L53:L55)</f>
        <v>1</v>
      </c>
      <c r="M56" s="228">
        <f>SUM(M53:M55)</f>
        <v>3</v>
      </c>
      <c r="N56" s="228">
        <f>SUM(N53:N55)</f>
        <v>12</v>
      </c>
      <c r="O56" s="228">
        <f>SUM(O53:O55)</f>
        <v>23</v>
      </c>
      <c r="P56" s="226">
        <f>SUM(P53:P55)</f>
        <v>17</v>
      </c>
      <c r="Q56" s="229">
        <f t="shared" si="21"/>
        <v>13</v>
      </c>
      <c r="R56" s="228">
        <f t="shared" si="22"/>
        <v>23</v>
      </c>
      <c r="S56" s="228">
        <f t="shared" si="23"/>
        <v>20</v>
      </c>
      <c r="T56" s="200">
        <f t="shared" si="27"/>
        <v>56</v>
      </c>
      <c r="U56" s="201">
        <v>12</v>
      </c>
      <c r="V56" s="201">
        <v>26</v>
      </c>
      <c r="W56" s="201">
        <v>20</v>
      </c>
      <c r="X56" s="177"/>
      <c r="Y56" s="227">
        <f t="shared" ref="Y56:BF56" si="36">SUM(Y53:Y55)</f>
        <v>1</v>
      </c>
      <c r="Z56" s="225">
        <f t="shared" si="36"/>
        <v>0</v>
      </c>
      <c r="AA56" s="228">
        <f t="shared" si="36"/>
        <v>0</v>
      </c>
      <c r="AB56" s="227">
        <f t="shared" si="36"/>
        <v>1</v>
      </c>
      <c r="AC56" s="225">
        <f t="shared" si="36"/>
        <v>1</v>
      </c>
      <c r="AD56" s="228">
        <f t="shared" si="36"/>
        <v>0</v>
      </c>
      <c r="AE56" s="227">
        <f t="shared" si="36"/>
        <v>1</v>
      </c>
      <c r="AF56" s="225">
        <f t="shared" si="36"/>
        <v>6</v>
      </c>
      <c r="AG56" s="228">
        <f t="shared" si="36"/>
        <v>4</v>
      </c>
      <c r="AH56" s="227">
        <f t="shared" si="36"/>
        <v>3</v>
      </c>
      <c r="AI56" s="225">
        <f t="shared" si="36"/>
        <v>12</v>
      </c>
      <c r="AJ56" s="228">
        <f t="shared" si="36"/>
        <v>1</v>
      </c>
      <c r="AK56" s="227">
        <f t="shared" si="36"/>
        <v>0</v>
      </c>
      <c r="AL56" s="225">
        <f t="shared" si="36"/>
        <v>2</v>
      </c>
      <c r="AM56" s="228">
        <f t="shared" si="36"/>
        <v>1</v>
      </c>
      <c r="AN56" s="227">
        <f t="shared" si="36"/>
        <v>0</v>
      </c>
      <c r="AO56" s="225">
        <f t="shared" si="36"/>
        <v>1</v>
      </c>
      <c r="AP56" s="228">
        <f t="shared" si="36"/>
        <v>2</v>
      </c>
      <c r="AQ56" s="227">
        <f t="shared" si="36"/>
        <v>1</v>
      </c>
      <c r="AR56" s="225">
        <f t="shared" si="36"/>
        <v>1</v>
      </c>
      <c r="AS56" s="228">
        <f t="shared" si="36"/>
        <v>0</v>
      </c>
      <c r="AT56" s="227">
        <f t="shared" si="36"/>
        <v>1</v>
      </c>
      <c r="AU56" s="225">
        <f t="shared" si="36"/>
        <v>0</v>
      </c>
      <c r="AV56" s="228">
        <f t="shared" si="36"/>
        <v>11</v>
      </c>
      <c r="AW56" s="227">
        <f t="shared" si="36"/>
        <v>3</v>
      </c>
      <c r="AX56" s="225">
        <f t="shared" si="36"/>
        <v>0</v>
      </c>
      <c r="AY56" s="228">
        <f t="shared" si="36"/>
        <v>1</v>
      </c>
      <c r="AZ56" s="227">
        <f t="shared" si="36"/>
        <v>1</v>
      </c>
      <c r="BA56" s="225">
        <f t="shared" si="36"/>
        <v>0</v>
      </c>
      <c r="BB56" s="228">
        <f t="shared" si="36"/>
        <v>0</v>
      </c>
      <c r="BC56" s="227">
        <f t="shared" si="36"/>
        <v>0</v>
      </c>
      <c r="BD56" s="225">
        <f t="shared" si="36"/>
        <v>0</v>
      </c>
      <c r="BE56" s="228">
        <f t="shared" si="36"/>
        <v>0</v>
      </c>
      <c r="BF56" s="227">
        <f t="shared" si="36"/>
        <v>1</v>
      </c>
      <c r="BG56" s="227">
        <f>SUM(BG53:BG55)</f>
        <v>0</v>
      </c>
      <c r="BH56" s="227">
        <f>SUM(BH53:BH55)</f>
        <v>0</v>
      </c>
      <c r="BI56" s="227">
        <f>SUM(BI53:BI55)</f>
        <v>7</v>
      </c>
      <c r="BJ56" s="227">
        <f>SUM(BJ53:BJ55)</f>
        <v>1</v>
      </c>
      <c r="BK56" s="227">
        <f>SUM(BK53:BK55)</f>
        <v>12</v>
      </c>
      <c r="BL56" s="232">
        <f>SUM(BI56:BK56)</f>
        <v>20</v>
      </c>
    </row>
    <row r="57" spans="1:97" s="255" customFormat="1" ht="18.75" thickBot="1">
      <c r="A57" s="253"/>
      <c r="B57" s="254"/>
      <c r="C57" s="224" t="s">
        <v>392</v>
      </c>
      <c r="D57" s="225">
        <f t="shared" ref="D57:S57" si="37">D56+D52+D44+D38+D33+D28+D22+D14+D9+D47+D17</f>
        <v>0</v>
      </c>
      <c r="E57" s="225">
        <f t="shared" si="37"/>
        <v>5</v>
      </c>
      <c r="F57" s="225">
        <f t="shared" si="37"/>
        <v>18</v>
      </c>
      <c r="G57" s="225">
        <f t="shared" si="37"/>
        <v>5</v>
      </c>
      <c r="H57" s="225">
        <f t="shared" si="37"/>
        <v>10</v>
      </c>
      <c r="I57" s="225">
        <f t="shared" si="37"/>
        <v>18</v>
      </c>
      <c r="J57" s="225">
        <f t="shared" si="37"/>
        <v>5</v>
      </c>
      <c r="K57" s="225">
        <f t="shared" si="37"/>
        <v>15</v>
      </c>
      <c r="L57" s="225">
        <f t="shared" si="37"/>
        <v>5</v>
      </c>
      <c r="M57" s="225">
        <f t="shared" si="37"/>
        <v>57</v>
      </c>
      <c r="N57" s="225">
        <f t="shared" si="37"/>
        <v>197</v>
      </c>
      <c r="O57" s="225">
        <f t="shared" si="37"/>
        <v>353</v>
      </c>
      <c r="P57" s="225">
        <f t="shared" si="37"/>
        <v>159</v>
      </c>
      <c r="Q57" s="225">
        <f t="shared" si="37"/>
        <v>202</v>
      </c>
      <c r="R57" s="225">
        <f t="shared" si="37"/>
        <v>353</v>
      </c>
      <c r="S57" s="225">
        <f t="shared" si="37"/>
        <v>216</v>
      </c>
      <c r="T57" s="225">
        <f t="shared" si="27"/>
        <v>771</v>
      </c>
      <c r="U57" s="225">
        <v>184</v>
      </c>
      <c r="V57" s="225">
        <v>351</v>
      </c>
      <c r="W57" s="225">
        <v>201</v>
      </c>
      <c r="X57" s="225">
        <f t="shared" ref="X57:BC57" si="38">X56+X52+X44+X38+X33+X28+X22+X14+X9+X47+X17</f>
        <v>0</v>
      </c>
      <c r="Y57" s="225">
        <f t="shared" si="38"/>
        <v>9</v>
      </c>
      <c r="Z57" s="225">
        <f t="shared" si="38"/>
        <v>6</v>
      </c>
      <c r="AA57" s="225">
        <f t="shared" si="38"/>
        <v>12</v>
      </c>
      <c r="AB57" s="225">
        <f t="shared" si="38"/>
        <v>10</v>
      </c>
      <c r="AC57" s="225">
        <f t="shared" si="38"/>
        <v>5</v>
      </c>
      <c r="AD57" s="225">
        <f t="shared" si="38"/>
        <v>18</v>
      </c>
      <c r="AE57" s="225">
        <f t="shared" si="38"/>
        <v>30</v>
      </c>
      <c r="AF57" s="225">
        <f t="shared" si="38"/>
        <v>85</v>
      </c>
      <c r="AG57" s="225">
        <f t="shared" si="38"/>
        <v>29</v>
      </c>
      <c r="AH57" s="225">
        <f t="shared" si="38"/>
        <v>38</v>
      </c>
      <c r="AI57" s="225">
        <f t="shared" si="38"/>
        <v>142</v>
      </c>
      <c r="AJ57" s="225">
        <f t="shared" si="38"/>
        <v>33</v>
      </c>
      <c r="AK57" s="225">
        <f t="shared" si="38"/>
        <v>14</v>
      </c>
      <c r="AL57" s="225">
        <f t="shared" si="38"/>
        <v>61</v>
      </c>
      <c r="AM57" s="225">
        <f t="shared" si="38"/>
        <v>22</v>
      </c>
      <c r="AN57" s="225">
        <f t="shared" si="38"/>
        <v>18</v>
      </c>
      <c r="AO57" s="225">
        <f t="shared" si="38"/>
        <v>19</v>
      </c>
      <c r="AP57" s="225">
        <f t="shared" si="38"/>
        <v>21</v>
      </c>
      <c r="AQ57" s="225">
        <f t="shared" si="38"/>
        <v>13</v>
      </c>
      <c r="AR57" s="225">
        <f t="shared" si="38"/>
        <v>11</v>
      </c>
      <c r="AS57" s="225">
        <f t="shared" si="38"/>
        <v>20</v>
      </c>
      <c r="AT57" s="225">
        <f t="shared" si="38"/>
        <v>8</v>
      </c>
      <c r="AU57" s="225">
        <f t="shared" si="38"/>
        <v>7</v>
      </c>
      <c r="AV57" s="225">
        <f t="shared" si="38"/>
        <v>14</v>
      </c>
      <c r="AW57" s="225">
        <f t="shared" si="38"/>
        <v>9</v>
      </c>
      <c r="AX57" s="225">
        <f t="shared" si="38"/>
        <v>8</v>
      </c>
      <c r="AY57" s="225">
        <f t="shared" si="38"/>
        <v>12</v>
      </c>
      <c r="AZ57" s="225">
        <f t="shared" si="38"/>
        <v>23</v>
      </c>
      <c r="BA57" s="225">
        <f t="shared" si="38"/>
        <v>5</v>
      </c>
      <c r="BB57" s="225">
        <f t="shared" si="38"/>
        <v>12</v>
      </c>
      <c r="BC57" s="225">
        <f t="shared" si="38"/>
        <v>14</v>
      </c>
      <c r="BD57" s="225">
        <f t="shared" ref="BD57:CD57" si="39">BD56+BD52+BD44+BD38+BD33+BD28+BD22+BD14+BD9+BD47+BD17</f>
        <v>2</v>
      </c>
      <c r="BE57" s="225">
        <f t="shared" si="39"/>
        <v>9</v>
      </c>
      <c r="BF57" s="225">
        <f t="shared" si="39"/>
        <v>14</v>
      </c>
      <c r="BG57" s="225">
        <f t="shared" si="39"/>
        <v>2</v>
      </c>
      <c r="BH57" s="225">
        <f t="shared" si="39"/>
        <v>14</v>
      </c>
      <c r="BI57" s="225">
        <f t="shared" si="39"/>
        <v>81</v>
      </c>
      <c r="BJ57" s="225">
        <f t="shared" si="39"/>
        <v>35</v>
      </c>
      <c r="BK57" s="225">
        <f t="shared" si="39"/>
        <v>81</v>
      </c>
      <c r="BL57" s="232">
        <f>SUM(BI57:BK57)</f>
        <v>197</v>
      </c>
      <c r="BM57" s="225">
        <f t="shared" si="39"/>
        <v>0</v>
      </c>
      <c r="BN57" s="225">
        <f t="shared" si="39"/>
        <v>0</v>
      </c>
      <c r="BO57" s="225">
        <f t="shared" si="39"/>
        <v>0</v>
      </c>
      <c r="BP57" s="225">
        <f t="shared" si="39"/>
        <v>0</v>
      </c>
      <c r="BQ57" s="225">
        <f t="shared" si="39"/>
        <v>0</v>
      </c>
      <c r="BR57" s="225">
        <f t="shared" si="39"/>
        <v>0</v>
      </c>
      <c r="BS57" s="225">
        <f t="shared" si="39"/>
        <v>0</v>
      </c>
      <c r="BT57" s="225">
        <f t="shared" si="39"/>
        <v>0</v>
      </c>
      <c r="BU57" s="225">
        <f t="shared" si="39"/>
        <v>0</v>
      </c>
      <c r="BV57" s="225">
        <f t="shared" si="39"/>
        <v>0</v>
      </c>
      <c r="BW57" s="225">
        <f t="shared" si="39"/>
        <v>0</v>
      </c>
      <c r="BX57" s="225">
        <f t="shared" si="39"/>
        <v>0</v>
      </c>
      <c r="BY57" s="225">
        <f t="shared" si="39"/>
        <v>0</v>
      </c>
      <c r="BZ57" s="225">
        <f t="shared" si="39"/>
        <v>0</v>
      </c>
      <c r="CA57" s="225">
        <f t="shared" si="39"/>
        <v>0</v>
      </c>
      <c r="CB57" s="225">
        <f t="shared" si="39"/>
        <v>0</v>
      </c>
      <c r="CC57" s="225">
        <f t="shared" si="39"/>
        <v>0</v>
      </c>
      <c r="CD57" s="225">
        <f t="shared" si="39"/>
        <v>0</v>
      </c>
    </row>
    <row r="58" spans="1:97" ht="18.75" thickBot="1">
      <c r="D58" s="257"/>
      <c r="E58" s="257"/>
      <c r="F58" s="257"/>
      <c r="G58" s="257"/>
      <c r="H58" s="257"/>
      <c r="I58" s="257"/>
      <c r="J58" s="257"/>
      <c r="K58" s="257"/>
      <c r="L58" s="257"/>
      <c r="M58" s="257"/>
      <c r="N58" s="257"/>
      <c r="O58" s="257"/>
      <c r="P58" s="257"/>
      <c r="Q58" s="257"/>
      <c r="R58" s="257"/>
      <c r="S58" s="257"/>
      <c r="T58" s="200"/>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04"/>
      <c r="BJ58" s="204"/>
      <c r="BK58" s="204"/>
      <c r="BL58" s="204"/>
    </row>
    <row r="59" spans="1:97" ht="40.700000000000003" customHeight="1">
      <c r="A59" s="258">
        <v>1</v>
      </c>
      <c r="B59" s="589" t="s">
        <v>885</v>
      </c>
      <c r="C59" s="589"/>
      <c r="D59" s="259">
        <f t="shared" ref="D59:AI59" si="40">+D9</f>
        <v>0</v>
      </c>
      <c r="E59" s="259">
        <f t="shared" si="40"/>
        <v>0</v>
      </c>
      <c r="F59" s="259">
        <f t="shared" si="40"/>
        <v>0</v>
      </c>
      <c r="G59" s="259">
        <f t="shared" si="40"/>
        <v>0</v>
      </c>
      <c r="H59" s="259">
        <f t="shared" si="40"/>
        <v>2</v>
      </c>
      <c r="I59" s="260">
        <f t="shared" si="40"/>
        <v>0</v>
      </c>
      <c r="J59" s="260">
        <f t="shared" si="40"/>
        <v>0</v>
      </c>
      <c r="K59" s="260">
        <f t="shared" si="40"/>
        <v>2</v>
      </c>
      <c r="L59" s="259">
        <f t="shared" si="40"/>
        <v>0</v>
      </c>
      <c r="M59" s="259">
        <f t="shared" si="40"/>
        <v>3</v>
      </c>
      <c r="N59" s="259">
        <f t="shared" si="40"/>
        <v>8</v>
      </c>
      <c r="O59" s="259">
        <f t="shared" si="40"/>
        <v>15</v>
      </c>
      <c r="P59" s="259">
        <f t="shared" si="40"/>
        <v>22</v>
      </c>
      <c r="Q59" s="260">
        <f t="shared" si="40"/>
        <v>8</v>
      </c>
      <c r="R59" s="260">
        <f t="shared" si="40"/>
        <v>15</v>
      </c>
      <c r="S59" s="260">
        <f t="shared" si="40"/>
        <v>25</v>
      </c>
      <c r="T59" s="259">
        <f t="shared" si="40"/>
        <v>48</v>
      </c>
      <c r="U59" s="259">
        <f t="shared" si="40"/>
        <v>8</v>
      </c>
      <c r="V59" s="259">
        <f t="shared" si="40"/>
        <v>15</v>
      </c>
      <c r="W59" s="259">
        <f t="shared" si="40"/>
        <v>23</v>
      </c>
      <c r="X59" s="259">
        <f t="shared" si="40"/>
        <v>0</v>
      </c>
      <c r="Y59" s="259">
        <f t="shared" si="40"/>
        <v>0</v>
      </c>
      <c r="Z59" s="259">
        <f t="shared" si="40"/>
        <v>0</v>
      </c>
      <c r="AA59" s="259">
        <f t="shared" si="40"/>
        <v>2</v>
      </c>
      <c r="AB59" s="259">
        <f t="shared" si="40"/>
        <v>1</v>
      </c>
      <c r="AC59" s="259">
        <f t="shared" si="40"/>
        <v>0</v>
      </c>
      <c r="AD59" s="259">
        <f t="shared" si="40"/>
        <v>2</v>
      </c>
      <c r="AE59" s="259">
        <f t="shared" si="40"/>
        <v>1</v>
      </c>
      <c r="AF59" s="259">
        <f t="shared" si="40"/>
        <v>7</v>
      </c>
      <c r="AG59" s="259">
        <f t="shared" si="40"/>
        <v>4</v>
      </c>
      <c r="AH59" s="259">
        <f t="shared" si="40"/>
        <v>2</v>
      </c>
      <c r="AI59" s="259">
        <f t="shared" si="40"/>
        <v>5</v>
      </c>
      <c r="AJ59" s="259">
        <f t="shared" ref="AJ59:BO59" si="41">+AJ9</f>
        <v>3</v>
      </c>
      <c r="AK59" s="259">
        <f t="shared" si="41"/>
        <v>0</v>
      </c>
      <c r="AL59" s="259">
        <f t="shared" si="41"/>
        <v>0</v>
      </c>
      <c r="AM59" s="259">
        <f t="shared" si="41"/>
        <v>1</v>
      </c>
      <c r="AN59" s="259">
        <f t="shared" si="41"/>
        <v>1</v>
      </c>
      <c r="AO59" s="259">
        <f t="shared" si="41"/>
        <v>0</v>
      </c>
      <c r="AP59" s="259">
        <f t="shared" si="41"/>
        <v>3</v>
      </c>
      <c r="AQ59" s="259">
        <f t="shared" si="41"/>
        <v>0</v>
      </c>
      <c r="AR59" s="259">
        <f t="shared" si="41"/>
        <v>2</v>
      </c>
      <c r="AS59" s="259">
        <f t="shared" si="41"/>
        <v>1</v>
      </c>
      <c r="AT59" s="259">
        <f t="shared" si="41"/>
        <v>0</v>
      </c>
      <c r="AU59" s="259">
        <f t="shared" si="41"/>
        <v>0</v>
      </c>
      <c r="AV59" s="259">
        <f t="shared" si="41"/>
        <v>0</v>
      </c>
      <c r="AW59" s="259">
        <f t="shared" si="41"/>
        <v>0</v>
      </c>
      <c r="AX59" s="259">
        <f t="shared" si="41"/>
        <v>1</v>
      </c>
      <c r="AY59" s="259">
        <f t="shared" si="41"/>
        <v>3</v>
      </c>
      <c r="AZ59" s="259">
        <f t="shared" si="41"/>
        <v>3</v>
      </c>
      <c r="BA59" s="259">
        <f t="shared" si="41"/>
        <v>0</v>
      </c>
      <c r="BB59" s="259">
        <f t="shared" si="41"/>
        <v>2</v>
      </c>
      <c r="BC59" s="259">
        <f t="shared" si="41"/>
        <v>0</v>
      </c>
      <c r="BD59" s="259">
        <f t="shared" si="41"/>
        <v>0</v>
      </c>
      <c r="BE59" s="259">
        <f t="shared" si="41"/>
        <v>2</v>
      </c>
      <c r="BF59" s="259">
        <f t="shared" si="41"/>
        <v>0</v>
      </c>
      <c r="BG59" s="259">
        <f t="shared" si="41"/>
        <v>0</v>
      </c>
      <c r="BH59" s="259">
        <f t="shared" si="41"/>
        <v>2</v>
      </c>
      <c r="BI59" s="259">
        <f t="shared" si="41"/>
        <v>3</v>
      </c>
      <c r="BJ59" s="259">
        <f t="shared" si="41"/>
        <v>3</v>
      </c>
      <c r="BK59" s="259">
        <f t="shared" si="41"/>
        <v>10</v>
      </c>
      <c r="BL59" s="259">
        <f t="shared" si="41"/>
        <v>16</v>
      </c>
      <c r="BM59" s="259">
        <f t="shared" si="41"/>
        <v>0</v>
      </c>
      <c r="BN59" s="259">
        <f t="shared" si="41"/>
        <v>0</v>
      </c>
      <c r="BO59" s="259">
        <f t="shared" si="41"/>
        <v>0</v>
      </c>
      <c r="BP59" s="259">
        <f t="shared" ref="BP59:CS59" si="42">+BP9</f>
        <v>0</v>
      </c>
      <c r="BQ59" s="259">
        <f t="shared" si="42"/>
        <v>0</v>
      </c>
      <c r="BR59" s="259">
        <f t="shared" si="42"/>
        <v>0</v>
      </c>
      <c r="BS59" s="259">
        <f t="shared" si="42"/>
        <v>0</v>
      </c>
      <c r="BT59" s="259">
        <f t="shared" si="42"/>
        <v>0</v>
      </c>
      <c r="BU59" s="259">
        <f t="shared" si="42"/>
        <v>0</v>
      </c>
      <c r="BV59" s="259">
        <f t="shared" si="42"/>
        <v>0</v>
      </c>
      <c r="BW59" s="259">
        <f t="shared" si="42"/>
        <v>0</v>
      </c>
      <c r="BX59" s="259">
        <f t="shared" si="42"/>
        <v>0</v>
      </c>
      <c r="BY59" s="259">
        <f t="shared" si="42"/>
        <v>0</v>
      </c>
      <c r="BZ59" s="259">
        <f t="shared" si="42"/>
        <v>0</v>
      </c>
      <c r="CA59" s="259">
        <f t="shared" si="42"/>
        <v>0</v>
      </c>
      <c r="CB59" s="259">
        <f t="shared" si="42"/>
        <v>0</v>
      </c>
      <c r="CC59" s="259">
        <f t="shared" si="42"/>
        <v>0</v>
      </c>
      <c r="CD59" s="259">
        <f t="shared" si="42"/>
        <v>0</v>
      </c>
      <c r="CE59" s="259">
        <f t="shared" si="42"/>
        <v>0</v>
      </c>
      <c r="CF59" s="259">
        <f t="shared" si="42"/>
        <v>0</v>
      </c>
      <c r="CG59" s="259">
        <f t="shared" si="42"/>
        <v>0</v>
      </c>
      <c r="CH59" s="259">
        <f t="shared" si="42"/>
        <v>0</v>
      </c>
      <c r="CI59" s="259">
        <f t="shared" si="42"/>
        <v>0</v>
      </c>
      <c r="CJ59" s="259">
        <f t="shared" si="42"/>
        <v>0</v>
      </c>
      <c r="CK59" s="259">
        <f t="shared" si="42"/>
        <v>0</v>
      </c>
      <c r="CL59" s="259">
        <f t="shared" si="42"/>
        <v>0</v>
      </c>
      <c r="CM59" s="259">
        <f t="shared" si="42"/>
        <v>0</v>
      </c>
      <c r="CN59" s="259">
        <f t="shared" si="42"/>
        <v>0</v>
      </c>
      <c r="CO59" s="259">
        <f t="shared" si="42"/>
        <v>0</v>
      </c>
      <c r="CP59" s="259">
        <f t="shared" si="42"/>
        <v>0</v>
      </c>
      <c r="CQ59" s="259">
        <f t="shared" si="42"/>
        <v>0</v>
      </c>
      <c r="CR59" s="259">
        <f t="shared" si="42"/>
        <v>0</v>
      </c>
      <c r="CS59" s="259">
        <f t="shared" si="42"/>
        <v>0</v>
      </c>
    </row>
    <row r="60" spans="1:97" ht="40.700000000000003" customHeight="1">
      <c r="A60" s="261">
        <v>2</v>
      </c>
      <c r="B60" s="577" t="s">
        <v>1579</v>
      </c>
      <c r="C60" s="578"/>
      <c r="D60" s="262">
        <f t="shared" ref="D60:AI60" si="43">+D14</f>
        <v>0</v>
      </c>
      <c r="E60" s="262">
        <f t="shared" si="43"/>
        <v>0</v>
      </c>
      <c r="F60" s="262">
        <f t="shared" si="43"/>
        <v>0</v>
      </c>
      <c r="G60" s="262">
        <f t="shared" si="43"/>
        <v>0</v>
      </c>
      <c r="H60" s="262">
        <f t="shared" si="43"/>
        <v>1</v>
      </c>
      <c r="I60" s="263">
        <f t="shared" si="43"/>
        <v>0</v>
      </c>
      <c r="J60" s="263">
        <f t="shared" si="43"/>
        <v>0</v>
      </c>
      <c r="K60" s="263">
        <f t="shared" si="43"/>
        <v>1</v>
      </c>
      <c r="L60" s="262">
        <f t="shared" si="43"/>
        <v>2</v>
      </c>
      <c r="M60" s="262">
        <f t="shared" si="43"/>
        <v>7</v>
      </c>
      <c r="N60" s="262">
        <f t="shared" si="43"/>
        <v>23</v>
      </c>
      <c r="O60" s="262">
        <f t="shared" si="43"/>
        <v>43</v>
      </c>
      <c r="P60" s="262">
        <f t="shared" si="43"/>
        <v>16</v>
      </c>
      <c r="Q60" s="263">
        <f t="shared" si="43"/>
        <v>25</v>
      </c>
      <c r="R60" s="263">
        <f t="shared" si="43"/>
        <v>43</v>
      </c>
      <c r="S60" s="263">
        <f t="shared" si="43"/>
        <v>23</v>
      </c>
      <c r="T60" s="262">
        <f t="shared" si="43"/>
        <v>91</v>
      </c>
      <c r="U60" s="262">
        <f t="shared" si="43"/>
        <v>25</v>
      </c>
      <c r="V60" s="262">
        <f t="shared" si="43"/>
        <v>43</v>
      </c>
      <c r="W60" s="262">
        <f t="shared" si="43"/>
        <v>22</v>
      </c>
      <c r="X60" s="262">
        <f t="shared" si="43"/>
        <v>0</v>
      </c>
      <c r="Y60" s="262">
        <f t="shared" si="43"/>
        <v>4</v>
      </c>
      <c r="Z60" s="262">
        <f t="shared" si="43"/>
        <v>1</v>
      </c>
      <c r="AA60" s="262">
        <f t="shared" si="43"/>
        <v>2</v>
      </c>
      <c r="AB60" s="262">
        <f t="shared" si="43"/>
        <v>0</v>
      </c>
      <c r="AC60" s="262">
        <f t="shared" si="43"/>
        <v>1</v>
      </c>
      <c r="AD60" s="262">
        <f t="shared" si="43"/>
        <v>2</v>
      </c>
      <c r="AE60" s="262">
        <f t="shared" si="43"/>
        <v>4</v>
      </c>
      <c r="AF60" s="262">
        <f t="shared" si="43"/>
        <v>10</v>
      </c>
      <c r="AG60" s="262">
        <f t="shared" si="43"/>
        <v>3</v>
      </c>
      <c r="AH60" s="262">
        <f t="shared" si="43"/>
        <v>3</v>
      </c>
      <c r="AI60" s="262">
        <f t="shared" si="43"/>
        <v>18</v>
      </c>
      <c r="AJ60" s="262">
        <f t="shared" ref="AJ60:BO60" si="44">+AJ14</f>
        <v>3</v>
      </c>
      <c r="AK60" s="262">
        <f t="shared" si="44"/>
        <v>3</v>
      </c>
      <c r="AL60" s="262">
        <f t="shared" si="44"/>
        <v>3</v>
      </c>
      <c r="AM60" s="262">
        <f t="shared" si="44"/>
        <v>3</v>
      </c>
      <c r="AN60" s="262">
        <f t="shared" si="44"/>
        <v>3</v>
      </c>
      <c r="AO60" s="262">
        <f t="shared" si="44"/>
        <v>7</v>
      </c>
      <c r="AP60" s="262">
        <f t="shared" si="44"/>
        <v>4</v>
      </c>
      <c r="AQ60" s="262">
        <f t="shared" si="44"/>
        <v>1</v>
      </c>
      <c r="AR60" s="262">
        <f t="shared" si="44"/>
        <v>0</v>
      </c>
      <c r="AS60" s="262">
        <f t="shared" si="44"/>
        <v>4</v>
      </c>
      <c r="AT60" s="262">
        <f t="shared" si="44"/>
        <v>1</v>
      </c>
      <c r="AU60" s="262">
        <f t="shared" si="44"/>
        <v>3</v>
      </c>
      <c r="AV60" s="262">
        <f t="shared" si="44"/>
        <v>0</v>
      </c>
      <c r="AW60" s="262">
        <f t="shared" si="44"/>
        <v>1</v>
      </c>
      <c r="AX60" s="262">
        <f t="shared" si="44"/>
        <v>0</v>
      </c>
      <c r="AY60" s="262">
        <f t="shared" si="44"/>
        <v>0</v>
      </c>
      <c r="AZ60" s="262">
        <f t="shared" si="44"/>
        <v>1</v>
      </c>
      <c r="BA60" s="262">
        <f t="shared" si="44"/>
        <v>0</v>
      </c>
      <c r="BB60" s="262">
        <f t="shared" si="44"/>
        <v>1</v>
      </c>
      <c r="BC60" s="262">
        <f t="shared" si="44"/>
        <v>4</v>
      </c>
      <c r="BD60" s="262">
        <f t="shared" si="44"/>
        <v>0</v>
      </c>
      <c r="BE60" s="262">
        <f t="shared" si="44"/>
        <v>0</v>
      </c>
      <c r="BF60" s="262">
        <f t="shared" si="44"/>
        <v>0</v>
      </c>
      <c r="BG60" s="262">
        <f t="shared" si="44"/>
        <v>0</v>
      </c>
      <c r="BH60" s="262">
        <f t="shared" si="44"/>
        <v>1</v>
      </c>
      <c r="BI60" s="262">
        <f t="shared" si="44"/>
        <v>8</v>
      </c>
      <c r="BJ60" s="262">
        <f t="shared" si="44"/>
        <v>3</v>
      </c>
      <c r="BK60" s="262">
        <f t="shared" si="44"/>
        <v>6</v>
      </c>
      <c r="BL60" s="262">
        <f t="shared" si="44"/>
        <v>17</v>
      </c>
      <c r="BM60" s="262">
        <f t="shared" si="44"/>
        <v>0</v>
      </c>
      <c r="BN60" s="262">
        <f t="shared" si="44"/>
        <v>0</v>
      </c>
      <c r="BO60" s="262">
        <f t="shared" si="44"/>
        <v>0</v>
      </c>
      <c r="BP60" s="262">
        <f t="shared" ref="BP60:CS60" si="45">+BP14</f>
        <v>0</v>
      </c>
      <c r="BQ60" s="262">
        <f t="shared" si="45"/>
        <v>0</v>
      </c>
      <c r="BR60" s="262">
        <f t="shared" si="45"/>
        <v>0</v>
      </c>
      <c r="BS60" s="262">
        <f t="shared" si="45"/>
        <v>0</v>
      </c>
      <c r="BT60" s="262">
        <f t="shared" si="45"/>
        <v>0</v>
      </c>
      <c r="BU60" s="262">
        <f t="shared" si="45"/>
        <v>0</v>
      </c>
      <c r="BV60" s="262">
        <f t="shared" si="45"/>
        <v>0</v>
      </c>
      <c r="BW60" s="262">
        <f t="shared" si="45"/>
        <v>0</v>
      </c>
      <c r="BX60" s="262">
        <f t="shared" si="45"/>
        <v>0</v>
      </c>
      <c r="BY60" s="262">
        <f t="shared" si="45"/>
        <v>0</v>
      </c>
      <c r="BZ60" s="262">
        <f t="shared" si="45"/>
        <v>0</v>
      </c>
      <c r="CA60" s="262">
        <f t="shared" si="45"/>
        <v>0</v>
      </c>
      <c r="CB60" s="262">
        <f t="shared" si="45"/>
        <v>0</v>
      </c>
      <c r="CC60" s="262">
        <f t="shared" si="45"/>
        <v>0</v>
      </c>
      <c r="CD60" s="262">
        <f t="shared" si="45"/>
        <v>0</v>
      </c>
      <c r="CE60" s="262">
        <f t="shared" si="45"/>
        <v>0</v>
      </c>
      <c r="CF60" s="262">
        <f t="shared" si="45"/>
        <v>0</v>
      </c>
      <c r="CG60" s="262">
        <f t="shared" si="45"/>
        <v>0</v>
      </c>
      <c r="CH60" s="262">
        <f t="shared" si="45"/>
        <v>0</v>
      </c>
      <c r="CI60" s="262">
        <f t="shared" si="45"/>
        <v>0</v>
      </c>
      <c r="CJ60" s="262">
        <f t="shared" si="45"/>
        <v>0</v>
      </c>
      <c r="CK60" s="262">
        <f t="shared" si="45"/>
        <v>0</v>
      </c>
      <c r="CL60" s="262">
        <f t="shared" si="45"/>
        <v>0</v>
      </c>
      <c r="CM60" s="262">
        <f t="shared" si="45"/>
        <v>0</v>
      </c>
      <c r="CN60" s="262">
        <f t="shared" si="45"/>
        <v>0</v>
      </c>
      <c r="CO60" s="262">
        <f t="shared" si="45"/>
        <v>0</v>
      </c>
      <c r="CP60" s="262">
        <f t="shared" si="45"/>
        <v>0</v>
      </c>
      <c r="CQ60" s="262">
        <f t="shared" si="45"/>
        <v>0</v>
      </c>
      <c r="CR60" s="262">
        <f t="shared" si="45"/>
        <v>0</v>
      </c>
      <c r="CS60" s="262">
        <f t="shared" si="45"/>
        <v>0</v>
      </c>
    </row>
    <row r="61" spans="1:97" ht="40.700000000000003" customHeight="1">
      <c r="A61" s="261">
        <v>3</v>
      </c>
      <c r="B61" s="577" t="s">
        <v>538</v>
      </c>
      <c r="C61" s="578"/>
      <c r="D61" s="262">
        <f t="shared" ref="D61:AI61" si="46">D17</f>
        <v>0</v>
      </c>
      <c r="E61" s="262">
        <f t="shared" si="46"/>
        <v>1</v>
      </c>
      <c r="F61" s="262">
        <f t="shared" si="46"/>
        <v>3</v>
      </c>
      <c r="G61" s="262">
        <f t="shared" si="46"/>
        <v>4</v>
      </c>
      <c r="H61" s="262">
        <f t="shared" si="46"/>
        <v>1</v>
      </c>
      <c r="I61" s="263">
        <f t="shared" si="46"/>
        <v>3</v>
      </c>
      <c r="J61" s="263">
        <f t="shared" si="46"/>
        <v>4</v>
      </c>
      <c r="K61" s="263">
        <f t="shared" si="46"/>
        <v>2</v>
      </c>
      <c r="L61" s="262">
        <f t="shared" si="46"/>
        <v>0</v>
      </c>
      <c r="M61" s="262">
        <f t="shared" si="46"/>
        <v>4</v>
      </c>
      <c r="N61" s="262">
        <f t="shared" si="46"/>
        <v>13</v>
      </c>
      <c r="O61" s="262">
        <f t="shared" si="46"/>
        <v>20</v>
      </c>
      <c r="P61" s="262">
        <f t="shared" si="46"/>
        <v>5</v>
      </c>
      <c r="Q61" s="263">
        <f t="shared" si="46"/>
        <v>13</v>
      </c>
      <c r="R61" s="263">
        <f t="shared" si="46"/>
        <v>20</v>
      </c>
      <c r="S61" s="263">
        <f t="shared" si="46"/>
        <v>9</v>
      </c>
      <c r="T61" s="262">
        <f t="shared" si="46"/>
        <v>42</v>
      </c>
      <c r="U61" s="262">
        <f t="shared" si="46"/>
        <v>10</v>
      </c>
      <c r="V61" s="262">
        <f t="shared" si="46"/>
        <v>16</v>
      </c>
      <c r="W61" s="262">
        <f t="shared" si="46"/>
        <v>7</v>
      </c>
      <c r="X61" s="262">
        <f t="shared" si="46"/>
        <v>0</v>
      </c>
      <c r="Y61" s="262">
        <f t="shared" si="46"/>
        <v>1</v>
      </c>
      <c r="Z61" s="262">
        <f t="shared" si="46"/>
        <v>3</v>
      </c>
      <c r="AA61" s="262">
        <f t="shared" si="46"/>
        <v>0</v>
      </c>
      <c r="AB61" s="262">
        <f t="shared" si="46"/>
        <v>1</v>
      </c>
      <c r="AC61" s="262">
        <f t="shared" si="46"/>
        <v>0</v>
      </c>
      <c r="AD61" s="262">
        <f t="shared" si="46"/>
        <v>1</v>
      </c>
      <c r="AE61" s="262">
        <f t="shared" si="46"/>
        <v>2</v>
      </c>
      <c r="AF61" s="262">
        <f t="shared" si="46"/>
        <v>4</v>
      </c>
      <c r="AG61" s="262">
        <f t="shared" si="46"/>
        <v>0</v>
      </c>
      <c r="AH61" s="262">
        <f t="shared" si="46"/>
        <v>4</v>
      </c>
      <c r="AI61" s="262">
        <f t="shared" si="46"/>
        <v>8</v>
      </c>
      <c r="AJ61" s="262">
        <f t="shared" ref="AJ61:BO61" si="47">AJ17</f>
        <v>1</v>
      </c>
      <c r="AK61" s="262">
        <f t="shared" si="47"/>
        <v>0</v>
      </c>
      <c r="AL61" s="262">
        <f t="shared" si="47"/>
        <v>2</v>
      </c>
      <c r="AM61" s="262">
        <f t="shared" si="47"/>
        <v>0</v>
      </c>
      <c r="AN61" s="262">
        <f t="shared" si="47"/>
        <v>1</v>
      </c>
      <c r="AO61" s="262">
        <f t="shared" si="47"/>
        <v>1</v>
      </c>
      <c r="AP61" s="262">
        <f t="shared" si="47"/>
        <v>1</v>
      </c>
      <c r="AQ61" s="262">
        <f t="shared" si="47"/>
        <v>0</v>
      </c>
      <c r="AR61" s="262">
        <f t="shared" si="47"/>
        <v>0</v>
      </c>
      <c r="AS61" s="262">
        <f t="shared" si="47"/>
        <v>0</v>
      </c>
      <c r="AT61" s="262">
        <f t="shared" si="47"/>
        <v>1</v>
      </c>
      <c r="AU61" s="262">
        <f t="shared" si="47"/>
        <v>0</v>
      </c>
      <c r="AV61" s="262">
        <f t="shared" si="47"/>
        <v>0</v>
      </c>
      <c r="AW61" s="262">
        <f t="shared" si="47"/>
        <v>1</v>
      </c>
      <c r="AX61" s="262">
        <f t="shared" si="47"/>
        <v>1</v>
      </c>
      <c r="AY61" s="262">
        <f t="shared" si="47"/>
        <v>2</v>
      </c>
      <c r="AZ61" s="262">
        <f t="shared" si="47"/>
        <v>1</v>
      </c>
      <c r="BA61" s="262">
        <f t="shared" si="47"/>
        <v>0</v>
      </c>
      <c r="BB61" s="262">
        <f t="shared" si="47"/>
        <v>1</v>
      </c>
      <c r="BC61" s="262">
        <f t="shared" si="47"/>
        <v>0</v>
      </c>
      <c r="BD61" s="262">
        <f t="shared" si="47"/>
        <v>0</v>
      </c>
      <c r="BE61" s="262">
        <f t="shared" si="47"/>
        <v>2</v>
      </c>
      <c r="BF61" s="262">
        <f t="shared" si="47"/>
        <v>1</v>
      </c>
      <c r="BG61" s="262">
        <f t="shared" si="47"/>
        <v>1</v>
      </c>
      <c r="BH61" s="262">
        <f t="shared" si="47"/>
        <v>1</v>
      </c>
      <c r="BI61" s="262">
        <f t="shared" si="47"/>
        <v>4</v>
      </c>
      <c r="BJ61" s="262">
        <f t="shared" si="47"/>
        <v>2</v>
      </c>
      <c r="BK61" s="262">
        <f t="shared" si="47"/>
        <v>6</v>
      </c>
      <c r="BL61" s="262">
        <f t="shared" si="47"/>
        <v>12</v>
      </c>
      <c r="BM61" s="262">
        <f t="shared" si="47"/>
        <v>0</v>
      </c>
      <c r="BN61" s="262">
        <f t="shared" si="47"/>
        <v>0</v>
      </c>
      <c r="BO61" s="262">
        <f t="shared" si="47"/>
        <v>0</v>
      </c>
      <c r="BP61" s="262">
        <f t="shared" ref="BP61:CS61" si="48">BP17</f>
        <v>0</v>
      </c>
      <c r="BQ61" s="262">
        <f t="shared" si="48"/>
        <v>0</v>
      </c>
      <c r="BR61" s="262">
        <f t="shared" si="48"/>
        <v>0</v>
      </c>
      <c r="BS61" s="262">
        <f t="shared" si="48"/>
        <v>0</v>
      </c>
      <c r="BT61" s="262">
        <f t="shared" si="48"/>
        <v>0</v>
      </c>
      <c r="BU61" s="262">
        <f t="shared" si="48"/>
        <v>0</v>
      </c>
      <c r="BV61" s="262">
        <f t="shared" si="48"/>
        <v>0</v>
      </c>
      <c r="BW61" s="262">
        <f t="shared" si="48"/>
        <v>0</v>
      </c>
      <c r="BX61" s="262">
        <f t="shared" si="48"/>
        <v>0</v>
      </c>
      <c r="BY61" s="262">
        <f t="shared" si="48"/>
        <v>0</v>
      </c>
      <c r="BZ61" s="262">
        <f t="shared" si="48"/>
        <v>0</v>
      </c>
      <c r="CA61" s="262">
        <f t="shared" si="48"/>
        <v>0</v>
      </c>
      <c r="CB61" s="262">
        <f t="shared" si="48"/>
        <v>0</v>
      </c>
      <c r="CC61" s="262">
        <f t="shared" si="48"/>
        <v>0</v>
      </c>
      <c r="CD61" s="262">
        <f t="shared" si="48"/>
        <v>0</v>
      </c>
      <c r="CE61" s="262">
        <f t="shared" si="48"/>
        <v>0</v>
      </c>
      <c r="CF61" s="262">
        <f t="shared" si="48"/>
        <v>0</v>
      </c>
      <c r="CG61" s="262">
        <f t="shared" si="48"/>
        <v>0</v>
      </c>
      <c r="CH61" s="262">
        <f t="shared" si="48"/>
        <v>0</v>
      </c>
      <c r="CI61" s="262">
        <f t="shared" si="48"/>
        <v>0</v>
      </c>
      <c r="CJ61" s="262">
        <f t="shared" si="48"/>
        <v>0</v>
      </c>
      <c r="CK61" s="262">
        <f t="shared" si="48"/>
        <v>0</v>
      </c>
      <c r="CL61" s="262">
        <f t="shared" si="48"/>
        <v>0</v>
      </c>
      <c r="CM61" s="262">
        <f t="shared" si="48"/>
        <v>0</v>
      </c>
      <c r="CN61" s="262">
        <f t="shared" si="48"/>
        <v>0</v>
      </c>
      <c r="CO61" s="262">
        <f t="shared" si="48"/>
        <v>0</v>
      </c>
      <c r="CP61" s="262">
        <f t="shared" si="48"/>
        <v>0</v>
      </c>
      <c r="CQ61" s="262">
        <f t="shared" si="48"/>
        <v>0</v>
      </c>
      <c r="CR61" s="262">
        <f t="shared" si="48"/>
        <v>0</v>
      </c>
      <c r="CS61" s="262">
        <f t="shared" si="48"/>
        <v>0</v>
      </c>
    </row>
    <row r="62" spans="1:97" ht="40.700000000000003" customHeight="1">
      <c r="A62" s="261">
        <v>4</v>
      </c>
      <c r="B62" s="577" t="s">
        <v>1580</v>
      </c>
      <c r="C62" s="578"/>
      <c r="D62" s="240">
        <f t="shared" ref="D62:AI62" si="49">+D22</f>
        <v>0</v>
      </c>
      <c r="E62" s="240">
        <f t="shared" si="49"/>
        <v>0</v>
      </c>
      <c r="F62" s="240">
        <f t="shared" si="49"/>
        <v>4</v>
      </c>
      <c r="G62" s="240">
        <f t="shared" si="49"/>
        <v>0</v>
      </c>
      <c r="H62" s="240">
        <f t="shared" si="49"/>
        <v>3</v>
      </c>
      <c r="I62" s="264">
        <f t="shared" si="49"/>
        <v>4</v>
      </c>
      <c r="J62" s="264">
        <f t="shared" si="49"/>
        <v>0</v>
      </c>
      <c r="K62" s="264">
        <f t="shared" si="49"/>
        <v>3</v>
      </c>
      <c r="L62" s="240">
        <f t="shared" si="49"/>
        <v>0</v>
      </c>
      <c r="M62" s="240">
        <f t="shared" si="49"/>
        <v>4</v>
      </c>
      <c r="N62" s="240">
        <f t="shared" si="49"/>
        <v>24</v>
      </c>
      <c r="O62" s="240">
        <f t="shared" si="49"/>
        <v>50</v>
      </c>
      <c r="P62" s="240">
        <f t="shared" si="49"/>
        <v>9</v>
      </c>
      <c r="Q62" s="264">
        <f t="shared" si="49"/>
        <v>24</v>
      </c>
      <c r="R62" s="264">
        <f t="shared" si="49"/>
        <v>50</v>
      </c>
      <c r="S62" s="264">
        <f t="shared" si="49"/>
        <v>13</v>
      </c>
      <c r="T62" s="240">
        <f t="shared" si="49"/>
        <v>87</v>
      </c>
      <c r="U62" s="240">
        <f t="shared" si="49"/>
        <v>20</v>
      </c>
      <c r="V62" s="240">
        <f t="shared" si="49"/>
        <v>50</v>
      </c>
      <c r="W62" s="240">
        <f t="shared" si="49"/>
        <v>10</v>
      </c>
      <c r="X62" s="240">
        <f t="shared" si="49"/>
        <v>0</v>
      </c>
      <c r="Y62" s="240">
        <f t="shared" si="49"/>
        <v>0</v>
      </c>
      <c r="Z62" s="240">
        <f t="shared" si="49"/>
        <v>0</v>
      </c>
      <c r="AA62" s="240">
        <f t="shared" si="49"/>
        <v>0</v>
      </c>
      <c r="AB62" s="240">
        <f t="shared" si="49"/>
        <v>2</v>
      </c>
      <c r="AC62" s="240">
        <f t="shared" si="49"/>
        <v>0</v>
      </c>
      <c r="AD62" s="240">
        <f t="shared" si="49"/>
        <v>1</v>
      </c>
      <c r="AE62" s="240">
        <f t="shared" si="49"/>
        <v>4</v>
      </c>
      <c r="AF62" s="240">
        <f t="shared" si="49"/>
        <v>10</v>
      </c>
      <c r="AG62" s="240">
        <f t="shared" si="49"/>
        <v>1</v>
      </c>
      <c r="AH62" s="240">
        <f t="shared" si="49"/>
        <v>2</v>
      </c>
      <c r="AI62" s="240">
        <f t="shared" si="49"/>
        <v>26</v>
      </c>
      <c r="AJ62" s="240">
        <f t="shared" ref="AJ62:BO62" si="50">+AJ22</f>
        <v>5</v>
      </c>
      <c r="AK62" s="240">
        <f t="shared" si="50"/>
        <v>3</v>
      </c>
      <c r="AL62" s="240">
        <f t="shared" si="50"/>
        <v>9</v>
      </c>
      <c r="AM62" s="240">
        <f t="shared" si="50"/>
        <v>0</v>
      </c>
      <c r="AN62" s="240">
        <f t="shared" si="50"/>
        <v>4</v>
      </c>
      <c r="AO62" s="240">
        <f t="shared" si="50"/>
        <v>1</v>
      </c>
      <c r="AP62" s="240">
        <f t="shared" si="50"/>
        <v>1</v>
      </c>
      <c r="AQ62" s="240">
        <f t="shared" si="50"/>
        <v>0</v>
      </c>
      <c r="AR62" s="240">
        <f t="shared" si="50"/>
        <v>1</v>
      </c>
      <c r="AS62" s="240">
        <f t="shared" si="50"/>
        <v>1</v>
      </c>
      <c r="AT62" s="240">
        <f t="shared" si="50"/>
        <v>1</v>
      </c>
      <c r="AU62" s="240">
        <f t="shared" si="50"/>
        <v>2</v>
      </c>
      <c r="AV62" s="240">
        <f t="shared" si="50"/>
        <v>0</v>
      </c>
      <c r="AW62" s="240">
        <f t="shared" si="50"/>
        <v>1</v>
      </c>
      <c r="AX62" s="240">
        <f t="shared" si="50"/>
        <v>1</v>
      </c>
      <c r="AY62" s="240">
        <f t="shared" si="50"/>
        <v>0</v>
      </c>
      <c r="AZ62" s="240">
        <f t="shared" si="50"/>
        <v>2</v>
      </c>
      <c r="BA62" s="240">
        <f t="shared" si="50"/>
        <v>0</v>
      </c>
      <c r="BB62" s="240">
        <f t="shared" si="50"/>
        <v>1</v>
      </c>
      <c r="BC62" s="240">
        <f t="shared" si="50"/>
        <v>1</v>
      </c>
      <c r="BD62" s="240">
        <f t="shared" si="50"/>
        <v>0</v>
      </c>
      <c r="BE62" s="240">
        <f t="shared" si="50"/>
        <v>0</v>
      </c>
      <c r="BF62" s="240">
        <f t="shared" si="50"/>
        <v>4</v>
      </c>
      <c r="BG62" s="240">
        <f t="shared" si="50"/>
        <v>0</v>
      </c>
      <c r="BH62" s="240">
        <f t="shared" si="50"/>
        <v>3</v>
      </c>
      <c r="BI62" s="240">
        <f t="shared" si="50"/>
        <v>9</v>
      </c>
      <c r="BJ62" s="240">
        <f t="shared" si="50"/>
        <v>4</v>
      </c>
      <c r="BK62" s="240">
        <f t="shared" si="50"/>
        <v>5</v>
      </c>
      <c r="BL62" s="240">
        <f t="shared" si="50"/>
        <v>18</v>
      </c>
      <c r="BM62" s="240">
        <f t="shared" si="50"/>
        <v>0</v>
      </c>
      <c r="BN62" s="240">
        <f t="shared" si="50"/>
        <v>0</v>
      </c>
      <c r="BO62" s="240">
        <f t="shared" si="50"/>
        <v>0</v>
      </c>
      <c r="BP62" s="240">
        <f t="shared" ref="BP62:CS62" si="51">+BP22</f>
        <v>0</v>
      </c>
      <c r="BQ62" s="240">
        <f t="shared" si="51"/>
        <v>0</v>
      </c>
      <c r="BR62" s="240">
        <f t="shared" si="51"/>
        <v>0</v>
      </c>
      <c r="BS62" s="240">
        <f t="shared" si="51"/>
        <v>0</v>
      </c>
      <c r="BT62" s="240">
        <f t="shared" si="51"/>
        <v>0</v>
      </c>
      <c r="BU62" s="240">
        <f t="shared" si="51"/>
        <v>0</v>
      </c>
      <c r="BV62" s="240">
        <f t="shared" si="51"/>
        <v>0</v>
      </c>
      <c r="BW62" s="240">
        <f t="shared" si="51"/>
        <v>0</v>
      </c>
      <c r="BX62" s="240">
        <f t="shared" si="51"/>
        <v>0</v>
      </c>
      <c r="BY62" s="240">
        <f t="shared" si="51"/>
        <v>0</v>
      </c>
      <c r="BZ62" s="240">
        <f t="shared" si="51"/>
        <v>0</v>
      </c>
      <c r="CA62" s="240">
        <f t="shared" si="51"/>
        <v>0</v>
      </c>
      <c r="CB62" s="240">
        <f t="shared" si="51"/>
        <v>0</v>
      </c>
      <c r="CC62" s="240">
        <f t="shared" si="51"/>
        <v>0</v>
      </c>
      <c r="CD62" s="240">
        <f t="shared" si="51"/>
        <v>0</v>
      </c>
      <c r="CE62" s="240">
        <f t="shared" si="51"/>
        <v>0</v>
      </c>
      <c r="CF62" s="240">
        <f t="shared" si="51"/>
        <v>0</v>
      </c>
      <c r="CG62" s="240">
        <f t="shared" si="51"/>
        <v>0</v>
      </c>
      <c r="CH62" s="240">
        <f t="shared" si="51"/>
        <v>0</v>
      </c>
      <c r="CI62" s="240">
        <f t="shared" si="51"/>
        <v>0</v>
      </c>
      <c r="CJ62" s="240">
        <f t="shared" si="51"/>
        <v>0</v>
      </c>
      <c r="CK62" s="240">
        <f t="shared" si="51"/>
        <v>0</v>
      </c>
      <c r="CL62" s="240">
        <f t="shared" si="51"/>
        <v>0</v>
      </c>
      <c r="CM62" s="240">
        <f t="shared" si="51"/>
        <v>0</v>
      </c>
      <c r="CN62" s="240">
        <f t="shared" si="51"/>
        <v>0</v>
      </c>
      <c r="CO62" s="240">
        <f t="shared" si="51"/>
        <v>0</v>
      </c>
      <c r="CP62" s="240">
        <f t="shared" si="51"/>
        <v>0</v>
      </c>
      <c r="CQ62" s="240">
        <f t="shared" si="51"/>
        <v>0</v>
      </c>
      <c r="CR62" s="240">
        <f t="shared" si="51"/>
        <v>0</v>
      </c>
      <c r="CS62" s="240">
        <f t="shared" si="51"/>
        <v>0</v>
      </c>
    </row>
    <row r="63" spans="1:97" ht="40.700000000000003" customHeight="1">
      <c r="A63" s="261">
        <v>5</v>
      </c>
      <c r="B63" s="577" t="s">
        <v>1581</v>
      </c>
      <c r="C63" s="578"/>
      <c r="D63" s="240">
        <f t="shared" ref="D63:AI63" si="52">+D28</f>
        <v>0</v>
      </c>
      <c r="E63" s="240">
        <f t="shared" si="52"/>
        <v>1</v>
      </c>
      <c r="F63" s="240">
        <f t="shared" si="52"/>
        <v>3</v>
      </c>
      <c r="G63" s="240">
        <f t="shared" si="52"/>
        <v>1</v>
      </c>
      <c r="H63" s="240">
        <f t="shared" si="52"/>
        <v>0</v>
      </c>
      <c r="I63" s="264">
        <f t="shared" si="52"/>
        <v>3</v>
      </c>
      <c r="J63" s="264">
        <f t="shared" si="52"/>
        <v>1</v>
      </c>
      <c r="K63" s="264">
        <f t="shared" si="52"/>
        <v>1</v>
      </c>
      <c r="L63" s="240">
        <f t="shared" si="52"/>
        <v>0</v>
      </c>
      <c r="M63" s="240">
        <f t="shared" si="52"/>
        <v>4</v>
      </c>
      <c r="N63" s="240">
        <f t="shared" si="52"/>
        <v>21</v>
      </c>
      <c r="O63" s="240">
        <f t="shared" si="52"/>
        <v>49</v>
      </c>
      <c r="P63" s="240">
        <f t="shared" si="52"/>
        <v>24</v>
      </c>
      <c r="Q63" s="264">
        <f t="shared" si="52"/>
        <v>21</v>
      </c>
      <c r="R63" s="264">
        <f t="shared" si="52"/>
        <v>49</v>
      </c>
      <c r="S63" s="264">
        <f t="shared" si="52"/>
        <v>28</v>
      </c>
      <c r="T63" s="240">
        <f t="shared" si="52"/>
        <v>98</v>
      </c>
      <c r="U63" s="240">
        <f t="shared" si="52"/>
        <v>18</v>
      </c>
      <c r="V63" s="240">
        <f t="shared" si="52"/>
        <v>48</v>
      </c>
      <c r="W63" s="240">
        <f t="shared" si="52"/>
        <v>27</v>
      </c>
      <c r="X63" s="240">
        <f t="shared" si="52"/>
        <v>0</v>
      </c>
      <c r="Y63" s="240">
        <f t="shared" si="52"/>
        <v>1</v>
      </c>
      <c r="Z63" s="240">
        <f t="shared" si="52"/>
        <v>0</v>
      </c>
      <c r="AA63" s="240">
        <f t="shared" si="52"/>
        <v>0</v>
      </c>
      <c r="AB63" s="240">
        <f t="shared" si="52"/>
        <v>1</v>
      </c>
      <c r="AC63" s="240">
        <f t="shared" si="52"/>
        <v>2</v>
      </c>
      <c r="AD63" s="240">
        <f t="shared" si="52"/>
        <v>0</v>
      </c>
      <c r="AE63" s="240">
        <f t="shared" si="52"/>
        <v>3</v>
      </c>
      <c r="AF63" s="240">
        <f t="shared" si="52"/>
        <v>11</v>
      </c>
      <c r="AG63" s="240">
        <f t="shared" si="52"/>
        <v>7</v>
      </c>
      <c r="AH63" s="240">
        <f t="shared" si="52"/>
        <v>3</v>
      </c>
      <c r="AI63" s="240">
        <f t="shared" si="52"/>
        <v>15</v>
      </c>
      <c r="AJ63" s="240">
        <f t="shared" ref="AJ63:BO63" si="53">+AJ28</f>
        <v>3</v>
      </c>
      <c r="AK63" s="240">
        <f t="shared" si="53"/>
        <v>2</v>
      </c>
      <c r="AL63" s="240">
        <f t="shared" si="53"/>
        <v>10</v>
      </c>
      <c r="AM63" s="240">
        <f t="shared" si="53"/>
        <v>7</v>
      </c>
      <c r="AN63" s="240">
        <f t="shared" si="53"/>
        <v>0</v>
      </c>
      <c r="AO63" s="240">
        <f t="shared" si="53"/>
        <v>2</v>
      </c>
      <c r="AP63" s="240">
        <f t="shared" si="53"/>
        <v>3</v>
      </c>
      <c r="AQ63" s="240">
        <f t="shared" si="53"/>
        <v>3</v>
      </c>
      <c r="AR63" s="240">
        <f t="shared" si="53"/>
        <v>2</v>
      </c>
      <c r="AS63" s="240">
        <f t="shared" si="53"/>
        <v>4</v>
      </c>
      <c r="AT63" s="240">
        <f t="shared" si="53"/>
        <v>2</v>
      </c>
      <c r="AU63" s="240">
        <f t="shared" si="53"/>
        <v>0</v>
      </c>
      <c r="AV63" s="240">
        <f t="shared" si="53"/>
        <v>0</v>
      </c>
      <c r="AW63" s="240">
        <f t="shared" si="53"/>
        <v>0</v>
      </c>
      <c r="AX63" s="240">
        <f t="shared" si="53"/>
        <v>1</v>
      </c>
      <c r="AY63" s="240">
        <f t="shared" si="53"/>
        <v>1</v>
      </c>
      <c r="AZ63" s="240">
        <f t="shared" si="53"/>
        <v>1</v>
      </c>
      <c r="BA63" s="240">
        <f t="shared" si="53"/>
        <v>3</v>
      </c>
      <c r="BB63" s="240">
        <f t="shared" si="53"/>
        <v>1</v>
      </c>
      <c r="BC63" s="240">
        <f t="shared" si="53"/>
        <v>2</v>
      </c>
      <c r="BD63" s="240">
        <f t="shared" si="53"/>
        <v>2</v>
      </c>
      <c r="BE63" s="240">
        <f t="shared" si="53"/>
        <v>1</v>
      </c>
      <c r="BF63" s="240">
        <f t="shared" si="53"/>
        <v>1</v>
      </c>
      <c r="BG63" s="240">
        <f t="shared" si="53"/>
        <v>1</v>
      </c>
      <c r="BH63" s="240">
        <f t="shared" si="53"/>
        <v>1</v>
      </c>
      <c r="BI63" s="240">
        <f t="shared" si="53"/>
        <v>9</v>
      </c>
      <c r="BJ63" s="240">
        <f t="shared" si="53"/>
        <v>9</v>
      </c>
      <c r="BK63" s="240">
        <f t="shared" si="53"/>
        <v>8</v>
      </c>
      <c r="BL63" s="240">
        <f t="shared" si="53"/>
        <v>26</v>
      </c>
      <c r="BM63" s="240">
        <f t="shared" si="53"/>
        <v>0</v>
      </c>
      <c r="BN63" s="240">
        <f t="shared" si="53"/>
        <v>0</v>
      </c>
      <c r="BO63" s="240">
        <f t="shared" si="53"/>
        <v>0</v>
      </c>
      <c r="BP63" s="240">
        <f t="shared" ref="BP63:CS63" si="54">+BP28</f>
        <v>0</v>
      </c>
      <c r="BQ63" s="240">
        <f t="shared" si="54"/>
        <v>0</v>
      </c>
      <c r="BR63" s="240">
        <f t="shared" si="54"/>
        <v>0</v>
      </c>
      <c r="BS63" s="240">
        <f t="shared" si="54"/>
        <v>0</v>
      </c>
      <c r="BT63" s="240">
        <f t="shared" si="54"/>
        <v>0</v>
      </c>
      <c r="BU63" s="240">
        <f t="shared" si="54"/>
        <v>0</v>
      </c>
      <c r="BV63" s="240">
        <f t="shared" si="54"/>
        <v>0</v>
      </c>
      <c r="BW63" s="240">
        <f t="shared" si="54"/>
        <v>0</v>
      </c>
      <c r="BX63" s="240">
        <f t="shared" si="54"/>
        <v>0</v>
      </c>
      <c r="BY63" s="240">
        <f t="shared" si="54"/>
        <v>0</v>
      </c>
      <c r="BZ63" s="240">
        <f t="shared" si="54"/>
        <v>0</v>
      </c>
      <c r="CA63" s="240">
        <f t="shared" si="54"/>
        <v>0</v>
      </c>
      <c r="CB63" s="240">
        <f t="shared" si="54"/>
        <v>0</v>
      </c>
      <c r="CC63" s="240">
        <f t="shared" si="54"/>
        <v>0</v>
      </c>
      <c r="CD63" s="240">
        <f t="shared" si="54"/>
        <v>0</v>
      </c>
      <c r="CE63" s="240">
        <f t="shared" si="54"/>
        <v>0</v>
      </c>
      <c r="CF63" s="240">
        <f t="shared" si="54"/>
        <v>0</v>
      </c>
      <c r="CG63" s="240">
        <f t="shared" si="54"/>
        <v>0</v>
      </c>
      <c r="CH63" s="240">
        <f t="shared" si="54"/>
        <v>0</v>
      </c>
      <c r="CI63" s="240">
        <f t="shared" si="54"/>
        <v>0</v>
      </c>
      <c r="CJ63" s="240">
        <f t="shared" si="54"/>
        <v>0</v>
      </c>
      <c r="CK63" s="240">
        <f t="shared" si="54"/>
        <v>0</v>
      </c>
      <c r="CL63" s="240">
        <f t="shared" si="54"/>
        <v>0</v>
      </c>
      <c r="CM63" s="240">
        <f t="shared" si="54"/>
        <v>0</v>
      </c>
      <c r="CN63" s="240">
        <f t="shared" si="54"/>
        <v>0</v>
      </c>
      <c r="CO63" s="240">
        <f t="shared" si="54"/>
        <v>0</v>
      </c>
      <c r="CP63" s="240">
        <f t="shared" si="54"/>
        <v>0</v>
      </c>
      <c r="CQ63" s="240">
        <f t="shared" si="54"/>
        <v>0</v>
      </c>
      <c r="CR63" s="240">
        <f t="shared" si="54"/>
        <v>0</v>
      </c>
      <c r="CS63" s="240">
        <f t="shared" si="54"/>
        <v>0</v>
      </c>
    </row>
    <row r="64" spans="1:97" ht="40.700000000000003" customHeight="1">
      <c r="A64" s="261">
        <v>6</v>
      </c>
      <c r="B64" s="577" t="s">
        <v>283</v>
      </c>
      <c r="C64" s="578"/>
      <c r="D64" s="240">
        <f t="shared" ref="D64:AI64" si="55">+D33</f>
        <v>0</v>
      </c>
      <c r="E64" s="240">
        <f t="shared" si="55"/>
        <v>0</v>
      </c>
      <c r="F64" s="240">
        <f t="shared" si="55"/>
        <v>5</v>
      </c>
      <c r="G64" s="240">
        <f t="shared" si="55"/>
        <v>0</v>
      </c>
      <c r="H64" s="240">
        <f t="shared" si="55"/>
        <v>1</v>
      </c>
      <c r="I64" s="264">
        <f t="shared" si="55"/>
        <v>5</v>
      </c>
      <c r="J64" s="264">
        <f t="shared" si="55"/>
        <v>0</v>
      </c>
      <c r="K64" s="264">
        <f t="shared" si="55"/>
        <v>1</v>
      </c>
      <c r="L64" s="240">
        <f t="shared" si="55"/>
        <v>0</v>
      </c>
      <c r="M64" s="240">
        <f t="shared" si="55"/>
        <v>9</v>
      </c>
      <c r="N64" s="240">
        <f t="shared" si="55"/>
        <v>27</v>
      </c>
      <c r="O64" s="240">
        <f t="shared" si="55"/>
        <v>22</v>
      </c>
      <c r="P64" s="240">
        <f t="shared" si="55"/>
        <v>18</v>
      </c>
      <c r="Q64" s="264">
        <f t="shared" si="55"/>
        <v>27</v>
      </c>
      <c r="R64" s="264">
        <f t="shared" si="55"/>
        <v>22</v>
      </c>
      <c r="S64" s="264">
        <f t="shared" si="55"/>
        <v>27</v>
      </c>
      <c r="T64" s="240">
        <f t="shared" si="55"/>
        <v>76</v>
      </c>
      <c r="U64" s="240">
        <f t="shared" si="55"/>
        <v>22</v>
      </c>
      <c r="V64" s="240">
        <f t="shared" si="55"/>
        <v>22</v>
      </c>
      <c r="W64" s="240">
        <f t="shared" si="55"/>
        <v>26</v>
      </c>
      <c r="X64" s="240">
        <f t="shared" si="55"/>
        <v>0</v>
      </c>
      <c r="Y64" s="240">
        <f t="shared" si="55"/>
        <v>1</v>
      </c>
      <c r="Z64" s="240">
        <f t="shared" si="55"/>
        <v>0</v>
      </c>
      <c r="AA64" s="240">
        <f t="shared" si="55"/>
        <v>3</v>
      </c>
      <c r="AB64" s="240">
        <f t="shared" si="55"/>
        <v>2</v>
      </c>
      <c r="AC64" s="240">
        <f t="shared" si="55"/>
        <v>0</v>
      </c>
      <c r="AD64" s="240">
        <f t="shared" si="55"/>
        <v>2</v>
      </c>
      <c r="AE64" s="240">
        <f t="shared" si="55"/>
        <v>4</v>
      </c>
      <c r="AF64" s="240">
        <f t="shared" si="55"/>
        <v>11</v>
      </c>
      <c r="AG64" s="240">
        <f t="shared" si="55"/>
        <v>3</v>
      </c>
      <c r="AH64" s="240">
        <f t="shared" si="55"/>
        <v>5</v>
      </c>
      <c r="AI64" s="240">
        <f t="shared" si="55"/>
        <v>4</v>
      </c>
      <c r="AJ64" s="240">
        <f t="shared" ref="AJ64:BO64" si="56">+AJ33</f>
        <v>5</v>
      </c>
      <c r="AK64" s="240">
        <f t="shared" si="56"/>
        <v>0</v>
      </c>
      <c r="AL64" s="240">
        <f t="shared" si="56"/>
        <v>4</v>
      </c>
      <c r="AM64" s="240">
        <f t="shared" si="56"/>
        <v>2</v>
      </c>
      <c r="AN64" s="240">
        <f t="shared" si="56"/>
        <v>2</v>
      </c>
      <c r="AO64" s="240">
        <f t="shared" si="56"/>
        <v>1</v>
      </c>
      <c r="AP64" s="240">
        <f t="shared" si="56"/>
        <v>1</v>
      </c>
      <c r="AQ64" s="240">
        <f t="shared" si="56"/>
        <v>2</v>
      </c>
      <c r="AR64" s="240">
        <f t="shared" si="56"/>
        <v>0</v>
      </c>
      <c r="AS64" s="240">
        <f t="shared" si="56"/>
        <v>6</v>
      </c>
      <c r="AT64" s="240">
        <f t="shared" si="56"/>
        <v>0</v>
      </c>
      <c r="AU64" s="240">
        <f t="shared" si="56"/>
        <v>0</v>
      </c>
      <c r="AV64" s="240">
        <f t="shared" si="56"/>
        <v>0</v>
      </c>
      <c r="AW64" s="240">
        <f t="shared" si="56"/>
        <v>0</v>
      </c>
      <c r="AX64" s="240">
        <f t="shared" si="56"/>
        <v>1</v>
      </c>
      <c r="AY64" s="240">
        <f t="shared" si="56"/>
        <v>3</v>
      </c>
      <c r="AZ64" s="240">
        <f t="shared" si="56"/>
        <v>4</v>
      </c>
      <c r="BA64" s="240">
        <f t="shared" si="56"/>
        <v>1</v>
      </c>
      <c r="BB64" s="240">
        <f t="shared" si="56"/>
        <v>1</v>
      </c>
      <c r="BC64" s="240">
        <f t="shared" si="56"/>
        <v>2</v>
      </c>
      <c r="BD64" s="240">
        <f t="shared" si="56"/>
        <v>0</v>
      </c>
      <c r="BE64" s="240">
        <f t="shared" si="56"/>
        <v>0</v>
      </c>
      <c r="BF64" s="240">
        <f t="shared" si="56"/>
        <v>5</v>
      </c>
      <c r="BG64" s="240">
        <f t="shared" si="56"/>
        <v>0</v>
      </c>
      <c r="BH64" s="240">
        <f t="shared" si="56"/>
        <v>1</v>
      </c>
      <c r="BI64" s="240">
        <f t="shared" si="56"/>
        <v>13</v>
      </c>
      <c r="BJ64" s="240">
        <f t="shared" si="56"/>
        <v>2</v>
      </c>
      <c r="BK64" s="240">
        <f t="shared" si="56"/>
        <v>11</v>
      </c>
      <c r="BL64" s="240">
        <f t="shared" si="56"/>
        <v>26</v>
      </c>
      <c r="BM64" s="240">
        <f t="shared" si="56"/>
        <v>0</v>
      </c>
      <c r="BN64" s="240">
        <f t="shared" si="56"/>
        <v>0</v>
      </c>
      <c r="BO64" s="240">
        <f t="shared" si="56"/>
        <v>0</v>
      </c>
      <c r="BP64" s="240">
        <f t="shared" ref="BP64:CS64" si="57">+BP33</f>
        <v>0</v>
      </c>
      <c r="BQ64" s="240">
        <f t="shared" si="57"/>
        <v>0</v>
      </c>
      <c r="BR64" s="240">
        <f t="shared" si="57"/>
        <v>0</v>
      </c>
      <c r="BS64" s="240">
        <f t="shared" si="57"/>
        <v>0</v>
      </c>
      <c r="BT64" s="240">
        <f t="shared" si="57"/>
        <v>0</v>
      </c>
      <c r="BU64" s="240">
        <f t="shared" si="57"/>
        <v>0</v>
      </c>
      <c r="BV64" s="240">
        <f t="shared" si="57"/>
        <v>0</v>
      </c>
      <c r="BW64" s="240">
        <f t="shared" si="57"/>
        <v>0</v>
      </c>
      <c r="BX64" s="240">
        <f t="shared" si="57"/>
        <v>0</v>
      </c>
      <c r="BY64" s="240">
        <f t="shared" si="57"/>
        <v>0</v>
      </c>
      <c r="BZ64" s="240">
        <f t="shared" si="57"/>
        <v>0</v>
      </c>
      <c r="CA64" s="240">
        <f t="shared" si="57"/>
        <v>0</v>
      </c>
      <c r="CB64" s="240">
        <f t="shared" si="57"/>
        <v>0</v>
      </c>
      <c r="CC64" s="240">
        <f t="shared" si="57"/>
        <v>0</v>
      </c>
      <c r="CD64" s="240">
        <f t="shared" si="57"/>
        <v>0</v>
      </c>
      <c r="CE64" s="240">
        <f t="shared" si="57"/>
        <v>0</v>
      </c>
      <c r="CF64" s="240">
        <f t="shared" si="57"/>
        <v>0</v>
      </c>
      <c r="CG64" s="240">
        <f t="shared" si="57"/>
        <v>0</v>
      </c>
      <c r="CH64" s="240">
        <f t="shared" si="57"/>
        <v>0</v>
      </c>
      <c r="CI64" s="240">
        <f t="shared" si="57"/>
        <v>0</v>
      </c>
      <c r="CJ64" s="240">
        <f t="shared" si="57"/>
        <v>0</v>
      </c>
      <c r="CK64" s="240">
        <f t="shared" si="57"/>
        <v>0</v>
      </c>
      <c r="CL64" s="240">
        <f t="shared" si="57"/>
        <v>0</v>
      </c>
      <c r="CM64" s="240">
        <f t="shared" si="57"/>
        <v>0</v>
      </c>
      <c r="CN64" s="240">
        <f t="shared" si="57"/>
        <v>0</v>
      </c>
      <c r="CO64" s="240">
        <f t="shared" si="57"/>
        <v>0</v>
      </c>
      <c r="CP64" s="240">
        <f t="shared" si="57"/>
        <v>0</v>
      </c>
      <c r="CQ64" s="240">
        <f t="shared" si="57"/>
        <v>0</v>
      </c>
      <c r="CR64" s="240">
        <f t="shared" si="57"/>
        <v>0</v>
      </c>
      <c r="CS64" s="240">
        <f t="shared" si="57"/>
        <v>0</v>
      </c>
    </row>
    <row r="65" spans="1:97" ht="40.700000000000003" customHeight="1">
      <c r="A65" s="261">
        <v>7</v>
      </c>
      <c r="B65" s="577" t="s">
        <v>1584</v>
      </c>
      <c r="C65" s="578"/>
      <c r="D65" s="240">
        <f t="shared" ref="D65:AI65" si="58">+D38</f>
        <v>0</v>
      </c>
      <c r="E65" s="240">
        <f t="shared" si="58"/>
        <v>1</v>
      </c>
      <c r="F65" s="240">
        <f t="shared" si="58"/>
        <v>0</v>
      </c>
      <c r="G65" s="240">
        <f t="shared" si="58"/>
        <v>0</v>
      </c>
      <c r="H65" s="240">
        <f t="shared" si="58"/>
        <v>0</v>
      </c>
      <c r="I65" s="264">
        <f t="shared" si="58"/>
        <v>0</v>
      </c>
      <c r="J65" s="264">
        <f t="shared" si="58"/>
        <v>0</v>
      </c>
      <c r="K65" s="264">
        <f t="shared" si="58"/>
        <v>1</v>
      </c>
      <c r="L65" s="240">
        <f t="shared" si="58"/>
        <v>0</v>
      </c>
      <c r="M65" s="240">
        <f t="shared" si="58"/>
        <v>8</v>
      </c>
      <c r="N65" s="240">
        <f t="shared" si="58"/>
        <v>15</v>
      </c>
      <c r="O65" s="240">
        <f t="shared" si="58"/>
        <v>43</v>
      </c>
      <c r="P65" s="240">
        <f t="shared" si="58"/>
        <v>22</v>
      </c>
      <c r="Q65" s="264">
        <f t="shared" si="58"/>
        <v>15</v>
      </c>
      <c r="R65" s="264">
        <f t="shared" si="58"/>
        <v>43</v>
      </c>
      <c r="S65" s="264">
        <f t="shared" si="58"/>
        <v>30</v>
      </c>
      <c r="T65" s="240">
        <f t="shared" si="58"/>
        <v>88</v>
      </c>
      <c r="U65" s="240">
        <f t="shared" si="58"/>
        <v>15</v>
      </c>
      <c r="V65" s="240">
        <f t="shared" si="58"/>
        <v>43</v>
      </c>
      <c r="W65" s="240">
        <f t="shared" si="58"/>
        <v>29</v>
      </c>
      <c r="X65" s="240">
        <f t="shared" si="58"/>
        <v>0</v>
      </c>
      <c r="Y65" s="240">
        <f t="shared" si="58"/>
        <v>0</v>
      </c>
      <c r="Z65" s="240">
        <f t="shared" si="58"/>
        <v>1</v>
      </c>
      <c r="AA65" s="240">
        <f t="shared" si="58"/>
        <v>3</v>
      </c>
      <c r="AB65" s="240">
        <f t="shared" si="58"/>
        <v>0</v>
      </c>
      <c r="AC65" s="240">
        <f t="shared" si="58"/>
        <v>0</v>
      </c>
      <c r="AD65" s="240">
        <f t="shared" si="58"/>
        <v>4</v>
      </c>
      <c r="AE65" s="240">
        <f t="shared" si="58"/>
        <v>3</v>
      </c>
      <c r="AF65" s="240">
        <f t="shared" si="58"/>
        <v>8</v>
      </c>
      <c r="AG65" s="240">
        <f t="shared" si="58"/>
        <v>1</v>
      </c>
      <c r="AH65" s="240">
        <f t="shared" si="58"/>
        <v>3</v>
      </c>
      <c r="AI65" s="240">
        <f t="shared" si="58"/>
        <v>18</v>
      </c>
      <c r="AJ65" s="240">
        <f t="shared" ref="AJ65:BO65" si="59">+AJ38</f>
        <v>5</v>
      </c>
      <c r="AK65" s="240">
        <f t="shared" si="59"/>
        <v>1</v>
      </c>
      <c r="AL65" s="240">
        <f t="shared" si="59"/>
        <v>10</v>
      </c>
      <c r="AM65" s="240">
        <f t="shared" si="59"/>
        <v>7</v>
      </c>
      <c r="AN65" s="240">
        <f t="shared" si="59"/>
        <v>1</v>
      </c>
      <c r="AO65" s="240">
        <f t="shared" si="59"/>
        <v>0</v>
      </c>
      <c r="AP65" s="240">
        <f t="shared" si="59"/>
        <v>3</v>
      </c>
      <c r="AQ65" s="240">
        <f t="shared" si="59"/>
        <v>3</v>
      </c>
      <c r="AR65" s="240">
        <f t="shared" si="59"/>
        <v>3</v>
      </c>
      <c r="AS65" s="240">
        <f t="shared" si="59"/>
        <v>1</v>
      </c>
      <c r="AT65" s="240">
        <f t="shared" si="59"/>
        <v>0</v>
      </c>
      <c r="AU65" s="240">
        <f t="shared" si="59"/>
        <v>1</v>
      </c>
      <c r="AV65" s="240">
        <f t="shared" si="59"/>
        <v>3</v>
      </c>
      <c r="AW65" s="240">
        <f t="shared" si="59"/>
        <v>1</v>
      </c>
      <c r="AX65" s="240">
        <f t="shared" si="59"/>
        <v>2</v>
      </c>
      <c r="AY65" s="240">
        <f t="shared" si="59"/>
        <v>0</v>
      </c>
      <c r="AZ65" s="240">
        <f t="shared" si="59"/>
        <v>1</v>
      </c>
      <c r="BA65" s="240">
        <f t="shared" si="59"/>
        <v>0</v>
      </c>
      <c r="BB65" s="240">
        <f t="shared" si="59"/>
        <v>1</v>
      </c>
      <c r="BC65" s="240">
        <f t="shared" si="59"/>
        <v>2</v>
      </c>
      <c r="BD65" s="240">
        <f t="shared" si="59"/>
        <v>0</v>
      </c>
      <c r="BE65" s="240">
        <f t="shared" si="59"/>
        <v>1</v>
      </c>
      <c r="BF65" s="240">
        <f t="shared" si="59"/>
        <v>0</v>
      </c>
      <c r="BG65" s="240">
        <f t="shared" si="59"/>
        <v>0</v>
      </c>
      <c r="BH65" s="240">
        <f t="shared" si="59"/>
        <v>1</v>
      </c>
      <c r="BI65" s="240">
        <f t="shared" si="59"/>
        <v>7</v>
      </c>
      <c r="BJ65" s="240">
        <f t="shared" si="59"/>
        <v>6</v>
      </c>
      <c r="BK65" s="240">
        <f t="shared" si="59"/>
        <v>7</v>
      </c>
      <c r="BL65" s="240">
        <f t="shared" si="59"/>
        <v>20</v>
      </c>
      <c r="BM65" s="240">
        <f t="shared" si="59"/>
        <v>0</v>
      </c>
      <c r="BN65" s="240">
        <f t="shared" si="59"/>
        <v>0</v>
      </c>
      <c r="BO65" s="240">
        <f t="shared" si="59"/>
        <v>0</v>
      </c>
      <c r="BP65" s="240">
        <f t="shared" ref="BP65:CS65" si="60">+BP38</f>
        <v>0</v>
      </c>
      <c r="BQ65" s="240">
        <f t="shared" si="60"/>
        <v>0</v>
      </c>
      <c r="BR65" s="240">
        <f t="shared" si="60"/>
        <v>0</v>
      </c>
      <c r="BS65" s="240">
        <f t="shared" si="60"/>
        <v>0</v>
      </c>
      <c r="BT65" s="240">
        <f t="shared" si="60"/>
        <v>0</v>
      </c>
      <c r="BU65" s="240">
        <f t="shared" si="60"/>
        <v>0</v>
      </c>
      <c r="BV65" s="240">
        <f t="shared" si="60"/>
        <v>0</v>
      </c>
      <c r="BW65" s="240">
        <f t="shared" si="60"/>
        <v>0</v>
      </c>
      <c r="BX65" s="240">
        <f t="shared" si="60"/>
        <v>0</v>
      </c>
      <c r="BY65" s="240">
        <f t="shared" si="60"/>
        <v>0</v>
      </c>
      <c r="BZ65" s="240">
        <f t="shared" si="60"/>
        <v>0</v>
      </c>
      <c r="CA65" s="240">
        <f t="shared" si="60"/>
        <v>0</v>
      </c>
      <c r="CB65" s="240">
        <f t="shared" si="60"/>
        <v>0</v>
      </c>
      <c r="CC65" s="240">
        <f t="shared" si="60"/>
        <v>0</v>
      </c>
      <c r="CD65" s="240">
        <f t="shared" si="60"/>
        <v>0</v>
      </c>
      <c r="CE65" s="240">
        <f t="shared" si="60"/>
        <v>0</v>
      </c>
      <c r="CF65" s="240">
        <f t="shared" si="60"/>
        <v>0</v>
      </c>
      <c r="CG65" s="240">
        <f t="shared" si="60"/>
        <v>0</v>
      </c>
      <c r="CH65" s="240">
        <f t="shared" si="60"/>
        <v>0</v>
      </c>
      <c r="CI65" s="240">
        <f t="shared" si="60"/>
        <v>0</v>
      </c>
      <c r="CJ65" s="240">
        <f t="shared" si="60"/>
        <v>0</v>
      </c>
      <c r="CK65" s="240">
        <f t="shared" si="60"/>
        <v>0</v>
      </c>
      <c r="CL65" s="240">
        <f t="shared" si="60"/>
        <v>0</v>
      </c>
      <c r="CM65" s="240">
        <f t="shared" si="60"/>
        <v>0</v>
      </c>
      <c r="CN65" s="240">
        <f t="shared" si="60"/>
        <v>0</v>
      </c>
      <c r="CO65" s="240">
        <f t="shared" si="60"/>
        <v>0</v>
      </c>
      <c r="CP65" s="240">
        <f t="shared" si="60"/>
        <v>0</v>
      </c>
      <c r="CQ65" s="240">
        <f t="shared" si="60"/>
        <v>0</v>
      </c>
      <c r="CR65" s="240">
        <f t="shared" si="60"/>
        <v>0</v>
      </c>
      <c r="CS65" s="240">
        <f t="shared" si="60"/>
        <v>0</v>
      </c>
    </row>
    <row r="66" spans="1:97" ht="40.700000000000003" customHeight="1">
      <c r="A66" s="261">
        <v>8</v>
      </c>
      <c r="B66" s="577" t="s">
        <v>1585</v>
      </c>
      <c r="C66" s="578"/>
      <c r="D66" s="240">
        <f t="shared" ref="D66:AI66" si="61">D44</f>
        <v>0</v>
      </c>
      <c r="E66" s="240">
        <f t="shared" si="61"/>
        <v>0</v>
      </c>
      <c r="F66" s="240">
        <f t="shared" si="61"/>
        <v>0</v>
      </c>
      <c r="G66" s="240">
        <f t="shared" si="61"/>
        <v>0</v>
      </c>
      <c r="H66" s="240">
        <f t="shared" si="61"/>
        <v>0</v>
      </c>
      <c r="I66" s="264">
        <f t="shared" si="61"/>
        <v>0</v>
      </c>
      <c r="J66" s="264">
        <f t="shared" si="61"/>
        <v>0</v>
      </c>
      <c r="K66" s="264">
        <f t="shared" si="61"/>
        <v>0</v>
      </c>
      <c r="L66" s="240">
        <f t="shared" si="61"/>
        <v>1</v>
      </c>
      <c r="M66" s="240">
        <f t="shared" si="61"/>
        <v>9</v>
      </c>
      <c r="N66" s="240">
        <f t="shared" si="61"/>
        <v>23</v>
      </c>
      <c r="O66" s="240">
        <f t="shared" si="61"/>
        <v>33</v>
      </c>
      <c r="P66" s="240">
        <f t="shared" si="61"/>
        <v>5</v>
      </c>
      <c r="Q66" s="264">
        <f t="shared" si="61"/>
        <v>24</v>
      </c>
      <c r="R66" s="264">
        <f t="shared" si="61"/>
        <v>33</v>
      </c>
      <c r="S66" s="264">
        <f t="shared" si="61"/>
        <v>14</v>
      </c>
      <c r="T66" s="240">
        <f t="shared" si="61"/>
        <v>71</v>
      </c>
      <c r="U66" s="240">
        <f t="shared" si="61"/>
        <v>24</v>
      </c>
      <c r="V66" s="240">
        <f t="shared" si="61"/>
        <v>33</v>
      </c>
      <c r="W66" s="240">
        <f t="shared" si="61"/>
        <v>14</v>
      </c>
      <c r="X66" s="240">
        <f t="shared" si="61"/>
        <v>0</v>
      </c>
      <c r="Y66" s="240">
        <f t="shared" si="61"/>
        <v>1</v>
      </c>
      <c r="Z66" s="240">
        <f t="shared" si="61"/>
        <v>1</v>
      </c>
      <c r="AA66" s="240">
        <f t="shared" si="61"/>
        <v>2</v>
      </c>
      <c r="AB66" s="240">
        <f t="shared" si="61"/>
        <v>1</v>
      </c>
      <c r="AC66" s="240">
        <f t="shared" si="61"/>
        <v>1</v>
      </c>
      <c r="AD66" s="240">
        <f t="shared" si="61"/>
        <v>0</v>
      </c>
      <c r="AE66" s="240">
        <f t="shared" si="61"/>
        <v>2</v>
      </c>
      <c r="AF66" s="240">
        <f t="shared" si="61"/>
        <v>10</v>
      </c>
      <c r="AG66" s="240">
        <f t="shared" si="61"/>
        <v>3</v>
      </c>
      <c r="AH66" s="240">
        <f t="shared" si="61"/>
        <v>4</v>
      </c>
      <c r="AI66" s="240">
        <f t="shared" si="61"/>
        <v>10</v>
      </c>
      <c r="AJ66" s="240">
        <f t="shared" ref="AJ66:BO66" si="62">AJ44</f>
        <v>1</v>
      </c>
      <c r="AK66" s="240">
        <f t="shared" si="62"/>
        <v>4</v>
      </c>
      <c r="AL66" s="240">
        <f t="shared" si="62"/>
        <v>6</v>
      </c>
      <c r="AM66" s="240">
        <f t="shared" si="62"/>
        <v>0</v>
      </c>
      <c r="AN66" s="240">
        <f t="shared" si="62"/>
        <v>2</v>
      </c>
      <c r="AO66" s="240">
        <f t="shared" si="62"/>
        <v>4</v>
      </c>
      <c r="AP66" s="240">
        <f t="shared" si="62"/>
        <v>2</v>
      </c>
      <c r="AQ66" s="240">
        <f t="shared" si="62"/>
        <v>1</v>
      </c>
      <c r="AR66" s="240">
        <f t="shared" si="62"/>
        <v>1</v>
      </c>
      <c r="AS66" s="240">
        <f t="shared" si="62"/>
        <v>1</v>
      </c>
      <c r="AT66" s="240">
        <f t="shared" si="62"/>
        <v>2</v>
      </c>
      <c r="AU66" s="240">
        <f t="shared" si="62"/>
        <v>0</v>
      </c>
      <c r="AV66" s="240">
        <f t="shared" si="62"/>
        <v>0</v>
      </c>
      <c r="AW66" s="240">
        <f t="shared" si="62"/>
        <v>1</v>
      </c>
      <c r="AX66" s="240">
        <f t="shared" si="62"/>
        <v>0</v>
      </c>
      <c r="AY66" s="240">
        <f t="shared" si="62"/>
        <v>1</v>
      </c>
      <c r="AZ66" s="240">
        <f t="shared" si="62"/>
        <v>5</v>
      </c>
      <c r="BA66" s="240">
        <f t="shared" si="62"/>
        <v>0</v>
      </c>
      <c r="BB66" s="240">
        <f t="shared" si="62"/>
        <v>2</v>
      </c>
      <c r="BC66" s="240">
        <f t="shared" si="62"/>
        <v>1</v>
      </c>
      <c r="BD66" s="240">
        <f t="shared" si="62"/>
        <v>0</v>
      </c>
      <c r="BE66" s="240">
        <f t="shared" si="62"/>
        <v>2</v>
      </c>
      <c r="BF66" s="240">
        <f t="shared" si="62"/>
        <v>0</v>
      </c>
      <c r="BG66" s="240">
        <f t="shared" si="62"/>
        <v>0</v>
      </c>
      <c r="BH66" s="240">
        <f t="shared" si="62"/>
        <v>0</v>
      </c>
      <c r="BI66" s="240">
        <f t="shared" si="62"/>
        <v>10</v>
      </c>
      <c r="BJ66" s="240">
        <f t="shared" si="62"/>
        <v>1</v>
      </c>
      <c r="BK66" s="240">
        <f t="shared" si="62"/>
        <v>6</v>
      </c>
      <c r="BL66" s="240">
        <f t="shared" si="62"/>
        <v>17</v>
      </c>
      <c r="BM66" s="240">
        <f t="shared" si="62"/>
        <v>0</v>
      </c>
      <c r="BN66" s="240">
        <f t="shared" si="62"/>
        <v>0</v>
      </c>
      <c r="BO66" s="240">
        <f t="shared" si="62"/>
        <v>0</v>
      </c>
      <c r="BP66" s="240">
        <f t="shared" ref="BP66:CS66" si="63">BP44</f>
        <v>0</v>
      </c>
      <c r="BQ66" s="240">
        <f t="shared" si="63"/>
        <v>0</v>
      </c>
      <c r="BR66" s="240">
        <f t="shared" si="63"/>
        <v>0</v>
      </c>
      <c r="BS66" s="240">
        <f t="shared" si="63"/>
        <v>0</v>
      </c>
      <c r="BT66" s="240">
        <f t="shared" si="63"/>
        <v>0</v>
      </c>
      <c r="BU66" s="240">
        <f t="shared" si="63"/>
        <v>0</v>
      </c>
      <c r="BV66" s="240">
        <f t="shared" si="63"/>
        <v>0</v>
      </c>
      <c r="BW66" s="240">
        <f t="shared" si="63"/>
        <v>0</v>
      </c>
      <c r="BX66" s="240">
        <f t="shared" si="63"/>
        <v>0</v>
      </c>
      <c r="BY66" s="240">
        <f t="shared" si="63"/>
        <v>0</v>
      </c>
      <c r="BZ66" s="240">
        <f t="shared" si="63"/>
        <v>0</v>
      </c>
      <c r="CA66" s="240">
        <f t="shared" si="63"/>
        <v>0</v>
      </c>
      <c r="CB66" s="240">
        <f t="shared" si="63"/>
        <v>0</v>
      </c>
      <c r="CC66" s="240">
        <f t="shared" si="63"/>
        <v>0</v>
      </c>
      <c r="CD66" s="240">
        <f t="shared" si="63"/>
        <v>0</v>
      </c>
      <c r="CE66" s="240">
        <f t="shared" si="63"/>
        <v>0</v>
      </c>
      <c r="CF66" s="240">
        <f t="shared" si="63"/>
        <v>0</v>
      </c>
      <c r="CG66" s="240">
        <f t="shared" si="63"/>
        <v>0</v>
      </c>
      <c r="CH66" s="240">
        <f t="shared" si="63"/>
        <v>0</v>
      </c>
      <c r="CI66" s="240">
        <f t="shared" si="63"/>
        <v>0</v>
      </c>
      <c r="CJ66" s="240">
        <f t="shared" si="63"/>
        <v>0</v>
      </c>
      <c r="CK66" s="240">
        <f t="shared" si="63"/>
        <v>0</v>
      </c>
      <c r="CL66" s="240">
        <f t="shared" si="63"/>
        <v>0</v>
      </c>
      <c r="CM66" s="240">
        <f t="shared" si="63"/>
        <v>0</v>
      </c>
      <c r="CN66" s="240">
        <f t="shared" si="63"/>
        <v>0</v>
      </c>
      <c r="CO66" s="240">
        <f t="shared" si="63"/>
        <v>0</v>
      </c>
      <c r="CP66" s="240">
        <f t="shared" si="63"/>
        <v>0</v>
      </c>
      <c r="CQ66" s="240">
        <f t="shared" si="63"/>
        <v>0</v>
      </c>
      <c r="CR66" s="240">
        <f t="shared" si="63"/>
        <v>0</v>
      </c>
      <c r="CS66" s="240">
        <f t="shared" si="63"/>
        <v>0</v>
      </c>
    </row>
    <row r="67" spans="1:97" ht="40.700000000000003" customHeight="1">
      <c r="A67" s="261">
        <v>9</v>
      </c>
      <c r="B67" s="577" t="s">
        <v>1019</v>
      </c>
      <c r="C67" s="578"/>
      <c r="D67" s="240">
        <f t="shared" ref="D67:AI67" si="64">D47</f>
        <v>0</v>
      </c>
      <c r="E67" s="240">
        <f t="shared" si="64"/>
        <v>0</v>
      </c>
      <c r="F67" s="240">
        <f t="shared" si="64"/>
        <v>0</v>
      </c>
      <c r="G67" s="240">
        <f t="shared" si="64"/>
        <v>0</v>
      </c>
      <c r="H67" s="240">
        <f t="shared" si="64"/>
        <v>0</v>
      </c>
      <c r="I67" s="264">
        <f t="shared" si="64"/>
        <v>0</v>
      </c>
      <c r="J67" s="264">
        <f t="shared" si="64"/>
        <v>0</v>
      </c>
      <c r="K67" s="264">
        <f t="shared" si="64"/>
        <v>0</v>
      </c>
      <c r="L67" s="240">
        <f t="shared" si="64"/>
        <v>0</v>
      </c>
      <c r="M67" s="240">
        <f t="shared" si="64"/>
        <v>0</v>
      </c>
      <c r="N67" s="240">
        <f t="shared" si="64"/>
        <v>4</v>
      </c>
      <c r="O67" s="240">
        <f t="shared" si="64"/>
        <v>6</v>
      </c>
      <c r="P67" s="240">
        <f t="shared" si="64"/>
        <v>3</v>
      </c>
      <c r="Q67" s="264">
        <f t="shared" si="64"/>
        <v>4</v>
      </c>
      <c r="R67" s="264">
        <f t="shared" si="64"/>
        <v>6</v>
      </c>
      <c r="S67" s="264">
        <f t="shared" si="64"/>
        <v>3</v>
      </c>
      <c r="T67" s="240">
        <f t="shared" si="64"/>
        <v>13</v>
      </c>
      <c r="U67" s="240">
        <f t="shared" si="64"/>
        <v>4</v>
      </c>
      <c r="V67" s="240">
        <f t="shared" si="64"/>
        <v>6</v>
      </c>
      <c r="W67" s="240">
        <f t="shared" si="64"/>
        <v>3</v>
      </c>
      <c r="X67" s="240">
        <f t="shared" si="64"/>
        <v>0</v>
      </c>
      <c r="Y67" s="240">
        <f t="shared" si="64"/>
        <v>0</v>
      </c>
      <c r="Z67" s="240">
        <f t="shared" si="64"/>
        <v>0</v>
      </c>
      <c r="AA67" s="240">
        <f t="shared" si="64"/>
        <v>0</v>
      </c>
      <c r="AB67" s="240">
        <f t="shared" si="64"/>
        <v>0</v>
      </c>
      <c r="AC67" s="240">
        <f t="shared" si="64"/>
        <v>0</v>
      </c>
      <c r="AD67" s="240">
        <f t="shared" si="64"/>
        <v>0</v>
      </c>
      <c r="AE67" s="240">
        <f t="shared" si="64"/>
        <v>0</v>
      </c>
      <c r="AF67" s="240">
        <f t="shared" si="64"/>
        <v>0</v>
      </c>
      <c r="AG67" s="240">
        <f t="shared" si="64"/>
        <v>3</v>
      </c>
      <c r="AH67" s="240">
        <f t="shared" si="64"/>
        <v>1</v>
      </c>
      <c r="AI67" s="240">
        <f t="shared" si="64"/>
        <v>4</v>
      </c>
      <c r="AJ67" s="240">
        <f t="shared" ref="AJ67:BO67" si="65">AJ47</f>
        <v>0</v>
      </c>
      <c r="AK67" s="240">
        <f t="shared" si="65"/>
        <v>0</v>
      </c>
      <c r="AL67" s="240">
        <f t="shared" si="65"/>
        <v>2</v>
      </c>
      <c r="AM67" s="240">
        <f t="shared" si="65"/>
        <v>0</v>
      </c>
      <c r="AN67" s="240">
        <f t="shared" si="65"/>
        <v>1</v>
      </c>
      <c r="AO67" s="240">
        <f t="shared" si="65"/>
        <v>0</v>
      </c>
      <c r="AP67" s="240">
        <f t="shared" si="65"/>
        <v>0</v>
      </c>
      <c r="AQ67" s="240">
        <f t="shared" si="65"/>
        <v>1</v>
      </c>
      <c r="AR67" s="240">
        <f t="shared" si="65"/>
        <v>0</v>
      </c>
      <c r="AS67" s="240">
        <f t="shared" si="65"/>
        <v>0</v>
      </c>
      <c r="AT67" s="240">
        <f t="shared" si="65"/>
        <v>0</v>
      </c>
      <c r="AU67" s="240">
        <f t="shared" si="65"/>
        <v>0</v>
      </c>
      <c r="AV67" s="240">
        <f t="shared" si="65"/>
        <v>0</v>
      </c>
      <c r="AW67" s="240">
        <f t="shared" si="65"/>
        <v>0</v>
      </c>
      <c r="AX67" s="240">
        <f t="shared" si="65"/>
        <v>0</v>
      </c>
      <c r="AY67" s="240">
        <f t="shared" si="65"/>
        <v>0</v>
      </c>
      <c r="AZ67" s="240">
        <f t="shared" si="65"/>
        <v>1</v>
      </c>
      <c r="BA67" s="240">
        <f t="shared" si="65"/>
        <v>0</v>
      </c>
      <c r="BB67" s="240">
        <f t="shared" si="65"/>
        <v>0</v>
      </c>
      <c r="BC67" s="240">
        <f t="shared" si="65"/>
        <v>0</v>
      </c>
      <c r="BD67" s="240">
        <f t="shared" si="65"/>
        <v>0</v>
      </c>
      <c r="BE67" s="240">
        <f t="shared" si="65"/>
        <v>0</v>
      </c>
      <c r="BF67" s="240">
        <f t="shared" si="65"/>
        <v>0</v>
      </c>
      <c r="BG67" s="240">
        <f t="shared" si="65"/>
        <v>0</v>
      </c>
      <c r="BH67" s="240">
        <f t="shared" si="65"/>
        <v>0</v>
      </c>
      <c r="BI67" s="240">
        <f t="shared" si="65"/>
        <v>2</v>
      </c>
      <c r="BJ67" s="240">
        <f t="shared" si="65"/>
        <v>0</v>
      </c>
      <c r="BK67" s="240">
        <f t="shared" si="65"/>
        <v>0</v>
      </c>
      <c r="BL67" s="240">
        <f t="shared" si="65"/>
        <v>2</v>
      </c>
      <c r="BM67" s="240">
        <f t="shared" si="65"/>
        <v>0</v>
      </c>
      <c r="BN67" s="240">
        <f t="shared" si="65"/>
        <v>0</v>
      </c>
      <c r="BO67" s="240">
        <f t="shared" si="65"/>
        <v>0</v>
      </c>
      <c r="BP67" s="240">
        <f t="shared" ref="BP67:CS67" si="66">BP47</f>
        <v>0</v>
      </c>
      <c r="BQ67" s="240">
        <f t="shared" si="66"/>
        <v>0</v>
      </c>
      <c r="BR67" s="240">
        <f t="shared" si="66"/>
        <v>0</v>
      </c>
      <c r="BS67" s="240">
        <f t="shared" si="66"/>
        <v>0</v>
      </c>
      <c r="BT67" s="240">
        <f t="shared" si="66"/>
        <v>0</v>
      </c>
      <c r="BU67" s="240">
        <f t="shared" si="66"/>
        <v>0</v>
      </c>
      <c r="BV67" s="240">
        <f t="shared" si="66"/>
        <v>0</v>
      </c>
      <c r="BW67" s="240">
        <f t="shared" si="66"/>
        <v>0</v>
      </c>
      <c r="BX67" s="240">
        <f t="shared" si="66"/>
        <v>0</v>
      </c>
      <c r="BY67" s="240">
        <f t="shared" si="66"/>
        <v>0</v>
      </c>
      <c r="BZ67" s="240">
        <f t="shared" si="66"/>
        <v>0</v>
      </c>
      <c r="CA67" s="240">
        <f t="shared" si="66"/>
        <v>0</v>
      </c>
      <c r="CB67" s="240">
        <f t="shared" si="66"/>
        <v>0</v>
      </c>
      <c r="CC67" s="240">
        <f t="shared" si="66"/>
        <v>0</v>
      </c>
      <c r="CD67" s="240">
        <f t="shared" si="66"/>
        <v>0</v>
      </c>
      <c r="CE67" s="240">
        <f t="shared" si="66"/>
        <v>0</v>
      </c>
      <c r="CF67" s="240">
        <f t="shared" si="66"/>
        <v>0</v>
      </c>
      <c r="CG67" s="240">
        <f t="shared" si="66"/>
        <v>0</v>
      </c>
      <c r="CH67" s="240">
        <f t="shared" si="66"/>
        <v>0</v>
      </c>
      <c r="CI67" s="240">
        <f t="shared" si="66"/>
        <v>0</v>
      </c>
      <c r="CJ67" s="240">
        <f t="shared" si="66"/>
        <v>0</v>
      </c>
      <c r="CK67" s="240">
        <f t="shared" si="66"/>
        <v>0</v>
      </c>
      <c r="CL67" s="240">
        <f t="shared" si="66"/>
        <v>0</v>
      </c>
      <c r="CM67" s="240">
        <f t="shared" si="66"/>
        <v>0</v>
      </c>
      <c r="CN67" s="240">
        <f t="shared" si="66"/>
        <v>0</v>
      </c>
      <c r="CO67" s="240">
        <f t="shared" si="66"/>
        <v>0</v>
      </c>
      <c r="CP67" s="240">
        <f t="shared" si="66"/>
        <v>0</v>
      </c>
      <c r="CQ67" s="240">
        <f t="shared" si="66"/>
        <v>0</v>
      </c>
      <c r="CR67" s="240">
        <f t="shared" si="66"/>
        <v>0</v>
      </c>
      <c r="CS67" s="240">
        <f t="shared" si="66"/>
        <v>0</v>
      </c>
    </row>
    <row r="68" spans="1:97" ht="40.700000000000003" customHeight="1">
      <c r="A68" s="261">
        <v>10</v>
      </c>
      <c r="B68" s="577" t="s">
        <v>1582</v>
      </c>
      <c r="C68" s="578"/>
      <c r="D68" s="240">
        <f t="shared" ref="D68:AI68" si="67">+D52</f>
        <v>0</v>
      </c>
      <c r="E68" s="240">
        <f t="shared" si="67"/>
        <v>2</v>
      </c>
      <c r="F68" s="240">
        <f t="shared" si="67"/>
        <v>2</v>
      </c>
      <c r="G68" s="240">
        <f t="shared" si="67"/>
        <v>0</v>
      </c>
      <c r="H68" s="240">
        <f t="shared" si="67"/>
        <v>2</v>
      </c>
      <c r="I68" s="264">
        <f t="shared" si="67"/>
        <v>2</v>
      </c>
      <c r="J68" s="264">
        <f t="shared" si="67"/>
        <v>0</v>
      </c>
      <c r="K68" s="264">
        <f t="shared" si="67"/>
        <v>4</v>
      </c>
      <c r="L68" s="240">
        <f t="shared" si="67"/>
        <v>1</v>
      </c>
      <c r="M68" s="240">
        <f t="shared" si="67"/>
        <v>6</v>
      </c>
      <c r="N68" s="240">
        <f t="shared" si="67"/>
        <v>27</v>
      </c>
      <c r="O68" s="240">
        <f t="shared" si="67"/>
        <v>49</v>
      </c>
      <c r="P68" s="240">
        <f t="shared" si="67"/>
        <v>18</v>
      </c>
      <c r="Q68" s="264">
        <f t="shared" si="67"/>
        <v>28</v>
      </c>
      <c r="R68" s="264">
        <f t="shared" si="67"/>
        <v>49</v>
      </c>
      <c r="S68" s="264">
        <f t="shared" si="67"/>
        <v>24</v>
      </c>
      <c r="T68" s="240">
        <f t="shared" si="67"/>
        <v>101</v>
      </c>
      <c r="U68" s="240">
        <f t="shared" si="67"/>
        <v>26</v>
      </c>
      <c r="V68" s="240">
        <f t="shared" si="67"/>
        <v>49</v>
      </c>
      <c r="W68" s="240">
        <f t="shared" si="67"/>
        <v>20</v>
      </c>
      <c r="X68" s="240">
        <f t="shared" si="67"/>
        <v>0</v>
      </c>
      <c r="Y68" s="240">
        <f t="shared" si="67"/>
        <v>0</v>
      </c>
      <c r="Z68" s="240">
        <f t="shared" si="67"/>
        <v>0</v>
      </c>
      <c r="AA68" s="240">
        <f t="shared" si="67"/>
        <v>0</v>
      </c>
      <c r="AB68" s="240">
        <f t="shared" si="67"/>
        <v>1</v>
      </c>
      <c r="AC68" s="240">
        <f t="shared" si="67"/>
        <v>0</v>
      </c>
      <c r="AD68" s="240">
        <f t="shared" si="67"/>
        <v>6</v>
      </c>
      <c r="AE68" s="240">
        <f t="shared" si="67"/>
        <v>6</v>
      </c>
      <c r="AF68" s="240">
        <f t="shared" si="67"/>
        <v>8</v>
      </c>
      <c r="AG68" s="240">
        <f t="shared" si="67"/>
        <v>0</v>
      </c>
      <c r="AH68" s="240">
        <f t="shared" si="67"/>
        <v>8</v>
      </c>
      <c r="AI68" s="240">
        <f t="shared" si="67"/>
        <v>22</v>
      </c>
      <c r="AJ68" s="240">
        <f t="shared" ref="AJ68:BO68" si="68">+AJ52</f>
        <v>6</v>
      </c>
      <c r="AK68" s="240">
        <f t="shared" si="68"/>
        <v>1</v>
      </c>
      <c r="AL68" s="240">
        <f t="shared" si="68"/>
        <v>13</v>
      </c>
      <c r="AM68" s="240">
        <f t="shared" si="68"/>
        <v>1</v>
      </c>
      <c r="AN68" s="240">
        <f t="shared" si="68"/>
        <v>3</v>
      </c>
      <c r="AO68" s="240">
        <f t="shared" si="68"/>
        <v>2</v>
      </c>
      <c r="AP68" s="240">
        <f t="shared" si="68"/>
        <v>1</v>
      </c>
      <c r="AQ68" s="240">
        <f t="shared" si="68"/>
        <v>1</v>
      </c>
      <c r="AR68" s="240">
        <f t="shared" si="68"/>
        <v>1</v>
      </c>
      <c r="AS68" s="240">
        <f t="shared" si="68"/>
        <v>2</v>
      </c>
      <c r="AT68" s="240">
        <f t="shared" si="68"/>
        <v>0</v>
      </c>
      <c r="AU68" s="240">
        <f t="shared" si="68"/>
        <v>1</v>
      </c>
      <c r="AV68" s="240">
        <f t="shared" si="68"/>
        <v>0</v>
      </c>
      <c r="AW68" s="240">
        <f t="shared" si="68"/>
        <v>1</v>
      </c>
      <c r="AX68" s="240">
        <f t="shared" si="68"/>
        <v>1</v>
      </c>
      <c r="AY68" s="240">
        <f t="shared" si="68"/>
        <v>1</v>
      </c>
      <c r="AZ68" s="240">
        <f t="shared" si="68"/>
        <v>3</v>
      </c>
      <c r="BA68" s="240">
        <f t="shared" si="68"/>
        <v>1</v>
      </c>
      <c r="BB68" s="240">
        <f t="shared" si="68"/>
        <v>2</v>
      </c>
      <c r="BC68" s="240">
        <f t="shared" si="68"/>
        <v>2</v>
      </c>
      <c r="BD68" s="240">
        <f t="shared" si="68"/>
        <v>0</v>
      </c>
      <c r="BE68" s="240">
        <f t="shared" si="68"/>
        <v>1</v>
      </c>
      <c r="BF68" s="240">
        <f t="shared" si="68"/>
        <v>2</v>
      </c>
      <c r="BG68" s="240">
        <f t="shared" si="68"/>
        <v>0</v>
      </c>
      <c r="BH68" s="240">
        <f t="shared" si="68"/>
        <v>4</v>
      </c>
      <c r="BI68" s="240">
        <f t="shared" si="68"/>
        <v>9</v>
      </c>
      <c r="BJ68" s="240">
        <f t="shared" si="68"/>
        <v>4</v>
      </c>
      <c r="BK68" s="240">
        <f t="shared" si="68"/>
        <v>10</v>
      </c>
      <c r="BL68" s="240">
        <f t="shared" si="68"/>
        <v>23</v>
      </c>
      <c r="BM68" s="240">
        <f t="shared" si="68"/>
        <v>0</v>
      </c>
      <c r="BN68" s="240">
        <f t="shared" si="68"/>
        <v>0</v>
      </c>
      <c r="BO68" s="240">
        <f t="shared" si="68"/>
        <v>0</v>
      </c>
      <c r="BP68" s="240">
        <f t="shared" ref="BP68:CS68" si="69">+BP52</f>
        <v>0</v>
      </c>
      <c r="BQ68" s="240">
        <f t="shared" si="69"/>
        <v>0</v>
      </c>
      <c r="BR68" s="240">
        <f t="shared" si="69"/>
        <v>0</v>
      </c>
      <c r="BS68" s="240">
        <f t="shared" si="69"/>
        <v>0</v>
      </c>
      <c r="BT68" s="240">
        <f t="shared" si="69"/>
        <v>0</v>
      </c>
      <c r="BU68" s="240">
        <f t="shared" si="69"/>
        <v>0</v>
      </c>
      <c r="BV68" s="240">
        <f t="shared" si="69"/>
        <v>0</v>
      </c>
      <c r="BW68" s="240">
        <f t="shared" si="69"/>
        <v>0</v>
      </c>
      <c r="BX68" s="240">
        <f t="shared" si="69"/>
        <v>0</v>
      </c>
      <c r="BY68" s="240">
        <f t="shared" si="69"/>
        <v>0</v>
      </c>
      <c r="BZ68" s="240">
        <f t="shared" si="69"/>
        <v>0</v>
      </c>
      <c r="CA68" s="240">
        <f t="shared" si="69"/>
        <v>0</v>
      </c>
      <c r="CB68" s="240">
        <f t="shared" si="69"/>
        <v>0</v>
      </c>
      <c r="CC68" s="240">
        <f t="shared" si="69"/>
        <v>0</v>
      </c>
      <c r="CD68" s="240">
        <f t="shared" si="69"/>
        <v>0</v>
      </c>
      <c r="CE68" s="240">
        <f t="shared" si="69"/>
        <v>0</v>
      </c>
      <c r="CF68" s="240">
        <f t="shared" si="69"/>
        <v>0</v>
      </c>
      <c r="CG68" s="240">
        <f t="shared" si="69"/>
        <v>0</v>
      </c>
      <c r="CH68" s="240">
        <f t="shared" si="69"/>
        <v>0</v>
      </c>
      <c r="CI68" s="240">
        <f t="shared" si="69"/>
        <v>0</v>
      </c>
      <c r="CJ68" s="240">
        <f t="shared" si="69"/>
        <v>0</v>
      </c>
      <c r="CK68" s="240">
        <f t="shared" si="69"/>
        <v>0</v>
      </c>
      <c r="CL68" s="240">
        <f t="shared" si="69"/>
        <v>0</v>
      </c>
      <c r="CM68" s="240">
        <f t="shared" si="69"/>
        <v>0</v>
      </c>
      <c r="CN68" s="240">
        <f t="shared" si="69"/>
        <v>0</v>
      </c>
      <c r="CO68" s="240">
        <f t="shared" si="69"/>
        <v>0</v>
      </c>
      <c r="CP68" s="240">
        <f t="shared" si="69"/>
        <v>0</v>
      </c>
      <c r="CQ68" s="240">
        <f t="shared" si="69"/>
        <v>0</v>
      </c>
      <c r="CR68" s="240">
        <f t="shared" si="69"/>
        <v>0</v>
      </c>
      <c r="CS68" s="240">
        <f t="shared" si="69"/>
        <v>0</v>
      </c>
    </row>
    <row r="69" spans="1:97" ht="40.700000000000003" customHeight="1" thickBot="1">
      <c r="A69" s="265">
        <v>11</v>
      </c>
      <c r="B69" s="590" t="s">
        <v>1583</v>
      </c>
      <c r="C69" s="591"/>
      <c r="D69" s="266">
        <f t="shared" ref="D69:AI69" si="70">+D56</f>
        <v>0</v>
      </c>
      <c r="E69" s="266">
        <f t="shared" si="70"/>
        <v>0</v>
      </c>
      <c r="F69" s="266">
        <f t="shared" si="70"/>
        <v>1</v>
      </c>
      <c r="G69" s="266">
        <f t="shared" si="70"/>
        <v>0</v>
      </c>
      <c r="H69" s="266">
        <f t="shared" si="70"/>
        <v>0</v>
      </c>
      <c r="I69" s="267">
        <f t="shared" si="70"/>
        <v>1</v>
      </c>
      <c r="J69" s="267">
        <f t="shared" si="70"/>
        <v>0</v>
      </c>
      <c r="K69" s="267">
        <f t="shared" si="70"/>
        <v>0</v>
      </c>
      <c r="L69" s="266">
        <f t="shared" si="70"/>
        <v>1</v>
      </c>
      <c r="M69" s="266">
        <f t="shared" si="70"/>
        <v>3</v>
      </c>
      <c r="N69" s="266">
        <f t="shared" si="70"/>
        <v>12</v>
      </c>
      <c r="O69" s="266">
        <f t="shared" si="70"/>
        <v>23</v>
      </c>
      <c r="P69" s="266">
        <f t="shared" si="70"/>
        <v>17</v>
      </c>
      <c r="Q69" s="267">
        <f t="shared" si="70"/>
        <v>13</v>
      </c>
      <c r="R69" s="267">
        <f t="shared" si="70"/>
        <v>23</v>
      </c>
      <c r="S69" s="267">
        <f t="shared" si="70"/>
        <v>20</v>
      </c>
      <c r="T69" s="266">
        <f t="shared" si="70"/>
        <v>56</v>
      </c>
      <c r="U69" s="266">
        <f t="shared" si="70"/>
        <v>12</v>
      </c>
      <c r="V69" s="266">
        <f t="shared" si="70"/>
        <v>26</v>
      </c>
      <c r="W69" s="266">
        <f t="shared" si="70"/>
        <v>20</v>
      </c>
      <c r="X69" s="266">
        <f t="shared" si="70"/>
        <v>0</v>
      </c>
      <c r="Y69" s="266">
        <f t="shared" si="70"/>
        <v>1</v>
      </c>
      <c r="Z69" s="266">
        <f t="shared" si="70"/>
        <v>0</v>
      </c>
      <c r="AA69" s="266">
        <f t="shared" si="70"/>
        <v>0</v>
      </c>
      <c r="AB69" s="266">
        <f t="shared" si="70"/>
        <v>1</v>
      </c>
      <c r="AC69" s="266">
        <f t="shared" si="70"/>
        <v>1</v>
      </c>
      <c r="AD69" s="266">
        <f t="shared" si="70"/>
        <v>0</v>
      </c>
      <c r="AE69" s="266">
        <f t="shared" si="70"/>
        <v>1</v>
      </c>
      <c r="AF69" s="266">
        <f t="shared" si="70"/>
        <v>6</v>
      </c>
      <c r="AG69" s="266">
        <f t="shared" si="70"/>
        <v>4</v>
      </c>
      <c r="AH69" s="266">
        <f t="shared" si="70"/>
        <v>3</v>
      </c>
      <c r="AI69" s="266">
        <f t="shared" si="70"/>
        <v>12</v>
      </c>
      <c r="AJ69" s="266">
        <f t="shared" ref="AJ69:BO69" si="71">+AJ56</f>
        <v>1</v>
      </c>
      <c r="AK69" s="266">
        <f t="shared" si="71"/>
        <v>0</v>
      </c>
      <c r="AL69" s="266">
        <f t="shared" si="71"/>
        <v>2</v>
      </c>
      <c r="AM69" s="266">
        <f t="shared" si="71"/>
        <v>1</v>
      </c>
      <c r="AN69" s="266">
        <f t="shared" si="71"/>
        <v>0</v>
      </c>
      <c r="AO69" s="266">
        <f t="shared" si="71"/>
        <v>1</v>
      </c>
      <c r="AP69" s="266">
        <f t="shared" si="71"/>
        <v>2</v>
      </c>
      <c r="AQ69" s="266">
        <f t="shared" si="71"/>
        <v>1</v>
      </c>
      <c r="AR69" s="266">
        <f t="shared" si="71"/>
        <v>1</v>
      </c>
      <c r="AS69" s="266">
        <f t="shared" si="71"/>
        <v>0</v>
      </c>
      <c r="AT69" s="266">
        <f t="shared" si="71"/>
        <v>1</v>
      </c>
      <c r="AU69" s="266">
        <f t="shared" si="71"/>
        <v>0</v>
      </c>
      <c r="AV69" s="266">
        <f t="shared" si="71"/>
        <v>11</v>
      </c>
      <c r="AW69" s="266">
        <f t="shared" si="71"/>
        <v>3</v>
      </c>
      <c r="AX69" s="266">
        <f t="shared" si="71"/>
        <v>0</v>
      </c>
      <c r="AY69" s="266">
        <f t="shared" si="71"/>
        <v>1</v>
      </c>
      <c r="AZ69" s="266">
        <f t="shared" si="71"/>
        <v>1</v>
      </c>
      <c r="BA69" s="266">
        <f t="shared" si="71"/>
        <v>0</v>
      </c>
      <c r="BB69" s="266">
        <f t="shared" si="71"/>
        <v>0</v>
      </c>
      <c r="BC69" s="266">
        <f t="shared" si="71"/>
        <v>0</v>
      </c>
      <c r="BD69" s="266">
        <f t="shared" si="71"/>
        <v>0</v>
      </c>
      <c r="BE69" s="266">
        <f t="shared" si="71"/>
        <v>0</v>
      </c>
      <c r="BF69" s="266">
        <f t="shared" si="71"/>
        <v>1</v>
      </c>
      <c r="BG69" s="266">
        <f t="shared" si="71"/>
        <v>0</v>
      </c>
      <c r="BH69" s="266">
        <f t="shared" si="71"/>
        <v>0</v>
      </c>
      <c r="BI69" s="266">
        <f t="shared" si="71"/>
        <v>7</v>
      </c>
      <c r="BJ69" s="266">
        <f t="shared" si="71"/>
        <v>1</v>
      </c>
      <c r="BK69" s="266">
        <f t="shared" si="71"/>
        <v>12</v>
      </c>
      <c r="BL69" s="266">
        <f t="shared" si="71"/>
        <v>20</v>
      </c>
      <c r="BM69" s="266">
        <f t="shared" si="71"/>
        <v>0</v>
      </c>
      <c r="BN69" s="266">
        <f t="shared" si="71"/>
        <v>0</v>
      </c>
      <c r="BO69" s="266">
        <f t="shared" si="71"/>
        <v>0</v>
      </c>
      <c r="BP69" s="266">
        <f t="shared" ref="BP69:CS69" si="72">+BP56</f>
        <v>0</v>
      </c>
      <c r="BQ69" s="266">
        <f t="shared" si="72"/>
        <v>0</v>
      </c>
      <c r="BR69" s="266">
        <f t="shared" si="72"/>
        <v>0</v>
      </c>
      <c r="BS69" s="266">
        <f t="shared" si="72"/>
        <v>0</v>
      </c>
      <c r="BT69" s="266">
        <f t="shared" si="72"/>
        <v>0</v>
      </c>
      <c r="BU69" s="266">
        <f t="shared" si="72"/>
        <v>0</v>
      </c>
      <c r="BV69" s="266">
        <f t="shared" si="72"/>
        <v>0</v>
      </c>
      <c r="BW69" s="266">
        <f t="shared" si="72"/>
        <v>0</v>
      </c>
      <c r="BX69" s="266">
        <f t="shared" si="72"/>
        <v>0</v>
      </c>
      <c r="BY69" s="266">
        <f t="shared" si="72"/>
        <v>0</v>
      </c>
      <c r="BZ69" s="266">
        <f t="shared" si="72"/>
        <v>0</v>
      </c>
      <c r="CA69" s="266">
        <f t="shared" si="72"/>
        <v>0</v>
      </c>
      <c r="CB69" s="266">
        <f t="shared" si="72"/>
        <v>0</v>
      </c>
      <c r="CC69" s="266">
        <f t="shared" si="72"/>
        <v>0</v>
      </c>
      <c r="CD69" s="266">
        <f t="shared" si="72"/>
        <v>0</v>
      </c>
      <c r="CE69" s="266">
        <f t="shared" si="72"/>
        <v>0</v>
      </c>
      <c r="CF69" s="266">
        <f t="shared" si="72"/>
        <v>0</v>
      </c>
      <c r="CG69" s="266">
        <f t="shared" si="72"/>
        <v>0</v>
      </c>
      <c r="CH69" s="266">
        <f t="shared" si="72"/>
        <v>0</v>
      </c>
      <c r="CI69" s="266">
        <f t="shared" si="72"/>
        <v>0</v>
      </c>
      <c r="CJ69" s="266">
        <f t="shared" si="72"/>
        <v>0</v>
      </c>
      <c r="CK69" s="266">
        <f t="shared" si="72"/>
        <v>0</v>
      </c>
      <c r="CL69" s="266">
        <f t="shared" si="72"/>
        <v>0</v>
      </c>
      <c r="CM69" s="266">
        <f t="shared" si="72"/>
        <v>0</v>
      </c>
      <c r="CN69" s="266">
        <f t="shared" si="72"/>
        <v>0</v>
      </c>
      <c r="CO69" s="266">
        <f t="shared" si="72"/>
        <v>0</v>
      </c>
      <c r="CP69" s="266">
        <f t="shared" si="72"/>
        <v>0</v>
      </c>
      <c r="CQ69" s="266">
        <f t="shared" si="72"/>
        <v>0</v>
      </c>
      <c r="CR69" s="266">
        <f t="shared" si="72"/>
        <v>0</v>
      </c>
      <c r="CS69" s="266">
        <f t="shared" si="72"/>
        <v>0</v>
      </c>
    </row>
    <row r="70" spans="1:97" ht="40.700000000000003" customHeight="1" thickBot="1">
      <c r="A70" s="268"/>
      <c r="B70" s="586" t="s">
        <v>1830</v>
      </c>
      <c r="C70" s="586"/>
      <c r="D70" s="269">
        <f t="shared" ref="D70:AI70" si="73">SUM(D59:D69)</f>
        <v>0</v>
      </c>
      <c r="E70" s="269">
        <f t="shared" si="73"/>
        <v>5</v>
      </c>
      <c r="F70" s="269">
        <f t="shared" si="73"/>
        <v>18</v>
      </c>
      <c r="G70" s="269">
        <f t="shared" si="73"/>
        <v>5</v>
      </c>
      <c r="H70" s="269">
        <f t="shared" si="73"/>
        <v>10</v>
      </c>
      <c r="I70" s="269">
        <f t="shared" si="73"/>
        <v>18</v>
      </c>
      <c r="J70" s="269">
        <f t="shared" si="73"/>
        <v>5</v>
      </c>
      <c r="K70" s="269">
        <f t="shared" si="73"/>
        <v>15</v>
      </c>
      <c r="L70" s="269">
        <f t="shared" si="73"/>
        <v>5</v>
      </c>
      <c r="M70" s="269">
        <f t="shared" si="73"/>
        <v>57</v>
      </c>
      <c r="N70" s="269">
        <f t="shared" si="73"/>
        <v>197</v>
      </c>
      <c r="O70" s="269">
        <f t="shared" si="73"/>
        <v>353</v>
      </c>
      <c r="P70" s="269">
        <f t="shared" si="73"/>
        <v>159</v>
      </c>
      <c r="Q70" s="269">
        <f t="shared" si="73"/>
        <v>202</v>
      </c>
      <c r="R70" s="269">
        <f t="shared" si="73"/>
        <v>353</v>
      </c>
      <c r="S70" s="269">
        <f t="shared" si="73"/>
        <v>216</v>
      </c>
      <c r="T70" s="269">
        <f t="shared" si="73"/>
        <v>771</v>
      </c>
      <c r="U70" s="269">
        <f t="shared" si="73"/>
        <v>184</v>
      </c>
      <c r="V70" s="269">
        <f t="shared" si="73"/>
        <v>351</v>
      </c>
      <c r="W70" s="269">
        <f t="shared" si="73"/>
        <v>201</v>
      </c>
      <c r="X70" s="269">
        <f t="shared" si="73"/>
        <v>0</v>
      </c>
      <c r="Y70" s="269">
        <f t="shared" si="73"/>
        <v>9</v>
      </c>
      <c r="Z70" s="269">
        <f t="shared" si="73"/>
        <v>6</v>
      </c>
      <c r="AA70" s="269">
        <f t="shared" si="73"/>
        <v>12</v>
      </c>
      <c r="AB70" s="269">
        <f t="shared" si="73"/>
        <v>10</v>
      </c>
      <c r="AC70" s="269">
        <f t="shared" si="73"/>
        <v>5</v>
      </c>
      <c r="AD70" s="269">
        <f t="shared" si="73"/>
        <v>18</v>
      </c>
      <c r="AE70" s="269">
        <f t="shared" si="73"/>
        <v>30</v>
      </c>
      <c r="AF70" s="269">
        <f t="shared" si="73"/>
        <v>85</v>
      </c>
      <c r="AG70" s="269">
        <f t="shared" si="73"/>
        <v>29</v>
      </c>
      <c r="AH70" s="269">
        <f t="shared" si="73"/>
        <v>38</v>
      </c>
      <c r="AI70" s="269">
        <f t="shared" si="73"/>
        <v>142</v>
      </c>
      <c r="AJ70" s="269">
        <f t="shared" ref="AJ70:BO70" si="74">SUM(AJ59:AJ69)</f>
        <v>33</v>
      </c>
      <c r="AK70" s="269">
        <f t="shared" si="74"/>
        <v>14</v>
      </c>
      <c r="AL70" s="269">
        <f t="shared" si="74"/>
        <v>61</v>
      </c>
      <c r="AM70" s="269">
        <f t="shared" si="74"/>
        <v>22</v>
      </c>
      <c r="AN70" s="269">
        <f t="shared" si="74"/>
        <v>18</v>
      </c>
      <c r="AO70" s="269">
        <f t="shared" si="74"/>
        <v>19</v>
      </c>
      <c r="AP70" s="269">
        <f t="shared" si="74"/>
        <v>21</v>
      </c>
      <c r="AQ70" s="269">
        <f t="shared" si="74"/>
        <v>13</v>
      </c>
      <c r="AR70" s="269">
        <f t="shared" si="74"/>
        <v>11</v>
      </c>
      <c r="AS70" s="269">
        <f t="shared" si="74"/>
        <v>20</v>
      </c>
      <c r="AT70" s="269">
        <f t="shared" si="74"/>
        <v>8</v>
      </c>
      <c r="AU70" s="269">
        <f t="shared" si="74"/>
        <v>7</v>
      </c>
      <c r="AV70" s="269">
        <f t="shared" si="74"/>
        <v>14</v>
      </c>
      <c r="AW70" s="269">
        <f t="shared" si="74"/>
        <v>9</v>
      </c>
      <c r="AX70" s="269">
        <f t="shared" si="74"/>
        <v>8</v>
      </c>
      <c r="AY70" s="269">
        <f t="shared" si="74"/>
        <v>12</v>
      </c>
      <c r="AZ70" s="269">
        <f t="shared" si="74"/>
        <v>23</v>
      </c>
      <c r="BA70" s="269">
        <f t="shared" si="74"/>
        <v>5</v>
      </c>
      <c r="BB70" s="269">
        <f t="shared" si="74"/>
        <v>12</v>
      </c>
      <c r="BC70" s="269">
        <f t="shared" si="74"/>
        <v>14</v>
      </c>
      <c r="BD70" s="269">
        <f t="shared" si="74"/>
        <v>2</v>
      </c>
      <c r="BE70" s="269">
        <f t="shared" si="74"/>
        <v>9</v>
      </c>
      <c r="BF70" s="269">
        <f t="shared" si="74"/>
        <v>14</v>
      </c>
      <c r="BG70" s="269">
        <f t="shared" si="74"/>
        <v>2</v>
      </c>
      <c r="BH70" s="269">
        <f t="shared" si="74"/>
        <v>14</v>
      </c>
      <c r="BI70" s="269">
        <f t="shared" si="74"/>
        <v>81</v>
      </c>
      <c r="BJ70" s="269">
        <f t="shared" si="74"/>
        <v>35</v>
      </c>
      <c r="BK70" s="269">
        <f t="shared" si="74"/>
        <v>81</v>
      </c>
      <c r="BL70" s="269">
        <f t="shared" si="74"/>
        <v>197</v>
      </c>
      <c r="BM70" s="269">
        <f t="shared" si="74"/>
        <v>0</v>
      </c>
      <c r="BN70" s="269">
        <f t="shared" si="74"/>
        <v>0</v>
      </c>
      <c r="BO70" s="269">
        <f t="shared" si="74"/>
        <v>0</v>
      </c>
      <c r="BP70" s="269">
        <f t="shared" ref="BP70:CS70" si="75">SUM(BP59:BP69)</f>
        <v>0</v>
      </c>
      <c r="BQ70" s="269">
        <f t="shared" si="75"/>
        <v>0</v>
      </c>
      <c r="BR70" s="269">
        <f t="shared" si="75"/>
        <v>0</v>
      </c>
      <c r="BS70" s="269">
        <f t="shared" si="75"/>
        <v>0</v>
      </c>
      <c r="BT70" s="269">
        <f t="shared" si="75"/>
        <v>0</v>
      </c>
      <c r="BU70" s="269">
        <f t="shared" si="75"/>
        <v>0</v>
      </c>
      <c r="BV70" s="269">
        <f t="shared" si="75"/>
        <v>0</v>
      </c>
      <c r="BW70" s="269">
        <f t="shared" si="75"/>
        <v>0</v>
      </c>
      <c r="BX70" s="269">
        <f t="shared" si="75"/>
        <v>0</v>
      </c>
      <c r="BY70" s="269">
        <f t="shared" si="75"/>
        <v>0</v>
      </c>
      <c r="BZ70" s="269">
        <f t="shared" si="75"/>
        <v>0</v>
      </c>
      <c r="CA70" s="269">
        <f t="shared" si="75"/>
        <v>0</v>
      </c>
      <c r="CB70" s="269">
        <f t="shared" si="75"/>
        <v>0</v>
      </c>
      <c r="CC70" s="269">
        <f t="shared" si="75"/>
        <v>0</v>
      </c>
      <c r="CD70" s="269">
        <f t="shared" si="75"/>
        <v>0</v>
      </c>
      <c r="CE70" s="269">
        <f t="shared" si="75"/>
        <v>0</v>
      </c>
      <c r="CF70" s="269">
        <f t="shared" si="75"/>
        <v>0</v>
      </c>
      <c r="CG70" s="269">
        <f t="shared" si="75"/>
        <v>0</v>
      </c>
      <c r="CH70" s="269">
        <f t="shared" si="75"/>
        <v>0</v>
      </c>
      <c r="CI70" s="269">
        <f t="shared" si="75"/>
        <v>0</v>
      </c>
      <c r="CJ70" s="269">
        <f t="shared" si="75"/>
        <v>0</v>
      </c>
      <c r="CK70" s="269">
        <f t="shared" si="75"/>
        <v>0</v>
      </c>
      <c r="CL70" s="269">
        <f t="shared" si="75"/>
        <v>0</v>
      </c>
      <c r="CM70" s="269">
        <f t="shared" si="75"/>
        <v>0</v>
      </c>
      <c r="CN70" s="269">
        <f t="shared" si="75"/>
        <v>0</v>
      </c>
      <c r="CO70" s="269">
        <f t="shared" si="75"/>
        <v>0</v>
      </c>
      <c r="CP70" s="269">
        <f t="shared" si="75"/>
        <v>0</v>
      </c>
      <c r="CQ70" s="269">
        <f t="shared" si="75"/>
        <v>0</v>
      </c>
      <c r="CR70" s="269">
        <f t="shared" si="75"/>
        <v>0</v>
      </c>
      <c r="CS70" s="269">
        <f t="shared" si="75"/>
        <v>0</v>
      </c>
    </row>
    <row r="71" spans="1:97" ht="18">
      <c r="D71" s="257"/>
      <c r="E71" s="257"/>
      <c r="F71" s="257"/>
      <c r="G71" s="257"/>
      <c r="H71" s="257"/>
      <c r="I71" s="257"/>
      <c r="J71" s="257"/>
      <c r="K71" s="257"/>
      <c r="L71" s="257"/>
      <c r="M71" s="257"/>
      <c r="N71" s="257"/>
      <c r="O71" s="257"/>
      <c r="P71" s="257"/>
      <c r="Q71" s="257"/>
      <c r="R71" s="257"/>
      <c r="S71" s="257"/>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row>
    <row r="72" spans="1:97" ht="18">
      <c r="D72" s="257"/>
      <c r="E72" s="257"/>
      <c r="F72" s="257"/>
      <c r="G72" s="257"/>
      <c r="H72" s="257"/>
      <c r="I72" s="257"/>
      <c r="J72" s="257"/>
      <c r="K72" s="257"/>
      <c r="L72" s="257"/>
      <c r="M72" s="257"/>
      <c r="N72" s="257"/>
      <c r="O72" s="257"/>
      <c r="P72" s="257"/>
      <c r="Q72" s="257"/>
      <c r="R72" s="257"/>
      <c r="S72" s="257"/>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row>
    <row r="73" spans="1:97" ht="18">
      <c r="D73" s="204"/>
      <c r="E73" s="204"/>
      <c r="F73" s="204"/>
      <c r="G73" s="204"/>
      <c r="H73" s="204"/>
      <c r="I73" s="204"/>
      <c r="J73" s="204"/>
      <c r="K73" s="204"/>
      <c r="L73" s="204"/>
      <c r="M73" s="204"/>
      <c r="N73" s="204"/>
      <c r="O73" s="204"/>
      <c r="P73" s="204"/>
      <c r="Q73" s="204"/>
      <c r="R73" s="204"/>
      <c r="S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row>
    <row r="74" spans="1:97" ht="18">
      <c r="D74" s="204"/>
      <c r="E74" s="204"/>
      <c r="F74" s="204"/>
      <c r="G74" s="204"/>
      <c r="H74" s="204"/>
      <c r="I74" s="204"/>
      <c r="J74" s="204"/>
      <c r="K74" s="204"/>
      <c r="L74" s="204"/>
      <c r="M74" s="204"/>
      <c r="N74" s="204"/>
      <c r="O74" s="204"/>
      <c r="P74" s="204"/>
      <c r="Q74" s="204"/>
      <c r="R74" s="204"/>
      <c r="S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row>
    <row r="75" spans="1:97" ht="18">
      <c r="D75" s="204"/>
      <c r="E75" s="204"/>
      <c r="F75" s="204"/>
      <c r="G75" s="204"/>
      <c r="H75" s="204"/>
      <c r="I75" s="204"/>
      <c r="J75" s="204"/>
      <c r="K75" s="204"/>
      <c r="L75" s="204"/>
      <c r="M75" s="204"/>
      <c r="N75" s="204"/>
      <c r="O75" s="204"/>
      <c r="P75" s="204"/>
      <c r="Q75" s="204"/>
      <c r="R75" s="204"/>
      <c r="S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row>
    <row r="76" spans="1:97" ht="18">
      <c r="D76" s="204"/>
      <c r="E76" s="204"/>
      <c r="F76" s="204"/>
      <c r="G76" s="204"/>
      <c r="H76" s="204"/>
      <c r="I76" s="204"/>
      <c r="J76" s="204"/>
      <c r="K76" s="204"/>
      <c r="L76" s="204"/>
      <c r="M76" s="204"/>
      <c r="N76" s="204"/>
      <c r="O76" s="204"/>
      <c r="P76" s="204"/>
      <c r="Q76" s="204"/>
      <c r="R76" s="204"/>
      <c r="S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row>
    <row r="77" spans="1:97" ht="18">
      <c r="D77" s="204"/>
      <c r="E77" s="204"/>
      <c r="F77" s="204"/>
      <c r="G77" s="204"/>
      <c r="H77" s="204"/>
      <c r="I77" s="204"/>
      <c r="J77" s="204"/>
      <c r="K77" s="204"/>
      <c r="L77" s="204"/>
      <c r="M77" s="204"/>
      <c r="N77" s="204"/>
      <c r="O77" s="204"/>
      <c r="P77" s="204"/>
      <c r="Q77" s="204"/>
      <c r="R77" s="204"/>
      <c r="S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row>
    <row r="78" spans="1:97" ht="18">
      <c r="D78" s="204"/>
      <c r="E78" s="204"/>
      <c r="F78" s="204"/>
      <c r="G78" s="204"/>
      <c r="H78" s="204"/>
      <c r="I78" s="204"/>
      <c r="J78" s="204"/>
      <c r="K78" s="204"/>
      <c r="L78" s="204"/>
      <c r="M78" s="204"/>
      <c r="N78" s="204"/>
      <c r="O78" s="204"/>
      <c r="P78" s="204"/>
      <c r="Q78" s="204"/>
      <c r="R78" s="204"/>
      <c r="S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row>
    <row r="79" spans="1:97" ht="18">
      <c r="D79" s="204"/>
      <c r="E79" s="204"/>
      <c r="F79" s="204"/>
      <c r="G79" s="204"/>
      <c r="H79" s="204"/>
      <c r="I79" s="204"/>
      <c r="J79" s="204"/>
      <c r="K79" s="204"/>
      <c r="L79" s="204"/>
      <c r="M79" s="204"/>
      <c r="N79" s="204"/>
      <c r="O79" s="204"/>
      <c r="P79" s="204"/>
      <c r="Q79" s="204"/>
      <c r="R79" s="204"/>
      <c r="S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row>
    <row r="80" spans="1:97" ht="18">
      <c r="D80" s="204"/>
      <c r="E80" s="204"/>
      <c r="F80" s="204"/>
      <c r="G80" s="204"/>
      <c r="H80" s="204"/>
      <c r="I80" s="204"/>
      <c r="J80" s="204"/>
      <c r="K80" s="204"/>
      <c r="L80" s="204"/>
      <c r="M80" s="204"/>
      <c r="N80" s="204"/>
      <c r="O80" s="204"/>
      <c r="P80" s="204"/>
      <c r="Q80" s="204"/>
      <c r="R80" s="204"/>
      <c r="S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row>
    <row r="81" spans="4:64" ht="18">
      <c r="D81" s="204"/>
      <c r="E81" s="204"/>
      <c r="F81" s="204"/>
      <c r="G81" s="204"/>
      <c r="H81" s="204"/>
      <c r="I81" s="204"/>
      <c r="J81" s="204"/>
      <c r="K81" s="204"/>
      <c r="L81" s="204"/>
      <c r="M81" s="204"/>
      <c r="N81" s="204"/>
      <c r="O81" s="204"/>
      <c r="P81" s="204"/>
      <c r="Q81" s="204"/>
      <c r="R81" s="204"/>
      <c r="S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row>
    <row r="82" spans="4:64" ht="18">
      <c r="D82" s="204"/>
      <c r="E82" s="204"/>
      <c r="F82" s="204"/>
      <c r="G82" s="204"/>
      <c r="H82" s="204"/>
      <c r="I82" s="204"/>
      <c r="J82" s="204"/>
      <c r="K82" s="204"/>
      <c r="L82" s="204"/>
      <c r="M82" s="204"/>
      <c r="N82" s="204"/>
      <c r="O82" s="204"/>
      <c r="P82" s="204"/>
      <c r="Q82" s="204"/>
      <c r="R82" s="204"/>
      <c r="S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row>
    <row r="83" spans="4:64" ht="18">
      <c r="D83" s="204"/>
      <c r="E83" s="204"/>
      <c r="F83" s="204"/>
      <c r="G83" s="204"/>
      <c r="H83" s="204"/>
      <c r="I83" s="204"/>
      <c r="J83" s="204"/>
      <c r="K83" s="204"/>
      <c r="L83" s="204"/>
      <c r="M83" s="204"/>
      <c r="N83" s="204"/>
      <c r="O83" s="204"/>
      <c r="P83" s="204"/>
      <c r="Q83" s="204"/>
      <c r="R83" s="204"/>
      <c r="S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row>
    <row r="84" spans="4:64" ht="18">
      <c r="D84" s="204"/>
      <c r="E84" s="204"/>
      <c r="F84" s="204"/>
      <c r="G84" s="204"/>
      <c r="H84" s="204"/>
      <c r="I84" s="204"/>
      <c r="J84" s="204"/>
      <c r="K84" s="204"/>
      <c r="L84" s="204"/>
      <c r="M84" s="204"/>
      <c r="N84" s="204"/>
      <c r="O84" s="204"/>
      <c r="P84" s="204"/>
      <c r="Q84" s="204"/>
      <c r="R84" s="204"/>
      <c r="S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row>
    <row r="85" spans="4:64" ht="18">
      <c r="D85" s="204"/>
      <c r="E85" s="204"/>
      <c r="F85" s="204"/>
      <c r="G85" s="204"/>
      <c r="H85" s="204"/>
      <c r="I85" s="204"/>
      <c r="J85" s="204"/>
      <c r="K85" s="204"/>
      <c r="L85" s="204"/>
      <c r="M85" s="204"/>
      <c r="N85" s="204"/>
      <c r="O85" s="204"/>
      <c r="P85" s="204"/>
      <c r="Q85" s="204"/>
      <c r="R85" s="204"/>
      <c r="S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204"/>
      <c r="BJ85" s="204"/>
      <c r="BK85" s="204"/>
      <c r="BL85" s="204"/>
    </row>
    <row r="86" spans="4:64" ht="18">
      <c r="D86" s="204"/>
      <c r="E86" s="204"/>
      <c r="F86" s="204"/>
      <c r="G86" s="204"/>
      <c r="H86" s="204"/>
      <c r="I86" s="204"/>
      <c r="J86" s="204"/>
      <c r="K86" s="204"/>
      <c r="L86" s="204"/>
      <c r="M86" s="204"/>
      <c r="N86" s="204"/>
      <c r="O86" s="204"/>
      <c r="P86" s="204"/>
      <c r="Q86" s="204"/>
      <c r="R86" s="204"/>
      <c r="S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row>
    <row r="87" spans="4:64" ht="18">
      <c r="D87" s="204"/>
      <c r="E87" s="204"/>
      <c r="F87" s="204"/>
      <c r="G87" s="204"/>
      <c r="H87" s="204"/>
      <c r="I87" s="204"/>
      <c r="J87" s="204"/>
      <c r="K87" s="204"/>
      <c r="L87" s="204"/>
      <c r="M87" s="204"/>
      <c r="N87" s="204"/>
      <c r="O87" s="204"/>
      <c r="P87" s="204"/>
      <c r="Q87" s="204"/>
      <c r="R87" s="204"/>
      <c r="S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row>
    <row r="88" spans="4:64" ht="18">
      <c r="D88" s="204"/>
      <c r="E88" s="204"/>
      <c r="F88" s="204"/>
      <c r="G88" s="204"/>
      <c r="H88" s="204"/>
      <c r="I88" s="204"/>
      <c r="J88" s="204"/>
      <c r="K88" s="204"/>
      <c r="L88" s="204"/>
      <c r="M88" s="204"/>
      <c r="N88" s="204"/>
      <c r="O88" s="204"/>
      <c r="P88" s="204"/>
      <c r="Q88" s="204"/>
      <c r="R88" s="204"/>
      <c r="S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row>
    <row r="89" spans="4:64" ht="18">
      <c r="D89" s="204"/>
      <c r="E89" s="204"/>
      <c r="F89" s="204"/>
      <c r="G89" s="204"/>
      <c r="H89" s="204"/>
      <c r="I89" s="204"/>
      <c r="J89" s="204"/>
      <c r="K89" s="204"/>
      <c r="L89" s="204"/>
      <c r="M89" s="204"/>
      <c r="N89" s="204"/>
      <c r="O89" s="204"/>
      <c r="P89" s="204"/>
      <c r="Q89" s="204"/>
      <c r="R89" s="204"/>
      <c r="S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row>
    <row r="90" spans="4:64" ht="18">
      <c r="D90" s="204"/>
      <c r="E90" s="204"/>
      <c r="F90" s="204"/>
      <c r="G90" s="204"/>
      <c r="H90" s="204"/>
      <c r="I90" s="204"/>
      <c r="J90" s="204"/>
      <c r="K90" s="204"/>
      <c r="L90" s="204"/>
      <c r="M90" s="204"/>
      <c r="N90" s="204"/>
      <c r="O90" s="204"/>
      <c r="P90" s="204"/>
      <c r="Q90" s="204"/>
      <c r="R90" s="204"/>
      <c r="S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c r="BI90" s="204"/>
      <c r="BJ90" s="204"/>
      <c r="BK90" s="204"/>
      <c r="BL90" s="204"/>
    </row>
    <row r="91" spans="4:64" ht="18">
      <c r="D91" s="204"/>
      <c r="E91" s="204"/>
      <c r="F91" s="204"/>
      <c r="G91" s="204"/>
      <c r="H91" s="204"/>
      <c r="I91" s="204"/>
      <c r="J91" s="204"/>
      <c r="K91" s="204"/>
      <c r="L91" s="204"/>
      <c r="M91" s="204"/>
      <c r="N91" s="204"/>
      <c r="O91" s="204"/>
      <c r="P91" s="204"/>
      <c r="Q91" s="204"/>
      <c r="R91" s="204"/>
      <c r="S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row>
    <row r="92" spans="4:64" ht="18">
      <c r="D92" s="204"/>
      <c r="E92" s="204"/>
      <c r="F92" s="204"/>
      <c r="G92" s="204"/>
      <c r="H92" s="204"/>
      <c r="I92" s="204"/>
      <c r="J92" s="204"/>
      <c r="K92" s="204"/>
      <c r="L92" s="204"/>
      <c r="M92" s="204"/>
      <c r="N92" s="204"/>
      <c r="O92" s="204"/>
      <c r="P92" s="204"/>
      <c r="Q92" s="204"/>
      <c r="R92" s="204"/>
      <c r="S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c r="BH92" s="204"/>
      <c r="BI92" s="204"/>
      <c r="BJ92" s="204"/>
      <c r="BK92" s="204"/>
      <c r="BL92" s="204"/>
    </row>
    <row r="93" spans="4:64" ht="18">
      <c r="D93" s="204"/>
      <c r="E93" s="204"/>
      <c r="F93" s="204"/>
      <c r="G93" s="204"/>
      <c r="H93" s="204"/>
      <c r="I93" s="204"/>
      <c r="J93" s="204"/>
      <c r="K93" s="204"/>
      <c r="L93" s="204"/>
      <c r="M93" s="204"/>
      <c r="N93" s="204"/>
      <c r="O93" s="204"/>
      <c r="P93" s="204"/>
      <c r="Q93" s="204"/>
      <c r="R93" s="204"/>
      <c r="S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row>
    <row r="94" spans="4:64" ht="18">
      <c r="D94" s="204"/>
      <c r="E94" s="204"/>
      <c r="F94" s="204"/>
      <c r="G94" s="204"/>
      <c r="H94" s="204"/>
      <c r="I94" s="204"/>
      <c r="J94" s="204"/>
      <c r="K94" s="204"/>
      <c r="L94" s="204"/>
      <c r="M94" s="204"/>
      <c r="N94" s="204"/>
      <c r="O94" s="204"/>
      <c r="P94" s="204"/>
      <c r="Q94" s="204"/>
      <c r="R94" s="204"/>
      <c r="S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c r="BD94" s="204"/>
      <c r="BE94" s="204"/>
      <c r="BF94" s="204"/>
      <c r="BG94" s="204"/>
      <c r="BH94" s="204"/>
      <c r="BI94" s="204"/>
      <c r="BJ94" s="204"/>
      <c r="BK94" s="204"/>
      <c r="BL94" s="204"/>
    </row>
    <row r="95" spans="4:64" ht="18">
      <c r="D95" s="204"/>
      <c r="E95" s="204"/>
      <c r="F95" s="204"/>
      <c r="G95" s="204"/>
      <c r="H95" s="204"/>
      <c r="I95" s="204"/>
      <c r="J95" s="204"/>
      <c r="K95" s="204"/>
      <c r="L95" s="204"/>
      <c r="M95" s="204"/>
      <c r="N95" s="204"/>
      <c r="O95" s="204"/>
      <c r="P95" s="204"/>
      <c r="Q95" s="204"/>
      <c r="R95" s="204"/>
      <c r="S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4"/>
      <c r="BC95" s="204"/>
      <c r="BD95" s="204"/>
      <c r="BE95" s="204"/>
      <c r="BF95" s="204"/>
      <c r="BG95" s="204"/>
      <c r="BH95" s="204"/>
      <c r="BI95" s="204"/>
      <c r="BJ95" s="204"/>
      <c r="BK95" s="204"/>
      <c r="BL95" s="204"/>
    </row>
    <row r="96" spans="4:64" ht="18">
      <c r="D96" s="204"/>
      <c r="E96" s="204"/>
      <c r="F96" s="204"/>
      <c r="G96" s="204"/>
      <c r="H96" s="204"/>
      <c r="I96" s="204"/>
      <c r="J96" s="204"/>
      <c r="K96" s="204"/>
      <c r="L96" s="204"/>
      <c r="M96" s="204"/>
      <c r="N96" s="204"/>
      <c r="O96" s="204"/>
      <c r="P96" s="204"/>
      <c r="Q96" s="204"/>
      <c r="R96" s="204"/>
      <c r="S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204"/>
      <c r="BJ96" s="204"/>
      <c r="BK96" s="204"/>
      <c r="BL96" s="204"/>
    </row>
    <row r="97" spans="4:64" ht="18">
      <c r="D97" s="204"/>
      <c r="E97" s="204"/>
      <c r="F97" s="204"/>
      <c r="G97" s="204"/>
      <c r="H97" s="204"/>
      <c r="I97" s="204"/>
      <c r="J97" s="204"/>
      <c r="K97" s="204"/>
      <c r="L97" s="204"/>
      <c r="M97" s="204"/>
      <c r="N97" s="204"/>
      <c r="O97" s="204"/>
      <c r="P97" s="204"/>
      <c r="Q97" s="204"/>
      <c r="R97" s="204"/>
      <c r="S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row>
    <row r="98" spans="4:64" ht="18">
      <c r="D98" s="204"/>
      <c r="E98" s="204"/>
      <c r="F98" s="204"/>
      <c r="G98" s="204"/>
      <c r="H98" s="204"/>
      <c r="I98" s="204"/>
      <c r="J98" s="204"/>
      <c r="K98" s="204"/>
      <c r="L98" s="204"/>
      <c r="M98" s="204"/>
      <c r="N98" s="204"/>
      <c r="O98" s="204"/>
      <c r="P98" s="204"/>
      <c r="Q98" s="204"/>
      <c r="R98" s="204"/>
      <c r="S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204"/>
      <c r="BH98" s="204"/>
      <c r="BI98" s="204"/>
      <c r="BJ98" s="204"/>
      <c r="BK98" s="204"/>
      <c r="BL98" s="204"/>
    </row>
    <row r="99" spans="4:64" ht="18">
      <c r="D99" s="204"/>
      <c r="E99" s="204"/>
      <c r="F99" s="204"/>
      <c r="G99" s="204"/>
      <c r="H99" s="204"/>
      <c r="I99" s="204"/>
      <c r="J99" s="204"/>
      <c r="K99" s="204"/>
      <c r="L99" s="204"/>
      <c r="M99" s="204"/>
      <c r="N99" s="204"/>
      <c r="O99" s="204"/>
      <c r="P99" s="204"/>
      <c r="Q99" s="204"/>
      <c r="R99" s="204"/>
      <c r="S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204"/>
    </row>
    <row r="100" spans="4:64" ht="18">
      <c r="D100" s="204"/>
      <c r="E100" s="204"/>
      <c r="F100" s="204"/>
      <c r="G100" s="204"/>
      <c r="H100" s="204"/>
      <c r="I100" s="204"/>
      <c r="J100" s="204"/>
      <c r="K100" s="204"/>
      <c r="L100" s="204"/>
      <c r="M100" s="204"/>
      <c r="N100" s="204"/>
      <c r="O100" s="204"/>
      <c r="P100" s="204"/>
      <c r="Q100" s="204"/>
      <c r="R100" s="204"/>
      <c r="S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row>
    <row r="101" spans="4:64" ht="18">
      <c r="D101" s="204"/>
      <c r="E101" s="204"/>
      <c r="F101" s="204"/>
      <c r="G101" s="204"/>
      <c r="H101" s="204"/>
      <c r="I101" s="204"/>
      <c r="J101" s="204"/>
      <c r="K101" s="204"/>
      <c r="L101" s="204"/>
      <c r="M101" s="204"/>
      <c r="N101" s="204"/>
      <c r="O101" s="204"/>
      <c r="P101" s="204"/>
      <c r="Q101" s="204"/>
      <c r="R101" s="204"/>
      <c r="S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row>
    <row r="102" spans="4:64" ht="18">
      <c r="D102" s="204"/>
      <c r="E102" s="204"/>
      <c r="F102" s="204"/>
      <c r="G102" s="204"/>
      <c r="H102" s="204"/>
      <c r="I102" s="204"/>
      <c r="J102" s="204"/>
      <c r="K102" s="204"/>
      <c r="L102" s="204"/>
      <c r="M102" s="204"/>
      <c r="N102" s="204"/>
      <c r="O102" s="204"/>
      <c r="P102" s="204"/>
      <c r="Q102" s="204"/>
      <c r="R102" s="204"/>
      <c r="S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4"/>
      <c r="BI102" s="204"/>
      <c r="BJ102" s="204"/>
      <c r="BK102" s="204"/>
      <c r="BL102" s="204"/>
    </row>
    <row r="103" spans="4:64" ht="18">
      <c r="D103" s="204"/>
      <c r="E103" s="204"/>
      <c r="F103" s="204"/>
      <c r="G103" s="204"/>
      <c r="H103" s="204"/>
      <c r="I103" s="204"/>
      <c r="J103" s="204"/>
      <c r="K103" s="204"/>
      <c r="L103" s="204"/>
      <c r="M103" s="204"/>
      <c r="N103" s="204"/>
      <c r="O103" s="204"/>
      <c r="P103" s="204"/>
      <c r="Q103" s="204"/>
      <c r="R103" s="204"/>
      <c r="S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row>
    <row r="104" spans="4:64" ht="18">
      <c r="D104" s="204"/>
      <c r="E104" s="204"/>
      <c r="F104" s="204"/>
      <c r="G104" s="204"/>
      <c r="H104" s="204"/>
      <c r="I104" s="204"/>
      <c r="J104" s="204"/>
      <c r="K104" s="204"/>
      <c r="L104" s="204"/>
      <c r="M104" s="204"/>
      <c r="N104" s="204"/>
      <c r="O104" s="204"/>
      <c r="P104" s="204"/>
      <c r="Q104" s="204"/>
      <c r="R104" s="204"/>
      <c r="S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c r="BD104" s="204"/>
      <c r="BE104" s="204"/>
      <c r="BF104" s="204"/>
      <c r="BG104" s="204"/>
      <c r="BH104" s="204"/>
      <c r="BI104" s="204"/>
      <c r="BJ104" s="204"/>
      <c r="BK104" s="204"/>
      <c r="BL104" s="204"/>
    </row>
    <row r="105" spans="4:64" ht="18">
      <c r="D105" s="204"/>
      <c r="E105" s="204"/>
      <c r="F105" s="204"/>
      <c r="G105" s="204"/>
      <c r="H105" s="204"/>
      <c r="I105" s="204"/>
      <c r="J105" s="204"/>
      <c r="K105" s="204"/>
      <c r="L105" s="204"/>
      <c r="M105" s="204"/>
      <c r="N105" s="204"/>
      <c r="O105" s="204"/>
      <c r="P105" s="204"/>
      <c r="Q105" s="204"/>
      <c r="R105" s="204"/>
      <c r="S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204"/>
      <c r="BJ105" s="204"/>
      <c r="BK105" s="204"/>
      <c r="BL105" s="204"/>
    </row>
    <row r="106" spans="4:64" ht="18">
      <c r="D106" s="204"/>
      <c r="E106" s="204"/>
      <c r="F106" s="204"/>
      <c r="G106" s="204"/>
      <c r="H106" s="204"/>
      <c r="I106" s="204"/>
      <c r="J106" s="204"/>
      <c r="K106" s="204"/>
      <c r="L106" s="204"/>
      <c r="M106" s="204"/>
      <c r="N106" s="204"/>
      <c r="O106" s="204"/>
      <c r="P106" s="204"/>
      <c r="Q106" s="204"/>
      <c r="R106" s="204"/>
      <c r="S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c r="BD106" s="204"/>
      <c r="BE106" s="204"/>
      <c r="BF106" s="204"/>
      <c r="BG106" s="204"/>
      <c r="BH106" s="204"/>
      <c r="BI106" s="204"/>
      <c r="BJ106" s="204"/>
      <c r="BK106" s="204"/>
      <c r="BL106" s="204"/>
    </row>
    <row r="107" spans="4:64" ht="18">
      <c r="D107" s="204"/>
      <c r="E107" s="204"/>
      <c r="F107" s="204"/>
      <c r="G107" s="204"/>
      <c r="H107" s="204"/>
      <c r="I107" s="204"/>
      <c r="J107" s="204"/>
      <c r="K107" s="204"/>
      <c r="L107" s="204"/>
      <c r="M107" s="204"/>
      <c r="N107" s="204"/>
      <c r="O107" s="204"/>
      <c r="P107" s="204"/>
      <c r="Q107" s="204"/>
      <c r="R107" s="204"/>
      <c r="S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c r="BD107" s="204"/>
      <c r="BE107" s="204"/>
      <c r="BF107" s="204"/>
      <c r="BG107" s="204"/>
      <c r="BH107" s="204"/>
      <c r="BI107" s="204"/>
      <c r="BJ107" s="204"/>
      <c r="BK107" s="204"/>
      <c r="BL107" s="204"/>
    </row>
    <row r="108" spans="4:64" ht="18">
      <c r="D108" s="204"/>
      <c r="E108" s="204"/>
      <c r="F108" s="204"/>
      <c r="G108" s="204"/>
      <c r="H108" s="204"/>
      <c r="I108" s="204"/>
      <c r="J108" s="204"/>
      <c r="K108" s="204"/>
      <c r="L108" s="204"/>
      <c r="M108" s="204"/>
      <c r="N108" s="204"/>
      <c r="O108" s="204"/>
      <c r="P108" s="204"/>
      <c r="Q108" s="204"/>
      <c r="R108" s="204"/>
      <c r="S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204"/>
      <c r="BJ108" s="204"/>
      <c r="BK108" s="204"/>
      <c r="BL108" s="204"/>
    </row>
    <row r="109" spans="4:64" ht="18">
      <c r="D109" s="204"/>
      <c r="E109" s="204"/>
      <c r="F109" s="204"/>
      <c r="G109" s="204"/>
      <c r="H109" s="204"/>
      <c r="I109" s="204"/>
      <c r="J109" s="204"/>
      <c r="K109" s="204"/>
      <c r="L109" s="204"/>
      <c r="M109" s="204"/>
      <c r="N109" s="204"/>
      <c r="O109" s="204"/>
      <c r="P109" s="204"/>
      <c r="Q109" s="204"/>
      <c r="R109" s="204"/>
      <c r="S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row>
    <row r="110" spans="4:64" ht="18">
      <c r="D110" s="204"/>
      <c r="E110" s="204"/>
      <c r="F110" s="204"/>
      <c r="G110" s="204"/>
      <c r="H110" s="204"/>
      <c r="I110" s="204"/>
      <c r="J110" s="204"/>
      <c r="K110" s="204"/>
      <c r="L110" s="204"/>
      <c r="M110" s="204"/>
      <c r="N110" s="204"/>
      <c r="O110" s="204"/>
      <c r="P110" s="204"/>
      <c r="Q110" s="204"/>
      <c r="R110" s="204"/>
      <c r="S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row>
    <row r="111" spans="4:64" ht="18">
      <c r="D111" s="204"/>
      <c r="E111" s="204"/>
      <c r="F111" s="204"/>
      <c r="G111" s="204"/>
      <c r="H111" s="204"/>
      <c r="I111" s="204"/>
      <c r="J111" s="204"/>
      <c r="K111" s="204"/>
      <c r="L111" s="204"/>
      <c r="M111" s="204"/>
      <c r="N111" s="204"/>
      <c r="O111" s="204"/>
      <c r="P111" s="204"/>
      <c r="Q111" s="204"/>
      <c r="R111" s="204"/>
      <c r="S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row>
    <row r="112" spans="4:64" ht="18">
      <c r="D112" s="204"/>
      <c r="E112" s="204"/>
      <c r="F112" s="204"/>
      <c r="G112" s="204"/>
      <c r="H112" s="204"/>
      <c r="I112" s="204"/>
      <c r="J112" s="204"/>
      <c r="K112" s="204"/>
      <c r="L112" s="204"/>
      <c r="M112" s="204"/>
      <c r="N112" s="204"/>
      <c r="O112" s="204"/>
      <c r="P112" s="204"/>
      <c r="Q112" s="204"/>
      <c r="R112" s="204"/>
      <c r="S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row>
    <row r="113" spans="4:64" ht="18">
      <c r="D113" s="204"/>
      <c r="E113" s="204"/>
      <c r="F113" s="204"/>
      <c r="G113" s="204"/>
      <c r="H113" s="204"/>
      <c r="I113" s="204"/>
      <c r="J113" s="204"/>
      <c r="K113" s="204"/>
      <c r="L113" s="204"/>
      <c r="M113" s="204"/>
      <c r="N113" s="204"/>
      <c r="O113" s="204"/>
      <c r="P113" s="204"/>
      <c r="Q113" s="204"/>
      <c r="R113" s="204"/>
      <c r="S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row>
    <row r="114" spans="4:64" ht="18">
      <c r="D114" s="204"/>
      <c r="E114" s="204"/>
      <c r="F114" s="204"/>
      <c r="G114" s="204"/>
      <c r="H114" s="204"/>
      <c r="I114" s="204"/>
      <c r="J114" s="204"/>
      <c r="K114" s="204"/>
      <c r="L114" s="204"/>
      <c r="M114" s="204"/>
      <c r="N114" s="204"/>
      <c r="O114" s="204"/>
      <c r="P114" s="204"/>
      <c r="Q114" s="204"/>
      <c r="R114" s="204"/>
      <c r="S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row>
    <row r="115" spans="4:64" ht="18">
      <c r="D115" s="204"/>
      <c r="E115" s="204"/>
      <c r="F115" s="204"/>
      <c r="G115" s="204"/>
      <c r="H115" s="204"/>
      <c r="I115" s="204"/>
      <c r="J115" s="204"/>
      <c r="K115" s="204"/>
      <c r="L115" s="204"/>
      <c r="M115" s="204"/>
      <c r="N115" s="204"/>
      <c r="O115" s="204"/>
      <c r="P115" s="204"/>
      <c r="Q115" s="204"/>
      <c r="R115" s="204"/>
      <c r="S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row>
    <row r="116" spans="4:64" ht="18">
      <c r="D116" s="204"/>
      <c r="E116" s="204"/>
      <c r="F116" s="204"/>
      <c r="G116" s="204"/>
      <c r="H116" s="204"/>
      <c r="I116" s="204"/>
      <c r="J116" s="204"/>
      <c r="K116" s="204"/>
      <c r="L116" s="204"/>
      <c r="M116" s="204"/>
      <c r="N116" s="204"/>
      <c r="O116" s="204"/>
      <c r="P116" s="204"/>
      <c r="Q116" s="204"/>
      <c r="R116" s="204"/>
      <c r="S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row>
    <row r="117" spans="4:64" ht="18">
      <c r="D117" s="204"/>
      <c r="E117" s="204"/>
      <c r="F117" s="204"/>
      <c r="G117" s="204"/>
      <c r="H117" s="204"/>
      <c r="I117" s="204"/>
      <c r="J117" s="204"/>
      <c r="K117" s="204"/>
      <c r="L117" s="204"/>
      <c r="M117" s="204"/>
      <c r="N117" s="204"/>
      <c r="O117" s="204"/>
      <c r="P117" s="204"/>
      <c r="Q117" s="204"/>
      <c r="R117" s="204"/>
      <c r="S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row>
    <row r="118" spans="4:64" ht="18">
      <c r="D118" s="204"/>
      <c r="E118" s="204"/>
      <c r="F118" s="204"/>
      <c r="G118" s="204"/>
      <c r="H118" s="204"/>
      <c r="I118" s="204"/>
      <c r="J118" s="204"/>
      <c r="K118" s="204"/>
      <c r="L118" s="204"/>
      <c r="M118" s="204"/>
      <c r="N118" s="204"/>
      <c r="O118" s="204"/>
      <c r="P118" s="204"/>
      <c r="Q118" s="204"/>
      <c r="R118" s="204"/>
      <c r="S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row>
    <row r="119" spans="4:64" ht="18">
      <c r="D119" s="204"/>
      <c r="E119" s="204"/>
      <c r="F119" s="204"/>
      <c r="G119" s="204"/>
      <c r="H119" s="204"/>
      <c r="I119" s="204"/>
      <c r="J119" s="204"/>
      <c r="K119" s="204"/>
      <c r="L119" s="204"/>
      <c r="M119" s="204"/>
      <c r="N119" s="204"/>
      <c r="O119" s="204"/>
      <c r="P119" s="204"/>
      <c r="Q119" s="204"/>
      <c r="R119" s="204"/>
      <c r="S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row>
    <row r="120" spans="4:64" ht="18">
      <c r="D120" s="204"/>
      <c r="E120" s="204"/>
      <c r="F120" s="204"/>
      <c r="G120" s="204"/>
      <c r="H120" s="204"/>
      <c r="I120" s="204"/>
      <c r="J120" s="204"/>
      <c r="K120" s="204"/>
      <c r="L120" s="204"/>
      <c r="M120" s="204"/>
      <c r="N120" s="204"/>
      <c r="O120" s="204"/>
      <c r="P120" s="204"/>
      <c r="Q120" s="204"/>
      <c r="R120" s="204"/>
      <c r="S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row>
    <row r="121" spans="4:64" ht="18">
      <c r="D121" s="204"/>
      <c r="E121" s="204"/>
      <c r="F121" s="204"/>
      <c r="G121" s="204"/>
      <c r="H121" s="204"/>
      <c r="I121" s="204"/>
      <c r="J121" s="204"/>
      <c r="K121" s="204"/>
      <c r="L121" s="204"/>
      <c r="M121" s="204"/>
      <c r="N121" s="204"/>
      <c r="O121" s="204"/>
      <c r="P121" s="204"/>
      <c r="Q121" s="204"/>
      <c r="R121" s="204"/>
      <c r="S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row>
    <row r="122" spans="4:64" ht="18">
      <c r="D122" s="204"/>
      <c r="E122" s="204"/>
      <c r="F122" s="204"/>
      <c r="G122" s="204"/>
      <c r="H122" s="204"/>
      <c r="I122" s="204"/>
      <c r="J122" s="204"/>
      <c r="K122" s="204"/>
      <c r="L122" s="204"/>
      <c r="M122" s="204"/>
      <c r="N122" s="204"/>
      <c r="O122" s="204"/>
      <c r="P122" s="204"/>
      <c r="Q122" s="204"/>
      <c r="R122" s="204"/>
      <c r="S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c r="BD122" s="204"/>
      <c r="BE122" s="204"/>
      <c r="BF122" s="204"/>
      <c r="BG122" s="204"/>
      <c r="BH122" s="204"/>
      <c r="BI122" s="204"/>
      <c r="BJ122" s="204"/>
      <c r="BK122" s="204"/>
      <c r="BL122" s="204"/>
    </row>
    <row r="123" spans="4:64" ht="18">
      <c r="D123" s="204"/>
      <c r="E123" s="204"/>
      <c r="F123" s="204"/>
      <c r="G123" s="204"/>
      <c r="H123" s="204"/>
      <c r="I123" s="204"/>
      <c r="J123" s="204"/>
      <c r="K123" s="204"/>
      <c r="L123" s="204"/>
      <c r="M123" s="204"/>
      <c r="N123" s="204"/>
      <c r="O123" s="204"/>
      <c r="P123" s="204"/>
      <c r="Q123" s="204"/>
      <c r="R123" s="204"/>
      <c r="S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4"/>
      <c r="BA123" s="204"/>
      <c r="BB123" s="204"/>
      <c r="BC123" s="204"/>
      <c r="BD123" s="204"/>
      <c r="BE123" s="204"/>
      <c r="BF123" s="204"/>
      <c r="BG123" s="204"/>
      <c r="BH123" s="204"/>
      <c r="BI123" s="204"/>
      <c r="BJ123" s="204"/>
      <c r="BK123" s="204"/>
      <c r="BL123" s="204"/>
    </row>
    <row r="124" spans="4:64" ht="18">
      <c r="D124" s="204"/>
      <c r="E124" s="204"/>
      <c r="F124" s="204"/>
      <c r="G124" s="204"/>
      <c r="H124" s="204"/>
      <c r="I124" s="204"/>
      <c r="J124" s="204"/>
      <c r="K124" s="204"/>
      <c r="L124" s="204"/>
      <c r="M124" s="204"/>
      <c r="N124" s="204"/>
      <c r="O124" s="204"/>
      <c r="P124" s="204"/>
      <c r="Q124" s="204"/>
      <c r="R124" s="204"/>
      <c r="S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c r="BD124" s="204"/>
      <c r="BE124" s="204"/>
      <c r="BF124" s="204"/>
      <c r="BG124" s="204"/>
      <c r="BH124" s="204"/>
      <c r="BI124" s="204"/>
      <c r="BJ124" s="204"/>
      <c r="BK124" s="204"/>
      <c r="BL124" s="204"/>
    </row>
    <row r="125" spans="4:64" ht="18">
      <c r="D125" s="204"/>
      <c r="E125" s="204"/>
      <c r="F125" s="204"/>
      <c r="G125" s="204"/>
      <c r="H125" s="204"/>
      <c r="I125" s="204"/>
      <c r="J125" s="204"/>
      <c r="K125" s="204"/>
      <c r="L125" s="204"/>
      <c r="M125" s="204"/>
      <c r="N125" s="204"/>
      <c r="O125" s="204"/>
      <c r="P125" s="204"/>
      <c r="Q125" s="204"/>
      <c r="R125" s="204"/>
      <c r="S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4"/>
      <c r="BE125" s="204"/>
      <c r="BF125" s="204"/>
      <c r="BG125" s="204"/>
      <c r="BH125" s="204"/>
      <c r="BI125" s="204"/>
      <c r="BJ125" s="204"/>
      <c r="BK125" s="204"/>
      <c r="BL125" s="204"/>
    </row>
    <row r="126" spans="4:64" ht="18">
      <c r="D126" s="204"/>
      <c r="E126" s="204"/>
      <c r="F126" s="204"/>
      <c r="G126" s="204"/>
      <c r="H126" s="204"/>
      <c r="I126" s="204"/>
      <c r="J126" s="204"/>
      <c r="K126" s="204"/>
      <c r="L126" s="204"/>
      <c r="M126" s="204"/>
      <c r="N126" s="204"/>
      <c r="O126" s="204"/>
      <c r="P126" s="204"/>
      <c r="Q126" s="204"/>
      <c r="R126" s="204"/>
      <c r="S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row>
    <row r="127" spans="4:64" ht="18">
      <c r="D127" s="204"/>
      <c r="E127" s="204"/>
      <c r="F127" s="204"/>
      <c r="G127" s="204"/>
      <c r="H127" s="204"/>
      <c r="I127" s="204"/>
      <c r="J127" s="204"/>
      <c r="K127" s="204"/>
      <c r="L127" s="204"/>
      <c r="M127" s="204"/>
      <c r="N127" s="204"/>
      <c r="O127" s="204"/>
      <c r="P127" s="204"/>
      <c r="Q127" s="204"/>
      <c r="R127" s="204"/>
      <c r="S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row>
    <row r="128" spans="4:64" ht="18">
      <c r="D128" s="204"/>
      <c r="E128" s="204"/>
      <c r="F128" s="204"/>
      <c r="G128" s="204"/>
      <c r="H128" s="204"/>
      <c r="I128" s="204"/>
      <c r="J128" s="204"/>
      <c r="K128" s="204"/>
      <c r="L128" s="204"/>
      <c r="M128" s="204"/>
      <c r="N128" s="204"/>
      <c r="O128" s="204"/>
      <c r="P128" s="204"/>
      <c r="Q128" s="204"/>
      <c r="R128" s="204"/>
      <c r="S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row>
    <row r="129" spans="4:64" ht="18">
      <c r="D129" s="204"/>
      <c r="E129" s="204"/>
      <c r="F129" s="204"/>
      <c r="G129" s="204"/>
      <c r="H129" s="204"/>
      <c r="I129" s="204"/>
      <c r="J129" s="204"/>
      <c r="K129" s="204"/>
      <c r="L129" s="204"/>
      <c r="M129" s="204"/>
      <c r="N129" s="204"/>
      <c r="O129" s="204"/>
      <c r="P129" s="204"/>
      <c r="Q129" s="204"/>
      <c r="R129" s="204"/>
      <c r="S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c r="BD129" s="204"/>
      <c r="BE129" s="204"/>
      <c r="BF129" s="204"/>
      <c r="BG129" s="204"/>
      <c r="BH129" s="204"/>
      <c r="BI129" s="204"/>
      <c r="BJ129" s="204"/>
      <c r="BK129" s="204"/>
      <c r="BL129" s="204"/>
    </row>
    <row r="130" spans="4:64" ht="18">
      <c r="D130" s="204"/>
      <c r="E130" s="204"/>
      <c r="F130" s="204"/>
      <c r="G130" s="204"/>
      <c r="H130" s="204"/>
      <c r="I130" s="204"/>
      <c r="J130" s="204"/>
      <c r="K130" s="204"/>
      <c r="L130" s="204"/>
      <c r="M130" s="204"/>
      <c r="N130" s="204"/>
      <c r="O130" s="204"/>
      <c r="P130" s="204"/>
      <c r="Q130" s="204"/>
      <c r="R130" s="204"/>
      <c r="S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c r="BD130" s="204"/>
      <c r="BE130" s="204"/>
      <c r="BF130" s="204"/>
      <c r="BG130" s="204"/>
      <c r="BH130" s="204"/>
      <c r="BI130" s="204"/>
      <c r="BJ130" s="204"/>
      <c r="BK130" s="204"/>
      <c r="BL130" s="204"/>
    </row>
    <row r="131" spans="4:64" ht="18">
      <c r="D131" s="204"/>
      <c r="E131" s="204"/>
      <c r="F131" s="204"/>
      <c r="G131" s="204"/>
      <c r="H131" s="204"/>
      <c r="I131" s="204"/>
      <c r="J131" s="204"/>
      <c r="K131" s="204"/>
      <c r="L131" s="204"/>
      <c r="M131" s="204"/>
      <c r="N131" s="204"/>
      <c r="O131" s="204"/>
      <c r="P131" s="204"/>
      <c r="Q131" s="204"/>
      <c r="R131" s="204"/>
      <c r="S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c r="BD131" s="204"/>
      <c r="BE131" s="204"/>
      <c r="BF131" s="204"/>
      <c r="BG131" s="204"/>
      <c r="BH131" s="204"/>
      <c r="BI131" s="204"/>
      <c r="BJ131" s="204"/>
      <c r="BK131" s="204"/>
      <c r="BL131" s="204"/>
    </row>
    <row r="132" spans="4:64" ht="18">
      <c r="D132" s="204"/>
      <c r="E132" s="204"/>
      <c r="F132" s="204"/>
      <c r="G132" s="204"/>
      <c r="H132" s="204"/>
      <c r="I132" s="204"/>
      <c r="J132" s="204"/>
      <c r="K132" s="204"/>
      <c r="L132" s="204"/>
      <c r="M132" s="204"/>
      <c r="N132" s="204"/>
      <c r="O132" s="204"/>
      <c r="P132" s="204"/>
      <c r="Q132" s="204"/>
      <c r="R132" s="204"/>
      <c r="S132" s="204"/>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4"/>
      <c r="AY132" s="204"/>
      <c r="AZ132" s="204"/>
      <c r="BA132" s="204"/>
      <c r="BB132" s="204"/>
      <c r="BC132" s="204"/>
      <c r="BD132" s="204"/>
      <c r="BE132" s="204"/>
      <c r="BF132" s="204"/>
      <c r="BG132" s="204"/>
      <c r="BH132" s="204"/>
      <c r="BI132" s="204"/>
      <c r="BJ132" s="204"/>
      <c r="BK132" s="204"/>
      <c r="BL132" s="204"/>
    </row>
    <row r="133" spans="4:64" ht="18">
      <c r="D133" s="204"/>
      <c r="E133" s="204"/>
      <c r="F133" s="204"/>
      <c r="G133" s="204"/>
      <c r="H133" s="204"/>
      <c r="I133" s="204"/>
      <c r="J133" s="204"/>
      <c r="K133" s="204"/>
      <c r="L133" s="204"/>
      <c r="M133" s="204"/>
      <c r="N133" s="204"/>
      <c r="O133" s="204"/>
      <c r="P133" s="204"/>
      <c r="Q133" s="204"/>
      <c r="R133" s="204"/>
      <c r="S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c r="BD133" s="204"/>
      <c r="BE133" s="204"/>
      <c r="BF133" s="204"/>
      <c r="BG133" s="204"/>
      <c r="BH133" s="204"/>
      <c r="BI133" s="204"/>
      <c r="BJ133" s="204"/>
      <c r="BK133" s="204"/>
      <c r="BL133" s="204"/>
    </row>
    <row r="134" spans="4:64" ht="18">
      <c r="D134" s="204"/>
      <c r="E134" s="204"/>
      <c r="F134" s="204"/>
      <c r="G134" s="204"/>
      <c r="H134" s="204"/>
      <c r="I134" s="204"/>
      <c r="J134" s="204"/>
      <c r="K134" s="204"/>
      <c r="L134" s="204"/>
      <c r="M134" s="204"/>
      <c r="N134" s="204"/>
      <c r="O134" s="204"/>
      <c r="P134" s="204"/>
      <c r="Q134" s="204"/>
      <c r="R134" s="204"/>
      <c r="S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204"/>
      <c r="BJ134" s="204"/>
      <c r="BK134" s="204"/>
      <c r="BL134" s="204"/>
    </row>
    <row r="135" spans="4:64" ht="18">
      <c r="D135" s="204"/>
      <c r="E135" s="204"/>
      <c r="F135" s="204"/>
      <c r="G135" s="204"/>
      <c r="H135" s="204"/>
      <c r="I135" s="204"/>
      <c r="J135" s="204"/>
      <c r="K135" s="204"/>
      <c r="L135" s="204"/>
      <c r="M135" s="204"/>
      <c r="N135" s="204"/>
      <c r="O135" s="204"/>
      <c r="P135" s="204"/>
      <c r="Q135" s="204"/>
      <c r="R135" s="204"/>
      <c r="S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c r="BL135" s="204"/>
    </row>
    <row r="136" spans="4:64" ht="18">
      <c r="D136" s="204"/>
      <c r="E136" s="204"/>
      <c r="F136" s="204"/>
      <c r="G136" s="204"/>
      <c r="H136" s="204"/>
      <c r="I136" s="204"/>
      <c r="J136" s="204"/>
      <c r="K136" s="204"/>
      <c r="L136" s="204"/>
      <c r="M136" s="204"/>
      <c r="N136" s="204"/>
      <c r="O136" s="204"/>
      <c r="P136" s="204"/>
      <c r="Q136" s="204"/>
      <c r="R136" s="204"/>
      <c r="S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row>
    <row r="137" spans="4:64" ht="18">
      <c r="D137" s="204"/>
      <c r="E137" s="204"/>
      <c r="F137" s="204"/>
      <c r="G137" s="204"/>
      <c r="H137" s="204"/>
      <c r="I137" s="204"/>
      <c r="J137" s="204"/>
      <c r="K137" s="204"/>
      <c r="L137" s="204"/>
      <c r="M137" s="204"/>
      <c r="N137" s="204"/>
      <c r="O137" s="204"/>
      <c r="P137" s="204"/>
      <c r="Q137" s="204"/>
      <c r="R137" s="204"/>
      <c r="S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row>
    <row r="138" spans="4:64" ht="18">
      <c r="D138" s="204"/>
      <c r="E138" s="204"/>
      <c r="F138" s="204"/>
      <c r="G138" s="204"/>
      <c r="H138" s="204"/>
      <c r="I138" s="204"/>
      <c r="J138" s="204"/>
      <c r="K138" s="204"/>
      <c r="L138" s="204"/>
      <c r="M138" s="204"/>
      <c r="N138" s="204"/>
      <c r="O138" s="204"/>
      <c r="P138" s="204"/>
      <c r="Q138" s="204"/>
      <c r="R138" s="204"/>
      <c r="S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row>
    <row r="139" spans="4:64" ht="18">
      <c r="D139" s="204"/>
      <c r="E139" s="204"/>
      <c r="F139" s="204"/>
      <c r="G139" s="204"/>
      <c r="H139" s="204"/>
      <c r="I139" s="204"/>
      <c r="J139" s="204"/>
      <c r="K139" s="204"/>
      <c r="L139" s="204"/>
      <c r="M139" s="204"/>
      <c r="N139" s="204"/>
      <c r="O139" s="204"/>
      <c r="P139" s="204"/>
      <c r="Q139" s="204"/>
      <c r="R139" s="204"/>
      <c r="S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row>
    <row r="140" spans="4:64" ht="18">
      <c r="D140" s="204"/>
      <c r="E140" s="204"/>
      <c r="F140" s="204"/>
      <c r="G140" s="204"/>
      <c r="H140" s="204"/>
      <c r="I140" s="204"/>
      <c r="J140" s="204"/>
      <c r="K140" s="204"/>
      <c r="L140" s="204"/>
      <c r="M140" s="204"/>
      <c r="N140" s="204"/>
      <c r="O140" s="204"/>
      <c r="P140" s="204"/>
      <c r="Q140" s="204"/>
      <c r="R140" s="204"/>
      <c r="S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row>
    <row r="141" spans="4:64" ht="18">
      <c r="D141" s="204"/>
      <c r="E141" s="204"/>
      <c r="F141" s="204"/>
      <c r="G141" s="204"/>
      <c r="H141" s="204"/>
      <c r="I141" s="204"/>
      <c r="J141" s="204"/>
      <c r="K141" s="204"/>
      <c r="L141" s="204"/>
      <c r="M141" s="204"/>
      <c r="N141" s="204"/>
      <c r="O141" s="204"/>
      <c r="P141" s="204"/>
      <c r="Q141" s="204"/>
      <c r="R141" s="204"/>
      <c r="S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row>
    <row r="142" spans="4:64" ht="18">
      <c r="D142" s="204"/>
      <c r="E142" s="204"/>
      <c r="F142" s="204"/>
      <c r="G142" s="204"/>
      <c r="H142" s="204"/>
      <c r="I142" s="204"/>
      <c r="J142" s="204"/>
      <c r="K142" s="204"/>
      <c r="L142" s="204"/>
      <c r="M142" s="204"/>
      <c r="N142" s="204"/>
      <c r="O142" s="204"/>
      <c r="P142" s="204"/>
      <c r="Q142" s="204"/>
      <c r="R142" s="204"/>
      <c r="S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row>
    <row r="143" spans="4:64" ht="18">
      <c r="D143" s="204"/>
      <c r="E143" s="204"/>
      <c r="F143" s="204"/>
      <c r="G143" s="204"/>
      <c r="H143" s="204"/>
      <c r="I143" s="204"/>
      <c r="J143" s="204"/>
      <c r="K143" s="204"/>
      <c r="L143" s="204"/>
      <c r="M143" s="204"/>
      <c r="N143" s="204"/>
      <c r="O143" s="204"/>
      <c r="P143" s="204"/>
      <c r="Q143" s="204"/>
      <c r="R143" s="204"/>
      <c r="S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row>
    <row r="144" spans="4:64" ht="18">
      <c r="D144" s="204"/>
      <c r="E144" s="204"/>
      <c r="F144" s="204"/>
      <c r="G144" s="204"/>
      <c r="H144" s="204"/>
      <c r="I144" s="204"/>
      <c r="J144" s="204"/>
      <c r="K144" s="204"/>
      <c r="L144" s="204"/>
      <c r="M144" s="204"/>
      <c r="N144" s="204"/>
      <c r="O144" s="204"/>
      <c r="P144" s="204"/>
      <c r="Q144" s="204"/>
      <c r="R144" s="204"/>
      <c r="S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row>
    <row r="145" spans="4:64" ht="18">
      <c r="D145" s="204"/>
      <c r="E145" s="204"/>
      <c r="F145" s="204"/>
      <c r="G145" s="204"/>
      <c r="H145" s="204"/>
      <c r="I145" s="204"/>
      <c r="J145" s="204"/>
      <c r="K145" s="204"/>
      <c r="L145" s="204"/>
      <c r="M145" s="204"/>
      <c r="N145" s="204"/>
      <c r="O145" s="204"/>
      <c r="P145" s="204"/>
      <c r="Q145" s="204"/>
      <c r="R145" s="204"/>
      <c r="S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row>
    <row r="146" spans="4:64" ht="18">
      <c r="D146" s="204"/>
      <c r="E146" s="204"/>
      <c r="F146" s="204"/>
      <c r="G146" s="204"/>
      <c r="H146" s="204"/>
      <c r="I146" s="204"/>
      <c r="J146" s="204"/>
      <c r="K146" s="204"/>
      <c r="L146" s="204"/>
      <c r="M146" s="204"/>
      <c r="N146" s="204"/>
      <c r="O146" s="204"/>
      <c r="P146" s="204"/>
      <c r="Q146" s="204"/>
      <c r="R146" s="204"/>
      <c r="S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c r="BD146" s="204"/>
      <c r="BE146" s="204"/>
      <c r="BF146" s="204"/>
      <c r="BG146" s="204"/>
      <c r="BH146" s="204"/>
      <c r="BI146" s="204"/>
      <c r="BJ146" s="204"/>
      <c r="BK146" s="204"/>
      <c r="BL146" s="204"/>
    </row>
    <row r="147" spans="4:64" ht="18">
      <c r="D147" s="204"/>
      <c r="E147" s="204"/>
      <c r="F147" s="204"/>
      <c r="G147" s="204"/>
      <c r="H147" s="204"/>
      <c r="I147" s="204"/>
      <c r="J147" s="204"/>
      <c r="K147" s="204"/>
      <c r="L147" s="204"/>
      <c r="M147" s="204"/>
      <c r="N147" s="204"/>
      <c r="O147" s="204"/>
      <c r="P147" s="204"/>
      <c r="Q147" s="204"/>
      <c r="R147" s="204"/>
      <c r="S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row>
    <row r="148" spans="4:64" ht="18">
      <c r="D148" s="204"/>
      <c r="E148" s="204"/>
      <c r="F148" s="204"/>
      <c r="G148" s="204"/>
      <c r="H148" s="204"/>
      <c r="I148" s="204"/>
      <c r="J148" s="204"/>
      <c r="K148" s="204"/>
      <c r="L148" s="204"/>
      <c r="M148" s="204"/>
      <c r="N148" s="204"/>
      <c r="O148" s="204"/>
      <c r="P148" s="204"/>
      <c r="Q148" s="204"/>
      <c r="R148" s="204"/>
      <c r="S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row>
    <row r="149" spans="4:64" ht="18">
      <c r="D149" s="204"/>
      <c r="E149" s="204"/>
      <c r="F149" s="204"/>
      <c r="G149" s="204"/>
      <c r="H149" s="204"/>
      <c r="I149" s="204"/>
      <c r="J149" s="204"/>
      <c r="K149" s="204"/>
      <c r="L149" s="204"/>
      <c r="M149" s="204"/>
      <c r="N149" s="204"/>
      <c r="O149" s="204"/>
      <c r="P149" s="204"/>
      <c r="Q149" s="204"/>
      <c r="R149" s="204"/>
      <c r="S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row>
  </sheetData>
  <mergeCells count="60">
    <mergeCell ref="B34:B38"/>
    <mergeCell ref="B39:B44"/>
    <mergeCell ref="Y3:AA3"/>
    <mergeCell ref="AK4:AM4"/>
    <mergeCell ref="Y4:AA4"/>
    <mergeCell ref="AB3:AD3"/>
    <mergeCell ref="AE3:AG3"/>
    <mergeCell ref="AT3:AV3"/>
    <mergeCell ref="AQ3:AS3"/>
    <mergeCell ref="AQ4:AS4"/>
    <mergeCell ref="AN3:AP3"/>
    <mergeCell ref="AH3:AJ3"/>
    <mergeCell ref="AK3:AM3"/>
    <mergeCell ref="BI3:BK3"/>
    <mergeCell ref="AW3:AY3"/>
    <mergeCell ref="AZ3:BB3"/>
    <mergeCell ref="BC3:BE3"/>
    <mergeCell ref="BF3:BH3"/>
    <mergeCell ref="B70:C70"/>
    <mergeCell ref="B6:B9"/>
    <mergeCell ref="B10:B14"/>
    <mergeCell ref="B53:B56"/>
    <mergeCell ref="B59:C59"/>
    <mergeCell ref="B60:C60"/>
    <mergeCell ref="B18:B22"/>
    <mergeCell ref="B23:B28"/>
    <mergeCell ref="B45:B47"/>
    <mergeCell ref="B61:C61"/>
    <mergeCell ref="B69:C69"/>
    <mergeCell ref="B66:C66"/>
    <mergeCell ref="B63:C63"/>
    <mergeCell ref="B68:C68"/>
    <mergeCell ref="B64:C64"/>
    <mergeCell ref="B65:C65"/>
    <mergeCell ref="B67:C67"/>
    <mergeCell ref="I4:K4"/>
    <mergeCell ref="BI4:BK4"/>
    <mergeCell ref="AW4:AY4"/>
    <mergeCell ref="AZ4:BB4"/>
    <mergeCell ref="BC4:BE4"/>
    <mergeCell ref="BF4:BH4"/>
    <mergeCell ref="AT4:AV4"/>
    <mergeCell ref="AB4:AD4"/>
    <mergeCell ref="AE4:AG4"/>
    <mergeCell ref="AH4:AJ4"/>
    <mergeCell ref="B15:B17"/>
    <mergeCell ref="B62:C62"/>
    <mergeCell ref="B29:B33"/>
    <mergeCell ref="B48:B52"/>
    <mergeCell ref="AN4:AP4"/>
    <mergeCell ref="A2:J2"/>
    <mergeCell ref="U5:W5"/>
    <mergeCell ref="A1:S1"/>
    <mergeCell ref="U3:W3"/>
    <mergeCell ref="K2:S2"/>
    <mergeCell ref="C3:C5"/>
    <mergeCell ref="A3:A5"/>
    <mergeCell ref="B3:B5"/>
    <mergeCell ref="D3:K3"/>
    <mergeCell ref="L3:S3"/>
  </mergeCells>
  <phoneticPr fontId="0" type="noConversion"/>
  <conditionalFormatting sqref="S53:S55 S34:S46 S29:S32 S6:S8 S10:S13 S15:S16 S48:S51 S18:S27">
    <cfRule type="cellIs" dxfId="4" priority="1" stopIfTrue="1" operator="notEqual">
      <formula>BK6</formula>
    </cfRule>
    <cfRule type="cellIs" dxfId="3" priority="2" stopIfTrue="1" operator="notEqual">
      <formula>W6+K6</formula>
    </cfRule>
  </conditionalFormatting>
  <conditionalFormatting sqref="Q53:R55 Q34:R46 Q29:R32 Q6:R8 Q10:R13 Q15:R16 Q48:R51 Q18:R27">
    <cfRule type="cellIs" dxfId="2" priority="3" stopIfTrue="1" operator="notEqual">
      <formula>BI6</formula>
    </cfRule>
    <cfRule type="cellIs" dxfId="1" priority="4" stopIfTrue="1" operator="notEqual">
      <formula>U6+I6</formula>
    </cfRule>
  </conditionalFormatting>
  <conditionalFormatting sqref="U6:W56">
    <cfRule type="cellIs" dxfId="0" priority="5" stopIfTrue="1" operator="notEqual">
      <formula>BH6</formula>
    </cfRule>
  </conditionalFormatting>
  <printOptions horizontalCentered="1" verticalCentered="1"/>
  <pageMargins left="0.24" right="0" top="0" bottom="0.39" header="0" footer="0.2"/>
  <pageSetup paperSize="9" scale="77" orientation="landscape" r:id="rId1"/>
  <headerFooter alignWithMargins="0">
    <oddFooter>&amp;L&amp;A&amp;C&amp;Z&amp;F</oddFooter>
  </headerFooter>
  <rowBreaks count="2" manualBreakCount="2">
    <brk id="33" max="18" man="1"/>
    <brk id="58"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38"/>
  <sheetViews>
    <sheetView workbookViewId="0"/>
  </sheetViews>
  <sheetFormatPr defaultRowHeight="12.75"/>
  <cols>
    <col min="1" max="1" width="10.42578125" bestFit="1" customWidth="1"/>
    <col min="2" max="7" width="8.140625" customWidth="1"/>
    <col min="8" max="8" width="7.5703125" bestFit="1" customWidth="1"/>
    <col min="9" max="9" width="8" bestFit="1" customWidth="1"/>
    <col min="11" max="13" width="5.140625" customWidth="1"/>
  </cols>
  <sheetData>
    <row r="1" spans="1:10" ht="15.75">
      <c r="A1" s="170"/>
      <c r="B1" s="171" t="s">
        <v>1092</v>
      </c>
      <c r="C1" s="172"/>
    </row>
    <row r="2" spans="1:10" ht="15.75">
      <c r="A2" s="176" t="s">
        <v>1093</v>
      </c>
      <c r="B2" s="173"/>
    </row>
    <row r="4" spans="1:10" ht="15">
      <c r="A4" s="168" t="s">
        <v>224</v>
      </c>
      <c r="B4" s="168" t="s">
        <v>749</v>
      </c>
      <c r="C4" s="168" t="s">
        <v>748</v>
      </c>
      <c r="D4" s="168" t="s">
        <v>747</v>
      </c>
      <c r="E4" s="168" t="s">
        <v>225</v>
      </c>
      <c r="F4" s="168" t="s">
        <v>750</v>
      </c>
      <c r="G4" s="174" t="s">
        <v>1242</v>
      </c>
      <c r="H4" s="174" t="s">
        <v>1243</v>
      </c>
      <c r="I4" s="174" t="s">
        <v>1244</v>
      </c>
      <c r="J4" s="169" t="s">
        <v>1245</v>
      </c>
    </row>
    <row r="5" spans="1:10" ht="15">
      <c r="A5" s="168" t="s">
        <v>1066</v>
      </c>
      <c r="B5" s="168"/>
      <c r="C5" s="168"/>
      <c r="D5" s="168"/>
      <c r="E5" s="168"/>
      <c r="F5" s="168"/>
      <c r="G5" s="1">
        <f>SUM(B5:F5)</f>
        <v>0</v>
      </c>
      <c r="H5" s="1" t="e">
        <f>DCOUNTA(#REF!,"Circle",A4:A5)</f>
        <v>#REF!</v>
      </c>
      <c r="I5" s="1" t="e">
        <f>G5-H5</f>
        <v>#REF!</v>
      </c>
    </row>
    <row r="6" spans="1:10" ht="15">
      <c r="A6" s="168" t="s">
        <v>224</v>
      </c>
      <c r="B6" s="168"/>
      <c r="C6" s="168"/>
      <c r="D6" s="168"/>
      <c r="E6" s="168"/>
      <c r="F6" s="168"/>
      <c r="G6" s="1">
        <f t="shared" ref="G6:G25" si="0">SUM(B6:F6)</f>
        <v>0</v>
      </c>
      <c r="H6" s="1"/>
      <c r="I6" s="1">
        <f t="shared" ref="I6:I25" si="1">G6-H6</f>
        <v>0</v>
      </c>
    </row>
    <row r="7" spans="1:10">
      <c r="A7" s="175" t="s">
        <v>1067</v>
      </c>
      <c r="B7" s="175"/>
      <c r="C7" s="175"/>
      <c r="D7" s="175"/>
      <c r="E7" s="175"/>
      <c r="F7" s="175"/>
      <c r="G7" s="1">
        <f t="shared" si="0"/>
        <v>0</v>
      </c>
      <c r="H7" s="1" t="e">
        <f>DCOUNTA(#REF!,"Circle",A6:A7)</f>
        <v>#REF!</v>
      </c>
      <c r="I7" s="1" t="e">
        <f t="shared" si="1"/>
        <v>#REF!</v>
      </c>
    </row>
    <row r="8" spans="1:10" ht="15">
      <c r="A8" s="168" t="s">
        <v>224</v>
      </c>
      <c r="B8" s="175"/>
      <c r="C8" s="175"/>
      <c r="D8" s="175"/>
      <c r="E8" s="175"/>
      <c r="F8" s="175"/>
      <c r="G8" s="1">
        <f t="shared" si="0"/>
        <v>0</v>
      </c>
      <c r="H8" s="1" t="e">
        <f>DCOUNTA(#REF!,"Circle",A7:A8)</f>
        <v>#REF!</v>
      </c>
      <c r="I8" s="1" t="e">
        <f t="shared" si="1"/>
        <v>#REF!</v>
      </c>
    </row>
    <row r="9" spans="1:10">
      <c r="A9" s="175" t="s">
        <v>666</v>
      </c>
      <c r="B9" s="175"/>
      <c r="C9" s="175"/>
      <c r="D9" s="175"/>
      <c r="E9" s="175"/>
      <c r="F9" s="175"/>
      <c r="G9" s="1">
        <f t="shared" si="0"/>
        <v>0</v>
      </c>
      <c r="H9" s="1" t="e">
        <f>DCOUNTA(#REF!,"Circle",A8:A9)</f>
        <v>#REF!</v>
      </c>
      <c r="I9" s="1" t="e">
        <f t="shared" si="1"/>
        <v>#REF!</v>
      </c>
    </row>
    <row r="10" spans="1:10" ht="15">
      <c r="A10" s="168" t="s">
        <v>224</v>
      </c>
      <c r="B10" s="175"/>
      <c r="C10" s="175"/>
      <c r="D10" s="175"/>
      <c r="E10" s="175"/>
      <c r="F10" s="175"/>
      <c r="G10" s="1">
        <f t="shared" si="0"/>
        <v>0</v>
      </c>
      <c r="H10" s="1"/>
      <c r="I10" s="1">
        <f t="shared" si="1"/>
        <v>0</v>
      </c>
    </row>
    <row r="11" spans="1:10">
      <c r="A11" s="175" t="s">
        <v>1068</v>
      </c>
      <c r="B11" s="175"/>
      <c r="C11" s="175"/>
      <c r="D11" s="175"/>
      <c r="E11" s="175"/>
      <c r="F11" s="175"/>
      <c r="G11" s="1">
        <f t="shared" si="0"/>
        <v>0</v>
      </c>
      <c r="H11" s="1" t="e">
        <f>DCOUNTA(#REF!,"Circle",A10:A11)</f>
        <v>#REF!</v>
      </c>
      <c r="I11" s="1" t="e">
        <f t="shared" si="1"/>
        <v>#REF!</v>
      </c>
    </row>
    <row r="12" spans="1:10" ht="15">
      <c r="A12" s="168" t="s">
        <v>224</v>
      </c>
      <c r="B12" s="175"/>
      <c r="C12" s="175"/>
      <c r="D12" s="175"/>
      <c r="E12" s="175"/>
      <c r="F12" s="175"/>
      <c r="G12" s="1">
        <f t="shared" si="0"/>
        <v>0</v>
      </c>
      <c r="H12" s="1"/>
      <c r="I12" s="1">
        <f t="shared" si="1"/>
        <v>0</v>
      </c>
    </row>
    <row r="13" spans="1:10">
      <c r="A13" s="175" t="s">
        <v>1069</v>
      </c>
      <c r="B13" s="175"/>
      <c r="C13" s="175"/>
      <c r="D13" s="175"/>
      <c r="E13" s="175"/>
      <c r="F13" s="175"/>
      <c r="G13" s="1">
        <f t="shared" si="0"/>
        <v>0</v>
      </c>
      <c r="H13" s="1" t="e">
        <f>DCOUNTA(#REF!,"Circle",A12:A13)</f>
        <v>#REF!</v>
      </c>
      <c r="I13" s="1" t="e">
        <f t="shared" si="1"/>
        <v>#REF!</v>
      </c>
    </row>
    <row r="14" spans="1:10" ht="15">
      <c r="A14" s="168" t="s">
        <v>224</v>
      </c>
      <c r="B14" s="175"/>
      <c r="C14" s="175"/>
      <c r="D14" s="175"/>
      <c r="E14" s="175"/>
      <c r="F14" s="175"/>
      <c r="G14" s="1">
        <f t="shared" si="0"/>
        <v>0</v>
      </c>
      <c r="H14" s="1" t="e">
        <f>DCOUNTA(#REF!,"Circle",A17:A19)</f>
        <v>#REF!</v>
      </c>
      <c r="I14" s="1" t="e">
        <f t="shared" si="1"/>
        <v>#REF!</v>
      </c>
    </row>
    <row r="15" spans="1:10">
      <c r="A15" s="175" t="s">
        <v>1070</v>
      </c>
      <c r="B15" s="175"/>
      <c r="C15" s="175"/>
      <c r="D15" s="175"/>
      <c r="E15" s="175"/>
      <c r="F15" s="175"/>
      <c r="G15" s="1">
        <f t="shared" si="0"/>
        <v>0</v>
      </c>
      <c r="H15" s="1" t="e">
        <f>DCOUNTA(#REF!,"Circle",A14:A15)</f>
        <v>#REF!</v>
      </c>
      <c r="I15" s="1" t="e">
        <f t="shared" si="1"/>
        <v>#REF!</v>
      </c>
    </row>
    <row r="16" spans="1:10" ht="15">
      <c r="A16" s="168" t="s">
        <v>224</v>
      </c>
      <c r="B16" s="175"/>
      <c r="C16" s="175"/>
      <c r="D16" s="175"/>
      <c r="E16" s="175"/>
      <c r="F16" s="175"/>
      <c r="G16" s="1">
        <f t="shared" si="0"/>
        <v>0</v>
      </c>
      <c r="H16" s="1" t="e">
        <f>DCOUNTA(#REF!,"Circle",A23:A25)</f>
        <v>#REF!</v>
      </c>
      <c r="I16" s="1" t="e">
        <f t="shared" si="1"/>
        <v>#REF!</v>
      </c>
    </row>
    <row r="17" spans="1:9">
      <c r="A17" s="175" t="s">
        <v>1071</v>
      </c>
      <c r="B17" s="175"/>
      <c r="C17" s="175"/>
      <c r="D17" s="175"/>
      <c r="E17" s="175"/>
      <c r="F17" s="175"/>
      <c r="G17" s="1">
        <f t="shared" si="0"/>
        <v>0</v>
      </c>
      <c r="H17" s="1" t="e">
        <f>DCOUNTA(#REF!,"Circle",A16:A17)</f>
        <v>#REF!</v>
      </c>
      <c r="I17" s="1" t="e">
        <f t="shared" si="1"/>
        <v>#REF!</v>
      </c>
    </row>
    <row r="18" spans="1:9" ht="15">
      <c r="A18" s="168" t="s">
        <v>224</v>
      </c>
      <c r="B18" s="175"/>
      <c r="C18" s="175"/>
      <c r="D18" s="175"/>
      <c r="E18" s="175"/>
      <c r="F18" s="175"/>
      <c r="G18" s="1">
        <f t="shared" si="0"/>
        <v>0</v>
      </c>
      <c r="H18" s="1"/>
      <c r="I18" s="1">
        <f t="shared" si="1"/>
        <v>0</v>
      </c>
    </row>
    <row r="19" spans="1:9">
      <c r="A19" s="175" t="s">
        <v>1072</v>
      </c>
      <c r="B19" s="175"/>
      <c r="C19" s="175"/>
      <c r="D19" s="175"/>
      <c r="E19" s="175"/>
      <c r="F19" s="175"/>
      <c r="G19" s="1">
        <f t="shared" si="0"/>
        <v>0</v>
      </c>
      <c r="H19" s="1" t="e">
        <f>DCOUNTA(#REF!,"Circle",A18:A19)</f>
        <v>#REF!</v>
      </c>
      <c r="I19" s="1" t="e">
        <f t="shared" si="1"/>
        <v>#REF!</v>
      </c>
    </row>
    <row r="20" spans="1:9">
      <c r="A20" s="175" t="s">
        <v>224</v>
      </c>
      <c r="B20" s="175"/>
      <c r="C20" s="175"/>
      <c r="D20" s="175"/>
      <c r="E20" s="175"/>
      <c r="F20" s="175"/>
      <c r="G20" s="1">
        <f t="shared" si="0"/>
        <v>0</v>
      </c>
      <c r="H20" s="1" t="e">
        <f>DCOUNTA(#REF!,"Circle",A19:A20)</f>
        <v>#REF!</v>
      </c>
      <c r="I20" s="1" t="e">
        <f t="shared" si="1"/>
        <v>#REF!</v>
      </c>
    </row>
    <row r="21" spans="1:9">
      <c r="A21" s="175" t="s">
        <v>667</v>
      </c>
      <c r="B21" s="175"/>
      <c r="C21" s="175"/>
      <c r="D21" s="175"/>
      <c r="E21" s="175"/>
      <c r="F21" s="175"/>
      <c r="G21" s="1">
        <f t="shared" si="0"/>
        <v>0</v>
      </c>
      <c r="H21" s="1" t="e">
        <f>DCOUNTA(#REF!,"Circle",A20:A21)</f>
        <v>#REF!</v>
      </c>
      <c r="I21" s="1" t="e">
        <f t="shared" si="1"/>
        <v>#REF!</v>
      </c>
    </row>
    <row r="22" spans="1:9" ht="15">
      <c r="A22" s="168" t="s">
        <v>224</v>
      </c>
      <c r="B22" s="175"/>
      <c r="C22" s="175"/>
      <c r="D22" s="175"/>
      <c r="E22" s="175"/>
      <c r="F22" s="175"/>
      <c r="G22" s="1">
        <f t="shared" si="0"/>
        <v>0</v>
      </c>
      <c r="H22" s="1" t="e">
        <f>DCOUNTA(#REF!,"Circle",A21:A22)</f>
        <v>#REF!</v>
      </c>
      <c r="I22" s="1" t="e">
        <f t="shared" si="1"/>
        <v>#REF!</v>
      </c>
    </row>
    <row r="23" spans="1:9">
      <c r="A23" s="175" t="s">
        <v>1073</v>
      </c>
      <c r="B23" s="175"/>
      <c r="C23" s="175"/>
      <c r="D23" s="175"/>
      <c r="E23" s="175"/>
      <c r="F23" s="175"/>
      <c r="G23" s="1">
        <f t="shared" si="0"/>
        <v>0</v>
      </c>
      <c r="H23" s="1" t="e">
        <f>DCOUNTA(#REF!,"Circle",A22:A23)</f>
        <v>#REF!</v>
      </c>
      <c r="I23" s="1" t="e">
        <f t="shared" si="1"/>
        <v>#REF!</v>
      </c>
    </row>
    <row r="24" spans="1:9" ht="15">
      <c r="A24" s="168" t="s">
        <v>224</v>
      </c>
      <c r="B24" s="175"/>
      <c r="C24" s="175"/>
      <c r="D24" s="175"/>
      <c r="E24" s="175"/>
      <c r="F24" s="175"/>
      <c r="G24" s="1">
        <f t="shared" si="0"/>
        <v>0</v>
      </c>
      <c r="H24" s="1"/>
      <c r="I24" s="1">
        <f t="shared" si="1"/>
        <v>0</v>
      </c>
    </row>
    <row r="25" spans="1:9">
      <c r="A25" s="175" t="s">
        <v>1074</v>
      </c>
      <c r="B25" s="175"/>
      <c r="C25" s="175"/>
      <c r="D25" s="175"/>
      <c r="E25" s="175"/>
      <c r="F25" s="175"/>
      <c r="G25" s="1">
        <f t="shared" si="0"/>
        <v>0</v>
      </c>
      <c r="H25" s="1" t="e">
        <f>DCOUNTA(#REF!,"Circle",A24:A25)</f>
        <v>#REF!</v>
      </c>
      <c r="I25" s="1" t="e">
        <f t="shared" si="1"/>
        <v>#REF!</v>
      </c>
    </row>
    <row r="26" spans="1:9" ht="25.5">
      <c r="A26" s="175" t="s">
        <v>226</v>
      </c>
      <c r="B26" s="175">
        <f>SUM(B5:B25)</f>
        <v>0</v>
      </c>
      <c r="C26" s="175">
        <f>SUM(C5:C25)</f>
        <v>0</v>
      </c>
      <c r="D26" s="175">
        <f>SUM(D5:D25)</f>
        <v>0</v>
      </c>
      <c r="E26" s="175">
        <f>SUM(E5:E25)</f>
        <v>0</v>
      </c>
      <c r="F26" s="175">
        <f>SUM(F5:F25)</f>
        <v>0</v>
      </c>
      <c r="G26" s="1">
        <f>SUM(B26:F26)</f>
        <v>0</v>
      </c>
      <c r="H26" s="1"/>
      <c r="I26" s="1"/>
    </row>
    <row r="30" spans="1:9">
      <c r="A30" t="s">
        <v>763</v>
      </c>
      <c r="B30">
        <v>0</v>
      </c>
      <c r="C30">
        <v>0</v>
      </c>
      <c r="D30">
        <v>2</v>
      </c>
      <c r="E30">
        <v>1</v>
      </c>
      <c r="F30">
        <v>6</v>
      </c>
    </row>
    <row r="31" spans="1:9">
      <c r="A31" t="s">
        <v>233</v>
      </c>
      <c r="B31">
        <v>1</v>
      </c>
      <c r="C31">
        <v>5</v>
      </c>
      <c r="D31">
        <v>6</v>
      </c>
      <c r="E31">
        <v>8</v>
      </c>
      <c r="F31">
        <v>4</v>
      </c>
    </row>
    <row r="32" spans="1:9">
      <c r="A32" t="s">
        <v>232</v>
      </c>
      <c r="B32">
        <v>1</v>
      </c>
      <c r="C32">
        <v>0</v>
      </c>
      <c r="D32">
        <v>5</v>
      </c>
      <c r="E32">
        <v>1</v>
      </c>
      <c r="F32">
        <v>0</v>
      </c>
    </row>
    <row r="33" spans="1:6">
      <c r="A33" t="s">
        <v>230</v>
      </c>
      <c r="B33">
        <v>0</v>
      </c>
      <c r="C33">
        <v>2</v>
      </c>
      <c r="D33">
        <v>6</v>
      </c>
      <c r="E33">
        <v>7</v>
      </c>
      <c r="F33">
        <v>1</v>
      </c>
    </row>
    <row r="34" spans="1:6">
      <c r="A34" t="s">
        <v>228</v>
      </c>
      <c r="B34">
        <v>1</v>
      </c>
      <c r="C34">
        <v>2</v>
      </c>
      <c r="D34">
        <v>4</v>
      </c>
      <c r="E34">
        <v>15</v>
      </c>
      <c r="F34">
        <v>8</v>
      </c>
    </row>
    <row r="35" spans="1:6">
      <c r="A35" t="s">
        <v>231</v>
      </c>
      <c r="B35">
        <v>0</v>
      </c>
      <c r="C35">
        <v>4</v>
      </c>
      <c r="D35">
        <v>4</v>
      </c>
      <c r="E35">
        <v>11</v>
      </c>
      <c r="F35">
        <v>11</v>
      </c>
    </row>
    <row r="36" spans="1:6">
      <c r="A36" t="s">
        <v>229</v>
      </c>
      <c r="B36">
        <v>0</v>
      </c>
      <c r="C36">
        <v>6</v>
      </c>
      <c r="D36">
        <v>5</v>
      </c>
      <c r="E36">
        <v>7</v>
      </c>
      <c r="F36">
        <v>3</v>
      </c>
    </row>
    <row r="37" spans="1:6">
      <c r="A37" t="s">
        <v>227</v>
      </c>
      <c r="B37">
        <v>0</v>
      </c>
      <c r="C37">
        <v>5</v>
      </c>
      <c r="D37">
        <v>4</v>
      </c>
      <c r="E37">
        <v>6</v>
      </c>
      <c r="F37">
        <v>5</v>
      </c>
    </row>
    <row r="38" spans="1:6">
      <c r="A38" t="s">
        <v>234</v>
      </c>
      <c r="B38">
        <v>0</v>
      </c>
      <c r="C38">
        <v>0</v>
      </c>
      <c r="D38">
        <v>9</v>
      </c>
      <c r="E38">
        <v>4</v>
      </c>
      <c r="F38">
        <v>1</v>
      </c>
    </row>
  </sheetData>
  <phoneticPr fontId="22" type="noConversion"/>
  <printOptions horizontalCentered="1" verticalCentered="1"/>
  <pageMargins left="0.22" right="0.25" top="0.46" bottom="0.48" header="0.27" footer="0.26"/>
  <pageSetup paperSize="9" scale="75" orientation="portrait" r:id="rId1"/>
  <headerFooter alignWithMargins="0">
    <oddFooter>&amp;L&amp;Z&amp;F&amp;R&amp;A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843"/>
  <sheetViews>
    <sheetView workbookViewId="0">
      <selection sqref="A1:N1"/>
    </sheetView>
  </sheetViews>
  <sheetFormatPr defaultColWidth="9.85546875" defaultRowHeight="12.75"/>
  <cols>
    <col min="1" max="1" width="4.140625" style="3" bestFit="1" customWidth="1"/>
    <col min="2" max="2" width="7" style="152" bestFit="1" customWidth="1"/>
    <col min="3" max="3" width="13.42578125" style="153" bestFit="1" customWidth="1"/>
    <col min="4" max="4" width="14.42578125" style="153" bestFit="1" customWidth="1"/>
    <col min="5" max="5" width="37.42578125" style="2" bestFit="1" customWidth="1"/>
    <col min="6" max="6" width="23.5703125" style="154" bestFit="1" customWidth="1"/>
    <col min="7" max="7" width="3.42578125" style="2" bestFit="1" customWidth="1"/>
    <col min="8" max="8" width="4.42578125" style="2" bestFit="1" customWidth="1"/>
    <col min="9" max="9" width="4" style="2" bestFit="1" customWidth="1"/>
    <col min="10" max="10" width="4.42578125" style="2" bestFit="1" customWidth="1"/>
    <col min="11" max="11" width="4" style="2" bestFit="1" customWidth="1"/>
    <col min="12" max="12" width="37.85546875" style="153" customWidth="1"/>
    <col min="13" max="13" width="15.85546875" style="151" customWidth="1"/>
    <col min="14" max="14" width="33.42578125" style="2" customWidth="1"/>
    <col min="15" max="15" width="6.5703125" style="2" bestFit="1" customWidth="1"/>
    <col min="16" max="16384" width="9.85546875" style="2"/>
  </cols>
  <sheetData>
    <row r="1" spans="1:14">
      <c r="A1" s="599" t="s">
        <v>511</v>
      </c>
      <c r="B1" s="599"/>
      <c r="C1" s="599"/>
      <c r="D1" s="599"/>
      <c r="E1" s="599"/>
      <c r="F1" s="599"/>
      <c r="G1" s="599"/>
      <c r="H1" s="599"/>
      <c r="I1" s="599"/>
      <c r="J1" s="599"/>
      <c r="K1" s="599"/>
      <c r="L1" s="599"/>
      <c r="M1" s="599"/>
      <c r="N1" s="599"/>
    </row>
    <row r="2" spans="1:14" ht="13.5" thickBot="1">
      <c r="A2" s="602" t="s">
        <v>512</v>
      </c>
      <c r="B2" s="602"/>
      <c r="C2" s="602"/>
      <c r="D2" s="602"/>
      <c r="E2" s="602"/>
      <c r="F2" s="602"/>
      <c r="G2" s="602"/>
      <c r="H2" s="602"/>
      <c r="I2" s="602"/>
      <c r="J2" s="602"/>
      <c r="K2" s="602"/>
      <c r="L2" s="602"/>
      <c r="M2" s="602">
        <v>39508</v>
      </c>
      <c r="N2" s="602"/>
    </row>
    <row r="3" spans="1:14" s="3" customFormat="1">
      <c r="A3" s="600" t="s">
        <v>513</v>
      </c>
      <c r="B3" s="602" t="s">
        <v>509</v>
      </c>
      <c r="C3" s="602" t="s">
        <v>510</v>
      </c>
      <c r="D3" s="602" t="s">
        <v>514</v>
      </c>
      <c r="E3" s="602" t="s">
        <v>515</v>
      </c>
      <c r="F3" s="602" t="s">
        <v>516</v>
      </c>
      <c r="G3" s="604" t="s">
        <v>517</v>
      </c>
      <c r="H3" s="604"/>
      <c r="I3" s="604"/>
      <c r="J3" s="604"/>
      <c r="K3" s="604"/>
      <c r="L3" s="604" t="s">
        <v>1578</v>
      </c>
      <c r="M3" s="604" t="s">
        <v>518</v>
      </c>
      <c r="N3" s="602" t="s">
        <v>519</v>
      </c>
    </row>
    <row r="4" spans="1:14" s="3" customFormat="1">
      <c r="A4" s="601"/>
      <c r="B4" s="602">
        <v>1</v>
      </c>
      <c r="C4" s="602">
        <v>3</v>
      </c>
      <c r="D4" s="602"/>
      <c r="E4" s="602"/>
      <c r="F4" s="602"/>
      <c r="G4" s="605" t="s">
        <v>520</v>
      </c>
      <c r="H4" s="605"/>
      <c r="I4" s="605" t="s">
        <v>1016</v>
      </c>
      <c r="J4" s="605"/>
      <c r="K4" s="605" t="s">
        <v>965</v>
      </c>
      <c r="L4" s="605"/>
      <c r="M4" s="605"/>
      <c r="N4" s="602"/>
    </row>
    <row r="5" spans="1:14" s="3" customFormat="1" ht="25.5">
      <c r="A5" s="602"/>
      <c r="B5" s="602">
        <v>1</v>
      </c>
      <c r="C5" s="602">
        <v>3</v>
      </c>
      <c r="D5" s="602"/>
      <c r="E5" s="602"/>
      <c r="F5" s="602"/>
      <c r="G5" s="5" t="s">
        <v>963</v>
      </c>
      <c r="H5" s="5" t="s">
        <v>964</v>
      </c>
      <c r="I5" s="5" t="s">
        <v>963</v>
      </c>
      <c r="J5" s="5" t="s">
        <v>964</v>
      </c>
      <c r="K5" s="606"/>
      <c r="L5" s="606"/>
      <c r="M5" s="606"/>
      <c r="N5" s="602"/>
    </row>
    <row r="6" spans="1:14" s="3" customFormat="1" ht="38.25">
      <c r="A6" s="6">
        <v>1</v>
      </c>
      <c r="B6" s="7" t="s">
        <v>1066</v>
      </c>
      <c r="C6" s="8" t="s">
        <v>86</v>
      </c>
      <c r="D6" s="8" t="s">
        <v>87</v>
      </c>
      <c r="E6" s="8" t="s">
        <v>88</v>
      </c>
      <c r="F6" s="9" t="s">
        <v>89</v>
      </c>
      <c r="G6" s="6"/>
      <c r="H6" s="6">
        <v>1</v>
      </c>
      <c r="I6" s="6"/>
      <c r="J6" s="6"/>
      <c r="K6" s="6"/>
      <c r="L6" s="10" t="s">
        <v>1343</v>
      </c>
      <c r="M6" s="6" t="s">
        <v>393</v>
      </c>
      <c r="N6" s="11" t="s">
        <v>393</v>
      </c>
    </row>
    <row r="7" spans="1:14" ht="25.5">
      <c r="A7" s="6">
        <v>2</v>
      </c>
      <c r="B7" s="7" t="s">
        <v>1066</v>
      </c>
      <c r="C7" s="8" t="s">
        <v>1344</v>
      </c>
      <c r="D7" s="8" t="s">
        <v>1345</v>
      </c>
      <c r="E7" s="8" t="s">
        <v>1346</v>
      </c>
      <c r="F7" s="9" t="s">
        <v>1347</v>
      </c>
      <c r="G7" s="6"/>
      <c r="H7" s="6">
        <v>1</v>
      </c>
      <c r="I7" s="6"/>
      <c r="J7" s="6"/>
      <c r="K7" s="6"/>
      <c r="L7" s="10" t="s">
        <v>1348</v>
      </c>
      <c r="M7" s="6" t="s">
        <v>393</v>
      </c>
      <c r="N7" s="11" t="s">
        <v>1349</v>
      </c>
    </row>
    <row r="8" spans="1:14">
      <c r="A8" s="6">
        <v>3</v>
      </c>
      <c r="B8" s="7" t="s">
        <v>1066</v>
      </c>
      <c r="C8" s="8" t="s">
        <v>86</v>
      </c>
      <c r="D8" s="8" t="s">
        <v>87</v>
      </c>
      <c r="E8" s="8" t="s">
        <v>1350</v>
      </c>
      <c r="F8" s="9" t="s">
        <v>1351</v>
      </c>
      <c r="G8" s="6"/>
      <c r="H8" s="6"/>
      <c r="I8" s="6"/>
      <c r="J8" s="6"/>
      <c r="K8" s="6">
        <v>1</v>
      </c>
      <c r="L8" s="10" t="s">
        <v>394</v>
      </c>
      <c r="M8" s="6" t="s">
        <v>393</v>
      </c>
      <c r="N8" s="11" t="s">
        <v>393</v>
      </c>
    </row>
    <row r="9" spans="1:14" ht="25.5">
      <c r="A9" s="6">
        <v>4</v>
      </c>
      <c r="B9" s="7" t="s">
        <v>1066</v>
      </c>
      <c r="C9" s="8" t="s">
        <v>1344</v>
      </c>
      <c r="D9" s="8" t="s">
        <v>1345</v>
      </c>
      <c r="E9" s="8" t="s">
        <v>1352</v>
      </c>
      <c r="F9" s="9" t="s">
        <v>1353</v>
      </c>
      <c r="G9" s="6"/>
      <c r="H9" s="6"/>
      <c r="I9" s="6">
        <v>1</v>
      </c>
      <c r="J9" s="6"/>
      <c r="K9" s="6"/>
      <c r="L9" s="10" t="s">
        <v>1354</v>
      </c>
      <c r="M9" s="6" t="s">
        <v>393</v>
      </c>
      <c r="N9" s="11" t="s">
        <v>393</v>
      </c>
    </row>
    <row r="10" spans="1:14" ht="38.25">
      <c r="A10" s="6">
        <v>5</v>
      </c>
      <c r="B10" s="7" t="s">
        <v>1066</v>
      </c>
      <c r="C10" s="8" t="s">
        <v>1355</v>
      </c>
      <c r="D10" s="8" t="s">
        <v>1356</v>
      </c>
      <c r="E10" s="8" t="s">
        <v>1357</v>
      </c>
      <c r="F10" s="9" t="s">
        <v>1358</v>
      </c>
      <c r="G10" s="6"/>
      <c r="H10" s="6"/>
      <c r="I10" s="6">
        <v>1</v>
      </c>
      <c r="J10" s="6"/>
      <c r="K10" s="6"/>
      <c r="L10" s="10" t="s">
        <v>591</v>
      </c>
      <c r="M10" s="6" t="s">
        <v>393</v>
      </c>
      <c r="N10" s="11" t="s">
        <v>393</v>
      </c>
    </row>
    <row r="11" spans="1:14" ht="25.5">
      <c r="A11" s="6">
        <v>6</v>
      </c>
      <c r="B11" s="7" t="s">
        <v>1066</v>
      </c>
      <c r="C11" s="8" t="s">
        <v>1355</v>
      </c>
      <c r="D11" s="8" t="s">
        <v>592</v>
      </c>
      <c r="E11" s="8" t="s">
        <v>593</v>
      </c>
      <c r="F11" s="9" t="s">
        <v>594</v>
      </c>
      <c r="G11" s="6"/>
      <c r="H11" s="6"/>
      <c r="I11" s="6">
        <v>1</v>
      </c>
      <c r="J11" s="6"/>
      <c r="K11" s="6"/>
      <c r="L11" s="10" t="s">
        <v>921</v>
      </c>
      <c r="M11" s="6" t="s">
        <v>393</v>
      </c>
      <c r="N11" s="11" t="s">
        <v>393</v>
      </c>
    </row>
    <row r="12" spans="1:14" ht="25.5">
      <c r="A12" s="6">
        <v>7</v>
      </c>
      <c r="B12" s="7" t="s">
        <v>1066</v>
      </c>
      <c r="C12" s="8" t="s">
        <v>1355</v>
      </c>
      <c r="D12" s="8" t="s">
        <v>922</v>
      </c>
      <c r="E12" s="8" t="s">
        <v>923</v>
      </c>
      <c r="F12" s="9" t="s">
        <v>594</v>
      </c>
      <c r="G12" s="6"/>
      <c r="H12" s="6"/>
      <c r="I12" s="6"/>
      <c r="J12" s="6">
        <v>1</v>
      </c>
      <c r="K12" s="6"/>
      <c r="L12" s="10" t="s">
        <v>924</v>
      </c>
      <c r="M12" s="6" t="s">
        <v>393</v>
      </c>
      <c r="N12" s="11" t="s">
        <v>393</v>
      </c>
    </row>
    <row r="13" spans="1:14" ht="25.5">
      <c r="A13" s="6">
        <v>8</v>
      </c>
      <c r="B13" s="7" t="s">
        <v>1066</v>
      </c>
      <c r="C13" s="8" t="s">
        <v>86</v>
      </c>
      <c r="D13" s="8" t="s">
        <v>925</v>
      </c>
      <c r="E13" s="8" t="s">
        <v>926</v>
      </c>
      <c r="F13" s="9" t="s">
        <v>927</v>
      </c>
      <c r="G13" s="6"/>
      <c r="H13" s="6"/>
      <c r="I13" s="6">
        <v>1</v>
      </c>
      <c r="J13" s="6"/>
      <c r="K13" s="6">
        <v>1</v>
      </c>
      <c r="L13" s="10" t="s">
        <v>928</v>
      </c>
      <c r="M13" s="6" t="s">
        <v>393</v>
      </c>
      <c r="N13" s="11" t="s">
        <v>393</v>
      </c>
    </row>
    <row r="14" spans="1:14" ht="38.25">
      <c r="A14" s="6">
        <v>9</v>
      </c>
      <c r="B14" s="7" t="s">
        <v>1066</v>
      </c>
      <c r="C14" s="8" t="s">
        <v>86</v>
      </c>
      <c r="D14" s="8" t="s">
        <v>929</v>
      </c>
      <c r="E14" s="8" t="s">
        <v>930</v>
      </c>
      <c r="F14" s="9" t="s">
        <v>931</v>
      </c>
      <c r="G14" s="6"/>
      <c r="H14" s="6"/>
      <c r="I14" s="6">
        <v>1</v>
      </c>
      <c r="J14" s="6"/>
      <c r="K14" s="6"/>
      <c r="L14" s="10" t="s">
        <v>1404</v>
      </c>
      <c r="M14" s="6" t="s">
        <v>393</v>
      </c>
      <c r="N14" s="11" t="s">
        <v>393</v>
      </c>
    </row>
    <row r="15" spans="1:14">
      <c r="A15" s="6">
        <v>10</v>
      </c>
      <c r="B15" s="7" t="s">
        <v>1066</v>
      </c>
      <c r="C15" s="8" t="s">
        <v>86</v>
      </c>
      <c r="D15" s="8" t="s">
        <v>925</v>
      </c>
      <c r="E15" s="8" t="s">
        <v>1405</v>
      </c>
      <c r="F15" s="9" t="s">
        <v>1406</v>
      </c>
      <c r="G15" s="6"/>
      <c r="H15" s="6"/>
      <c r="I15" s="6"/>
      <c r="J15" s="6"/>
      <c r="K15" s="6">
        <v>1</v>
      </c>
      <c r="L15" s="10" t="s">
        <v>394</v>
      </c>
      <c r="M15" s="6" t="s">
        <v>393</v>
      </c>
      <c r="N15" s="11" t="s">
        <v>393</v>
      </c>
    </row>
    <row r="16" spans="1:14">
      <c r="A16" s="6">
        <v>11</v>
      </c>
      <c r="B16" s="7" t="s">
        <v>1066</v>
      </c>
      <c r="C16" s="8" t="s">
        <v>86</v>
      </c>
      <c r="D16" s="8" t="s">
        <v>1407</v>
      </c>
      <c r="E16" s="8" t="s">
        <v>1350</v>
      </c>
      <c r="F16" s="9" t="s">
        <v>1408</v>
      </c>
      <c r="G16" s="6"/>
      <c r="H16" s="6"/>
      <c r="I16" s="6"/>
      <c r="J16" s="6"/>
      <c r="K16" s="6">
        <v>1</v>
      </c>
      <c r="L16" s="10" t="s">
        <v>394</v>
      </c>
      <c r="M16" s="6" t="s">
        <v>393</v>
      </c>
      <c r="N16" s="11" t="s">
        <v>393</v>
      </c>
    </row>
    <row r="17" spans="1:14">
      <c r="A17" s="6">
        <v>12</v>
      </c>
      <c r="B17" s="7" t="s">
        <v>1066</v>
      </c>
      <c r="C17" s="8" t="s">
        <v>86</v>
      </c>
      <c r="D17" s="8" t="s">
        <v>87</v>
      </c>
      <c r="E17" s="8" t="s">
        <v>1405</v>
      </c>
      <c r="F17" s="9" t="s">
        <v>931</v>
      </c>
      <c r="G17" s="6"/>
      <c r="H17" s="6"/>
      <c r="I17" s="6"/>
      <c r="J17" s="6"/>
      <c r="K17" s="6">
        <v>1</v>
      </c>
      <c r="L17" s="10" t="s">
        <v>394</v>
      </c>
      <c r="M17" s="6" t="s">
        <v>393</v>
      </c>
      <c r="N17" s="11" t="s">
        <v>393</v>
      </c>
    </row>
    <row r="18" spans="1:14">
      <c r="A18" s="6">
        <v>13</v>
      </c>
      <c r="B18" s="7" t="s">
        <v>1066</v>
      </c>
      <c r="C18" s="8" t="s">
        <v>86</v>
      </c>
      <c r="D18" s="8" t="s">
        <v>925</v>
      </c>
      <c r="E18" s="8" t="s">
        <v>1405</v>
      </c>
      <c r="F18" s="9" t="s">
        <v>1409</v>
      </c>
      <c r="G18" s="6"/>
      <c r="H18" s="6"/>
      <c r="I18" s="6"/>
      <c r="J18" s="6"/>
      <c r="K18" s="6">
        <v>1</v>
      </c>
      <c r="L18" s="10" t="s">
        <v>394</v>
      </c>
      <c r="M18" s="6" t="s">
        <v>393</v>
      </c>
      <c r="N18" s="11" t="s">
        <v>393</v>
      </c>
    </row>
    <row r="19" spans="1:14" ht="25.5">
      <c r="A19" s="6">
        <v>14</v>
      </c>
      <c r="B19" s="7" t="s">
        <v>1066</v>
      </c>
      <c r="C19" s="8" t="s">
        <v>86</v>
      </c>
      <c r="D19" s="12" t="s">
        <v>1410</v>
      </c>
      <c r="E19" s="13" t="s">
        <v>1411</v>
      </c>
      <c r="F19" s="14" t="s">
        <v>1412</v>
      </c>
      <c r="G19" s="15"/>
      <c r="H19" s="15">
        <v>1</v>
      </c>
      <c r="I19" s="15"/>
      <c r="J19" s="15"/>
      <c r="K19" s="15"/>
      <c r="L19" s="10" t="s">
        <v>1413</v>
      </c>
      <c r="M19" s="6" t="s">
        <v>1414</v>
      </c>
      <c r="N19" s="11" t="s">
        <v>1414</v>
      </c>
    </row>
    <row r="20" spans="1:14">
      <c r="A20" s="6">
        <v>15</v>
      </c>
      <c r="B20" s="7" t="s">
        <v>1066</v>
      </c>
      <c r="C20" s="8" t="s">
        <v>86</v>
      </c>
      <c r="D20" s="12" t="s">
        <v>1410</v>
      </c>
      <c r="E20" s="13" t="s">
        <v>1415</v>
      </c>
      <c r="F20" s="14" t="s">
        <v>1416</v>
      </c>
      <c r="G20" s="16"/>
      <c r="H20" s="16"/>
      <c r="I20" s="16"/>
      <c r="J20" s="16"/>
      <c r="K20" s="16">
        <v>1</v>
      </c>
      <c r="L20" s="10" t="s">
        <v>394</v>
      </c>
      <c r="M20" s="11" t="s">
        <v>393</v>
      </c>
      <c r="N20" s="11" t="s">
        <v>393</v>
      </c>
    </row>
    <row r="21" spans="1:14" ht="38.25">
      <c r="A21" s="6">
        <v>16</v>
      </c>
      <c r="B21" s="7" t="s">
        <v>1066</v>
      </c>
      <c r="C21" s="8" t="s">
        <v>86</v>
      </c>
      <c r="D21" s="13" t="s">
        <v>1410</v>
      </c>
      <c r="E21" s="13" t="s">
        <v>1417</v>
      </c>
      <c r="F21" s="14" t="s">
        <v>1416</v>
      </c>
      <c r="G21" s="17"/>
      <c r="H21" s="17"/>
      <c r="I21" s="17"/>
      <c r="J21" s="17"/>
      <c r="K21" s="17">
        <v>1</v>
      </c>
      <c r="L21" s="11" t="s">
        <v>1418</v>
      </c>
      <c r="M21" s="11" t="s">
        <v>393</v>
      </c>
      <c r="N21" s="11" t="s">
        <v>393</v>
      </c>
    </row>
    <row r="22" spans="1:14">
      <c r="A22" s="6">
        <v>17</v>
      </c>
      <c r="B22" s="7" t="s">
        <v>1066</v>
      </c>
      <c r="C22" s="8" t="s">
        <v>86</v>
      </c>
      <c r="D22" s="12" t="s">
        <v>87</v>
      </c>
      <c r="E22" s="13" t="s">
        <v>1419</v>
      </c>
      <c r="F22" s="14" t="s">
        <v>1420</v>
      </c>
      <c r="G22" s="15"/>
      <c r="H22" s="15"/>
      <c r="I22" s="15"/>
      <c r="J22" s="15"/>
      <c r="K22" s="15">
        <v>1</v>
      </c>
      <c r="L22" s="10" t="s">
        <v>1421</v>
      </c>
      <c r="M22" s="6" t="s">
        <v>393</v>
      </c>
      <c r="N22" s="11" t="s">
        <v>1422</v>
      </c>
    </row>
    <row r="23" spans="1:14">
      <c r="A23" s="6">
        <v>18</v>
      </c>
      <c r="B23" s="7" t="s">
        <v>1066</v>
      </c>
      <c r="C23" s="8" t="s">
        <v>86</v>
      </c>
      <c r="D23" s="12" t="s">
        <v>87</v>
      </c>
      <c r="E23" s="13" t="s">
        <v>1423</v>
      </c>
      <c r="F23" s="14" t="s">
        <v>1424</v>
      </c>
      <c r="G23" s="15"/>
      <c r="H23" s="15"/>
      <c r="I23" s="15"/>
      <c r="J23" s="15"/>
      <c r="K23" s="15">
        <v>1</v>
      </c>
      <c r="L23" s="10" t="s">
        <v>1776</v>
      </c>
      <c r="M23" s="6" t="s">
        <v>393</v>
      </c>
      <c r="N23" s="11" t="s">
        <v>1777</v>
      </c>
    </row>
    <row r="24" spans="1:14" ht="25.5">
      <c r="A24" s="6">
        <v>19</v>
      </c>
      <c r="B24" s="7" t="s">
        <v>1066</v>
      </c>
      <c r="C24" s="8" t="s">
        <v>86</v>
      </c>
      <c r="D24" s="12" t="s">
        <v>87</v>
      </c>
      <c r="E24" s="13" t="s">
        <v>1778</v>
      </c>
      <c r="F24" s="14" t="s">
        <v>1779</v>
      </c>
      <c r="G24" s="15"/>
      <c r="H24" s="15"/>
      <c r="I24" s="15">
        <v>1</v>
      </c>
      <c r="J24" s="15"/>
      <c r="K24" s="15"/>
      <c r="L24" s="11" t="s">
        <v>1780</v>
      </c>
      <c r="M24" s="6" t="s">
        <v>393</v>
      </c>
      <c r="N24" s="11" t="s">
        <v>393</v>
      </c>
    </row>
    <row r="25" spans="1:14" ht="25.5">
      <c r="A25" s="6">
        <v>20</v>
      </c>
      <c r="B25" s="7" t="s">
        <v>1066</v>
      </c>
      <c r="C25" s="18" t="s">
        <v>1355</v>
      </c>
      <c r="D25" s="18" t="s">
        <v>1781</v>
      </c>
      <c r="E25" s="18" t="s">
        <v>1782</v>
      </c>
      <c r="F25" s="19" t="s">
        <v>1783</v>
      </c>
      <c r="G25" s="20"/>
      <c r="H25" s="20"/>
      <c r="I25" s="21">
        <v>1</v>
      </c>
      <c r="J25" s="20"/>
      <c r="K25" s="20"/>
      <c r="L25" s="20" t="s">
        <v>1784</v>
      </c>
      <c r="M25" s="20" t="s">
        <v>393</v>
      </c>
      <c r="N25" s="11" t="s">
        <v>393</v>
      </c>
    </row>
    <row r="26" spans="1:14" ht="25.5">
      <c r="A26" s="6">
        <v>21</v>
      </c>
      <c r="B26" s="7" t="s">
        <v>1066</v>
      </c>
      <c r="C26" s="18" t="s">
        <v>1355</v>
      </c>
      <c r="D26" s="18" t="s">
        <v>1785</v>
      </c>
      <c r="E26" s="18" t="s">
        <v>1786</v>
      </c>
      <c r="F26" s="19" t="s">
        <v>1787</v>
      </c>
      <c r="G26" s="20"/>
      <c r="H26" s="20"/>
      <c r="I26" s="21">
        <v>1</v>
      </c>
      <c r="J26" s="20"/>
      <c r="K26" s="20"/>
      <c r="L26" s="20" t="s">
        <v>1867</v>
      </c>
      <c r="M26" s="20" t="s">
        <v>393</v>
      </c>
      <c r="N26" s="11" t="s">
        <v>393</v>
      </c>
    </row>
    <row r="27" spans="1:14">
      <c r="A27" s="6">
        <v>22</v>
      </c>
      <c r="B27" s="7" t="s">
        <v>1066</v>
      </c>
      <c r="C27" s="18" t="s">
        <v>86</v>
      </c>
      <c r="D27" s="18" t="s">
        <v>87</v>
      </c>
      <c r="E27" s="18" t="s">
        <v>1868</v>
      </c>
      <c r="F27" s="22" t="s">
        <v>1869</v>
      </c>
      <c r="G27" s="20"/>
      <c r="H27" s="20"/>
      <c r="I27" s="21"/>
      <c r="J27" s="20"/>
      <c r="K27" s="20">
        <v>1</v>
      </c>
      <c r="L27" s="20" t="s">
        <v>394</v>
      </c>
      <c r="M27" s="20" t="s">
        <v>393</v>
      </c>
      <c r="N27" s="11" t="s">
        <v>393</v>
      </c>
    </row>
    <row r="28" spans="1:14" ht="25.5">
      <c r="A28" s="6">
        <v>23</v>
      </c>
      <c r="B28" s="7" t="s">
        <v>1066</v>
      </c>
      <c r="C28" s="18" t="s">
        <v>86</v>
      </c>
      <c r="D28" s="18" t="s">
        <v>87</v>
      </c>
      <c r="E28" s="18" t="s">
        <v>1870</v>
      </c>
      <c r="F28" s="19" t="s">
        <v>1871</v>
      </c>
      <c r="G28" s="20"/>
      <c r="H28" s="20"/>
      <c r="I28" s="21">
        <v>1</v>
      </c>
      <c r="J28" s="20"/>
      <c r="K28" s="20"/>
      <c r="L28" s="20" t="s">
        <v>1872</v>
      </c>
      <c r="M28" s="20" t="s">
        <v>393</v>
      </c>
      <c r="N28" s="11" t="s">
        <v>393</v>
      </c>
    </row>
    <row r="29" spans="1:14">
      <c r="A29" s="6">
        <v>24</v>
      </c>
      <c r="B29" s="7" t="s">
        <v>1066</v>
      </c>
      <c r="C29" s="18"/>
      <c r="D29" s="18"/>
      <c r="E29" s="18" t="s">
        <v>1873</v>
      </c>
      <c r="F29" s="22" t="s">
        <v>1874</v>
      </c>
      <c r="G29" s="20"/>
      <c r="H29" s="20"/>
      <c r="I29" s="21"/>
      <c r="J29" s="20">
        <v>1</v>
      </c>
      <c r="K29" s="20"/>
      <c r="L29" s="23" t="s">
        <v>1874</v>
      </c>
      <c r="M29" s="20" t="s">
        <v>393</v>
      </c>
      <c r="N29" s="11" t="s">
        <v>393</v>
      </c>
    </row>
    <row r="30" spans="1:14" ht="38.25">
      <c r="A30" s="6">
        <v>25</v>
      </c>
      <c r="B30" s="7" t="s">
        <v>1066</v>
      </c>
      <c r="C30" s="20" t="s">
        <v>86</v>
      </c>
      <c r="D30" s="20" t="s">
        <v>87</v>
      </c>
      <c r="E30" s="18" t="s">
        <v>1875</v>
      </c>
      <c r="F30" s="19" t="s">
        <v>1876</v>
      </c>
      <c r="G30" s="24"/>
      <c r="H30" s="24"/>
      <c r="I30" s="25"/>
      <c r="J30" s="24"/>
      <c r="K30" s="24">
        <v>1</v>
      </c>
      <c r="L30" s="26" t="s">
        <v>1877</v>
      </c>
      <c r="M30" s="20" t="s">
        <v>393</v>
      </c>
      <c r="N30" s="20" t="s">
        <v>393</v>
      </c>
    </row>
    <row r="31" spans="1:14" ht="38.25">
      <c r="A31" s="6">
        <v>26</v>
      </c>
      <c r="B31" s="7" t="s">
        <v>1066</v>
      </c>
      <c r="C31" s="20" t="s">
        <v>86</v>
      </c>
      <c r="D31" s="20" t="s">
        <v>1878</v>
      </c>
      <c r="E31" s="18" t="s">
        <v>1875</v>
      </c>
      <c r="F31" s="19" t="s">
        <v>1876</v>
      </c>
      <c r="G31" s="24"/>
      <c r="H31" s="24"/>
      <c r="I31" s="25"/>
      <c r="J31" s="24"/>
      <c r="K31" s="24">
        <v>1</v>
      </c>
      <c r="L31" s="26" t="s">
        <v>1877</v>
      </c>
      <c r="M31" s="20" t="s">
        <v>393</v>
      </c>
      <c r="N31" s="20" t="s">
        <v>393</v>
      </c>
    </row>
    <row r="32" spans="1:14" ht="76.5">
      <c r="A32" s="6">
        <v>27</v>
      </c>
      <c r="B32" s="7" t="s">
        <v>1066</v>
      </c>
      <c r="C32" s="20" t="s">
        <v>86</v>
      </c>
      <c r="D32" s="20" t="s">
        <v>1878</v>
      </c>
      <c r="E32" s="26" t="s">
        <v>1879</v>
      </c>
      <c r="F32" s="19" t="s">
        <v>1876</v>
      </c>
      <c r="G32" s="24"/>
      <c r="H32" s="24"/>
      <c r="I32" s="25"/>
      <c r="J32" s="24">
        <v>1</v>
      </c>
      <c r="K32" s="24"/>
      <c r="L32" s="26" t="s">
        <v>1880</v>
      </c>
      <c r="M32" s="20" t="s">
        <v>393</v>
      </c>
      <c r="N32" s="20" t="s">
        <v>393</v>
      </c>
    </row>
    <row r="33" spans="1:14" ht="38.25">
      <c r="A33" s="6">
        <v>28</v>
      </c>
      <c r="B33" s="7" t="s">
        <v>1066</v>
      </c>
      <c r="C33" s="20" t="s">
        <v>1344</v>
      </c>
      <c r="D33" s="20" t="s">
        <v>1881</v>
      </c>
      <c r="E33" s="18" t="s">
        <v>1875</v>
      </c>
      <c r="F33" s="19" t="s">
        <v>1882</v>
      </c>
      <c r="G33" s="24"/>
      <c r="H33" s="24"/>
      <c r="I33" s="25"/>
      <c r="J33" s="24"/>
      <c r="K33" s="24">
        <v>1</v>
      </c>
      <c r="L33" s="26" t="s">
        <v>1877</v>
      </c>
      <c r="M33" s="20" t="s">
        <v>393</v>
      </c>
      <c r="N33" s="20" t="s">
        <v>393</v>
      </c>
    </row>
    <row r="34" spans="1:14" ht="63.75">
      <c r="A34" s="6">
        <v>29</v>
      </c>
      <c r="B34" s="7" t="s">
        <v>1066</v>
      </c>
      <c r="C34" s="20" t="s">
        <v>1355</v>
      </c>
      <c r="D34" s="20" t="s">
        <v>1883</v>
      </c>
      <c r="E34" s="18" t="s">
        <v>1884</v>
      </c>
      <c r="F34" s="19" t="s">
        <v>396</v>
      </c>
      <c r="G34" s="24"/>
      <c r="H34" s="24"/>
      <c r="I34" s="25">
        <v>1</v>
      </c>
      <c r="J34" s="24"/>
      <c r="K34" s="24"/>
      <c r="L34" s="26" t="s">
        <v>530</v>
      </c>
      <c r="M34" s="20" t="s">
        <v>393</v>
      </c>
      <c r="N34" s="20" t="s">
        <v>393</v>
      </c>
    </row>
    <row r="35" spans="1:14" ht="63.75">
      <c r="A35" s="6">
        <v>30</v>
      </c>
      <c r="B35" s="7" t="s">
        <v>1066</v>
      </c>
      <c r="C35" s="20" t="s">
        <v>1355</v>
      </c>
      <c r="D35" s="20" t="s">
        <v>1883</v>
      </c>
      <c r="E35" s="18" t="s">
        <v>531</v>
      </c>
      <c r="F35" s="19" t="s">
        <v>532</v>
      </c>
      <c r="G35" s="24"/>
      <c r="H35" s="24">
        <v>1</v>
      </c>
      <c r="I35" s="25"/>
      <c r="J35" s="24"/>
      <c r="K35" s="24"/>
      <c r="L35" s="26" t="s">
        <v>1081</v>
      </c>
      <c r="M35" s="20" t="s">
        <v>533</v>
      </c>
      <c r="N35" s="20" t="s">
        <v>393</v>
      </c>
    </row>
    <row r="36" spans="1:14" ht="38.25">
      <c r="A36" s="21">
        <v>31</v>
      </c>
      <c r="B36" s="7" t="s">
        <v>1066</v>
      </c>
      <c r="C36" s="20" t="s">
        <v>1355</v>
      </c>
      <c r="D36" s="20" t="s">
        <v>1883</v>
      </c>
      <c r="E36" s="18" t="s">
        <v>1082</v>
      </c>
      <c r="F36" s="19" t="s">
        <v>1083</v>
      </c>
      <c r="G36" s="24"/>
      <c r="H36" s="24"/>
      <c r="I36" s="25">
        <v>1</v>
      </c>
      <c r="J36" s="24"/>
      <c r="K36" s="24"/>
      <c r="L36" s="26" t="s">
        <v>1084</v>
      </c>
      <c r="M36" s="20" t="s">
        <v>393</v>
      </c>
      <c r="N36" s="20" t="s">
        <v>393</v>
      </c>
    </row>
    <row r="37" spans="1:14" ht="38.25">
      <c r="A37" s="21">
        <v>32</v>
      </c>
      <c r="B37" s="7" t="s">
        <v>1066</v>
      </c>
      <c r="C37" s="20" t="s">
        <v>86</v>
      </c>
      <c r="D37" s="20" t="s">
        <v>1881</v>
      </c>
      <c r="E37" s="18" t="s">
        <v>336</v>
      </c>
      <c r="F37" s="19" t="s">
        <v>534</v>
      </c>
      <c r="G37" s="24"/>
      <c r="H37" s="24"/>
      <c r="I37" s="25">
        <v>1</v>
      </c>
      <c r="J37" s="24"/>
      <c r="K37" s="24"/>
      <c r="L37" s="26" t="s">
        <v>1085</v>
      </c>
      <c r="M37" s="20" t="s">
        <v>393</v>
      </c>
      <c r="N37" s="20" t="s">
        <v>393</v>
      </c>
    </row>
    <row r="38" spans="1:14" ht="38.25">
      <c r="A38" s="21">
        <v>32</v>
      </c>
      <c r="B38" s="7" t="s">
        <v>1066</v>
      </c>
      <c r="C38" s="20" t="s">
        <v>86</v>
      </c>
      <c r="D38" s="20" t="s">
        <v>1881</v>
      </c>
      <c r="E38" s="18" t="s">
        <v>337</v>
      </c>
      <c r="F38" s="19" t="s">
        <v>534</v>
      </c>
      <c r="G38" s="24"/>
      <c r="H38" s="24"/>
      <c r="I38" s="25">
        <v>1</v>
      </c>
      <c r="J38" s="24"/>
      <c r="K38" s="24"/>
      <c r="L38" s="26" t="s">
        <v>1085</v>
      </c>
      <c r="M38" s="20" t="s">
        <v>393</v>
      </c>
      <c r="N38" s="20" t="s">
        <v>393</v>
      </c>
    </row>
    <row r="39" spans="1:14" ht="38.25">
      <c r="A39" s="27">
        <v>33</v>
      </c>
      <c r="B39" s="7" t="s">
        <v>1066</v>
      </c>
      <c r="C39" s="28" t="s">
        <v>1355</v>
      </c>
      <c r="D39" s="28" t="s">
        <v>1883</v>
      </c>
      <c r="E39" s="29" t="s">
        <v>338</v>
      </c>
      <c r="F39" s="30" t="s">
        <v>535</v>
      </c>
      <c r="G39" s="31"/>
      <c r="H39" s="31"/>
      <c r="I39" s="32"/>
      <c r="J39" s="31">
        <v>1</v>
      </c>
      <c r="K39" s="31"/>
      <c r="L39" s="33" t="s">
        <v>1086</v>
      </c>
      <c r="M39" s="28" t="s">
        <v>393</v>
      </c>
      <c r="N39" s="28" t="s">
        <v>393</v>
      </c>
    </row>
    <row r="40" spans="1:14" ht="38.25">
      <c r="A40" s="27">
        <v>33</v>
      </c>
      <c r="B40" s="7" t="s">
        <v>1066</v>
      </c>
      <c r="C40" s="28" t="s">
        <v>1355</v>
      </c>
      <c r="D40" s="28" t="s">
        <v>1883</v>
      </c>
      <c r="E40" s="29" t="s">
        <v>339</v>
      </c>
      <c r="F40" s="30" t="s">
        <v>535</v>
      </c>
      <c r="G40" s="31"/>
      <c r="H40" s="31"/>
      <c r="I40" s="32"/>
      <c r="J40" s="31">
        <v>1</v>
      </c>
      <c r="K40" s="31"/>
      <c r="L40" s="33" t="s">
        <v>1086</v>
      </c>
      <c r="M40" s="28" t="s">
        <v>393</v>
      </c>
      <c r="N40" s="28" t="s">
        <v>393</v>
      </c>
    </row>
    <row r="41" spans="1:14" ht="77.25" thickBot="1">
      <c r="A41" s="34">
        <v>34</v>
      </c>
      <c r="B41" s="7" t="s">
        <v>1066</v>
      </c>
      <c r="C41" s="34" t="s">
        <v>1344</v>
      </c>
      <c r="D41" s="34" t="s">
        <v>536</v>
      </c>
      <c r="E41" s="34" t="s">
        <v>1087</v>
      </c>
      <c r="F41" s="34" t="s">
        <v>537</v>
      </c>
      <c r="G41" s="34"/>
      <c r="H41" s="34"/>
      <c r="I41" s="34">
        <v>1</v>
      </c>
      <c r="J41" s="34"/>
      <c r="K41" s="34"/>
      <c r="L41" s="34" t="s">
        <v>780</v>
      </c>
      <c r="M41" s="34" t="s">
        <v>393</v>
      </c>
      <c r="N41" s="34" t="s">
        <v>393</v>
      </c>
    </row>
    <row r="42" spans="1:14" s="44" customFormat="1" ht="24">
      <c r="A42" s="35">
        <v>1</v>
      </c>
      <c r="B42" s="36" t="s">
        <v>1067</v>
      </c>
      <c r="C42" s="37" t="s">
        <v>538</v>
      </c>
      <c r="D42" s="38" t="s">
        <v>539</v>
      </c>
      <c r="E42" s="39" t="s">
        <v>897</v>
      </c>
      <c r="F42" s="40" t="s">
        <v>898</v>
      </c>
      <c r="G42" s="41">
        <v>1</v>
      </c>
      <c r="H42" s="41">
        <v>0</v>
      </c>
      <c r="I42" s="41">
        <v>0</v>
      </c>
      <c r="J42" s="41">
        <v>0</v>
      </c>
      <c r="K42" s="41">
        <v>0</v>
      </c>
      <c r="L42" s="42" t="s">
        <v>899</v>
      </c>
      <c r="M42" s="42"/>
      <c r="N42" s="43"/>
    </row>
    <row r="43" spans="1:14" s="44" customFormat="1" ht="24.75" thickBot="1">
      <c r="A43" s="45">
        <v>2</v>
      </c>
      <c r="B43" s="46" t="s">
        <v>1067</v>
      </c>
      <c r="C43" s="47" t="s">
        <v>538</v>
      </c>
      <c r="D43" s="48" t="s">
        <v>900</v>
      </c>
      <c r="E43" s="49" t="s">
        <v>901</v>
      </c>
      <c r="F43" s="50" t="s">
        <v>902</v>
      </c>
      <c r="G43" s="51">
        <v>0</v>
      </c>
      <c r="H43" s="51">
        <v>1</v>
      </c>
      <c r="I43" s="51">
        <v>0</v>
      </c>
      <c r="J43" s="51">
        <v>0</v>
      </c>
      <c r="K43" s="51">
        <v>0</v>
      </c>
      <c r="L43" s="52" t="s">
        <v>903</v>
      </c>
      <c r="M43" s="52"/>
      <c r="N43" s="53"/>
    </row>
    <row r="44" spans="1:14" s="44" customFormat="1" ht="12">
      <c r="A44" s="35">
        <v>3</v>
      </c>
      <c r="B44" s="46" t="s">
        <v>1067</v>
      </c>
      <c r="C44" s="47" t="s">
        <v>538</v>
      </c>
      <c r="D44" s="48" t="s">
        <v>904</v>
      </c>
      <c r="E44" s="49" t="s">
        <v>905</v>
      </c>
      <c r="F44" s="54">
        <v>39087</v>
      </c>
      <c r="G44" s="55">
        <v>0</v>
      </c>
      <c r="H44" s="55">
        <v>0</v>
      </c>
      <c r="I44" s="55">
        <v>0</v>
      </c>
      <c r="J44" s="55">
        <v>1</v>
      </c>
      <c r="K44" s="55">
        <v>0</v>
      </c>
      <c r="L44" s="52" t="s">
        <v>906</v>
      </c>
      <c r="M44" s="52"/>
      <c r="N44" s="53"/>
    </row>
    <row r="45" spans="1:14" s="44" customFormat="1" ht="36.75" thickBot="1">
      <c r="A45" s="45">
        <v>4</v>
      </c>
      <c r="B45" s="46" t="s">
        <v>1067</v>
      </c>
      <c r="C45" s="47" t="s">
        <v>538</v>
      </c>
      <c r="D45" s="48" t="s">
        <v>900</v>
      </c>
      <c r="E45" s="49" t="s">
        <v>907</v>
      </c>
      <c r="F45" s="50" t="s">
        <v>908</v>
      </c>
      <c r="G45" s="51">
        <v>0</v>
      </c>
      <c r="H45" s="51">
        <v>1</v>
      </c>
      <c r="I45" s="51">
        <v>0</v>
      </c>
      <c r="J45" s="51">
        <v>0</v>
      </c>
      <c r="K45" s="51">
        <v>0</v>
      </c>
      <c r="L45" s="52" t="s">
        <v>909</v>
      </c>
      <c r="M45" s="56"/>
      <c r="N45" s="53"/>
    </row>
    <row r="46" spans="1:14" s="44" customFormat="1" ht="12">
      <c r="A46" s="35">
        <v>5</v>
      </c>
      <c r="B46" s="46" t="s">
        <v>1067</v>
      </c>
      <c r="C46" s="47" t="s">
        <v>538</v>
      </c>
      <c r="D46" s="48" t="s">
        <v>910</v>
      </c>
      <c r="E46" s="49" t="s">
        <v>911</v>
      </c>
      <c r="F46" s="54">
        <v>39088</v>
      </c>
      <c r="G46" s="51">
        <v>0</v>
      </c>
      <c r="H46" s="51">
        <v>0</v>
      </c>
      <c r="I46" s="51">
        <v>1</v>
      </c>
      <c r="J46" s="51">
        <v>0</v>
      </c>
      <c r="K46" s="51">
        <v>0</v>
      </c>
      <c r="L46" s="52" t="s">
        <v>425</v>
      </c>
      <c r="M46" s="52"/>
      <c r="N46" s="53"/>
    </row>
    <row r="47" spans="1:14" s="44" customFormat="1" thickBot="1">
      <c r="A47" s="45">
        <v>6</v>
      </c>
      <c r="B47" s="46" t="s">
        <v>1067</v>
      </c>
      <c r="C47" s="47" t="s">
        <v>538</v>
      </c>
      <c r="D47" s="48" t="s">
        <v>539</v>
      </c>
      <c r="E47" s="49" t="s">
        <v>426</v>
      </c>
      <c r="F47" s="54">
        <v>39147</v>
      </c>
      <c r="G47" s="51">
        <v>0</v>
      </c>
      <c r="H47" s="51">
        <v>0</v>
      </c>
      <c r="I47" s="51">
        <v>0</v>
      </c>
      <c r="J47" s="51">
        <v>0</v>
      </c>
      <c r="K47" s="51">
        <v>1</v>
      </c>
      <c r="L47" s="52" t="s">
        <v>427</v>
      </c>
      <c r="M47" s="52"/>
      <c r="N47" s="53"/>
    </row>
    <row r="48" spans="1:14" s="44" customFormat="1" ht="24">
      <c r="A48" s="35">
        <v>7</v>
      </c>
      <c r="B48" s="46" t="s">
        <v>1067</v>
      </c>
      <c r="C48" s="47" t="s">
        <v>538</v>
      </c>
      <c r="D48" s="48" t="s">
        <v>910</v>
      </c>
      <c r="E48" s="49" t="s">
        <v>426</v>
      </c>
      <c r="F48" s="54">
        <v>39208</v>
      </c>
      <c r="G48" s="51">
        <v>0</v>
      </c>
      <c r="H48" s="51">
        <v>0</v>
      </c>
      <c r="I48" s="51">
        <v>0</v>
      </c>
      <c r="J48" s="51">
        <v>0</v>
      </c>
      <c r="K48" s="51">
        <v>1</v>
      </c>
      <c r="L48" s="52" t="s">
        <v>428</v>
      </c>
      <c r="M48" s="52"/>
      <c r="N48" s="53"/>
    </row>
    <row r="49" spans="1:14" s="44" customFormat="1" thickBot="1">
      <c r="A49" s="45">
        <v>8</v>
      </c>
      <c r="B49" s="46" t="s">
        <v>1067</v>
      </c>
      <c r="C49" s="47" t="s">
        <v>538</v>
      </c>
      <c r="D49" s="48" t="s">
        <v>900</v>
      </c>
      <c r="E49" s="49" t="s">
        <v>1405</v>
      </c>
      <c r="F49" s="54">
        <v>39208</v>
      </c>
      <c r="G49" s="55">
        <v>0</v>
      </c>
      <c r="H49" s="51">
        <v>0</v>
      </c>
      <c r="I49" s="55">
        <v>0</v>
      </c>
      <c r="J49" s="55">
        <v>0</v>
      </c>
      <c r="K49" s="55">
        <v>1</v>
      </c>
      <c r="L49" s="52" t="s">
        <v>429</v>
      </c>
      <c r="M49" s="52"/>
      <c r="N49" s="53"/>
    </row>
    <row r="50" spans="1:14" s="44" customFormat="1" ht="12">
      <c r="A50" s="35">
        <v>9</v>
      </c>
      <c r="B50" s="46" t="s">
        <v>1067</v>
      </c>
      <c r="C50" s="47" t="s">
        <v>538</v>
      </c>
      <c r="D50" s="48" t="s">
        <v>910</v>
      </c>
      <c r="E50" s="49" t="s">
        <v>430</v>
      </c>
      <c r="F50" s="54">
        <v>39269</v>
      </c>
      <c r="G50" s="57">
        <v>0</v>
      </c>
      <c r="H50" s="57">
        <v>0</v>
      </c>
      <c r="I50" s="57">
        <v>1</v>
      </c>
      <c r="J50" s="57">
        <v>0</v>
      </c>
      <c r="K50" s="57">
        <v>0</v>
      </c>
      <c r="L50" s="52" t="s">
        <v>425</v>
      </c>
      <c r="M50" s="58"/>
      <c r="N50" s="53"/>
    </row>
    <row r="51" spans="1:14" s="44" customFormat="1" thickBot="1">
      <c r="A51" s="45">
        <v>10</v>
      </c>
      <c r="B51" s="46" t="s">
        <v>1067</v>
      </c>
      <c r="C51" s="47" t="s">
        <v>538</v>
      </c>
      <c r="D51" s="48" t="s">
        <v>904</v>
      </c>
      <c r="E51" s="49" t="s">
        <v>431</v>
      </c>
      <c r="F51" s="54">
        <v>39269</v>
      </c>
      <c r="G51" s="57">
        <v>0</v>
      </c>
      <c r="H51" s="57">
        <v>0</v>
      </c>
      <c r="I51" s="57">
        <v>0</v>
      </c>
      <c r="J51" s="57">
        <v>0</v>
      </c>
      <c r="K51" s="57">
        <v>1</v>
      </c>
      <c r="L51" s="52" t="s">
        <v>906</v>
      </c>
      <c r="M51" s="58"/>
      <c r="N51" s="53"/>
    </row>
    <row r="52" spans="1:14" s="44" customFormat="1" ht="24">
      <c r="A52" s="35">
        <v>11</v>
      </c>
      <c r="B52" s="46" t="s">
        <v>1067</v>
      </c>
      <c r="C52" s="47" t="s">
        <v>538</v>
      </c>
      <c r="D52" s="48" t="s">
        <v>910</v>
      </c>
      <c r="E52" s="49" t="s">
        <v>432</v>
      </c>
      <c r="F52" s="50" t="s">
        <v>433</v>
      </c>
      <c r="G52" s="57">
        <v>0</v>
      </c>
      <c r="H52" s="57">
        <v>0</v>
      </c>
      <c r="I52" s="57">
        <v>1</v>
      </c>
      <c r="J52" s="57">
        <v>0</v>
      </c>
      <c r="K52" s="57">
        <v>0</v>
      </c>
      <c r="L52" s="52" t="s">
        <v>494</v>
      </c>
      <c r="M52" s="58"/>
      <c r="N52" s="53"/>
    </row>
    <row r="53" spans="1:14" s="44" customFormat="1" thickBot="1">
      <c r="A53" s="45">
        <v>12</v>
      </c>
      <c r="B53" s="46" t="s">
        <v>1067</v>
      </c>
      <c r="C53" s="47" t="s">
        <v>538</v>
      </c>
      <c r="D53" s="48" t="s">
        <v>904</v>
      </c>
      <c r="E53" s="49" t="s">
        <v>495</v>
      </c>
      <c r="F53" s="50" t="s">
        <v>496</v>
      </c>
      <c r="G53" s="57">
        <v>0</v>
      </c>
      <c r="H53" s="57">
        <v>0</v>
      </c>
      <c r="I53" s="57">
        <v>1</v>
      </c>
      <c r="J53" s="57">
        <v>0</v>
      </c>
      <c r="K53" s="57">
        <v>0</v>
      </c>
      <c r="L53" s="52" t="s">
        <v>425</v>
      </c>
      <c r="M53" s="58"/>
      <c r="N53" s="53"/>
    </row>
    <row r="54" spans="1:14" s="44" customFormat="1" ht="24">
      <c r="A54" s="35">
        <v>13</v>
      </c>
      <c r="B54" s="46" t="s">
        <v>1067</v>
      </c>
      <c r="C54" s="47" t="s">
        <v>538</v>
      </c>
      <c r="D54" s="48" t="s">
        <v>904</v>
      </c>
      <c r="E54" s="49" t="s">
        <v>497</v>
      </c>
      <c r="F54" s="50" t="s">
        <v>496</v>
      </c>
      <c r="G54" s="57">
        <v>0</v>
      </c>
      <c r="H54" s="57">
        <v>0</v>
      </c>
      <c r="I54" s="57">
        <v>0</v>
      </c>
      <c r="J54" s="57">
        <v>0</v>
      </c>
      <c r="K54" s="57">
        <v>1</v>
      </c>
      <c r="L54" s="52" t="s">
        <v>149</v>
      </c>
      <c r="M54" s="58"/>
      <c r="N54" s="53"/>
    </row>
    <row r="55" spans="1:14" s="44" customFormat="1" ht="24.75" thickBot="1">
      <c r="A55" s="45">
        <v>14</v>
      </c>
      <c r="B55" s="46" t="s">
        <v>1067</v>
      </c>
      <c r="C55" s="47" t="s">
        <v>538</v>
      </c>
      <c r="D55" s="48" t="s">
        <v>150</v>
      </c>
      <c r="E55" s="49" t="s">
        <v>151</v>
      </c>
      <c r="F55" s="54">
        <v>39301</v>
      </c>
      <c r="G55" s="57">
        <v>0</v>
      </c>
      <c r="H55" s="57">
        <v>1</v>
      </c>
      <c r="I55" s="57">
        <v>0</v>
      </c>
      <c r="J55" s="57">
        <v>0</v>
      </c>
      <c r="K55" s="57">
        <v>0</v>
      </c>
      <c r="L55" s="52" t="s">
        <v>0</v>
      </c>
      <c r="M55" s="58"/>
      <c r="N55" s="53"/>
    </row>
    <row r="56" spans="1:14" s="44" customFormat="1" ht="12">
      <c r="A56" s="35">
        <v>15</v>
      </c>
      <c r="B56" s="46" t="s">
        <v>1067</v>
      </c>
      <c r="C56" s="47" t="s">
        <v>538</v>
      </c>
      <c r="D56" s="48" t="s">
        <v>910</v>
      </c>
      <c r="E56" s="49" t="s">
        <v>426</v>
      </c>
      <c r="F56" s="161">
        <v>39393</v>
      </c>
      <c r="G56" s="57">
        <v>0</v>
      </c>
      <c r="H56" s="57">
        <v>0</v>
      </c>
      <c r="I56" s="57">
        <v>0</v>
      </c>
      <c r="J56" s="57">
        <v>0</v>
      </c>
      <c r="K56" s="57">
        <v>1</v>
      </c>
      <c r="L56" s="52" t="s">
        <v>427</v>
      </c>
      <c r="M56" s="58"/>
      <c r="N56" s="53"/>
    </row>
    <row r="57" spans="1:14" s="44" customFormat="1" ht="24.75" thickBot="1">
      <c r="A57" s="45">
        <v>16</v>
      </c>
      <c r="B57" s="46" t="s">
        <v>1067</v>
      </c>
      <c r="C57" s="47" t="s">
        <v>538</v>
      </c>
      <c r="D57" s="48" t="s">
        <v>1</v>
      </c>
      <c r="E57" s="49" t="s">
        <v>426</v>
      </c>
      <c r="F57" s="50" t="s">
        <v>2</v>
      </c>
      <c r="G57" s="57">
        <v>0</v>
      </c>
      <c r="H57" s="57">
        <v>0</v>
      </c>
      <c r="I57" s="57">
        <v>0</v>
      </c>
      <c r="J57" s="57">
        <v>0</v>
      </c>
      <c r="K57" s="57">
        <v>1</v>
      </c>
      <c r="L57" s="52" t="s">
        <v>3</v>
      </c>
      <c r="M57" s="58"/>
      <c r="N57" s="53"/>
    </row>
    <row r="58" spans="1:14" s="44" customFormat="1" ht="12">
      <c r="A58" s="35">
        <v>17</v>
      </c>
      <c r="B58" s="46" t="s">
        <v>1067</v>
      </c>
      <c r="C58" s="47" t="s">
        <v>538</v>
      </c>
      <c r="D58" s="48" t="s">
        <v>4</v>
      </c>
      <c r="E58" s="49" t="s">
        <v>5</v>
      </c>
      <c r="F58" s="50" t="s">
        <v>6</v>
      </c>
      <c r="G58" s="57">
        <v>0</v>
      </c>
      <c r="H58" s="57">
        <v>0</v>
      </c>
      <c r="I58" s="57">
        <v>0</v>
      </c>
      <c r="J58" s="57">
        <v>0</v>
      </c>
      <c r="K58" s="57">
        <v>1</v>
      </c>
      <c r="L58" s="52" t="s">
        <v>7</v>
      </c>
      <c r="M58" s="58"/>
      <c r="N58" s="53"/>
    </row>
    <row r="59" spans="1:14" s="44" customFormat="1" thickBot="1">
      <c r="A59" s="45">
        <v>18</v>
      </c>
      <c r="B59" s="46" t="s">
        <v>1067</v>
      </c>
      <c r="C59" s="47" t="s">
        <v>538</v>
      </c>
      <c r="D59" s="48" t="s">
        <v>900</v>
      </c>
      <c r="E59" s="49" t="s">
        <v>426</v>
      </c>
      <c r="F59" s="50" t="s">
        <v>8</v>
      </c>
      <c r="G59" s="57">
        <v>0</v>
      </c>
      <c r="H59" s="57">
        <v>0</v>
      </c>
      <c r="I59" s="57">
        <v>0</v>
      </c>
      <c r="J59" s="57">
        <v>0</v>
      </c>
      <c r="K59" s="57">
        <v>1</v>
      </c>
      <c r="L59" s="52" t="s">
        <v>7</v>
      </c>
      <c r="M59" s="58"/>
      <c r="N59" s="53"/>
    </row>
    <row r="60" spans="1:14" s="44" customFormat="1" ht="24">
      <c r="A60" s="35">
        <v>19</v>
      </c>
      <c r="B60" s="46" t="s">
        <v>1067</v>
      </c>
      <c r="C60" s="47" t="s">
        <v>538</v>
      </c>
      <c r="D60" s="48" t="s">
        <v>910</v>
      </c>
      <c r="E60" s="49" t="s">
        <v>9</v>
      </c>
      <c r="F60" s="50" t="s">
        <v>10</v>
      </c>
      <c r="G60" s="57">
        <v>0</v>
      </c>
      <c r="H60" s="57">
        <v>0</v>
      </c>
      <c r="I60" s="57">
        <v>1</v>
      </c>
      <c r="J60" s="57">
        <v>0</v>
      </c>
      <c r="K60" s="57">
        <v>0</v>
      </c>
      <c r="L60" s="52" t="s">
        <v>11</v>
      </c>
      <c r="M60" s="58"/>
      <c r="N60" s="53"/>
    </row>
    <row r="61" spans="1:14" s="44" customFormat="1" ht="24.75" thickBot="1">
      <c r="A61" s="45">
        <v>20</v>
      </c>
      <c r="B61" s="46" t="s">
        <v>1067</v>
      </c>
      <c r="C61" s="47" t="s">
        <v>538</v>
      </c>
      <c r="D61" s="48" t="s">
        <v>900</v>
      </c>
      <c r="E61" s="49" t="s">
        <v>426</v>
      </c>
      <c r="F61" s="50" t="s">
        <v>12</v>
      </c>
      <c r="G61" s="57">
        <v>0</v>
      </c>
      <c r="H61" s="57">
        <v>0</v>
      </c>
      <c r="I61" s="57">
        <v>0</v>
      </c>
      <c r="J61" s="57">
        <v>0</v>
      </c>
      <c r="K61" s="57">
        <v>1</v>
      </c>
      <c r="L61" s="52" t="s">
        <v>13</v>
      </c>
      <c r="M61" s="58"/>
      <c r="N61" s="53"/>
    </row>
    <row r="62" spans="1:14" s="44" customFormat="1" ht="24">
      <c r="A62" s="35">
        <v>21</v>
      </c>
      <c r="B62" s="46" t="s">
        <v>1067</v>
      </c>
      <c r="C62" s="47" t="s">
        <v>538</v>
      </c>
      <c r="D62" s="48" t="s">
        <v>900</v>
      </c>
      <c r="E62" s="49" t="s">
        <v>426</v>
      </c>
      <c r="F62" s="54">
        <v>39090</v>
      </c>
      <c r="G62" s="57">
        <v>0</v>
      </c>
      <c r="H62" s="57">
        <v>0</v>
      </c>
      <c r="I62" s="57">
        <v>0</v>
      </c>
      <c r="J62" s="57">
        <v>0</v>
      </c>
      <c r="K62" s="57">
        <v>1</v>
      </c>
      <c r="L62" s="52" t="s">
        <v>14</v>
      </c>
      <c r="M62" s="58"/>
      <c r="N62" s="53"/>
    </row>
    <row r="63" spans="1:14" s="44" customFormat="1" ht="24.75" thickBot="1">
      <c r="A63" s="45">
        <v>22</v>
      </c>
      <c r="B63" s="46" t="s">
        <v>1067</v>
      </c>
      <c r="C63" s="47" t="s">
        <v>538</v>
      </c>
      <c r="D63" s="48" t="s">
        <v>900</v>
      </c>
      <c r="E63" s="49" t="s">
        <v>426</v>
      </c>
      <c r="F63" s="54">
        <v>39149</v>
      </c>
      <c r="G63" s="57">
        <v>0</v>
      </c>
      <c r="H63" s="57">
        <v>0</v>
      </c>
      <c r="I63" s="57">
        <v>0</v>
      </c>
      <c r="J63" s="57">
        <v>0</v>
      </c>
      <c r="K63" s="57">
        <v>1</v>
      </c>
      <c r="L63" s="52" t="s">
        <v>14</v>
      </c>
      <c r="M63" s="58"/>
      <c r="N63" s="53"/>
    </row>
    <row r="64" spans="1:14" s="44" customFormat="1" ht="12">
      <c r="A64" s="35">
        <v>23</v>
      </c>
      <c r="B64" s="46" t="s">
        <v>1067</v>
      </c>
      <c r="C64" s="47" t="s">
        <v>538</v>
      </c>
      <c r="D64" s="48" t="s">
        <v>910</v>
      </c>
      <c r="E64" s="49" t="s">
        <v>426</v>
      </c>
      <c r="F64" s="54">
        <v>39149</v>
      </c>
      <c r="G64" s="57">
        <v>0</v>
      </c>
      <c r="H64" s="57">
        <v>0</v>
      </c>
      <c r="I64" s="57">
        <v>0</v>
      </c>
      <c r="J64" s="57">
        <v>0</v>
      </c>
      <c r="K64" s="57">
        <v>1</v>
      </c>
      <c r="L64" s="52" t="s">
        <v>427</v>
      </c>
      <c r="M64" s="58"/>
      <c r="N64" s="53"/>
    </row>
    <row r="65" spans="1:14" s="44" customFormat="1" thickBot="1">
      <c r="A65" s="45">
        <v>24</v>
      </c>
      <c r="B65" s="46" t="s">
        <v>1067</v>
      </c>
      <c r="C65" s="47" t="s">
        <v>538</v>
      </c>
      <c r="D65" s="48" t="s">
        <v>910</v>
      </c>
      <c r="E65" s="49" t="s">
        <v>15</v>
      </c>
      <c r="F65" s="54">
        <v>39210</v>
      </c>
      <c r="G65" s="57">
        <v>0</v>
      </c>
      <c r="H65" s="57">
        <v>0</v>
      </c>
      <c r="I65" s="57">
        <v>0</v>
      </c>
      <c r="J65" s="57">
        <v>0</v>
      </c>
      <c r="K65" s="57">
        <v>1</v>
      </c>
      <c r="L65" s="52" t="s">
        <v>427</v>
      </c>
      <c r="M65" s="58"/>
      <c r="N65" s="53"/>
    </row>
    <row r="66" spans="1:14" s="44" customFormat="1" ht="12">
      <c r="A66" s="35">
        <v>25</v>
      </c>
      <c r="B66" s="46" t="s">
        <v>1067</v>
      </c>
      <c r="C66" s="47" t="s">
        <v>538</v>
      </c>
      <c r="D66" s="48" t="s">
        <v>910</v>
      </c>
      <c r="E66" s="49" t="s">
        <v>426</v>
      </c>
      <c r="F66" s="54">
        <v>39210</v>
      </c>
      <c r="G66" s="57">
        <v>0</v>
      </c>
      <c r="H66" s="57">
        <v>0</v>
      </c>
      <c r="I66" s="57">
        <v>0</v>
      </c>
      <c r="J66" s="57">
        <v>0</v>
      </c>
      <c r="K66" s="57">
        <v>1</v>
      </c>
      <c r="L66" s="52" t="s">
        <v>427</v>
      </c>
      <c r="M66" s="58"/>
      <c r="N66" s="53"/>
    </row>
    <row r="67" spans="1:14" s="44" customFormat="1" thickBot="1">
      <c r="A67" s="45">
        <v>26</v>
      </c>
      <c r="B67" s="46" t="s">
        <v>1067</v>
      </c>
      <c r="C67" s="47" t="s">
        <v>538</v>
      </c>
      <c r="D67" s="48" t="s">
        <v>1</v>
      </c>
      <c r="E67" s="49" t="s">
        <v>16</v>
      </c>
      <c r="F67" s="50" t="s">
        <v>17</v>
      </c>
      <c r="G67" s="57">
        <v>0</v>
      </c>
      <c r="H67" s="57">
        <v>0</v>
      </c>
      <c r="I67" s="57">
        <v>0</v>
      </c>
      <c r="J67" s="57">
        <v>0</v>
      </c>
      <c r="K67" s="57">
        <v>1</v>
      </c>
      <c r="L67" s="52" t="s">
        <v>18</v>
      </c>
      <c r="M67" s="58"/>
      <c r="N67" s="53"/>
    </row>
    <row r="68" spans="1:14" s="44" customFormat="1" ht="24">
      <c r="A68" s="35">
        <v>27</v>
      </c>
      <c r="B68" s="46" t="s">
        <v>1067</v>
      </c>
      <c r="C68" s="47" t="s">
        <v>538</v>
      </c>
      <c r="D68" s="48" t="s">
        <v>900</v>
      </c>
      <c r="E68" s="49" t="s">
        <v>426</v>
      </c>
      <c r="F68" s="50" t="s">
        <v>17</v>
      </c>
      <c r="G68" s="57">
        <v>0</v>
      </c>
      <c r="H68" s="57">
        <v>0</v>
      </c>
      <c r="I68" s="57">
        <v>0</v>
      </c>
      <c r="J68" s="57">
        <v>0</v>
      </c>
      <c r="K68" s="57">
        <v>1</v>
      </c>
      <c r="L68" s="52" t="s">
        <v>19</v>
      </c>
      <c r="M68" s="58"/>
      <c r="N68" s="53"/>
    </row>
    <row r="69" spans="1:14" s="44" customFormat="1" ht="48.75" thickBot="1">
      <c r="A69" s="45">
        <v>28</v>
      </c>
      <c r="B69" s="46" t="s">
        <v>1067</v>
      </c>
      <c r="C69" s="47" t="s">
        <v>538</v>
      </c>
      <c r="D69" s="48" t="s">
        <v>4</v>
      </c>
      <c r="E69" s="49" t="s">
        <v>426</v>
      </c>
      <c r="F69" s="50" t="s">
        <v>20</v>
      </c>
      <c r="G69" s="57">
        <v>0</v>
      </c>
      <c r="H69" s="57">
        <v>0</v>
      </c>
      <c r="I69" s="57">
        <v>0</v>
      </c>
      <c r="J69" s="57">
        <v>0</v>
      </c>
      <c r="K69" s="57">
        <v>1</v>
      </c>
      <c r="L69" s="52" t="s">
        <v>21</v>
      </c>
      <c r="M69" s="58"/>
      <c r="N69" s="53"/>
    </row>
    <row r="70" spans="1:14" s="44" customFormat="1" ht="60">
      <c r="A70" s="35">
        <v>29</v>
      </c>
      <c r="B70" s="46" t="s">
        <v>1067</v>
      </c>
      <c r="C70" s="47" t="s">
        <v>538</v>
      </c>
      <c r="D70" s="48" t="s">
        <v>4</v>
      </c>
      <c r="E70" s="49" t="s">
        <v>426</v>
      </c>
      <c r="F70" s="50" t="s">
        <v>22</v>
      </c>
      <c r="G70" s="57">
        <v>0</v>
      </c>
      <c r="H70" s="57">
        <v>0</v>
      </c>
      <c r="I70" s="57">
        <v>0</v>
      </c>
      <c r="J70" s="57">
        <v>0</v>
      </c>
      <c r="K70" s="57">
        <v>1</v>
      </c>
      <c r="L70" s="52" t="s">
        <v>23</v>
      </c>
      <c r="M70" s="58"/>
      <c r="N70" s="53"/>
    </row>
    <row r="71" spans="1:14" s="44" customFormat="1" ht="36.75" thickBot="1">
      <c r="A71" s="45">
        <v>30</v>
      </c>
      <c r="B71" s="46" t="s">
        <v>1067</v>
      </c>
      <c r="C71" s="47" t="s">
        <v>538</v>
      </c>
      <c r="D71" s="48" t="s">
        <v>24</v>
      </c>
      <c r="E71" s="49" t="s">
        <v>154</v>
      </c>
      <c r="F71" s="160" t="s">
        <v>25</v>
      </c>
      <c r="G71" s="57">
        <v>0</v>
      </c>
      <c r="H71" s="57">
        <v>0</v>
      </c>
      <c r="I71" s="57">
        <v>1</v>
      </c>
      <c r="J71" s="57">
        <v>0</v>
      </c>
      <c r="K71" s="57">
        <v>0</v>
      </c>
      <c r="L71" s="52" t="s">
        <v>155</v>
      </c>
      <c r="M71" s="58"/>
      <c r="N71" s="53"/>
    </row>
    <row r="72" spans="1:14" s="44" customFormat="1" ht="72">
      <c r="A72" s="35">
        <v>31</v>
      </c>
      <c r="B72" s="46" t="s">
        <v>1067</v>
      </c>
      <c r="C72" s="47" t="s">
        <v>538</v>
      </c>
      <c r="D72" s="48" t="s">
        <v>4</v>
      </c>
      <c r="E72" s="49" t="s">
        <v>1405</v>
      </c>
      <c r="F72" s="160" t="s">
        <v>26</v>
      </c>
      <c r="G72" s="57">
        <v>0</v>
      </c>
      <c r="H72" s="57">
        <v>0</v>
      </c>
      <c r="I72" s="57">
        <v>0</v>
      </c>
      <c r="J72" s="57">
        <v>0</v>
      </c>
      <c r="K72" s="57">
        <v>1</v>
      </c>
      <c r="L72" s="52" t="s">
        <v>183</v>
      </c>
      <c r="M72" s="58"/>
      <c r="N72" s="53"/>
    </row>
    <row r="73" spans="1:14" s="44" customFormat="1" ht="36.75" thickBot="1">
      <c r="A73" s="45">
        <v>32</v>
      </c>
      <c r="B73" s="46" t="s">
        <v>1067</v>
      </c>
      <c r="C73" s="59" t="s">
        <v>184</v>
      </c>
      <c r="D73" s="59" t="s">
        <v>185</v>
      </c>
      <c r="E73" s="59" t="s">
        <v>981</v>
      </c>
      <c r="F73" s="60">
        <v>39299</v>
      </c>
      <c r="G73" s="55">
        <v>0</v>
      </c>
      <c r="H73" s="55">
        <v>0</v>
      </c>
      <c r="I73" s="55">
        <v>1</v>
      </c>
      <c r="J73" s="55">
        <v>0</v>
      </c>
      <c r="K73" s="55">
        <v>0</v>
      </c>
      <c r="L73" s="61" t="s">
        <v>1605</v>
      </c>
      <c r="M73" s="52" t="s">
        <v>533</v>
      </c>
      <c r="N73" s="53" t="s">
        <v>733</v>
      </c>
    </row>
    <row r="74" spans="1:14" s="44" customFormat="1" ht="36">
      <c r="A74" s="35">
        <v>33</v>
      </c>
      <c r="B74" s="46" t="s">
        <v>1067</v>
      </c>
      <c r="C74" s="46" t="s">
        <v>184</v>
      </c>
      <c r="D74" s="62" t="s">
        <v>734</v>
      </c>
      <c r="E74" s="62" t="s">
        <v>735</v>
      </c>
      <c r="F74" s="162">
        <v>39360</v>
      </c>
      <c r="G74" s="51">
        <v>0</v>
      </c>
      <c r="H74" s="51">
        <v>1</v>
      </c>
      <c r="I74" s="51">
        <v>0</v>
      </c>
      <c r="J74" s="51">
        <v>0</v>
      </c>
      <c r="K74" s="51">
        <v>0</v>
      </c>
      <c r="L74" s="61" t="s">
        <v>736</v>
      </c>
      <c r="M74" s="64" t="s">
        <v>533</v>
      </c>
      <c r="N74" s="53" t="s">
        <v>737</v>
      </c>
    </row>
    <row r="75" spans="1:14" s="44" customFormat="1" thickBot="1">
      <c r="A75" s="45">
        <v>34</v>
      </c>
      <c r="B75" s="46" t="s">
        <v>1067</v>
      </c>
      <c r="C75" s="59" t="s">
        <v>184</v>
      </c>
      <c r="D75" s="59" t="s">
        <v>734</v>
      </c>
      <c r="E75" s="59" t="s">
        <v>738</v>
      </c>
      <c r="F75" s="60" t="s">
        <v>739</v>
      </c>
      <c r="G75" s="55">
        <v>0</v>
      </c>
      <c r="H75" s="55">
        <v>0</v>
      </c>
      <c r="I75" s="55">
        <v>0</v>
      </c>
      <c r="J75" s="55">
        <v>0</v>
      </c>
      <c r="K75" s="55">
        <v>1</v>
      </c>
      <c r="L75" s="61" t="s">
        <v>580</v>
      </c>
      <c r="M75" s="64"/>
      <c r="N75" s="53" t="s">
        <v>733</v>
      </c>
    </row>
    <row r="76" spans="1:14" s="44" customFormat="1" ht="12">
      <c r="A76" s="35">
        <v>35</v>
      </c>
      <c r="B76" s="46" t="s">
        <v>1067</v>
      </c>
      <c r="C76" s="46" t="s">
        <v>184</v>
      </c>
      <c r="D76" s="46" t="s">
        <v>581</v>
      </c>
      <c r="E76" s="62" t="s">
        <v>582</v>
      </c>
      <c r="F76" s="63" t="s">
        <v>583</v>
      </c>
      <c r="G76" s="51">
        <v>0</v>
      </c>
      <c r="H76" s="51">
        <v>0</v>
      </c>
      <c r="I76" s="51">
        <v>0</v>
      </c>
      <c r="J76" s="51">
        <v>0</v>
      </c>
      <c r="K76" s="51">
        <v>1</v>
      </c>
      <c r="L76" s="61" t="s">
        <v>580</v>
      </c>
      <c r="M76" s="65"/>
      <c r="N76" s="53" t="s">
        <v>733</v>
      </c>
    </row>
    <row r="77" spans="1:14" s="44" customFormat="1" ht="24.75" thickBot="1">
      <c r="A77" s="45">
        <v>36</v>
      </c>
      <c r="B77" s="46" t="s">
        <v>1067</v>
      </c>
      <c r="C77" s="46" t="s">
        <v>184</v>
      </c>
      <c r="D77" s="46" t="s">
        <v>581</v>
      </c>
      <c r="E77" s="62" t="s">
        <v>584</v>
      </c>
      <c r="F77" s="63" t="s">
        <v>583</v>
      </c>
      <c r="G77" s="51">
        <v>0</v>
      </c>
      <c r="H77" s="51">
        <v>0</v>
      </c>
      <c r="I77" s="51">
        <v>1</v>
      </c>
      <c r="J77" s="51">
        <v>0</v>
      </c>
      <c r="K77" s="51">
        <v>0</v>
      </c>
      <c r="L77" s="61" t="s">
        <v>1094</v>
      </c>
      <c r="M77" s="64"/>
      <c r="N77" s="53"/>
    </row>
    <row r="78" spans="1:14" s="44" customFormat="1" ht="12">
      <c r="A78" s="35">
        <v>37</v>
      </c>
      <c r="B78" s="46" t="s">
        <v>1067</v>
      </c>
      <c r="C78" s="46" t="s">
        <v>184</v>
      </c>
      <c r="D78" s="46" t="s">
        <v>581</v>
      </c>
      <c r="E78" s="62" t="s">
        <v>1095</v>
      </c>
      <c r="F78" s="63" t="s">
        <v>1096</v>
      </c>
      <c r="G78" s="51">
        <v>0</v>
      </c>
      <c r="H78" s="51">
        <v>0</v>
      </c>
      <c r="I78" s="51">
        <v>0</v>
      </c>
      <c r="J78" s="51">
        <v>0</v>
      </c>
      <c r="K78" s="51">
        <v>1</v>
      </c>
      <c r="L78" s="61" t="s">
        <v>1097</v>
      </c>
      <c r="M78" s="64"/>
      <c r="N78" s="53" t="s">
        <v>1098</v>
      </c>
    </row>
    <row r="79" spans="1:14" s="44" customFormat="1" thickBot="1">
      <c r="A79" s="45">
        <v>38</v>
      </c>
      <c r="B79" s="46" t="s">
        <v>1067</v>
      </c>
      <c r="C79" s="46" t="s">
        <v>184</v>
      </c>
      <c r="D79" s="46" t="s">
        <v>1099</v>
      </c>
      <c r="E79" s="62" t="s">
        <v>1100</v>
      </c>
      <c r="F79" s="63" t="s">
        <v>1101</v>
      </c>
      <c r="G79" s="51">
        <v>0</v>
      </c>
      <c r="H79" s="51">
        <v>0</v>
      </c>
      <c r="I79" s="51">
        <v>0</v>
      </c>
      <c r="J79" s="51">
        <v>0</v>
      </c>
      <c r="K79" s="51">
        <v>1</v>
      </c>
      <c r="L79" s="61" t="s">
        <v>580</v>
      </c>
      <c r="M79" s="52"/>
      <c r="N79" s="53" t="s">
        <v>733</v>
      </c>
    </row>
    <row r="80" spans="1:14" s="44" customFormat="1" ht="48">
      <c r="A80" s="35">
        <v>39</v>
      </c>
      <c r="B80" s="46" t="s">
        <v>1067</v>
      </c>
      <c r="C80" s="59" t="s">
        <v>184</v>
      </c>
      <c r="D80" s="59" t="s">
        <v>1099</v>
      </c>
      <c r="E80" s="59" t="s">
        <v>1102</v>
      </c>
      <c r="F80" s="60">
        <v>39089</v>
      </c>
      <c r="G80" s="55">
        <v>0</v>
      </c>
      <c r="H80" s="51">
        <v>0</v>
      </c>
      <c r="I80" s="55">
        <v>0</v>
      </c>
      <c r="J80" s="55">
        <v>0</v>
      </c>
      <c r="K80" s="55">
        <v>1</v>
      </c>
      <c r="L80" s="61" t="s">
        <v>1734</v>
      </c>
      <c r="M80" s="64"/>
      <c r="N80" s="53" t="s">
        <v>1098</v>
      </c>
    </row>
    <row r="81" spans="1:15" s="44" customFormat="1" thickBot="1">
      <c r="A81" s="45">
        <v>40</v>
      </c>
      <c r="B81" s="46" t="s">
        <v>1067</v>
      </c>
      <c r="C81" s="59" t="s">
        <v>184</v>
      </c>
      <c r="D81" s="59" t="s">
        <v>734</v>
      </c>
      <c r="E81" s="59" t="s">
        <v>1735</v>
      </c>
      <c r="F81" s="66">
        <v>39209</v>
      </c>
      <c r="G81" s="57">
        <v>0</v>
      </c>
      <c r="H81" s="57">
        <v>0</v>
      </c>
      <c r="I81" s="57">
        <v>0</v>
      </c>
      <c r="J81" s="57">
        <v>0</v>
      </c>
      <c r="K81" s="57">
        <v>1</v>
      </c>
      <c r="L81" s="67" t="s">
        <v>580</v>
      </c>
      <c r="M81" s="68"/>
      <c r="N81" s="53" t="s">
        <v>733</v>
      </c>
    </row>
    <row r="82" spans="1:15" s="44" customFormat="1" ht="12">
      <c r="A82" s="35">
        <v>41</v>
      </c>
      <c r="B82" s="46" t="s">
        <v>1067</v>
      </c>
      <c r="C82" s="59" t="s">
        <v>184</v>
      </c>
      <c r="D82" s="59" t="s">
        <v>185</v>
      </c>
      <c r="E82" s="59" t="s">
        <v>1736</v>
      </c>
      <c r="F82" s="66" t="s">
        <v>1737</v>
      </c>
      <c r="G82" s="57">
        <v>0</v>
      </c>
      <c r="H82" s="57">
        <v>0</v>
      </c>
      <c r="I82" s="57">
        <v>0</v>
      </c>
      <c r="J82" s="57">
        <v>0</v>
      </c>
      <c r="K82" s="57">
        <v>1</v>
      </c>
      <c r="L82" s="67" t="s">
        <v>580</v>
      </c>
      <c r="M82" s="68"/>
      <c r="N82" s="53" t="s">
        <v>733</v>
      </c>
    </row>
    <row r="83" spans="1:15" s="44" customFormat="1" thickBot="1">
      <c r="A83" s="45">
        <v>42</v>
      </c>
      <c r="B83" s="46" t="s">
        <v>1067</v>
      </c>
      <c r="C83" s="59" t="s">
        <v>184</v>
      </c>
      <c r="D83" s="59" t="s">
        <v>185</v>
      </c>
      <c r="E83" s="59" t="s">
        <v>1738</v>
      </c>
      <c r="F83" s="66" t="s">
        <v>1739</v>
      </c>
      <c r="G83" s="57">
        <v>0</v>
      </c>
      <c r="H83" s="57">
        <v>1</v>
      </c>
      <c r="I83" s="57">
        <v>0</v>
      </c>
      <c r="J83" s="57">
        <v>0</v>
      </c>
      <c r="K83" s="57">
        <v>0</v>
      </c>
      <c r="L83" s="67" t="s">
        <v>1740</v>
      </c>
      <c r="M83" s="68"/>
      <c r="N83" s="53" t="s">
        <v>1741</v>
      </c>
    </row>
    <row r="84" spans="1:15" s="44" customFormat="1" ht="24">
      <c r="A84" s="35">
        <v>43</v>
      </c>
      <c r="B84" s="46" t="s">
        <v>1067</v>
      </c>
      <c r="C84" s="59" t="s">
        <v>184</v>
      </c>
      <c r="D84" s="59" t="s">
        <v>185</v>
      </c>
      <c r="E84" s="59" t="s">
        <v>1742</v>
      </c>
      <c r="F84" s="66" t="s">
        <v>1876</v>
      </c>
      <c r="G84" s="57">
        <v>0</v>
      </c>
      <c r="H84" s="57">
        <v>0</v>
      </c>
      <c r="I84" s="57">
        <v>0</v>
      </c>
      <c r="J84" s="57">
        <v>0</v>
      </c>
      <c r="K84" s="57">
        <v>1</v>
      </c>
      <c r="L84" s="67" t="s">
        <v>1103</v>
      </c>
      <c r="M84" s="68"/>
      <c r="N84" s="53"/>
    </row>
    <row r="85" spans="1:15" s="44" customFormat="1" ht="36.75" thickBot="1">
      <c r="A85" s="45">
        <v>44</v>
      </c>
      <c r="B85" s="46" t="s">
        <v>1067</v>
      </c>
      <c r="C85" s="59" t="s">
        <v>184</v>
      </c>
      <c r="D85" s="59" t="s">
        <v>185</v>
      </c>
      <c r="E85" s="59" t="s">
        <v>1104</v>
      </c>
      <c r="F85" s="66" t="s">
        <v>1105</v>
      </c>
      <c r="G85" s="57">
        <v>0</v>
      </c>
      <c r="H85" s="57">
        <v>0</v>
      </c>
      <c r="I85" s="57">
        <v>1</v>
      </c>
      <c r="J85" s="57">
        <v>0</v>
      </c>
      <c r="K85" s="57">
        <v>0</v>
      </c>
      <c r="L85" s="67" t="s">
        <v>1106</v>
      </c>
      <c r="M85" s="68"/>
      <c r="N85" s="53"/>
      <c r="O85" s="44" t="s">
        <v>737</v>
      </c>
    </row>
    <row r="86" spans="1:15" s="44" customFormat="1" ht="36">
      <c r="A86" s="35">
        <v>45</v>
      </c>
      <c r="B86" s="46" t="s">
        <v>1067</v>
      </c>
      <c r="C86" s="59" t="s">
        <v>184</v>
      </c>
      <c r="D86" s="59" t="s">
        <v>1099</v>
      </c>
      <c r="E86" s="155" t="s">
        <v>156</v>
      </c>
      <c r="F86" s="163" t="s">
        <v>1107</v>
      </c>
      <c r="G86" s="57">
        <v>0</v>
      </c>
      <c r="H86" s="57">
        <v>0</v>
      </c>
      <c r="I86" s="57">
        <v>0</v>
      </c>
      <c r="J86" s="57">
        <v>0</v>
      </c>
      <c r="K86" s="57">
        <v>2</v>
      </c>
      <c r="L86" s="67" t="s">
        <v>157</v>
      </c>
      <c r="M86" s="68"/>
      <c r="N86" s="53"/>
      <c r="O86" s="44" t="s">
        <v>1108</v>
      </c>
    </row>
    <row r="87" spans="1:15" s="44" customFormat="1" ht="72.75" thickBot="1">
      <c r="A87" s="45">
        <v>46</v>
      </c>
      <c r="B87" s="46" t="s">
        <v>1067</v>
      </c>
      <c r="C87" s="59" t="s">
        <v>184</v>
      </c>
      <c r="D87" s="59" t="s">
        <v>1099</v>
      </c>
      <c r="E87" s="59" t="s">
        <v>160</v>
      </c>
      <c r="F87" s="163" t="s">
        <v>1109</v>
      </c>
      <c r="G87" s="57">
        <v>1</v>
      </c>
      <c r="H87" s="57">
        <v>0</v>
      </c>
      <c r="I87" s="57">
        <v>0</v>
      </c>
      <c r="J87" s="57">
        <v>0</v>
      </c>
      <c r="K87" s="57">
        <v>0</v>
      </c>
      <c r="L87" s="67" t="s">
        <v>161</v>
      </c>
      <c r="M87" s="68"/>
      <c r="N87" s="53"/>
      <c r="O87" s="44" t="s">
        <v>733</v>
      </c>
    </row>
    <row r="88" spans="1:15" s="44" customFormat="1" ht="72">
      <c r="A88" s="35">
        <v>47</v>
      </c>
      <c r="B88" s="46" t="s">
        <v>1067</v>
      </c>
      <c r="C88" s="59" t="s">
        <v>184</v>
      </c>
      <c r="D88" s="59" t="s">
        <v>185</v>
      </c>
      <c r="E88" s="59" t="s">
        <v>164</v>
      </c>
      <c r="F88" s="163" t="s">
        <v>492</v>
      </c>
      <c r="G88" s="57">
        <v>0</v>
      </c>
      <c r="H88" s="57">
        <v>1</v>
      </c>
      <c r="I88" s="57">
        <v>0</v>
      </c>
      <c r="J88" s="57">
        <v>0</v>
      </c>
      <c r="K88" s="57">
        <v>0</v>
      </c>
      <c r="L88" s="67" t="s">
        <v>505</v>
      </c>
      <c r="M88" s="68"/>
      <c r="N88" s="53"/>
      <c r="O88" s="44" t="s">
        <v>733</v>
      </c>
    </row>
    <row r="89" spans="1:15" s="44" customFormat="1" ht="36.75" thickBot="1">
      <c r="A89" s="45">
        <v>48</v>
      </c>
      <c r="B89" s="46" t="s">
        <v>1067</v>
      </c>
      <c r="C89" s="59" t="s">
        <v>184</v>
      </c>
      <c r="D89" s="59" t="s">
        <v>185</v>
      </c>
      <c r="E89" s="155" t="s">
        <v>506</v>
      </c>
      <c r="F89" s="163" t="s">
        <v>1110</v>
      </c>
      <c r="G89" s="57">
        <v>0</v>
      </c>
      <c r="H89" s="57">
        <v>0</v>
      </c>
      <c r="I89" s="57">
        <v>0</v>
      </c>
      <c r="J89" s="57">
        <v>0</v>
      </c>
      <c r="K89" s="57">
        <v>2</v>
      </c>
      <c r="L89" s="67" t="s">
        <v>507</v>
      </c>
      <c r="M89" s="68"/>
      <c r="N89" s="53"/>
      <c r="O89" s="44" t="s">
        <v>1098</v>
      </c>
    </row>
    <row r="90" spans="1:15" s="44" customFormat="1" ht="36">
      <c r="A90" s="35">
        <v>49</v>
      </c>
      <c r="B90" s="46" t="s">
        <v>1067</v>
      </c>
      <c r="C90" s="59" t="s">
        <v>184</v>
      </c>
      <c r="D90" s="59" t="s">
        <v>185</v>
      </c>
      <c r="E90" s="59" t="s">
        <v>1127</v>
      </c>
      <c r="F90" s="163" t="s">
        <v>1111</v>
      </c>
      <c r="G90" s="57">
        <v>0</v>
      </c>
      <c r="H90" s="57">
        <v>0</v>
      </c>
      <c r="I90" s="57">
        <v>0</v>
      </c>
      <c r="J90" s="57">
        <v>1</v>
      </c>
      <c r="K90" s="57">
        <v>0</v>
      </c>
      <c r="L90" s="67" t="s">
        <v>1128</v>
      </c>
      <c r="M90" s="68"/>
      <c r="N90" s="53"/>
    </row>
    <row r="91" spans="1:15" s="44" customFormat="1" thickBot="1">
      <c r="A91" s="45">
        <v>50</v>
      </c>
      <c r="B91" s="46" t="s">
        <v>1067</v>
      </c>
      <c r="C91" s="59" t="s">
        <v>184</v>
      </c>
      <c r="D91" s="59" t="s">
        <v>734</v>
      </c>
      <c r="E91" s="59" t="s">
        <v>1112</v>
      </c>
      <c r="F91" s="66" t="s">
        <v>1113</v>
      </c>
      <c r="G91" s="57">
        <v>0</v>
      </c>
      <c r="H91" s="57">
        <v>1</v>
      </c>
      <c r="I91" s="57">
        <v>0</v>
      </c>
      <c r="J91" s="57">
        <v>0</v>
      </c>
      <c r="K91" s="57">
        <v>0</v>
      </c>
      <c r="L91" s="67" t="s">
        <v>446</v>
      </c>
      <c r="M91" s="68"/>
      <c r="N91" s="53"/>
    </row>
    <row r="92" spans="1:15" s="44" customFormat="1" ht="36">
      <c r="A92" s="35">
        <v>51</v>
      </c>
      <c r="B92" s="46" t="s">
        <v>1067</v>
      </c>
      <c r="C92" s="59" t="s">
        <v>184</v>
      </c>
      <c r="D92" s="59" t="s">
        <v>185</v>
      </c>
      <c r="E92" s="59" t="s">
        <v>1473</v>
      </c>
      <c r="F92" s="163" t="s">
        <v>447</v>
      </c>
      <c r="G92" s="57">
        <v>0</v>
      </c>
      <c r="H92" s="57">
        <v>0</v>
      </c>
      <c r="I92" s="57">
        <v>1</v>
      </c>
      <c r="J92" s="57">
        <v>0</v>
      </c>
      <c r="K92" s="57">
        <v>0</v>
      </c>
      <c r="L92" s="67" t="s">
        <v>1472</v>
      </c>
      <c r="M92" s="68"/>
      <c r="N92" s="53"/>
      <c r="O92" s="44" t="s">
        <v>737</v>
      </c>
    </row>
    <row r="93" spans="1:15" s="44" customFormat="1" ht="36.75" thickBot="1">
      <c r="A93" s="45">
        <v>52</v>
      </c>
      <c r="B93" s="46" t="s">
        <v>1067</v>
      </c>
      <c r="C93" s="59" t="s">
        <v>448</v>
      </c>
      <c r="D93" s="59" t="s">
        <v>449</v>
      </c>
      <c r="E93" s="59" t="s">
        <v>450</v>
      </c>
      <c r="F93" s="66" t="s">
        <v>451</v>
      </c>
      <c r="G93" s="69">
        <v>0</v>
      </c>
      <c r="H93" s="69">
        <v>0</v>
      </c>
      <c r="I93" s="69">
        <v>1</v>
      </c>
      <c r="J93" s="69">
        <v>0</v>
      </c>
      <c r="K93" s="69">
        <v>0</v>
      </c>
      <c r="L93" s="61" t="s">
        <v>452</v>
      </c>
      <c r="M93" s="52"/>
      <c r="N93" s="53"/>
    </row>
    <row r="94" spans="1:15" s="44" customFormat="1" ht="24">
      <c r="A94" s="35">
        <v>53</v>
      </c>
      <c r="B94" s="46" t="s">
        <v>1067</v>
      </c>
      <c r="C94" s="46" t="s">
        <v>448</v>
      </c>
      <c r="D94" s="46" t="s">
        <v>453</v>
      </c>
      <c r="E94" s="59" t="s">
        <v>454</v>
      </c>
      <c r="F94" s="70" t="s">
        <v>455</v>
      </c>
      <c r="G94" s="71">
        <v>0</v>
      </c>
      <c r="H94" s="71">
        <v>1</v>
      </c>
      <c r="I94" s="71">
        <v>0</v>
      </c>
      <c r="J94" s="69">
        <v>0</v>
      </c>
      <c r="K94" s="69">
        <v>0</v>
      </c>
      <c r="L94" s="61" t="s">
        <v>456</v>
      </c>
      <c r="M94" s="64"/>
      <c r="N94" s="53"/>
    </row>
    <row r="95" spans="1:15" s="44" customFormat="1" ht="60.75" thickBot="1">
      <c r="A95" s="45">
        <v>54</v>
      </c>
      <c r="B95" s="46" t="s">
        <v>1067</v>
      </c>
      <c r="C95" s="59" t="s">
        <v>448</v>
      </c>
      <c r="D95" s="59" t="s">
        <v>457</v>
      </c>
      <c r="E95" s="59" t="s">
        <v>139</v>
      </c>
      <c r="F95" s="66" t="s">
        <v>140</v>
      </c>
      <c r="G95" s="69">
        <v>0</v>
      </c>
      <c r="H95" s="69">
        <v>0</v>
      </c>
      <c r="I95" s="69">
        <v>0</v>
      </c>
      <c r="J95" s="69">
        <v>1</v>
      </c>
      <c r="K95" s="69">
        <v>0</v>
      </c>
      <c r="L95" s="61" t="s">
        <v>141</v>
      </c>
      <c r="M95" s="64"/>
      <c r="N95" s="53"/>
    </row>
    <row r="96" spans="1:15" s="44" customFormat="1" ht="24">
      <c r="A96" s="35">
        <v>55</v>
      </c>
      <c r="B96" s="46" t="s">
        <v>1067</v>
      </c>
      <c r="C96" s="46" t="s">
        <v>448</v>
      </c>
      <c r="D96" s="46" t="s">
        <v>142</v>
      </c>
      <c r="E96" s="59" t="s">
        <v>143</v>
      </c>
      <c r="F96" s="70" t="s">
        <v>144</v>
      </c>
      <c r="G96" s="71">
        <v>0</v>
      </c>
      <c r="H96" s="69">
        <v>0</v>
      </c>
      <c r="I96" s="71">
        <v>1</v>
      </c>
      <c r="J96" s="69">
        <v>0</v>
      </c>
      <c r="K96" s="69">
        <v>0</v>
      </c>
      <c r="L96" s="61" t="s">
        <v>145</v>
      </c>
      <c r="M96" s="65"/>
      <c r="N96" s="72"/>
    </row>
    <row r="97" spans="1:14" s="44" customFormat="1" ht="24.75" thickBot="1">
      <c r="A97" s="45">
        <v>56</v>
      </c>
      <c r="B97" s="46" t="s">
        <v>1067</v>
      </c>
      <c r="C97" s="46" t="s">
        <v>448</v>
      </c>
      <c r="D97" s="46" t="s">
        <v>142</v>
      </c>
      <c r="E97" s="62" t="s">
        <v>146</v>
      </c>
      <c r="F97" s="70" t="s">
        <v>1358</v>
      </c>
      <c r="G97" s="71">
        <v>0</v>
      </c>
      <c r="H97" s="69">
        <v>0</v>
      </c>
      <c r="I97" s="69">
        <v>0</v>
      </c>
      <c r="J97" s="69">
        <v>0</v>
      </c>
      <c r="K97" s="71">
        <v>1</v>
      </c>
      <c r="L97" s="61" t="s">
        <v>147</v>
      </c>
      <c r="M97" s="64"/>
      <c r="N97" s="53"/>
    </row>
    <row r="98" spans="1:14" s="44" customFormat="1">
      <c r="A98" s="35">
        <v>57</v>
      </c>
      <c r="B98" s="46" t="s">
        <v>1067</v>
      </c>
      <c r="C98" s="46" t="s">
        <v>448</v>
      </c>
      <c r="D98" s="46" t="s">
        <v>457</v>
      </c>
      <c r="E98" s="62" t="s">
        <v>951</v>
      </c>
      <c r="F98" s="70" t="s">
        <v>1358</v>
      </c>
      <c r="G98" s="71">
        <v>0</v>
      </c>
      <c r="H98" s="69">
        <v>0</v>
      </c>
      <c r="I98" s="69">
        <v>0</v>
      </c>
      <c r="J98" s="69">
        <v>0</v>
      </c>
      <c r="K98" s="71">
        <v>1</v>
      </c>
      <c r="L98" s="61" t="s">
        <v>952</v>
      </c>
      <c r="M98" s="64"/>
      <c r="N98" s="53"/>
    </row>
    <row r="99" spans="1:14" s="44" customFormat="1" ht="36.75" thickBot="1">
      <c r="A99" s="45">
        <v>58</v>
      </c>
      <c r="B99" s="46" t="s">
        <v>1067</v>
      </c>
      <c r="C99" s="46" t="s">
        <v>448</v>
      </c>
      <c r="D99" s="46" t="s">
        <v>953</v>
      </c>
      <c r="E99" s="62" t="s">
        <v>954</v>
      </c>
      <c r="F99" s="70" t="s">
        <v>931</v>
      </c>
      <c r="G99" s="71">
        <v>0</v>
      </c>
      <c r="H99" s="69">
        <v>0</v>
      </c>
      <c r="I99" s="69">
        <v>0</v>
      </c>
      <c r="J99" s="69">
        <v>0</v>
      </c>
      <c r="K99" s="71">
        <v>1</v>
      </c>
      <c r="L99" s="61" t="s">
        <v>955</v>
      </c>
      <c r="M99" s="52"/>
      <c r="N99" s="53"/>
    </row>
    <row r="100" spans="1:14" s="44" customFormat="1" ht="36">
      <c r="A100" s="35">
        <v>59</v>
      </c>
      <c r="B100" s="46" t="s">
        <v>1067</v>
      </c>
      <c r="C100" s="46" t="s">
        <v>448</v>
      </c>
      <c r="D100" s="59" t="s">
        <v>449</v>
      </c>
      <c r="E100" s="62" t="s">
        <v>956</v>
      </c>
      <c r="F100" s="66" t="s">
        <v>957</v>
      </c>
      <c r="G100" s="69">
        <v>0</v>
      </c>
      <c r="H100" s="69">
        <v>0</v>
      </c>
      <c r="I100" s="69">
        <v>0</v>
      </c>
      <c r="J100" s="69">
        <v>0</v>
      </c>
      <c r="K100" s="69">
        <v>1</v>
      </c>
      <c r="L100" s="64" t="s">
        <v>958</v>
      </c>
      <c r="M100" s="64"/>
      <c r="N100" s="72"/>
    </row>
    <row r="101" spans="1:14" s="44" customFormat="1" ht="60.75" thickBot="1">
      <c r="A101" s="45">
        <v>60</v>
      </c>
      <c r="B101" s="46" t="s">
        <v>1067</v>
      </c>
      <c r="C101" s="46" t="s">
        <v>448</v>
      </c>
      <c r="D101" s="59" t="s">
        <v>959</v>
      </c>
      <c r="E101" s="62" t="s">
        <v>960</v>
      </c>
      <c r="F101" s="66" t="s">
        <v>961</v>
      </c>
      <c r="G101" s="69">
        <v>0</v>
      </c>
      <c r="H101" s="71">
        <v>1</v>
      </c>
      <c r="I101" s="69">
        <v>0</v>
      </c>
      <c r="J101" s="69">
        <v>0</v>
      </c>
      <c r="K101" s="69">
        <v>0</v>
      </c>
      <c r="L101" s="64" t="s">
        <v>587</v>
      </c>
      <c r="M101" s="64"/>
      <c r="N101" s="72"/>
    </row>
    <row r="102" spans="1:14" s="44" customFormat="1" ht="24">
      <c r="A102" s="35">
        <v>61</v>
      </c>
      <c r="B102" s="46" t="s">
        <v>1067</v>
      </c>
      <c r="C102" s="46" t="s">
        <v>448</v>
      </c>
      <c r="D102" s="59" t="s">
        <v>142</v>
      </c>
      <c r="E102" s="62" t="s">
        <v>588</v>
      </c>
      <c r="F102" s="66" t="s">
        <v>589</v>
      </c>
      <c r="G102" s="69">
        <v>0</v>
      </c>
      <c r="H102" s="71">
        <v>1</v>
      </c>
      <c r="I102" s="69">
        <v>0</v>
      </c>
      <c r="J102" s="69">
        <v>0</v>
      </c>
      <c r="K102" s="69">
        <v>0</v>
      </c>
      <c r="L102" s="61" t="s">
        <v>590</v>
      </c>
      <c r="M102" s="64"/>
      <c r="N102" s="53"/>
    </row>
    <row r="103" spans="1:14" s="44" customFormat="1" ht="13.5" thickBot="1">
      <c r="A103" s="45">
        <v>62</v>
      </c>
      <c r="B103" s="46" t="s">
        <v>1067</v>
      </c>
      <c r="C103" s="46" t="s">
        <v>448</v>
      </c>
      <c r="D103" s="59" t="s">
        <v>970</v>
      </c>
      <c r="E103" s="62" t="s">
        <v>971</v>
      </c>
      <c r="F103" s="66" t="s">
        <v>972</v>
      </c>
      <c r="G103" s="69">
        <v>0</v>
      </c>
      <c r="H103" s="69">
        <v>0</v>
      </c>
      <c r="I103" s="69">
        <v>1</v>
      </c>
      <c r="J103" s="69">
        <v>0</v>
      </c>
      <c r="K103" s="69">
        <v>0</v>
      </c>
      <c r="L103" s="64" t="s">
        <v>973</v>
      </c>
      <c r="M103" s="64"/>
      <c r="N103" s="72"/>
    </row>
    <row r="104" spans="1:14" s="44" customFormat="1" ht="36">
      <c r="A104" s="35">
        <v>63</v>
      </c>
      <c r="B104" s="46" t="s">
        <v>1067</v>
      </c>
      <c r="C104" s="46" t="s">
        <v>448</v>
      </c>
      <c r="D104" s="59" t="s">
        <v>970</v>
      </c>
      <c r="E104" s="62" t="s">
        <v>974</v>
      </c>
      <c r="F104" s="66" t="s">
        <v>972</v>
      </c>
      <c r="G104" s="69">
        <v>0</v>
      </c>
      <c r="H104" s="69">
        <v>0</v>
      </c>
      <c r="I104" s="69">
        <v>0</v>
      </c>
      <c r="J104" s="69">
        <v>1</v>
      </c>
      <c r="K104" s="69">
        <v>0</v>
      </c>
      <c r="L104" s="64" t="s">
        <v>975</v>
      </c>
      <c r="M104" s="64"/>
      <c r="N104" s="72"/>
    </row>
    <row r="105" spans="1:14" s="44" customFormat="1" ht="72.75" thickBot="1">
      <c r="A105" s="45">
        <v>64</v>
      </c>
      <c r="B105" s="46" t="s">
        <v>1067</v>
      </c>
      <c r="C105" s="46" t="s">
        <v>448</v>
      </c>
      <c r="D105" s="59" t="s">
        <v>970</v>
      </c>
      <c r="E105" s="62" t="s">
        <v>976</v>
      </c>
      <c r="F105" s="66" t="s">
        <v>977</v>
      </c>
      <c r="G105" s="69">
        <v>0</v>
      </c>
      <c r="H105" s="69">
        <v>0</v>
      </c>
      <c r="I105" s="69">
        <v>1</v>
      </c>
      <c r="J105" s="69">
        <v>0</v>
      </c>
      <c r="K105" s="69">
        <v>0</v>
      </c>
      <c r="L105" s="64" t="s">
        <v>978</v>
      </c>
      <c r="M105" s="64"/>
      <c r="N105" s="72"/>
    </row>
    <row r="106" spans="1:14" s="44" customFormat="1" ht="72">
      <c r="A106" s="35">
        <v>65</v>
      </c>
      <c r="B106" s="46" t="s">
        <v>1067</v>
      </c>
      <c r="C106" s="46" t="s">
        <v>448</v>
      </c>
      <c r="D106" s="59" t="s">
        <v>970</v>
      </c>
      <c r="E106" s="62" t="s">
        <v>979</v>
      </c>
      <c r="F106" s="66" t="s">
        <v>980</v>
      </c>
      <c r="G106" s="69">
        <v>0</v>
      </c>
      <c r="H106" s="69">
        <v>0</v>
      </c>
      <c r="I106" s="69">
        <v>0</v>
      </c>
      <c r="J106" s="69">
        <v>0</v>
      </c>
      <c r="K106" s="69">
        <v>1</v>
      </c>
      <c r="L106" s="64" t="s">
        <v>1887</v>
      </c>
      <c r="M106" s="64"/>
      <c r="N106" s="72"/>
    </row>
    <row r="107" spans="1:14" s="44" customFormat="1" ht="72.75" thickBot="1">
      <c r="A107" s="45">
        <v>66</v>
      </c>
      <c r="B107" s="46" t="s">
        <v>1067</v>
      </c>
      <c r="C107" s="46" t="s">
        <v>448</v>
      </c>
      <c r="D107" s="59" t="s">
        <v>1888</v>
      </c>
      <c r="E107" s="62" t="s">
        <v>1889</v>
      </c>
      <c r="F107" s="66" t="s">
        <v>1890</v>
      </c>
      <c r="G107" s="69">
        <v>0</v>
      </c>
      <c r="H107" s="69">
        <v>0</v>
      </c>
      <c r="I107" s="69">
        <v>1</v>
      </c>
      <c r="J107" s="69">
        <v>0</v>
      </c>
      <c r="K107" s="69">
        <v>0</v>
      </c>
      <c r="L107" s="64" t="s">
        <v>152</v>
      </c>
      <c r="M107" s="64"/>
      <c r="N107" s="72"/>
    </row>
    <row r="108" spans="1:14" s="44" customFormat="1" ht="72">
      <c r="A108" s="35">
        <v>67</v>
      </c>
      <c r="B108" s="46" t="s">
        <v>1067</v>
      </c>
      <c r="C108" s="46" t="s">
        <v>448</v>
      </c>
      <c r="D108" s="59" t="s">
        <v>890</v>
      </c>
      <c r="E108" s="156" t="s">
        <v>891</v>
      </c>
      <c r="F108" s="66" t="s">
        <v>552</v>
      </c>
      <c r="G108" s="69">
        <v>0</v>
      </c>
      <c r="H108" s="69">
        <v>0</v>
      </c>
      <c r="I108" s="69">
        <v>0</v>
      </c>
      <c r="J108" s="69">
        <v>0</v>
      </c>
      <c r="K108" s="69">
        <v>2</v>
      </c>
      <c r="L108" s="64" t="s">
        <v>892</v>
      </c>
      <c r="M108" s="64"/>
      <c r="N108" s="72"/>
    </row>
    <row r="109" spans="1:14" s="44" customFormat="1" ht="48.75" thickBot="1">
      <c r="A109" s="45">
        <v>68</v>
      </c>
      <c r="B109" s="46" t="s">
        <v>1067</v>
      </c>
      <c r="C109" s="46" t="s">
        <v>448</v>
      </c>
      <c r="D109" s="59" t="s">
        <v>890</v>
      </c>
      <c r="E109" s="62" t="s">
        <v>893</v>
      </c>
      <c r="F109" s="66" t="s">
        <v>894</v>
      </c>
      <c r="G109" s="69">
        <v>0</v>
      </c>
      <c r="H109" s="71">
        <v>1</v>
      </c>
      <c r="I109" s="69">
        <v>0</v>
      </c>
      <c r="J109" s="69">
        <v>0</v>
      </c>
      <c r="K109" s="69">
        <v>0</v>
      </c>
      <c r="L109" s="64" t="s">
        <v>895</v>
      </c>
      <c r="M109" s="64"/>
      <c r="N109" s="72"/>
    </row>
    <row r="110" spans="1:14" s="44" customFormat="1" ht="72">
      <c r="A110" s="35">
        <v>69</v>
      </c>
      <c r="B110" s="46" t="s">
        <v>1067</v>
      </c>
      <c r="C110" s="46" t="s">
        <v>448</v>
      </c>
      <c r="D110" s="59" t="s">
        <v>1888</v>
      </c>
      <c r="E110" s="62" t="s">
        <v>896</v>
      </c>
      <c r="F110" s="66" t="s">
        <v>60</v>
      </c>
      <c r="G110" s="69">
        <v>0</v>
      </c>
      <c r="H110" s="69">
        <v>0</v>
      </c>
      <c r="I110" s="69">
        <v>0</v>
      </c>
      <c r="J110" s="69">
        <v>0</v>
      </c>
      <c r="K110" s="69">
        <v>1</v>
      </c>
      <c r="L110" s="64" t="s">
        <v>61</v>
      </c>
      <c r="M110" s="64"/>
      <c r="N110" s="72"/>
    </row>
    <row r="111" spans="1:14" s="44" customFormat="1" ht="60.75" thickBot="1">
      <c r="A111" s="45">
        <v>70</v>
      </c>
      <c r="B111" s="46" t="s">
        <v>1067</v>
      </c>
      <c r="C111" s="46" t="s">
        <v>448</v>
      </c>
      <c r="D111" s="59" t="s">
        <v>62</v>
      </c>
      <c r="E111" s="62" t="s">
        <v>63</v>
      </c>
      <c r="F111" s="66" t="s">
        <v>64</v>
      </c>
      <c r="G111" s="69">
        <v>0</v>
      </c>
      <c r="H111" s="69">
        <v>0</v>
      </c>
      <c r="I111" s="69">
        <v>0</v>
      </c>
      <c r="J111" s="69">
        <v>0</v>
      </c>
      <c r="K111" s="69">
        <v>1</v>
      </c>
      <c r="L111" s="64" t="s">
        <v>65</v>
      </c>
      <c r="M111" s="64"/>
      <c r="N111" s="72"/>
    </row>
    <row r="112" spans="1:14" s="44" customFormat="1" ht="60">
      <c r="A112" s="35">
        <v>71</v>
      </c>
      <c r="B112" s="46" t="s">
        <v>1067</v>
      </c>
      <c r="C112" s="46" t="s">
        <v>448</v>
      </c>
      <c r="D112" s="59" t="s">
        <v>66</v>
      </c>
      <c r="E112" s="62" t="s">
        <v>67</v>
      </c>
      <c r="F112" s="66" t="s">
        <v>68</v>
      </c>
      <c r="G112" s="69">
        <v>0</v>
      </c>
      <c r="H112" s="69">
        <v>0</v>
      </c>
      <c r="I112" s="69">
        <v>0</v>
      </c>
      <c r="J112" s="69">
        <v>0</v>
      </c>
      <c r="K112" s="69">
        <v>1</v>
      </c>
      <c r="L112" s="64" t="s">
        <v>69</v>
      </c>
      <c r="M112" s="64"/>
      <c r="N112" s="72"/>
    </row>
    <row r="113" spans="1:14" s="44" customFormat="1" ht="72.75" thickBot="1">
      <c r="A113" s="45">
        <v>72</v>
      </c>
      <c r="B113" s="46" t="s">
        <v>1067</v>
      </c>
      <c r="C113" s="46" t="s">
        <v>448</v>
      </c>
      <c r="D113" s="59" t="s">
        <v>890</v>
      </c>
      <c r="E113" s="62" t="s">
        <v>70</v>
      </c>
      <c r="F113" s="66" t="s">
        <v>71</v>
      </c>
      <c r="G113" s="69">
        <v>0</v>
      </c>
      <c r="H113" s="69">
        <v>0</v>
      </c>
      <c r="I113" s="69">
        <v>0</v>
      </c>
      <c r="J113" s="69">
        <v>0</v>
      </c>
      <c r="K113" s="69">
        <v>1</v>
      </c>
      <c r="L113" s="64" t="s">
        <v>177</v>
      </c>
      <c r="M113" s="64"/>
      <c r="N113" s="72"/>
    </row>
    <row r="114" spans="1:14" s="44" customFormat="1" ht="72">
      <c r="A114" s="35">
        <v>73</v>
      </c>
      <c r="B114" s="46" t="s">
        <v>1067</v>
      </c>
      <c r="C114" s="46" t="s">
        <v>448</v>
      </c>
      <c r="D114" s="59" t="s">
        <v>178</v>
      </c>
      <c r="E114" s="62" t="s">
        <v>179</v>
      </c>
      <c r="F114" s="66" t="s">
        <v>180</v>
      </c>
      <c r="G114" s="69">
        <v>0</v>
      </c>
      <c r="H114" s="69">
        <v>0</v>
      </c>
      <c r="I114" s="69">
        <v>0</v>
      </c>
      <c r="J114" s="69">
        <v>0</v>
      </c>
      <c r="K114" s="69">
        <v>1</v>
      </c>
      <c r="L114" s="64" t="s">
        <v>521</v>
      </c>
      <c r="M114" s="64"/>
      <c r="N114" s="72"/>
    </row>
    <row r="115" spans="1:14" s="44" customFormat="1" ht="72.75" thickBot="1">
      <c r="A115" s="45">
        <v>74</v>
      </c>
      <c r="B115" s="46" t="s">
        <v>1067</v>
      </c>
      <c r="C115" s="46" t="s">
        <v>448</v>
      </c>
      <c r="D115" s="59" t="s">
        <v>953</v>
      </c>
      <c r="E115" s="62" t="s">
        <v>522</v>
      </c>
      <c r="F115" s="66" t="s">
        <v>1882</v>
      </c>
      <c r="G115" s="69">
        <v>0</v>
      </c>
      <c r="H115" s="69">
        <v>0</v>
      </c>
      <c r="I115" s="69">
        <v>0</v>
      </c>
      <c r="J115" s="69">
        <v>0</v>
      </c>
      <c r="K115" s="69">
        <v>1</v>
      </c>
      <c r="L115" s="64" t="s">
        <v>523</v>
      </c>
      <c r="M115" s="64"/>
      <c r="N115" s="72"/>
    </row>
    <row r="116" spans="1:14" s="44" customFormat="1" ht="72">
      <c r="A116" s="35">
        <v>75</v>
      </c>
      <c r="B116" s="46" t="s">
        <v>1067</v>
      </c>
      <c r="C116" s="46" t="s">
        <v>448</v>
      </c>
      <c r="D116" s="59" t="s">
        <v>66</v>
      </c>
      <c r="E116" s="62" t="s">
        <v>524</v>
      </c>
      <c r="F116" s="66" t="s">
        <v>525</v>
      </c>
      <c r="G116" s="69">
        <v>0</v>
      </c>
      <c r="H116" s="69">
        <v>0</v>
      </c>
      <c r="I116" s="69">
        <v>0</v>
      </c>
      <c r="J116" s="69">
        <v>0</v>
      </c>
      <c r="K116" s="69">
        <v>1</v>
      </c>
      <c r="L116" s="64" t="s">
        <v>526</v>
      </c>
      <c r="M116" s="64"/>
      <c r="N116" s="72"/>
    </row>
    <row r="117" spans="1:14" s="44" customFormat="1" ht="72.75" thickBot="1">
      <c r="A117" s="45">
        <v>76</v>
      </c>
      <c r="B117" s="46" t="s">
        <v>1067</v>
      </c>
      <c r="C117" s="46" t="s">
        <v>448</v>
      </c>
      <c r="D117" s="59" t="s">
        <v>527</v>
      </c>
      <c r="E117" s="62" t="s">
        <v>528</v>
      </c>
      <c r="F117" s="66" t="s">
        <v>529</v>
      </c>
      <c r="G117" s="69">
        <v>0</v>
      </c>
      <c r="H117" s="69">
        <v>0</v>
      </c>
      <c r="I117" s="69">
        <v>0</v>
      </c>
      <c r="J117" s="69">
        <v>0</v>
      </c>
      <c r="K117" s="69">
        <v>1</v>
      </c>
      <c r="L117" s="64" t="s">
        <v>467</v>
      </c>
      <c r="M117" s="64"/>
      <c r="N117" s="72"/>
    </row>
    <row r="118" spans="1:14" s="44" customFormat="1" ht="24">
      <c r="A118" s="35">
        <v>77</v>
      </c>
      <c r="B118" s="46" t="s">
        <v>1067</v>
      </c>
      <c r="C118" s="46" t="s">
        <v>448</v>
      </c>
      <c r="D118" s="59" t="s">
        <v>449</v>
      </c>
      <c r="E118" s="62" t="s">
        <v>159</v>
      </c>
      <c r="F118" s="163" t="s">
        <v>468</v>
      </c>
      <c r="G118" s="69">
        <v>0</v>
      </c>
      <c r="H118" s="69">
        <v>0</v>
      </c>
      <c r="I118" s="69">
        <v>0</v>
      </c>
      <c r="J118" s="69">
        <v>1</v>
      </c>
      <c r="K118" s="69">
        <v>0</v>
      </c>
      <c r="L118" s="64"/>
      <c r="M118" s="64"/>
      <c r="N118" s="72"/>
    </row>
    <row r="119" spans="1:14" s="44" customFormat="1" ht="48.75" thickBot="1">
      <c r="A119" s="45">
        <v>78</v>
      </c>
      <c r="B119" s="46" t="s">
        <v>1067</v>
      </c>
      <c r="C119" s="46" t="s">
        <v>448</v>
      </c>
      <c r="D119" s="59" t="s">
        <v>66</v>
      </c>
      <c r="E119" s="62" t="s">
        <v>508</v>
      </c>
      <c r="F119" s="163" t="s">
        <v>1111</v>
      </c>
      <c r="G119" s="69">
        <v>0</v>
      </c>
      <c r="H119" s="69">
        <v>0</v>
      </c>
      <c r="I119" s="69">
        <v>0</v>
      </c>
      <c r="J119" s="69">
        <v>1</v>
      </c>
      <c r="K119" s="69">
        <v>0</v>
      </c>
      <c r="L119" s="64" t="s">
        <v>1126</v>
      </c>
      <c r="M119" s="64"/>
      <c r="N119" s="72"/>
    </row>
    <row r="120" spans="1:14" s="44" customFormat="1" ht="72">
      <c r="A120" s="35">
        <v>79</v>
      </c>
      <c r="B120" s="46" t="s">
        <v>1067</v>
      </c>
      <c r="C120" s="46" t="s">
        <v>448</v>
      </c>
      <c r="D120" s="59" t="s">
        <v>66</v>
      </c>
      <c r="E120" s="62" t="s">
        <v>1273</v>
      </c>
      <c r="F120" s="163" t="s">
        <v>214</v>
      </c>
      <c r="G120" s="69">
        <v>0</v>
      </c>
      <c r="H120" s="69">
        <v>0</v>
      </c>
      <c r="I120" s="69">
        <v>0</v>
      </c>
      <c r="J120" s="69">
        <v>1</v>
      </c>
      <c r="K120" s="69">
        <v>0</v>
      </c>
      <c r="L120" s="64" t="s">
        <v>1527</v>
      </c>
      <c r="M120" s="64"/>
      <c r="N120" s="72"/>
    </row>
    <row r="121" spans="1:14" s="44" customFormat="1" ht="36.75" thickBot="1">
      <c r="A121" s="45">
        <v>80</v>
      </c>
      <c r="B121" s="46" t="s">
        <v>1067</v>
      </c>
      <c r="C121" s="46" t="s">
        <v>448</v>
      </c>
      <c r="D121" s="59" t="s">
        <v>1888</v>
      </c>
      <c r="E121" s="62" t="s">
        <v>1475</v>
      </c>
      <c r="F121" s="163" t="s">
        <v>1568</v>
      </c>
      <c r="G121" s="69">
        <v>0</v>
      </c>
      <c r="H121" s="69">
        <v>1</v>
      </c>
      <c r="I121" s="69">
        <v>0</v>
      </c>
      <c r="J121" s="69">
        <v>0</v>
      </c>
      <c r="K121" s="69">
        <v>0</v>
      </c>
      <c r="L121" s="64" t="s">
        <v>204</v>
      </c>
      <c r="M121" s="64"/>
      <c r="N121" s="72"/>
    </row>
    <row r="122" spans="1:14" s="44" customFormat="1" ht="72">
      <c r="A122" s="35">
        <v>81</v>
      </c>
      <c r="B122" s="46" t="s">
        <v>1067</v>
      </c>
      <c r="C122" s="46" t="s">
        <v>448</v>
      </c>
      <c r="D122" s="59" t="s">
        <v>970</v>
      </c>
      <c r="E122" s="62" t="s">
        <v>1886</v>
      </c>
      <c r="F122" s="163" t="s">
        <v>1569</v>
      </c>
      <c r="G122" s="69">
        <v>0</v>
      </c>
      <c r="H122" s="69">
        <v>0</v>
      </c>
      <c r="I122" s="69">
        <v>0</v>
      </c>
      <c r="J122" s="69">
        <v>0</v>
      </c>
      <c r="K122" s="69">
        <v>1</v>
      </c>
      <c r="L122" s="64" t="s">
        <v>186</v>
      </c>
      <c r="M122" s="64"/>
      <c r="N122" s="72"/>
    </row>
    <row r="123" spans="1:14" s="44" customFormat="1" ht="48.75" thickBot="1">
      <c r="A123" s="45">
        <v>82</v>
      </c>
      <c r="B123" s="46" t="s">
        <v>1067</v>
      </c>
      <c r="C123" s="59" t="s">
        <v>1570</v>
      </c>
      <c r="D123" s="49" t="s">
        <v>1571</v>
      </c>
      <c r="E123" s="49" t="s">
        <v>1572</v>
      </c>
      <c r="F123" s="66">
        <v>39112</v>
      </c>
      <c r="G123" s="55">
        <v>0</v>
      </c>
      <c r="H123" s="51">
        <v>0</v>
      </c>
      <c r="I123" s="55">
        <v>1</v>
      </c>
      <c r="J123" s="51">
        <v>0</v>
      </c>
      <c r="K123" s="51">
        <v>0</v>
      </c>
      <c r="L123" s="64" t="s">
        <v>469</v>
      </c>
      <c r="M123" s="52"/>
      <c r="N123" s="53"/>
    </row>
    <row r="124" spans="1:14" s="44" customFormat="1" ht="36">
      <c r="A124" s="35">
        <v>83</v>
      </c>
      <c r="B124" s="46" t="s">
        <v>1067</v>
      </c>
      <c r="C124" s="46" t="s">
        <v>1570</v>
      </c>
      <c r="D124" s="49" t="s">
        <v>1571</v>
      </c>
      <c r="E124" s="49" t="s">
        <v>470</v>
      </c>
      <c r="F124" s="70">
        <v>39189</v>
      </c>
      <c r="G124" s="51">
        <v>0</v>
      </c>
      <c r="H124" s="51">
        <v>0</v>
      </c>
      <c r="I124" s="51">
        <v>0</v>
      </c>
      <c r="J124" s="51">
        <v>1</v>
      </c>
      <c r="K124" s="51">
        <v>0</v>
      </c>
      <c r="L124" s="64" t="s">
        <v>471</v>
      </c>
      <c r="M124" s="64"/>
      <c r="N124" s="53"/>
    </row>
    <row r="125" spans="1:14" s="44" customFormat="1" ht="36.75" thickBot="1">
      <c r="A125" s="45">
        <v>84</v>
      </c>
      <c r="B125" s="46" t="s">
        <v>1067</v>
      </c>
      <c r="C125" s="59" t="s">
        <v>1570</v>
      </c>
      <c r="D125" s="49" t="s">
        <v>472</v>
      </c>
      <c r="E125" s="49" t="s">
        <v>473</v>
      </c>
      <c r="F125" s="66">
        <v>39126</v>
      </c>
      <c r="G125" s="55">
        <v>0</v>
      </c>
      <c r="H125" s="51">
        <v>0</v>
      </c>
      <c r="I125" s="51">
        <v>0</v>
      </c>
      <c r="J125" s="51">
        <v>0</v>
      </c>
      <c r="K125" s="55">
        <v>1</v>
      </c>
      <c r="L125" s="64" t="s">
        <v>474</v>
      </c>
      <c r="M125" s="64"/>
      <c r="N125" s="53"/>
    </row>
    <row r="126" spans="1:14" s="44" customFormat="1" ht="36">
      <c r="A126" s="35">
        <v>85</v>
      </c>
      <c r="B126" s="46" t="s">
        <v>1067</v>
      </c>
      <c r="C126" s="46" t="s">
        <v>1570</v>
      </c>
      <c r="D126" s="49" t="s">
        <v>472</v>
      </c>
      <c r="E126" s="49" t="s">
        <v>475</v>
      </c>
      <c r="F126" s="70">
        <v>39207</v>
      </c>
      <c r="G126" s="51">
        <v>0</v>
      </c>
      <c r="H126" s="51">
        <v>0</v>
      </c>
      <c r="I126" s="51">
        <v>0</v>
      </c>
      <c r="J126" s="51">
        <v>0</v>
      </c>
      <c r="K126" s="51">
        <v>1</v>
      </c>
      <c r="L126" s="64" t="s">
        <v>476</v>
      </c>
      <c r="M126" s="65"/>
      <c r="N126" s="53"/>
    </row>
    <row r="127" spans="1:14" s="44" customFormat="1" ht="24.75" thickBot="1">
      <c r="A127" s="45">
        <v>86</v>
      </c>
      <c r="B127" s="46" t="s">
        <v>1067</v>
      </c>
      <c r="C127" s="46" t="s">
        <v>1570</v>
      </c>
      <c r="D127" s="49" t="s">
        <v>477</v>
      </c>
      <c r="E127" s="49" t="s">
        <v>478</v>
      </c>
      <c r="F127" s="70">
        <v>39222</v>
      </c>
      <c r="G127" s="51">
        <v>0</v>
      </c>
      <c r="H127" s="51">
        <v>0</v>
      </c>
      <c r="I127" s="51">
        <v>1</v>
      </c>
      <c r="J127" s="51">
        <v>0</v>
      </c>
      <c r="K127" s="51">
        <v>0</v>
      </c>
      <c r="L127" s="73" t="s">
        <v>479</v>
      </c>
      <c r="M127" s="64"/>
      <c r="N127" s="53"/>
    </row>
    <row r="128" spans="1:14" s="44" customFormat="1" ht="24">
      <c r="A128" s="35">
        <v>87</v>
      </c>
      <c r="B128" s="46" t="s">
        <v>1067</v>
      </c>
      <c r="C128" s="46" t="s">
        <v>1570</v>
      </c>
      <c r="D128" s="74" t="s">
        <v>477</v>
      </c>
      <c r="E128" s="157" t="s">
        <v>480</v>
      </c>
      <c r="F128" s="70">
        <v>39237</v>
      </c>
      <c r="G128" s="51">
        <v>0</v>
      </c>
      <c r="H128" s="51">
        <v>0</v>
      </c>
      <c r="I128" s="51">
        <v>0</v>
      </c>
      <c r="J128" s="51">
        <v>0</v>
      </c>
      <c r="K128" s="51">
        <v>5</v>
      </c>
      <c r="L128" s="73" t="s">
        <v>481</v>
      </c>
      <c r="M128" s="64"/>
      <c r="N128" s="53"/>
    </row>
    <row r="129" spans="1:14" s="44" customFormat="1" ht="24.75" thickBot="1">
      <c r="A129" s="45">
        <v>88</v>
      </c>
      <c r="B129" s="46" t="s">
        <v>1067</v>
      </c>
      <c r="C129" s="46" t="s">
        <v>1570</v>
      </c>
      <c r="D129" s="74" t="s">
        <v>482</v>
      </c>
      <c r="E129" s="74" t="s">
        <v>483</v>
      </c>
      <c r="F129" s="70">
        <v>39245</v>
      </c>
      <c r="G129" s="51">
        <v>0</v>
      </c>
      <c r="H129" s="51">
        <v>1</v>
      </c>
      <c r="I129" s="51">
        <v>0</v>
      </c>
      <c r="J129" s="51">
        <v>0</v>
      </c>
      <c r="K129" s="51">
        <v>0</v>
      </c>
      <c r="L129" s="73" t="s">
        <v>484</v>
      </c>
      <c r="M129" s="64"/>
      <c r="N129" s="53"/>
    </row>
    <row r="130" spans="1:14" s="44" customFormat="1" ht="24">
      <c r="A130" s="35">
        <v>89</v>
      </c>
      <c r="B130" s="46" t="s">
        <v>1067</v>
      </c>
      <c r="C130" s="46" t="s">
        <v>1570</v>
      </c>
      <c r="D130" s="74" t="s">
        <v>482</v>
      </c>
      <c r="E130" s="74" t="s">
        <v>485</v>
      </c>
      <c r="F130" s="70">
        <v>39261</v>
      </c>
      <c r="G130" s="51">
        <v>0</v>
      </c>
      <c r="H130" s="51">
        <v>0</v>
      </c>
      <c r="I130" s="51">
        <v>0</v>
      </c>
      <c r="J130" s="51">
        <v>0</v>
      </c>
      <c r="K130" s="51">
        <v>1</v>
      </c>
      <c r="L130" s="73" t="s">
        <v>486</v>
      </c>
      <c r="M130" s="64"/>
      <c r="N130" s="53"/>
    </row>
    <row r="131" spans="1:14" s="44" customFormat="1" ht="72.75" thickBot="1">
      <c r="A131" s="45">
        <v>90</v>
      </c>
      <c r="B131" s="46" t="s">
        <v>1067</v>
      </c>
      <c r="C131" s="46" t="s">
        <v>1570</v>
      </c>
      <c r="D131" s="75" t="s">
        <v>487</v>
      </c>
      <c r="E131" s="49" t="s">
        <v>488</v>
      </c>
      <c r="F131" s="70">
        <v>39265</v>
      </c>
      <c r="G131" s="51">
        <v>0</v>
      </c>
      <c r="H131" s="51">
        <v>0</v>
      </c>
      <c r="I131" s="51">
        <v>0</v>
      </c>
      <c r="J131" s="51">
        <v>0</v>
      </c>
      <c r="K131" s="51">
        <v>1</v>
      </c>
      <c r="L131" s="64" t="s">
        <v>1425</v>
      </c>
      <c r="M131" s="64"/>
      <c r="N131" s="53"/>
    </row>
    <row r="132" spans="1:14" s="44" customFormat="1" ht="12">
      <c r="A132" s="35">
        <v>91</v>
      </c>
      <c r="B132" s="46" t="s">
        <v>1067</v>
      </c>
      <c r="C132" s="46" t="s">
        <v>1570</v>
      </c>
      <c r="D132" s="75" t="s">
        <v>482</v>
      </c>
      <c r="E132" s="49" t="s">
        <v>1426</v>
      </c>
      <c r="F132" s="70">
        <v>39274</v>
      </c>
      <c r="G132" s="51">
        <v>0</v>
      </c>
      <c r="H132" s="51">
        <v>1</v>
      </c>
      <c r="I132" s="51">
        <v>0</v>
      </c>
      <c r="J132" s="51">
        <v>0</v>
      </c>
      <c r="K132" s="51">
        <v>0</v>
      </c>
      <c r="L132" s="61" t="s">
        <v>1427</v>
      </c>
      <c r="M132" s="64"/>
      <c r="N132" s="53"/>
    </row>
    <row r="133" spans="1:14" s="44" customFormat="1" thickBot="1">
      <c r="A133" s="45">
        <v>92</v>
      </c>
      <c r="B133" s="46" t="s">
        <v>1067</v>
      </c>
      <c r="C133" s="46" t="s">
        <v>1570</v>
      </c>
      <c r="D133" s="75" t="s">
        <v>487</v>
      </c>
      <c r="E133" s="49" t="s">
        <v>1428</v>
      </c>
      <c r="F133" s="70">
        <v>39259</v>
      </c>
      <c r="G133" s="51">
        <v>0</v>
      </c>
      <c r="H133" s="51">
        <v>0</v>
      </c>
      <c r="I133" s="51">
        <v>1</v>
      </c>
      <c r="J133" s="51">
        <v>0</v>
      </c>
      <c r="K133" s="51">
        <v>0</v>
      </c>
      <c r="L133" s="61" t="s">
        <v>1429</v>
      </c>
      <c r="M133" s="64"/>
      <c r="N133" s="53"/>
    </row>
    <row r="134" spans="1:14" s="44" customFormat="1" ht="12">
      <c r="A134" s="35">
        <v>93</v>
      </c>
      <c r="B134" s="46" t="s">
        <v>1067</v>
      </c>
      <c r="C134" s="46" t="s">
        <v>1570</v>
      </c>
      <c r="D134" s="75" t="s">
        <v>487</v>
      </c>
      <c r="E134" s="49" t="s">
        <v>1492</v>
      </c>
      <c r="F134" s="70">
        <v>39259</v>
      </c>
      <c r="G134" s="51">
        <v>0</v>
      </c>
      <c r="H134" s="51">
        <v>0</v>
      </c>
      <c r="I134" s="51">
        <v>1</v>
      </c>
      <c r="J134" s="51">
        <v>0</v>
      </c>
      <c r="K134" s="51">
        <v>0</v>
      </c>
      <c r="L134" s="61" t="s">
        <v>1429</v>
      </c>
      <c r="M134" s="64"/>
      <c r="N134" s="53"/>
    </row>
    <row r="135" spans="1:14" s="44" customFormat="1" thickBot="1">
      <c r="A135" s="45">
        <v>94</v>
      </c>
      <c r="B135" s="46" t="s">
        <v>1067</v>
      </c>
      <c r="C135" s="46" t="s">
        <v>1570</v>
      </c>
      <c r="D135" s="75" t="s">
        <v>487</v>
      </c>
      <c r="E135" s="49" t="s">
        <v>1493</v>
      </c>
      <c r="F135" s="70">
        <v>39259</v>
      </c>
      <c r="G135" s="51">
        <v>0</v>
      </c>
      <c r="H135" s="51">
        <v>0</v>
      </c>
      <c r="I135" s="51">
        <v>0</v>
      </c>
      <c r="J135" s="51">
        <v>1</v>
      </c>
      <c r="K135" s="51">
        <v>0</v>
      </c>
      <c r="L135" s="61" t="s">
        <v>1429</v>
      </c>
      <c r="M135" s="64"/>
      <c r="N135" s="53"/>
    </row>
    <row r="136" spans="1:14" s="44" customFormat="1" ht="12">
      <c r="A136" s="35">
        <v>95</v>
      </c>
      <c r="B136" s="46" t="s">
        <v>1067</v>
      </c>
      <c r="C136" s="46" t="s">
        <v>1570</v>
      </c>
      <c r="D136" s="75" t="s">
        <v>487</v>
      </c>
      <c r="E136" s="75" t="s">
        <v>1494</v>
      </c>
      <c r="F136" s="70">
        <v>39259</v>
      </c>
      <c r="G136" s="51">
        <v>0</v>
      </c>
      <c r="H136" s="51">
        <v>0</v>
      </c>
      <c r="I136" s="51">
        <v>0</v>
      </c>
      <c r="J136" s="51">
        <v>1</v>
      </c>
      <c r="K136" s="51">
        <v>0</v>
      </c>
      <c r="L136" s="61" t="s">
        <v>1429</v>
      </c>
      <c r="M136" s="64"/>
      <c r="N136" s="53"/>
    </row>
    <row r="137" spans="1:14" s="44" customFormat="1" thickBot="1">
      <c r="A137" s="45">
        <v>96</v>
      </c>
      <c r="B137" s="46" t="s">
        <v>1067</v>
      </c>
      <c r="C137" s="46" t="s">
        <v>1570</v>
      </c>
      <c r="D137" s="75" t="s">
        <v>487</v>
      </c>
      <c r="E137" s="75" t="s">
        <v>1495</v>
      </c>
      <c r="F137" s="70">
        <v>39259</v>
      </c>
      <c r="G137" s="51">
        <v>0</v>
      </c>
      <c r="H137" s="51">
        <v>1</v>
      </c>
      <c r="I137" s="51">
        <v>0</v>
      </c>
      <c r="J137" s="51">
        <v>0</v>
      </c>
      <c r="K137" s="51">
        <v>0</v>
      </c>
      <c r="L137" s="61" t="s">
        <v>1429</v>
      </c>
      <c r="M137" s="64"/>
      <c r="N137" s="53"/>
    </row>
    <row r="138" spans="1:14" s="44" customFormat="1" ht="24">
      <c r="A138" s="35">
        <v>97</v>
      </c>
      <c r="B138" s="46" t="s">
        <v>1067</v>
      </c>
      <c r="C138" s="46" t="s">
        <v>1570</v>
      </c>
      <c r="D138" s="75" t="s">
        <v>482</v>
      </c>
      <c r="E138" s="75" t="s">
        <v>1496</v>
      </c>
      <c r="F138" s="70">
        <v>39252</v>
      </c>
      <c r="G138" s="51">
        <v>0</v>
      </c>
      <c r="H138" s="51">
        <v>0</v>
      </c>
      <c r="I138" s="51">
        <v>0</v>
      </c>
      <c r="J138" s="51">
        <v>1</v>
      </c>
      <c r="K138" s="51">
        <v>0</v>
      </c>
      <c r="L138" s="61" t="s">
        <v>1497</v>
      </c>
      <c r="M138" s="64"/>
      <c r="N138" s="53"/>
    </row>
    <row r="139" spans="1:14" s="44" customFormat="1" ht="36.75" thickBot="1">
      <c r="A139" s="45">
        <v>98</v>
      </c>
      <c r="B139" s="46" t="s">
        <v>1067</v>
      </c>
      <c r="C139" s="46" t="s">
        <v>1570</v>
      </c>
      <c r="D139" s="75" t="s">
        <v>482</v>
      </c>
      <c r="E139" s="75" t="s">
        <v>1498</v>
      </c>
      <c r="F139" s="70">
        <v>39294</v>
      </c>
      <c r="G139" s="51">
        <v>0</v>
      </c>
      <c r="H139" s="51">
        <v>0</v>
      </c>
      <c r="I139" s="51">
        <v>0</v>
      </c>
      <c r="J139" s="51">
        <v>0</v>
      </c>
      <c r="K139" s="51">
        <v>1</v>
      </c>
      <c r="L139" s="61" t="s">
        <v>1499</v>
      </c>
      <c r="M139" s="64"/>
      <c r="N139" s="53"/>
    </row>
    <row r="140" spans="1:14" s="44" customFormat="1" ht="57.75" customHeight="1">
      <c r="A140" s="35">
        <v>99</v>
      </c>
      <c r="B140" s="46" t="s">
        <v>1067</v>
      </c>
      <c r="C140" s="46" t="s">
        <v>1570</v>
      </c>
      <c r="D140" s="75" t="s">
        <v>482</v>
      </c>
      <c r="E140" s="75" t="s">
        <v>1500</v>
      </c>
      <c r="F140" s="70">
        <v>39304</v>
      </c>
      <c r="G140" s="51">
        <v>0</v>
      </c>
      <c r="H140" s="51">
        <v>0</v>
      </c>
      <c r="I140" s="51">
        <v>0</v>
      </c>
      <c r="J140" s="51">
        <v>0</v>
      </c>
      <c r="K140" s="51">
        <v>2</v>
      </c>
      <c r="L140" s="76" t="s">
        <v>175</v>
      </c>
      <c r="M140" s="64"/>
      <c r="N140" s="53"/>
    </row>
    <row r="141" spans="1:14" s="44" customFormat="1" ht="90.75" thickBot="1">
      <c r="A141" s="45">
        <v>100</v>
      </c>
      <c r="B141" s="46" t="s">
        <v>1067</v>
      </c>
      <c r="C141" s="46" t="s">
        <v>1570</v>
      </c>
      <c r="D141" s="75" t="s">
        <v>482</v>
      </c>
      <c r="E141" s="75" t="s">
        <v>176</v>
      </c>
      <c r="F141" s="70">
        <v>39305</v>
      </c>
      <c r="G141" s="51">
        <v>0</v>
      </c>
      <c r="H141" s="51">
        <v>0</v>
      </c>
      <c r="I141" s="51">
        <v>0</v>
      </c>
      <c r="J141" s="51">
        <v>0</v>
      </c>
      <c r="K141" s="51">
        <v>1</v>
      </c>
      <c r="L141" s="77" t="s">
        <v>1444</v>
      </c>
      <c r="M141" s="64"/>
      <c r="N141" s="53"/>
    </row>
    <row r="142" spans="1:14" s="44" customFormat="1" ht="76.5">
      <c r="A142" s="35">
        <v>101</v>
      </c>
      <c r="B142" s="46" t="s">
        <v>1067</v>
      </c>
      <c r="C142" s="46" t="s">
        <v>1570</v>
      </c>
      <c r="D142" s="75" t="s">
        <v>482</v>
      </c>
      <c r="E142" s="75" t="s">
        <v>1607</v>
      </c>
      <c r="F142" s="70">
        <v>39309</v>
      </c>
      <c r="G142" s="51">
        <v>0</v>
      </c>
      <c r="H142" s="51">
        <v>0</v>
      </c>
      <c r="I142" s="51">
        <v>0</v>
      </c>
      <c r="J142" s="51">
        <v>0</v>
      </c>
      <c r="K142" s="51">
        <v>1</v>
      </c>
      <c r="L142" s="78" t="s">
        <v>1608</v>
      </c>
      <c r="M142" s="64"/>
      <c r="N142" s="53"/>
    </row>
    <row r="143" spans="1:14" s="44" customFormat="1" ht="24.75" thickBot="1">
      <c r="A143" s="45">
        <v>102</v>
      </c>
      <c r="B143" s="46" t="s">
        <v>1067</v>
      </c>
      <c r="C143" s="46" t="s">
        <v>1570</v>
      </c>
      <c r="D143" s="75" t="s">
        <v>1609</v>
      </c>
      <c r="E143" s="75" t="s">
        <v>1610</v>
      </c>
      <c r="F143" s="70">
        <v>39330</v>
      </c>
      <c r="G143" s="51">
        <v>0</v>
      </c>
      <c r="H143" s="51">
        <v>0</v>
      </c>
      <c r="I143" s="51">
        <v>0</v>
      </c>
      <c r="J143" s="51">
        <v>0</v>
      </c>
      <c r="K143" s="51">
        <v>1</v>
      </c>
      <c r="L143" s="64" t="s">
        <v>1611</v>
      </c>
      <c r="M143" s="79"/>
      <c r="N143" s="53"/>
    </row>
    <row r="144" spans="1:14" s="44" customFormat="1" ht="60">
      <c r="A144" s="35">
        <v>103</v>
      </c>
      <c r="B144" s="46" t="s">
        <v>1067</v>
      </c>
      <c r="C144" s="46" t="s">
        <v>1570</v>
      </c>
      <c r="D144" s="75" t="s">
        <v>1612</v>
      </c>
      <c r="E144" s="75" t="s">
        <v>1613</v>
      </c>
      <c r="F144" s="70">
        <v>39341</v>
      </c>
      <c r="G144" s="51">
        <v>0</v>
      </c>
      <c r="H144" s="51">
        <v>0</v>
      </c>
      <c r="I144" s="51">
        <v>1</v>
      </c>
      <c r="J144" s="51">
        <v>0</v>
      </c>
      <c r="K144" s="51">
        <v>0</v>
      </c>
      <c r="L144" s="64" t="s">
        <v>1614</v>
      </c>
      <c r="M144" s="79"/>
      <c r="N144" s="53"/>
    </row>
    <row r="145" spans="1:14" s="44" customFormat="1" ht="60.75" thickBot="1">
      <c r="A145" s="45">
        <v>104</v>
      </c>
      <c r="B145" s="46" t="s">
        <v>1067</v>
      </c>
      <c r="C145" s="46" t="s">
        <v>1570</v>
      </c>
      <c r="D145" s="75" t="s">
        <v>1612</v>
      </c>
      <c r="E145" s="75" t="s">
        <v>1615</v>
      </c>
      <c r="F145" s="70">
        <v>39350</v>
      </c>
      <c r="G145" s="51">
        <v>0</v>
      </c>
      <c r="H145" s="51">
        <v>0</v>
      </c>
      <c r="I145" s="51">
        <v>0</v>
      </c>
      <c r="J145" s="51">
        <v>0</v>
      </c>
      <c r="K145" s="51">
        <v>1</v>
      </c>
      <c r="L145" s="64" t="s">
        <v>1616</v>
      </c>
      <c r="M145" s="79"/>
      <c r="N145" s="53"/>
    </row>
    <row r="146" spans="1:14" s="44" customFormat="1" ht="12">
      <c r="A146" s="35">
        <v>105</v>
      </c>
      <c r="B146" s="46" t="s">
        <v>1067</v>
      </c>
      <c r="C146" s="46" t="s">
        <v>1570</v>
      </c>
      <c r="D146" s="75" t="s">
        <v>1617</v>
      </c>
      <c r="E146" s="75" t="s">
        <v>1618</v>
      </c>
      <c r="F146" s="70">
        <v>39311</v>
      </c>
      <c r="G146" s="51">
        <v>0</v>
      </c>
      <c r="H146" s="51">
        <v>1</v>
      </c>
      <c r="I146" s="51">
        <v>0</v>
      </c>
      <c r="J146" s="51">
        <v>0</v>
      </c>
      <c r="K146" s="51">
        <v>0</v>
      </c>
      <c r="L146" s="64" t="s">
        <v>1619</v>
      </c>
      <c r="M146" s="79"/>
      <c r="N146" s="53"/>
    </row>
    <row r="147" spans="1:14" s="44" customFormat="1" ht="36.75" thickBot="1">
      <c r="A147" s="45">
        <v>106</v>
      </c>
      <c r="B147" s="46" t="s">
        <v>1067</v>
      </c>
      <c r="C147" s="46" t="s">
        <v>1570</v>
      </c>
      <c r="D147" s="75" t="s">
        <v>472</v>
      </c>
      <c r="E147" s="75" t="s">
        <v>1620</v>
      </c>
      <c r="F147" s="70">
        <v>39327</v>
      </c>
      <c r="G147" s="51">
        <v>0</v>
      </c>
      <c r="H147" s="51">
        <v>0</v>
      </c>
      <c r="I147" s="51">
        <v>0</v>
      </c>
      <c r="J147" s="51">
        <v>0</v>
      </c>
      <c r="K147" s="51">
        <v>2</v>
      </c>
      <c r="L147" s="64" t="s">
        <v>1621</v>
      </c>
      <c r="M147" s="79"/>
      <c r="N147" s="53"/>
    </row>
    <row r="148" spans="1:14" s="44" customFormat="1" ht="12">
      <c r="A148" s="35">
        <v>107</v>
      </c>
      <c r="B148" s="46" t="s">
        <v>1067</v>
      </c>
      <c r="C148" s="46" t="s">
        <v>1570</v>
      </c>
      <c r="D148" s="75" t="s">
        <v>487</v>
      </c>
      <c r="E148" s="75" t="s">
        <v>1622</v>
      </c>
      <c r="F148" s="70" t="s">
        <v>1623</v>
      </c>
      <c r="G148" s="51">
        <v>0</v>
      </c>
      <c r="H148" s="51">
        <v>0</v>
      </c>
      <c r="I148" s="51">
        <v>1</v>
      </c>
      <c r="J148" s="51">
        <v>0</v>
      </c>
      <c r="K148" s="51">
        <v>0</v>
      </c>
      <c r="L148" s="64" t="s">
        <v>147</v>
      </c>
      <c r="M148" s="79"/>
      <c r="N148" s="53"/>
    </row>
    <row r="149" spans="1:14" s="44" customFormat="1" ht="24.75" thickBot="1">
      <c r="A149" s="45">
        <v>108</v>
      </c>
      <c r="B149" s="46" t="s">
        <v>1067</v>
      </c>
      <c r="C149" s="46" t="s">
        <v>1570</v>
      </c>
      <c r="D149" s="75" t="s">
        <v>477</v>
      </c>
      <c r="E149" s="75" t="s">
        <v>162</v>
      </c>
      <c r="F149" s="164" t="s">
        <v>1679</v>
      </c>
      <c r="G149" s="51">
        <v>0</v>
      </c>
      <c r="H149" s="51">
        <v>1</v>
      </c>
      <c r="I149" s="51">
        <v>0</v>
      </c>
      <c r="J149" s="51">
        <v>0</v>
      </c>
      <c r="K149" s="51">
        <v>0</v>
      </c>
      <c r="L149" s="64" t="s">
        <v>163</v>
      </c>
      <c r="M149" s="79"/>
      <c r="N149" s="53"/>
    </row>
    <row r="150" spans="1:14" s="44" customFormat="1" ht="24">
      <c r="A150" s="35">
        <v>109</v>
      </c>
      <c r="B150" s="46" t="s">
        <v>1067</v>
      </c>
      <c r="C150" s="46" t="s">
        <v>1570</v>
      </c>
      <c r="D150" s="75" t="s">
        <v>1680</v>
      </c>
      <c r="E150" s="75" t="s">
        <v>1274</v>
      </c>
      <c r="F150" s="164" t="s">
        <v>1681</v>
      </c>
      <c r="G150" s="51">
        <v>0</v>
      </c>
      <c r="H150" s="51">
        <v>1</v>
      </c>
      <c r="I150" s="51">
        <v>0</v>
      </c>
      <c r="J150" s="51">
        <v>0</v>
      </c>
      <c r="K150" s="51">
        <v>0</v>
      </c>
      <c r="L150" s="64" t="s">
        <v>1482</v>
      </c>
      <c r="M150" s="79"/>
      <c r="N150" s="53"/>
    </row>
    <row r="151" spans="1:14" s="44" customFormat="1" ht="36.75" thickBot="1">
      <c r="A151" s="45">
        <v>110</v>
      </c>
      <c r="B151" s="46" t="s">
        <v>1067</v>
      </c>
      <c r="C151" s="46" t="s">
        <v>1570</v>
      </c>
      <c r="D151" s="75" t="s">
        <v>1680</v>
      </c>
      <c r="E151" s="75" t="s">
        <v>1483</v>
      </c>
      <c r="F151" s="164" t="s">
        <v>1681</v>
      </c>
      <c r="G151" s="51">
        <v>0</v>
      </c>
      <c r="H151" s="51">
        <v>0</v>
      </c>
      <c r="I151" s="51">
        <v>0</v>
      </c>
      <c r="J151" s="51">
        <v>0</v>
      </c>
      <c r="K151" s="51">
        <v>1</v>
      </c>
      <c r="L151" s="64" t="s">
        <v>1484</v>
      </c>
      <c r="M151" s="79"/>
      <c r="N151" s="53"/>
    </row>
    <row r="152" spans="1:14" s="44" customFormat="1" ht="36">
      <c r="A152" s="35">
        <v>111</v>
      </c>
      <c r="B152" s="46" t="s">
        <v>1067</v>
      </c>
      <c r="C152" s="46" t="s">
        <v>1570</v>
      </c>
      <c r="D152" s="75" t="s">
        <v>477</v>
      </c>
      <c r="E152" s="75" t="s">
        <v>1485</v>
      </c>
      <c r="F152" s="164" t="s">
        <v>1682</v>
      </c>
      <c r="G152" s="51">
        <v>0</v>
      </c>
      <c r="H152" s="51">
        <v>0</v>
      </c>
      <c r="I152" s="51">
        <v>1</v>
      </c>
      <c r="J152" s="51">
        <v>0</v>
      </c>
      <c r="K152" s="51">
        <v>0</v>
      </c>
      <c r="L152" s="64" t="s">
        <v>1486</v>
      </c>
      <c r="M152" s="79"/>
      <c r="N152" s="53"/>
    </row>
    <row r="153" spans="1:14" s="44" customFormat="1" ht="36.75" thickBot="1">
      <c r="A153" s="45">
        <v>112</v>
      </c>
      <c r="B153" s="46" t="s">
        <v>1067</v>
      </c>
      <c r="C153" s="46" t="s">
        <v>1570</v>
      </c>
      <c r="D153" s="75" t="s">
        <v>1680</v>
      </c>
      <c r="E153" s="75" t="s">
        <v>1471</v>
      </c>
      <c r="F153" s="164" t="s">
        <v>1683</v>
      </c>
      <c r="G153" s="51">
        <v>0</v>
      </c>
      <c r="H153" s="51">
        <v>0</v>
      </c>
      <c r="I153" s="51">
        <v>0</v>
      </c>
      <c r="J153" s="51">
        <v>1</v>
      </c>
      <c r="K153" s="51">
        <v>0</v>
      </c>
      <c r="L153" s="64" t="s">
        <v>1474</v>
      </c>
      <c r="M153" s="79"/>
      <c r="N153" s="53"/>
    </row>
    <row r="154" spans="1:14" s="44" customFormat="1" ht="72.75" thickBot="1">
      <c r="A154" s="35">
        <v>113</v>
      </c>
      <c r="B154" s="80" t="s">
        <v>1067</v>
      </c>
      <c r="C154" s="80" t="s">
        <v>1570</v>
      </c>
      <c r="D154" s="81" t="s">
        <v>477</v>
      </c>
      <c r="E154" s="81" t="s">
        <v>205</v>
      </c>
      <c r="F154" s="165"/>
      <c r="G154" s="82">
        <v>1</v>
      </c>
      <c r="H154" s="82">
        <v>0</v>
      </c>
      <c r="I154" s="82">
        <v>0</v>
      </c>
      <c r="J154" s="82">
        <v>0</v>
      </c>
      <c r="K154" s="82">
        <v>0</v>
      </c>
      <c r="L154" s="83" t="s">
        <v>1885</v>
      </c>
      <c r="M154" s="84"/>
      <c r="N154" s="85"/>
    </row>
    <row r="155" spans="1:14" s="44" customFormat="1" ht="90" thickBot="1">
      <c r="A155" s="86">
        <v>114</v>
      </c>
      <c r="B155" s="46" t="s">
        <v>1067</v>
      </c>
      <c r="C155" s="87" t="s">
        <v>1684</v>
      </c>
      <c r="D155" s="87" t="s">
        <v>1685</v>
      </c>
      <c r="E155" s="88" t="s">
        <v>1686</v>
      </c>
      <c r="F155" s="166" t="s">
        <v>1687</v>
      </c>
      <c r="G155" s="89">
        <v>1</v>
      </c>
      <c r="H155" s="89">
        <v>0</v>
      </c>
      <c r="I155" s="89">
        <v>0</v>
      </c>
      <c r="J155" s="89">
        <v>0</v>
      </c>
      <c r="K155" s="89">
        <v>0</v>
      </c>
      <c r="L155" s="90" t="s">
        <v>1688</v>
      </c>
      <c r="M155" s="91" t="s">
        <v>158</v>
      </c>
      <c r="N155" s="87" t="s">
        <v>158</v>
      </c>
    </row>
    <row r="156" spans="1:14" s="28" customFormat="1" ht="28.5" customHeight="1">
      <c r="A156" s="21">
        <v>1</v>
      </c>
      <c r="B156" s="92" t="s">
        <v>1068</v>
      </c>
      <c r="C156" s="21" t="s">
        <v>1689</v>
      </c>
      <c r="D156" s="92" t="s">
        <v>1690</v>
      </c>
      <c r="E156" s="93" t="s">
        <v>1691</v>
      </c>
      <c r="F156" s="94">
        <v>39181</v>
      </c>
      <c r="G156" s="21"/>
      <c r="H156" s="21"/>
      <c r="I156" s="21"/>
      <c r="J156" s="21">
        <v>1</v>
      </c>
      <c r="K156" s="21"/>
      <c r="L156" s="21" t="s">
        <v>1692</v>
      </c>
      <c r="M156" s="21"/>
      <c r="N156" s="21"/>
    </row>
    <row r="157" spans="1:14" s="28" customFormat="1" ht="38.25">
      <c r="A157" s="21">
        <v>2</v>
      </c>
      <c r="B157" s="92" t="s">
        <v>1068</v>
      </c>
      <c r="C157" s="92" t="s">
        <v>1693</v>
      </c>
      <c r="D157" s="92" t="s">
        <v>1694</v>
      </c>
      <c r="E157" s="93" t="s">
        <v>1194</v>
      </c>
      <c r="F157" s="94">
        <v>39204</v>
      </c>
      <c r="G157" s="21"/>
      <c r="H157" s="21"/>
      <c r="I157" s="21"/>
      <c r="J157" s="21">
        <v>1</v>
      </c>
      <c r="K157" s="21"/>
      <c r="L157" s="21" t="s">
        <v>1195</v>
      </c>
      <c r="M157" s="21"/>
      <c r="N157" s="21"/>
    </row>
    <row r="158" spans="1:14" s="28" customFormat="1" ht="40.700000000000003" customHeight="1">
      <c r="A158" s="21">
        <v>3</v>
      </c>
      <c r="B158" s="92" t="s">
        <v>1068</v>
      </c>
      <c r="C158" s="92" t="s">
        <v>1693</v>
      </c>
      <c r="D158" s="92" t="s">
        <v>1694</v>
      </c>
      <c r="E158" s="93" t="s">
        <v>1196</v>
      </c>
      <c r="F158" s="94">
        <v>39209</v>
      </c>
      <c r="G158" s="21"/>
      <c r="H158" s="21"/>
      <c r="I158" s="21"/>
      <c r="J158" s="21">
        <v>1</v>
      </c>
      <c r="K158" s="21"/>
      <c r="L158" s="21" t="s">
        <v>1197</v>
      </c>
      <c r="M158" s="21"/>
      <c r="N158" s="21"/>
    </row>
    <row r="159" spans="1:14" s="28" customFormat="1" ht="38.25">
      <c r="A159" s="21">
        <v>4</v>
      </c>
      <c r="B159" s="92" t="s">
        <v>1068</v>
      </c>
      <c r="C159" s="92" t="s">
        <v>1693</v>
      </c>
      <c r="D159" s="92" t="s">
        <v>1198</v>
      </c>
      <c r="E159" s="93" t="s">
        <v>1199</v>
      </c>
      <c r="F159" s="94">
        <v>39210</v>
      </c>
      <c r="G159" s="21"/>
      <c r="H159" s="21"/>
      <c r="I159" s="21">
        <v>1</v>
      </c>
      <c r="J159" s="21"/>
      <c r="K159" s="21"/>
      <c r="L159" s="21" t="s">
        <v>835</v>
      </c>
      <c r="M159" s="21"/>
      <c r="N159" s="21"/>
    </row>
    <row r="160" spans="1:14" s="28" customFormat="1" ht="25.5">
      <c r="A160" s="21">
        <v>5</v>
      </c>
      <c r="B160" s="92" t="s">
        <v>1068</v>
      </c>
      <c r="C160" s="92" t="s">
        <v>1689</v>
      </c>
      <c r="D160" s="92" t="s">
        <v>836</v>
      </c>
      <c r="E160" s="93" t="s">
        <v>837</v>
      </c>
      <c r="F160" s="94">
        <v>39211</v>
      </c>
      <c r="G160" s="21"/>
      <c r="H160" s="21"/>
      <c r="I160" s="21">
        <v>1</v>
      </c>
      <c r="J160" s="21"/>
      <c r="K160" s="21"/>
      <c r="L160" s="21" t="s">
        <v>838</v>
      </c>
      <c r="M160" s="21"/>
      <c r="N160" s="21"/>
    </row>
    <row r="161" spans="1:14" s="28" customFormat="1">
      <c r="A161" s="21">
        <v>6</v>
      </c>
      <c r="B161" s="92" t="s">
        <v>1068</v>
      </c>
      <c r="C161" s="92" t="s">
        <v>1689</v>
      </c>
      <c r="D161" s="92" t="s">
        <v>839</v>
      </c>
      <c r="E161" s="93" t="s">
        <v>840</v>
      </c>
      <c r="F161" s="94">
        <v>39213</v>
      </c>
      <c r="G161" s="21"/>
      <c r="H161" s="21"/>
      <c r="I161" s="21"/>
      <c r="J161" s="21"/>
      <c r="K161" s="21">
        <v>1</v>
      </c>
      <c r="L161" s="21" t="s">
        <v>841</v>
      </c>
      <c r="M161" s="21"/>
      <c r="N161" s="21"/>
    </row>
    <row r="162" spans="1:14" s="28" customFormat="1">
      <c r="A162" s="21">
        <v>7</v>
      </c>
      <c r="B162" s="92" t="s">
        <v>1068</v>
      </c>
      <c r="C162" s="92" t="s">
        <v>1693</v>
      </c>
      <c r="D162" s="92" t="s">
        <v>842</v>
      </c>
      <c r="E162" s="93" t="s">
        <v>843</v>
      </c>
      <c r="F162" s="94">
        <v>39229</v>
      </c>
      <c r="G162" s="21"/>
      <c r="H162" s="21"/>
      <c r="I162" s="21"/>
      <c r="J162" s="21"/>
      <c r="K162" s="21">
        <v>1</v>
      </c>
      <c r="L162" s="21" t="s">
        <v>844</v>
      </c>
      <c r="M162" s="21"/>
      <c r="N162" s="21"/>
    </row>
    <row r="163" spans="1:14" s="28" customFormat="1">
      <c r="A163" s="21">
        <v>8</v>
      </c>
      <c r="B163" s="92" t="s">
        <v>1068</v>
      </c>
      <c r="C163" s="92" t="s">
        <v>1693</v>
      </c>
      <c r="D163" s="92" t="s">
        <v>845</v>
      </c>
      <c r="E163" s="93" t="s">
        <v>846</v>
      </c>
      <c r="F163" s="94">
        <v>39238</v>
      </c>
      <c r="G163" s="21"/>
      <c r="H163" s="21"/>
      <c r="I163" s="21"/>
      <c r="J163" s="21"/>
      <c r="K163" s="21">
        <v>1</v>
      </c>
      <c r="L163" s="21" t="s">
        <v>844</v>
      </c>
      <c r="M163" s="21"/>
      <c r="N163" s="21"/>
    </row>
    <row r="164" spans="1:14" s="28" customFormat="1">
      <c r="A164" s="21">
        <v>9</v>
      </c>
      <c r="B164" s="92" t="s">
        <v>1068</v>
      </c>
      <c r="C164" s="92" t="s">
        <v>1689</v>
      </c>
      <c r="D164" s="92" t="s">
        <v>847</v>
      </c>
      <c r="E164" s="93" t="s">
        <v>848</v>
      </c>
      <c r="F164" s="94">
        <v>39254</v>
      </c>
      <c r="G164" s="21"/>
      <c r="H164" s="21"/>
      <c r="I164" s="21"/>
      <c r="J164" s="21"/>
      <c r="K164" s="21">
        <v>1</v>
      </c>
      <c r="L164" s="21" t="s">
        <v>849</v>
      </c>
      <c r="M164" s="21"/>
      <c r="N164" s="21"/>
    </row>
    <row r="165" spans="1:14" s="28" customFormat="1">
      <c r="A165" s="21">
        <v>10</v>
      </c>
      <c r="B165" s="92" t="s">
        <v>1068</v>
      </c>
      <c r="C165" s="92" t="s">
        <v>1689</v>
      </c>
      <c r="D165" s="92" t="s">
        <v>850</v>
      </c>
      <c r="E165" s="93" t="s">
        <v>851</v>
      </c>
      <c r="F165" s="94">
        <v>39254</v>
      </c>
      <c r="G165" s="21"/>
      <c r="H165" s="21"/>
      <c r="I165" s="21"/>
      <c r="J165" s="21"/>
      <c r="K165" s="21">
        <v>1</v>
      </c>
      <c r="L165" s="21" t="s">
        <v>849</v>
      </c>
      <c r="M165" s="21"/>
      <c r="N165" s="21"/>
    </row>
    <row r="166" spans="1:14" s="28" customFormat="1" ht="25.5">
      <c r="A166" s="21">
        <v>11</v>
      </c>
      <c r="B166" s="92" t="s">
        <v>1068</v>
      </c>
      <c r="C166" s="92" t="s">
        <v>1689</v>
      </c>
      <c r="D166" s="92" t="s">
        <v>852</v>
      </c>
      <c r="E166" s="93" t="s">
        <v>853</v>
      </c>
      <c r="F166" s="94">
        <v>39257</v>
      </c>
      <c r="G166" s="21"/>
      <c r="H166" s="21"/>
      <c r="I166" s="21"/>
      <c r="J166" s="21">
        <v>1</v>
      </c>
      <c r="K166" s="21"/>
      <c r="L166" s="21" t="s">
        <v>854</v>
      </c>
      <c r="M166" s="21"/>
      <c r="N166" s="21"/>
    </row>
    <row r="167" spans="1:14" s="28" customFormat="1">
      <c r="A167" s="21">
        <v>12</v>
      </c>
      <c r="B167" s="92" t="s">
        <v>1068</v>
      </c>
      <c r="C167" s="92" t="s">
        <v>1689</v>
      </c>
      <c r="D167" s="92" t="s">
        <v>847</v>
      </c>
      <c r="E167" s="93" t="s">
        <v>855</v>
      </c>
      <c r="F167" s="94">
        <v>39257</v>
      </c>
      <c r="G167" s="21"/>
      <c r="H167" s="21"/>
      <c r="I167" s="21"/>
      <c r="J167" s="21"/>
      <c r="K167" s="21">
        <v>1</v>
      </c>
      <c r="L167" s="21" t="s">
        <v>849</v>
      </c>
      <c r="M167" s="21"/>
      <c r="N167" s="21"/>
    </row>
    <row r="168" spans="1:14" s="28" customFormat="1">
      <c r="A168" s="21">
        <v>13</v>
      </c>
      <c r="B168" s="92" t="s">
        <v>1068</v>
      </c>
      <c r="C168" s="92" t="s">
        <v>1693</v>
      </c>
      <c r="D168" s="92" t="s">
        <v>856</v>
      </c>
      <c r="E168" s="93" t="s">
        <v>857</v>
      </c>
      <c r="F168" s="94">
        <v>39258</v>
      </c>
      <c r="G168" s="21"/>
      <c r="H168" s="21"/>
      <c r="I168" s="21"/>
      <c r="J168" s="21"/>
      <c r="K168" s="21">
        <v>1</v>
      </c>
      <c r="L168" s="21" t="s">
        <v>844</v>
      </c>
      <c r="M168" s="21"/>
      <c r="N168" s="21"/>
    </row>
    <row r="169" spans="1:14" s="28" customFormat="1" ht="25.5">
      <c r="A169" s="21">
        <v>14</v>
      </c>
      <c r="B169" s="92" t="s">
        <v>1068</v>
      </c>
      <c r="C169" s="92" t="s">
        <v>858</v>
      </c>
      <c r="D169" s="92" t="s">
        <v>859</v>
      </c>
      <c r="E169" s="93" t="s">
        <v>860</v>
      </c>
      <c r="F169" s="94">
        <v>39259</v>
      </c>
      <c r="G169" s="21"/>
      <c r="H169" s="21"/>
      <c r="I169" s="21">
        <v>1</v>
      </c>
      <c r="J169" s="21"/>
      <c r="K169" s="21"/>
      <c r="L169" s="21" t="s">
        <v>861</v>
      </c>
      <c r="M169" s="21"/>
      <c r="N169" s="21"/>
    </row>
    <row r="170" spans="1:14" s="28" customFormat="1" ht="25.5">
      <c r="A170" s="21">
        <v>15</v>
      </c>
      <c r="B170" s="92" t="s">
        <v>1068</v>
      </c>
      <c r="C170" s="92" t="s">
        <v>1689</v>
      </c>
      <c r="D170" s="92" t="s">
        <v>836</v>
      </c>
      <c r="E170" s="93" t="s">
        <v>862</v>
      </c>
      <c r="F170" s="94">
        <v>39259</v>
      </c>
      <c r="G170" s="21"/>
      <c r="H170" s="21"/>
      <c r="I170" s="21">
        <v>1</v>
      </c>
      <c r="J170" s="21"/>
      <c r="K170" s="21"/>
      <c r="L170" s="21" t="s">
        <v>863</v>
      </c>
      <c r="M170" s="21"/>
      <c r="N170" s="21"/>
    </row>
    <row r="171" spans="1:14" s="28" customFormat="1">
      <c r="A171" s="21">
        <v>16</v>
      </c>
      <c r="B171" s="92" t="s">
        <v>1068</v>
      </c>
      <c r="C171" s="21" t="s">
        <v>864</v>
      </c>
      <c r="D171" s="92" t="s">
        <v>865</v>
      </c>
      <c r="E171" s="93" t="s">
        <v>866</v>
      </c>
      <c r="F171" s="94">
        <v>39261</v>
      </c>
      <c r="G171" s="21"/>
      <c r="H171" s="21"/>
      <c r="I171" s="21"/>
      <c r="J171" s="21"/>
      <c r="K171" s="21">
        <v>1</v>
      </c>
      <c r="L171" s="21" t="s">
        <v>849</v>
      </c>
      <c r="M171" s="21" t="s">
        <v>153</v>
      </c>
      <c r="N171" s="21" t="s">
        <v>153</v>
      </c>
    </row>
    <row r="172" spans="1:14" s="28" customFormat="1" ht="40.700000000000003" customHeight="1">
      <c r="A172" s="21">
        <v>17</v>
      </c>
      <c r="B172" s="92" t="s">
        <v>1068</v>
      </c>
      <c r="C172" s="92" t="s">
        <v>864</v>
      </c>
      <c r="D172" s="92" t="s">
        <v>865</v>
      </c>
      <c r="E172" s="93" t="s">
        <v>867</v>
      </c>
      <c r="F172" s="94">
        <v>39255</v>
      </c>
      <c r="G172" s="21"/>
      <c r="H172" s="21">
        <v>1</v>
      </c>
      <c r="I172" s="21"/>
      <c r="J172" s="21"/>
      <c r="K172" s="21"/>
      <c r="L172" s="21" t="s">
        <v>868</v>
      </c>
      <c r="M172" s="21"/>
      <c r="N172" s="21"/>
    </row>
    <row r="173" spans="1:14" s="28" customFormat="1" ht="38.25">
      <c r="A173" s="21">
        <v>18</v>
      </c>
      <c r="B173" s="92" t="s">
        <v>1068</v>
      </c>
      <c r="C173" s="92" t="s">
        <v>1693</v>
      </c>
      <c r="D173" s="92" t="s">
        <v>842</v>
      </c>
      <c r="E173" s="93" t="s">
        <v>869</v>
      </c>
      <c r="F173" s="94">
        <v>39266</v>
      </c>
      <c r="G173" s="21"/>
      <c r="H173" s="21"/>
      <c r="I173" s="21">
        <v>1</v>
      </c>
      <c r="J173" s="21"/>
      <c r="K173" s="21"/>
      <c r="L173" s="21" t="s">
        <v>870</v>
      </c>
      <c r="M173" s="21"/>
      <c r="N173" s="21"/>
    </row>
    <row r="174" spans="1:14" s="28" customFormat="1">
      <c r="A174" s="21">
        <v>19</v>
      </c>
      <c r="B174" s="92" t="s">
        <v>1068</v>
      </c>
      <c r="C174" s="92" t="s">
        <v>1689</v>
      </c>
      <c r="D174" s="92" t="s">
        <v>1690</v>
      </c>
      <c r="E174" s="93" t="s">
        <v>1129</v>
      </c>
      <c r="F174" s="94">
        <v>39266</v>
      </c>
      <c r="G174" s="21"/>
      <c r="H174" s="21"/>
      <c r="I174" s="21"/>
      <c r="J174" s="21"/>
      <c r="K174" s="21">
        <v>1</v>
      </c>
      <c r="L174" s="21" t="s">
        <v>1130</v>
      </c>
      <c r="M174" s="21"/>
      <c r="N174" s="21"/>
    </row>
    <row r="175" spans="1:14" s="28" customFormat="1">
      <c r="A175" s="21">
        <v>20</v>
      </c>
      <c r="B175" s="92" t="s">
        <v>1068</v>
      </c>
      <c r="C175" s="92" t="s">
        <v>1693</v>
      </c>
      <c r="D175" s="92" t="s">
        <v>842</v>
      </c>
      <c r="E175" s="93" t="s">
        <v>1131</v>
      </c>
      <c r="F175" s="94">
        <v>39266</v>
      </c>
      <c r="G175" s="21"/>
      <c r="H175" s="21"/>
      <c r="I175" s="21"/>
      <c r="J175" s="21"/>
      <c r="K175" s="21">
        <v>1</v>
      </c>
      <c r="L175" s="21" t="s">
        <v>1132</v>
      </c>
      <c r="M175" s="21"/>
      <c r="N175" s="21"/>
    </row>
    <row r="176" spans="1:14" s="28" customFormat="1">
      <c r="A176" s="21">
        <v>21</v>
      </c>
      <c r="B176" s="92" t="s">
        <v>1068</v>
      </c>
      <c r="C176" s="92" t="s">
        <v>864</v>
      </c>
      <c r="D176" s="92" t="s">
        <v>1133</v>
      </c>
      <c r="E176" s="93" t="s">
        <v>1134</v>
      </c>
      <c r="F176" s="94">
        <v>39268</v>
      </c>
      <c r="G176" s="21"/>
      <c r="H176" s="21"/>
      <c r="I176" s="21"/>
      <c r="J176" s="21"/>
      <c r="K176" s="21">
        <v>1</v>
      </c>
      <c r="L176" s="21" t="s">
        <v>1130</v>
      </c>
      <c r="M176" s="21" t="s">
        <v>153</v>
      </c>
      <c r="N176" s="21" t="s">
        <v>153</v>
      </c>
    </row>
    <row r="177" spans="1:14" s="28" customFormat="1" ht="38.25">
      <c r="A177" s="21">
        <v>22</v>
      </c>
      <c r="B177" s="92" t="s">
        <v>1068</v>
      </c>
      <c r="C177" s="92" t="s">
        <v>1693</v>
      </c>
      <c r="D177" s="92" t="s">
        <v>1694</v>
      </c>
      <c r="E177" s="93" t="s">
        <v>1135</v>
      </c>
      <c r="F177" s="94">
        <v>39270</v>
      </c>
      <c r="G177" s="21"/>
      <c r="H177" s="21">
        <v>1</v>
      </c>
      <c r="I177" s="21"/>
      <c r="J177" s="21"/>
      <c r="K177" s="21"/>
      <c r="L177" s="21" t="s">
        <v>1136</v>
      </c>
      <c r="M177" s="21"/>
      <c r="N177" s="21"/>
    </row>
    <row r="178" spans="1:14" s="28" customFormat="1" ht="25.5">
      <c r="A178" s="21">
        <v>23</v>
      </c>
      <c r="B178" s="92" t="s">
        <v>1068</v>
      </c>
      <c r="C178" s="92" t="s">
        <v>1689</v>
      </c>
      <c r="D178" s="92" t="s">
        <v>1137</v>
      </c>
      <c r="E178" s="95" t="s">
        <v>1138</v>
      </c>
      <c r="F178" s="94">
        <v>39271</v>
      </c>
      <c r="G178" s="21"/>
      <c r="H178" s="21"/>
      <c r="I178" s="21"/>
      <c r="J178" s="21"/>
      <c r="K178" s="21">
        <v>1</v>
      </c>
      <c r="L178" s="21" t="s">
        <v>1130</v>
      </c>
      <c r="M178" s="21"/>
      <c r="N178" s="21"/>
    </row>
    <row r="179" spans="1:14" s="28" customFormat="1" ht="65.25" customHeight="1">
      <c r="A179" s="21">
        <v>24</v>
      </c>
      <c r="B179" s="92" t="s">
        <v>1068</v>
      </c>
      <c r="C179" s="92" t="s">
        <v>858</v>
      </c>
      <c r="D179" s="92" t="s">
        <v>859</v>
      </c>
      <c r="E179" s="93" t="s">
        <v>1139</v>
      </c>
      <c r="F179" s="94">
        <v>39284</v>
      </c>
      <c r="G179" s="21"/>
      <c r="H179" s="21">
        <v>1</v>
      </c>
      <c r="I179" s="21"/>
      <c r="J179" s="21"/>
      <c r="K179" s="21"/>
      <c r="L179" s="21" t="s">
        <v>1140</v>
      </c>
      <c r="M179" s="21"/>
      <c r="N179" s="21"/>
    </row>
    <row r="180" spans="1:14" s="28" customFormat="1" ht="38.25">
      <c r="A180" s="21">
        <v>25</v>
      </c>
      <c r="B180" s="92" t="s">
        <v>1068</v>
      </c>
      <c r="C180" s="92" t="s">
        <v>1693</v>
      </c>
      <c r="D180" s="92" t="s">
        <v>845</v>
      </c>
      <c r="E180" s="93" t="s">
        <v>1141</v>
      </c>
      <c r="F180" s="94">
        <v>39284</v>
      </c>
      <c r="G180" s="21"/>
      <c r="H180" s="21"/>
      <c r="I180" s="21">
        <v>1</v>
      </c>
      <c r="J180" s="21"/>
      <c r="K180" s="21"/>
      <c r="L180" s="21" t="s">
        <v>1142</v>
      </c>
      <c r="M180" s="21"/>
      <c r="N180" s="21"/>
    </row>
    <row r="181" spans="1:14" s="28" customFormat="1" ht="38.25">
      <c r="A181" s="21">
        <v>26</v>
      </c>
      <c r="B181" s="92" t="s">
        <v>1068</v>
      </c>
      <c r="C181" s="92" t="s">
        <v>864</v>
      </c>
      <c r="D181" s="92" t="s">
        <v>1143</v>
      </c>
      <c r="E181" s="93" t="s">
        <v>1144</v>
      </c>
      <c r="F181" s="94">
        <v>39285</v>
      </c>
      <c r="G181" s="21"/>
      <c r="H181" s="21"/>
      <c r="I181" s="21">
        <v>1</v>
      </c>
      <c r="J181" s="21"/>
      <c r="K181" s="21"/>
      <c r="L181" s="21" t="s">
        <v>1145</v>
      </c>
      <c r="M181" s="21" t="s">
        <v>153</v>
      </c>
      <c r="N181" s="21" t="s">
        <v>153</v>
      </c>
    </row>
    <row r="182" spans="1:14" s="28" customFormat="1">
      <c r="A182" s="21">
        <v>27</v>
      </c>
      <c r="B182" s="92" t="s">
        <v>1068</v>
      </c>
      <c r="C182" s="92" t="s">
        <v>1689</v>
      </c>
      <c r="D182" s="92" t="s">
        <v>1137</v>
      </c>
      <c r="E182" s="93" t="s">
        <v>1146</v>
      </c>
      <c r="F182" s="94">
        <v>39285</v>
      </c>
      <c r="G182" s="21"/>
      <c r="H182" s="21"/>
      <c r="I182" s="21"/>
      <c r="J182" s="21"/>
      <c r="K182" s="21">
        <v>1</v>
      </c>
      <c r="L182" s="21" t="s">
        <v>1130</v>
      </c>
      <c r="M182" s="21"/>
      <c r="N182" s="21"/>
    </row>
    <row r="183" spans="1:14" s="28" customFormat="1">
      <c r="A183" s="92">
        <v>28</v>
      </c>
      <c r="B183" s="92" t="s">
        <v>1068</v>
      </c>
      <c r="C183" s="92" t="s">
        <v>1693</v>
      </c>
      <c r="D183" s="92" t="s">
        <v>845</v>
      </c>
      <c r="E183" s="93" t="s">
        <v>1147</v>
      </c>
      <c r="F183" s="94">
        <v>39291</v>
      </c>
      <c r="G183" s="21"/>
      <c r="H183" s="21"/>
      <c r="I183" s="21"/>
      <c r="J183" s="21">
        <v>1</v>
      </c>
      <c r="K183" s="21"/>
      <c r="L183" s="21" t="s">
        <v>1132</v>
      </c>
      <c r="M183" s="96"/>
      <c r="N183" s="20"/>
    </row>
    <row r="184" spans="1:14" s="28" customFormat="1">
      <c r="A184" s="92">
        <v>29</v>
      </c>
      <c r="B184" s="92" t="s">
        <v>1068</v>
      </c>
      <c r="C184" s="92" t="s">
        <v>1693</v>
      </c>
      <c r="D184" s="92" t="s">
        <v>845</v>
      </c>
      <c r="E184" s="93" t="s">
        <v>1148</v>
      </c>
      <c r="F184" s="94">
        <v>39291</v>
      </c>
      <c r="G184" s="21"/>
      <c r="H184" s="21"/>
      <c r="I184" s="21"/>
      <c r="J184" s="21"/>
      <c r="K184" s="21">
        <v>1</v>
      </c>
      <c r="L184" s="21" t="s">
        <v>1132</v>
      </c>
      <c r="M184" s="96"/>
      <c r="N184" s="20"/>
    </row>
    <row r="185" spans="1:14" s="28" customFormat="1">
      <c r="A185" s="21">
        <v>30</v>
      </c>
      <c r="B185" s="21" t="s">
        <v>1068</v>
      </c>
      <c r="C185" s="21" t="s">
        <v>858</v>
      </c>
      <c r="D185" s="21" t="s">
        <v>859</v>
      </c>
      <c r="E185" s="21" t="s">
        <v>1149</v>
      </c>
      <c r="F185" s="94">
        <v>39317</v>
      </c>
      <c r="G185" s="21"/>
      <c r="H185" s="21"/>
      <c r="I185" s="21"/>
      <c r="J185" s="21"/>
      <c r="K185" s="21">
        <v>1</v>
      </c>
      <c r="L185" s="21" t="s">
        <v>1132</v>
      </c>
      <c r="M185" s="96"/>
      <c r="N185" s="20"/>
    </row>
    <row r="186" spans="1:14" s="28" customFormat="1" ht="38.25">
      <c r="A186" s="21">
        <v>31</v>
      </c>
      <c r="B186" s="21" t="s">
        <v>1068</v>
      </c>
      <c r="C186" s="21" t="s">
        <v>864</v>
      </c>
      <c r="D186" s="21" t="s">
        <v>1133</v>
      </c>
      <c r="E186" s="21" t="s">
        <v>1200</v>
      </c>
      <c r="F186" s="94">
        <v>39299</v>
      </c>
      <c r="G186" s="21">
        <v>1</v>
      </c>
      <c r="H186" s="21"/>
      <c r="I186" s="21"/>
      <c r="J186" s="21"/>
      <c r="K186" s="21"/>
      <c r="L186" s="21" t="s">
        <v>814</v>
      </c>
      <c r="M186" s="96"/>
      <c r="N186" s="20"/>
    </row>
    <row r="187" spans="1:14" s="28" customFormat="1">
      <c r="A187" s="21">
        <v>32</v>
      </c>
      <c r="B187" s="21" t="s">
        <v>1068</v>
      </c>
      <c r="C187" s="21" t="s">
        <v>864</v>
      </c>
      <c r="D187" s="21" t="s">
        <v>865</v>
      </c>
      <c r="E187" s="21" t="s">
        <v>815</v>
      </c>
      <c r="F187" s="94">
        <v>39306</v>
      </c>
      <c r="G187" s="21"/>
      <c r="H187" s="21"/>
      <c r="I187" s="21"/>
      <c r="J187" s="21"/>
      <c r="K187" s="21">
        <v>1</v>
      </c>
      <c r="L187" s="21" t="s">
        <v>816</v>
      </c>
      <c r="M187" s="96"/>
      <c r="N187" s="20"/>
    </row>
    <row r="188" spans="1:14" s="28" customFormat="1">
      <c r="A188" s="21">
        <v>33</v>
      </c>
      <c r="B188" s="21" t="s">
        <v>1068</v>
      </c>
      <c r="C188" s="21" t="s">
        <v>864</v>
      </c>
      <c r="D188" s="21" t="s">
        <v>865</v>
      </c>
      <c r="E188" s="21" t="s">
        <v>817</v>
      </c>
      <c r="F188" s="94">
        <v>39316</v>
      </c>
      <c r="G188" s="21"/>
      <c r="H188" s="21"/>
      <c r="I188" s="21"/>
      <c r="J188" s="21"/>
      <c r="K188" s="21">
        <v>1</v>
      </c>
      <c r="L188" s="21" t="s">
        <v>816</v>
      </c>
      <c r="M188" s="96"/>
      <c r="N188" s="20"/>
    </row>
    <row r="189" spans="1:14" s="28" customFormat="1" ht="25.5">
      <c r="A189" s="21">
        <v>34</v>
      </c>
      <c r="B189" s="21" t="s">
        <v>1068</v>
      </c>
      <c r="C189" s="92" t="s">
        <v>1693</v>
      </c>
      <c r="D189" s="18" t="s">
        <v>856</v>
      </c>
      <c r="E189" s="18" t="s">
        <v>818</v>
      </c>
      <c r="F189" s="94">
        <v>39298</v>
      </c>
      <c r="G189" s="21"/>
      <c r="H189" s="21"/>
      <c r="I189" s="21">
        <v>1</v>
      </c>
      <c r="J189" s="21"/>
      <c r="K189" s="21"/>
      <c r="L189" s="21" t="s">
        <v>819</v>
      </c>
      <c r="M189" s="96"/>
      <c r="N189" s="20"/>
    </row>
    <row r="190" spans="1:14" s="28" customFormat="1" ht="38.25">
      <c r="A190" s="21">
        <v>35</v>
      </c>
      <c r="B190" s="21" t="s">
        <v>1068</v>
      </c>
      <c r="C190" s="92" t="s">
        <v>1693</v>
      </c>
      <c r="D190" s="20" t="s">
        <v>842</v>
      </c>
      <c r="E190" s="18" t="s">
        <v>820</v>
      </c>
      <c r="F190" s="94">
        <v>39298</v>
      </c>
      <c r="G190" s="21"/>
      <c r="H190" s="21">
        <v>1</v>
      </c>
      <c r="I190" s="21"/>
      <c r="J190" s="21"/>
      <c r="K190" s="21"/>
      <c r="L190" s="21" t="s">
        <v>821</v>
      </c>
      <c r="M190" s="96"/>
      <c r="N190" s="20"/>
    </row>
    <row r="191" spans="1:14" s="28" customFormat="1">
      <c r="A191" s="21">
        <v>36</v>
      </c>
      <c r="B191" s="21" t="s">
        <v>1068</v>
      </c>
      <c r="C191" s="92" t="s">
        <v>1693</v>
      </c>
      <c r="D191" s="20" t="s">
        <v>856</v>
      </c>
      <c r="E191" s="18" t="s">
        <v>822</v>
      </c>
      <c r="F191" s="94">
        <v>39301</v>
      </c>
      <c r="G191" s="21"/>
      <c r="H191" s="21"/>
      <c r="I191" s="21"/>
      <c r="J191" s="21"/>
      <c r="K191" s="21">
        <v>1</v>
      </c>
      <c r="L191" s="21" t="s">
        <v>1132</v>
      </c>
      <c r="M191" s="96"/>
      <c r="N191" s="20"/>
    </row>
    <row r="192" spans="1:14" s="28" customFormat="1" ht="25.5">
      <c r="A192" s="21">
        <v>37</v>
      </c>
      <c r="B192" s="21" t="s">
        <v>1068</v>
      </c>
      <c r="C192" s="92" t="s">
        <v>1693</v>
      </c>
      <c r="D192" s="20" t="s">
        <v>856</v>
      </c>
      <c r="E192" s="18" t="s">
        <v>823</v>
      </c>
      <c r="F192" s="94">
        <v>39303</v>
      </c>
      <c r="G192" s="21"/>
      <c r="H192" s="21"/>
      <c r="I192" s="21"/>
      <c r="J192" s="21"/>
      <c r="K192" s="21">
        <v>1</v>
      </c>
      <c r="L192" s="21" t="s">
        <v>824</v>
      </c>
      <c r="M192" s="96"/>
      <c r="N192" s="20"/>
    </row>
    <row r="193" spans="1:14" s="28" customFormat="1" ht="25.5">
      <c r="A193" s="21">
        <v>38</v>
      </c>
      <c r="B193" s="21" t="s">
        <v>1068</v>
      </c>
      <c r="C193" s="92" t="s">
        <v>1693</v>
      </c>
      <c r="D193" s="20" t="s">
        <v>1694</v>
      </c>
      <c r="E193" s="18" t="s">
        <v>825</v>
      </c>
      <c r="F193" s="94">
        <v>39304</v>
      </c>
      <c r="G193" s="21"/>
      <c r="H193" s="21"/>
      <c r="I193" s="21">
        <v>1</v>
      </c>
      <c r="J193" s="21"/>
      <c r="K193" s="21"/>
      <c r="L193" s="21" t="s">
        <v>826</v>
      </c>
      <c r="M193" s="96"/>
      <c r="N193" s="20"/>
    </row>
    <row r="194" spans="1:14" s="28" customFormat="1" ht="25.5">
      <c r="A194" s="21">
        <v>39</v>
      </c>
      <c r="B194" s="21" t="s">
        <v>1068</v>
      </c>
      <c r="C194" s="92" t="s">
        <v>1693</v>
      </c>
      <c r="D194" s="20" t="s">
        <v>856</v>
      </c>
      <c r="E194" s="18" t="s">
        <v>827</v>
      </c>
      <c r="F194" s="94">
        <v>39304</v>
      </c>
      <c r="G194" s="21"/>
      <c r="H194" s="21"/>
      <c r="I194" s="21"/>
      <c r="J194" s="21"/>
      <c r="K194" s="21">
        <v>1</v>
      </c>
      <c r="L194" s="21" t="s">
        <v>341</v>
      </c>
      <c r="M194" s="96"/>
      <c r="N194" s="20"/>
    </row>
    <row r="195" spans="1:14" s="28" customFormat="1">
      <c r="A195" s="21">
        <v>40</v>
      </c>
      <c r="B195" s="21" t="s">
        <v>1068</v>
      </c>
      <c r="C195" s="92" t="s">
        <v>1693</v>
      </c>
      <c r="D195" s="20" t="s">
        <v>856</v>
      </c>
      <c r="E195" s="18" t="s">
        <v>342</v>
      </c>
      <c r="F195" s="94">
        <v>39304</v>
      </c>
      <c r="G195" s="21"/>
      <c r="H195" s="21"/>
      <c r="I195" s="21"/>
      <c r="J195" s="21"/>
      <c r="K195" s="21">
        <v>1</v>
      </c>
      <c r="L195" s="21" t="s">
        <v>1132</v>
      </c>
      <c r="M195" s="96"/>
      <c r="N195" s="20"/>
    </row>
    <row r="196" spans="1:14" s="28" customFormat="1" ht="27" customHeight="1">
      <c r="A196" s="21">
        <v>41</v>
      </c>
      <c r="B196" s="21" t="s">
        <v>1068</v>
      </c>
      <c r="C196" s="92" t="s">
        <v>1693</v>
      </c>
      <c r="D196" s="20" t="s">
        <v>1694</v>
      </c>
      <c r="E196" s="18" t="s">
        <v>343</v>
      </c>
      <c r="F196" s="94">
        <v>39305</v>
      </c>
      <c r="G196" s="21"/>
      <c r="H196" s="21"/>
      <c r="I196" s="21">
        <v>1</v>
      </c>
      <c r="J196" s="21"/>
      <c r="K196" s="21"/>
      <c r="L196" s="21" t="s">
        <v>344</v>
      </c>
      <c r="M196" s="96"/>
      <c r="N196" s="20"/>
    </row>
    <row r="197" spans="1:14" s="28" customFormat="1" ht="20.25" customHeight="1">
      <c r="A197" s="21">
        <v>42</v>
      </c>
      <c r="B197" s="21" t="s">
        <v>1068</v>
      </c>
      <c r="C197" s="92" t="s">
        <v>1693</v>
      </c>
      <c r="D197" s="20" t="s">
        <v>1694</v>
      </c>
      <c r="E197" s="18" t="s">
        <v>345</v>
      </c>
      <c r="F197" s="94">
        <v>39305</v>
      </c>
      <c r="G197" s="21"/>
      <c r="H197" s="21"/>
      <c r="I197" s="21"/>
      <c r="J197" s="21"/>
      <c r="K197" s="21">
        <v>1</v>
      </c>
      <c r="L197" s="21" t="s">
        <v>1132</v>
      </c>
      <c r="M197" s="96"/>
      <c r="N197" s="20"/>
    </row>
    <row r="198" spans="1:14" s="28" customFormat="1">
      <c r="A198" s="21">
        <v>43</v>
      </c>
      <c r="B198" s="21" t="s">
        <v>1068</v>
      </c>
      <c r="C198" s="92" t="s">
        <v>1693</v>
      </c>
      <c r="D198" s="20" t="s">
        <v>842</v>
      </c>
      <c r="E198" s="18" t="s">
        <v>1644</v>
      </c>
      <c r="F198" s="94">
        <v>39315</v>
      </c>
      <c r="G198" s="21"/>
      <c r="H198" s="21"/>
      <c r="I198" s="21"/>
      <c r="J198" s="21"/>
      <c r="K198" s="21">
        <v>1</v>
      </c>
      <c r="L198" s="21" t="s">
        <v>1132</v>
      </c>
      <c r="M198" s="96"/>
      <c r="N198" s="20"/>
    </row>
    <row r="199" spans="1:14" s="28" customFormat="1">
      <c r="A199" s="21">
        <v>44</v>
      </c>
      <c r="B199" s="21" t="s">
        <v>1068</v>
      </c>
      <c r="C199" s="92" t="s">
        <v>1689</v>
      </c>
      <c r="D199" s="92" t="s">
        <v>1137</v>
      </c>
      <c r="E199" s="93" t="s">
        <v>1645</v>
      </c>
      <c r="F199" s="94">
        <v>39298</v>
      </c>
      <c r="G199" s="21"/>
      <c r="H199" s="21"/>
      <c r="I199" s="21"/>
      <c r="J199" s="21"/>
      <c r="K199" s="21">
        <v>1</v>
      </c>
      <c r="L199" s="21" t="s">
        <v>1132</v>
      </c>
      <c r="M199" s="96"/>
      <c r="N199" s="20"/>
    </row>
    <row r="200" spans="1:14" s="28" customFormat="1">
      <c r="A200" s="21">
        <v>45</v>
      </c>
      <c r="B200" s="21" t="s">
        <v>1068</v>
      </c>
      <c r="C200" s="92" t="s">
        <v>1689</v>
      </c>
      <c r="D200" s="92" t="s">
        <v>1690</v>
      </c>
      <c r="E200" s="93" t="s">
        <v>1646</v>
      </c>
      <c r="F200" s="94">
        <v>39301</v>
      </c>
      <c r="G200" s="21"/>
      <c r="H200" s="21"/>
      <c r="I200" s="21"/>
      <c r="J200" s="21"/>
      <c r="K200" s="21">
        <v>1</v>
      </c>
      <c r="L200" s="21" t="s">
        <v>1132</v>
      </c>
      <c r="M200" s="96"/>
      <c r="N200" s="20"/>
    </row>
    <row r="201" spans="1:14" s="28" customFormat="1">
      <c r="A201" s="21">
        <v>46</v>
      </c>
      <c r="B201" s="21" t="s">
        <v>1068</v>
      </c>
      <c r="C201" s="92" t="s">
        <v>1689</v>
      </c>
      <c r="D201" s="92" t="s">
        <v>1647</v>
      </c>
      <c r="E201" s="93" t="s">
        <v>1648</v>
      </c>
      <c r="F201" s="94">
        <v>39300</v>
      </c>
      <c r="G201" s="21"/>
      <c r="H201" s="21"/>
      <c r="I201" s="21"/>
      <c r="J201" s="21"/>
      <c r="K201" s="21">
        <v>1</v>
      </c>
      <c r="L201" s="21" t="s">
        <v>1132</v>
      </c>
      <c r="M201" s="96"/>
      <c r="N201" s="20"/>
    </row>
    <row r="202" spans="1:14" s="28" customFormat="1">
      <c r="A202" s="21">
        <v>47</v>
      </c>
      <c r="B202" s="21" t="s">
        <v>1068</v>
      </c>
      <c r="C202" s="92" t="s">
        <v>1689</v>
      </c>
      <c r="D202" s="92" t="s">
        <v>1690</v>
      </c>
      <c r="E202" s="93" t="s">
        <v>1649</v>
      </c>
      <c r="F202" s="94">
        <v>39304</v>
      </c>
      <c r="G202" s="21"/>
      <c r="H202" s="21"/>
      <c r="I202" s="21"/>
      <c r="J202" s="21"/>
      <c r="K202" s="21">
        <v>1</v>
      </c>
      <c r="L202" s="21" t="s">
        <v>1132</v>
      </c>
      <c r="M202" s="96"/>
      <c r="N202" s="20"/>
    </row>
    <row r="203" spans="1:14" s="28" customFormat="1">
      <c r="A203" s="21">
        <v>48</v>
      </c>
      <c r="B203" s="21" t="s">
        <v>1068</v>
      </c>
      <c r="C203" s="92" t="s">
        <v>1693</v>
      </c>
      <c r="D203" s="21" t="s">
        <v>1694</v>
      </c>
      <c r="E203" s="18" t="s">
        <v>1650</v>
      </c>
      <c r="F203" s="94">
        <v>39325</v>
      </c>
      <c r="G203" s="24"/>
      <c r="H203" s="24"/>
      <c r="I203" s="24"/>
      <c r="J203" s="24"/>
      <c r="K203" s="21">
        <v>1</v>
      </c>
      <c r="L203" s="21" t="s">
        <v>844</v>
      </c>
      <c r="M203" s="21"/>
      <c r="N203" s="21"/>
    </row>
    <row r="204" spans="1:14" s="28" customFormat="1">
      <c r="A204" s="21">
        <v>49</v>
      </c>
      <c r="B204" s="21" t="s">
        <v>1068</v>
      </c>
      <c r="C204" s="92" t="s">
        <v>1689</v>
      </c>
      <c r="D204" s="92" t="s">
        <v>1137</v>
      </c>
      <c r="E204" s="18" t="s">
        <v>1651</v>
      </c>
      <c r="F204" s="94">
        <v>39326</v>
      </c>
      <c r="G204" s="24"/>
      <c r="H204" s="24"/>
      <c r="I204" s="24"/>
      <c r="J204" s="24"/>
      <c r="K204" s="21">
        <v>1</v>
      </c>
      <c r="L204" s="21" t="s">
        <v>1132</v>
      </c>
      <c r="M204" s="21"/>
      <c r="N204" s="21"/>
    </row>
    <row r="205" spans="1:14" s="28" customFormat="1">
      <c r="A205" s="21">
        <v>50</v>
      </c>
      <c r="B205" s="21" t="s">
        <v>1068</v>
      </c>
      <c r="C205" s="92" t="s">
        <v>1689</v>
      </c>
      <c r="D205" s="92" t="s">
        <v>1137</v>
      </c>
      <c r="E205" s="18" t="s">
        <v>1652</v>
      </c>
      <c r="F205" s="94">
        <v>39326</v>
      </c>
      <c r="G205" s="24"/>
      <c r="H205" s="24"/>
      <c r="I205" s="24"/>
      <c r="J205" s="24"/>
      <c r="K205" s="21">
        <v>1</v>
      </c>
      <c r="L205" s="21" t="s">
        <v>1653</v>
      </c>
      <c r="M205" s="21"/>
      <c r="N205" s="21"/>
    </row>
    <row r="206" spans="1:14" s="28" customFormat="1">
      <c r="A206" s="21">
        <v>51</v>
      </c>
      <c r="B206" s="21" t="s">
        <v>1068</v>
      </c>
      <c r="C206" s="92" t="s">
        <v>1689</v>
      </c>
      <c r="D206" s="92" t="s">
        <v>1137</v>
      </c>
      <c r="E206" s="18" t="s">
        <v>1654</v>
      </c>
      <c r="F206" s="94">
        <v>39327</v>
      </c>
      <c r="G206" s="24"/>
      <c r="H206" s="24"/>
      <c r="I206" s="24"/>
      <c r="J206" s="24"/>
      <c r="K206" s="21">
        <v>1</v>
      </c>
      <c r="L206" s="21" t="s">
        <v>1132</v>
      </c>
      <c r="M206" s="21"/>
      <c r="N206" s="21"/>
    </row>
    <row r="207" spans="1:14" s="28" customFormat="1">
      <c r="A207" s="21">
        <v>52</v>
      </c>
      <c r="B207" s="21" t="s">
        <v>1068</v>
      </c>
      <c r="C207" s="92" t="s">
        <v>1689</v>
      </c>
      <c r="D207" s="92" t="s">
        <v>1137</v>
      </c>
      <c r="E207" s="18" t="s">
        <v>1655</v>
      </c>
      <c r="F207" s="94">
        <v>39336</v>
      </c>
      <c r="G207" s="24"/>
      <c r="H207" s="24"/>
      <c r="I207" s="24"/>
      <c r="J207" s="24"/>
      <c r="K207" s="21">
        <v>1</v>
      </c>
      <c r="L207" s="21" t="s">
        <v>1132</v>
      </c>
      <c r="M207" s="21"/>
      <c r="N207" s="21"/>
    </row>
    <row r="208" spans="1:14" s="28" customFormat="1">
      <c r="A208" s="21">
        <v>53</v>
      </c>
      <c r="B208" s="21" t="s">
        <v>1068</v>
      </c>
      <c r="C208" s="92" t="s">
        <v>1693</v>
      </c>
      <c r="D208" s="21" t="s">
        <v>856</v>
      </c>
      <c r="E208" s="18" t="s">
        <v>1656</v>
      </c>
      <c r="F208" s="94">
        <v>39346</v>
      </c>
      <c r="G208" s="24"/>
      <c r="H208" s="24"/>
      <c r="I208" s="24"/>
      <c r="J208" s="24"/>
      <c r="K208" s="21">
        <v>1</v>
      </c>
      <c r="L208" s="21" t="s">
        <v>1657</v>
      </c>
      <c r="M208" s="21"/>
      <c r="N208" s="21"/>
    </row>
    <row r="209" spans="1:14" s="28" customFormat="1">
      <c r="A209" s="21">
        <v>54</v>
      </c>
      <c r="B209" s="21" t="s">
        <v>1068</v>
      </c>
      <c r="C209" s="92" t="s">
        <v>1693</v>
      </c>
      <c r="D209" s="21" t="s">
        <v>856</v>
      </c>
      <c r="E209" s="18" t="s">
        <v>1658</v>
      </c>
      <c r="F209" s="94">
        <v>39347</v>
      </c>
      <c r="G209" s="24"/>
      <c r="H209" s="24"/>
      <c r="I209" s="24"/>
      <c r="J209" s="24"/>
      <c r="K209" s="21">
        <v>1</v>
      </c>
      <c r="L209" s="21" t="s">
        <v>1653</v>
      </c>
      <c r="M209" s="21"/>
      <c r="N209" s="21"/>
    </row>
    <row r="210" spans="1:14" s="28" customFormat="1" ht="25.5">
      <c r="A210" s="21">
        <v>55</v>
      </c>
      <c r="B210" s="21" t="s">
        <v>1068</v>
      </c>
      <c r="C210" s="92" t="s">
        <v>1693</v>
      </c>
      <c r="D210" s="21" t="s">
        <v>856</v>
      </c>
      <c r="E210" s="18" t="s">
        <v>1659</v>
      </c>
      <c r="F210" s="94">
        <v>39349</v>
      </c>
      <c r="G210" s="24"/>
      <c r="H210" s="24"/>
      <c r="I210" s="24"/>
      <c r="J210" s="24"/>
      <c r="K210" s="21">
        <v>1</v>
      </c>
      <c r="L210" s="21" t="s">
        <v>1660</v>
      </c>
      <c r="M210" s="21"/>
      <c r="N210" s="21"/>
    </row>
    <row r="211" spans="1:14" s="28" customFormat="1" ht="17.25" customHeight="1">
      <c r="A211" s="21">
        <v>56</v>
      </c>
      <c r="B211" s="21" t="s">
        <v>1068</v>
      </c>
      <c r="C211" s="92" t="s">
        <v>1693</v>
      </c>
      <c r="D211" s="21" t="s">
        <v>1694</v>
      </c>
      <c r="E211" s="18" t="s">
        <v>1661</v>
      </c>
      <c r="F211" s="94">
        <v>39352</v>
      </c>
      <c r="G211" s="24"/>
      <c r="H211" s="24"/>
      <c r="I211" s="21">
        <v>1</v>
      </c>
      <c r="J211" s="24"/>
      <c r="K211" s="21"/>
      <c r="L211" s="21" t="s">
        <v>1662</v>
      </c>
      <c r="M211" s="21"/>
      <c r="N211" s="21"/>
    </row>
    <row r="212" spans="1:14" s="28" customFormat="1">
      <c r="A212" s="21">
        <v>57</v>
      </c>
      <c r="B212" s="21" t="s">
        <v>1068</v>
      </c>
      <c r="C212" s="92" t="s">
        <v>1318</v>
      </c>
      <c r="D212" s="21" t="s">
        <v>865</v>
      </c>
      <c r="E212" s="18" t="s">
        <v>1319</v>
      </c>
      <c r="F212" s="94">
        <v>39352</v>
      </c>
      <c r="G212" s="24"/>
      <c r="H212" s="24"/>
      <c r="I212" s="21"/>
      <c r="J212" s="24"/>
      <c r="K212" s="21">
        <v>1</v>
      </c>
      <c r="L212" s="21" t="s">
        <v>1132</v>
      </c>
      <c r="M212" s="21"/>
      <c r="N212" s="21"/>
    </row>
    <row r="213" spans="1:14" s="28" customFormat="1" ht="63.75">
      <c r="A213" s="21">
        <v>58</v>
      </c>
      <c r="B213" s="21" t="s">
        <v>1068</v>
      </c>
      <c r="C213" s="92" t="s">
        <v>858</v>
      </c>
      <c r="D213" s="92" t="s">
        <v>858</v>
      </c>
      <c r="E213" s="18" t="s">
        <v>1320</v>
      </c>
      <c r="F213" s="94">
        <v>39352</v>
      </c>
      <c r="G213" s="24"/>
      <c r="H213" s="24"/>
      <c r="I213" s="21">
        <v>1</v>
      </c>
      <c r="J213" s="24"/>
      <c r="K213" s="21"/>
      <c r="L213" s="21" t="s">
        <v>1321</v>
      </c>
      <c r="M213" s="21"/>
      <c r="N213" s="21"/>
    </row>
    <row r="214" spans="1:14" ht="63.75">
      <c r="A214" s="21">
        <v>59</v>
      </c>
      <c r="B214" s="21" t="s">
        <v>1068</v>
      </c>
      <c r="C214" s="92" t="s">
        <v>1693</v>
      </c>
      <c r="D214" s="92" t="s">
        <v>856</v>
      </c>
      <c r="E214" s="18" t="s">
        <v>1322</v>
      </c>
      <c r="F214" s="167" t="s">
        <v>1323</v>
      </c>
      <c r="G214" s="24"/>
      <c r="H214" s="24"/>
      <c r="I214" s="21">
        <v>1</v>
      </c>
      <c r="J214" s="24"/>
      <c r="K214" s="21"/>
      <c r="L214" s="18" t="s">
        <v>1324</v>
      </c>
      <c r="M214" s="21"/>
      <c r="N214" s="21"/>
    </row>
    <row r="215" spans="1:14">
      <c r="A215" s="21">
        <v>60</v>
      </c>
      <c r="B215" s="21" t="s">
        <v>1068</v>
      </c>
      <c r="C215" s="92" t="s">
        <v>1689</v>
      </c>
      <c r="D215" s="92" t="s">
        <v>836</v>
      </c>
      <c r="E215" s="18" t="s">
        <v>1325</v>
      </c>
      <c r="F215" s="167" t="s">
        <v>1326</v>
      </c>
      <c r="G215" s="24"/>
      <c r="H215" s="24"/>
      <c r="I215" s="21"/>
      <c r="J215" s="24"/>
      <c r="K215" s="21">
        <v>1</v>
      </c>
      <c r="L215" s="18" t="s">
        <v>1132</v>
      </c>
      <c r="M215" s="21"/>
      <c r="N215" s="21"/>
    </row>
    <row r="216" spans="1:14" ht="89.25">
      <c r="A216" s="21">
        <v>61</v>
      </c>
      <c r="B216" s="21" t="s">
        <v>1068</v>
      </c>
      <c r="C216" s="92" t="s">
        <v>864</v>
      </c>
      <c r="D216" s="92" t="s">
        <v>1327</v>
      </c>
      <c r="E216" s="18" t="s">
        <v>1328</v>
      </c>
      <c r="F216" s="167" t="s">
        <v>1329</v>
      </c>
      <c r="G216" s="24"/>
      <c r="H216" s="21">
        <v>1</v>
      </c>
      <c r="I216" s="21"/>
      <c r="J216" s="24"/>
      <c r="K216" s="21"/>
      <c r="L216" s="18" t="s">
        <v>334</v>
      </c>
      <c r="M216" s="21"/>
      <c r="N216" s="21"/>
    </row>
    <row r="217" spans="1:14" ht="76.5">
      <c r="A217" s="95">
        <v>62</v>
      </c>
      <c r="B217" s="95" t="s">
        <v>1068</v>
      </c>
      <c r="C217" s="93" t="s">
        <v>1693</v>
      </c>
      <c r="D217" s="93" t="s">
        <v>1198</v>
      </c>
      <c r="E217" s="95" t="s">
        <v>1330</v>
      </c>
      <c r="F217" s="97" t="s">
        <v>1331</v>
      </c>
      <c r="G217" s="98"/>
      <c r="H217" s="98"/>
      <c r="I217" s="95">
        <v>1</v>
      </c>
      <c r="J217" s="98"/>
      <c r="K217" s="95"/>
      <c r="L217" s="95" t="s">
        <v>1332</v>
      </c>
      <c r="M217" s="95"/>
      <c r="N217" s="95"/>
    </row>
    <row r="218" spans="1:14" ht="38.25">
      <c r="A218" s="95">
        <v>63</v>
      </c>
      <c r="B218" s="95" t="s">
        <v>1068</v>
      </c>
      <c r="C218" s="93" t="s">
        <v>1689</v>
      </c>
      <c r="D218" s="93" t="s">
        <v>1333</v>
      </c>
      <c r="E218" s="95" t="s">
        <v>1334</v>
      </c>
      <c r="F218" s="97" t="s">
        <v>1335</v>
      </c>
      <c r="G218" s="98"/>
      <c r="H218" s="98"/>
      <c r="I218" s="95"/>
      <c r="J218" s="98"/>
      <c r="K218" s="95">
        <v>1</v>
      </c>
      <c r="L218" s="95" t="s">
        <v>1336</v>
      </c>
      <c r="M218" s="95"/>
      <c r="N218" s="95"/>
    </row>
    <row r="219" spans="1:14" ht="25.5">
      <c r="A219" s="95">
        <v>64</v>
      </c>
      <c r="B219" s="95" t="s">
        <v>1068</v>
      </c>
      <c r="C219" s="93" t="s">
        <v>1337</v>
      </c>
      <c r="D219" s="93" t="s">
        <v>1338</v>
      </c>
      <c r="E219" s="95" t="s">
        <v>1339</v>
      </c>
      <c r="F219" s="97" t="s">
        <v>1340</v>
      </c>
      <c r="G219" s="98"/>
      <c r="H219" s="98"/>
      <c r="I219" s="95">
        <v>1</v>
      </c>
      <c r="J219" s="98"/>
      <c r="K219" s="95"/>
      <c r="L219" s="95" t="s">
        <v>1341</v>
      </c>
      <c r="M219" s="95"/>
      <c r="N219" s="95"/>
    </row>
    <row r="220" spans="1:14" ht="38.25">
      <c r="A220" s="95">
        <v>65</v>
      </c>
      <c r="B220" s="95" t="s">
        <v>1068</v>
      </c>
      <c r="C220" s="93" t="s">
        <v>1342</v>
      </c>
      <c r="D220" s="93" t="s">
        <v>1694</v>
      </c>
      <c r="E220" s="95" t="s">
        <v>189</v>
      </c>
      <c r="F220" s="97" t="s">
        <v>1681</v>
      </c>
      <c r="G220" s="98"/>
      <c r="H220" s="98"/>
      <c r="I220" s="95"/>
      <c r="J220" s="98"/>
      <c r="K220" s="95">
        <v>1</v>
      </c>
      <c r="L220" s="95" t="s">
        <v>190</v>
      </c>
      <c r="M220" s="95"/>
      <c r="N220" s="95"/>
    </row>
    <row r="221" spans="1:14" ht="38.25">
      <c r="A221" s="95">
        <v>66</v>
      </c>
      <c r="B221" s="95" t="s">
        <v>1068</v>
      </c>
      <c r="C221" s="93" t="s">
        <v>191</v>
      </c>
      <c r="D221" s="93" t="s">
        <v>1333</v>
      </c>
      <c r="E221" s="95" t="s">
        <v>192</v>
      </c>
      <c r="F221" s="97" t="s">
        <v>1022</v>
      </c>
      <c r="G221" s="98"/>
      <c r="H221" s="98"/>
      <c r="I221" s="95">
        <v>1</v>
      </c>
      <c r="J221" s="98"/>
      <c r="K221" s="95"/>
      <c r="L221" s="95" t="s">
        <v>193</v>
      </c>
      <c r="M221" s="95"/>
      <c r="N221" s="95"/>
    </row>
    <row r="222" spans="1:14" ht="25.5">
      <c r="A222" s="95">
        <v>67</v>
      </c>
      <c r="B222" s="95" t="s">
        <v>1068</v>
      </c>
      <c r="C222" s="93" t="s">
        <v>1342</v>
      </c>
      <c r="D222" s="93" t="s">
        <v>845</v>
      </c>
      <c r="E222" s="95" t="s">
        <v>1666</v>
      </c>
      <c r="F222" s="97" t="s">
        <v>1667</v>
      </c>
      <c r="G222" s="98"/>
      <c r="H222" s="99">
        <v>1</v>
      </c>
      <c r="I222" s="95"/>
      <c r="J222" s="98"/>
      <c r="K222" s="95"/>
      <c r="L222" s="95" t="s">
        <v>1668</v>
      </c>
      <c r="M222" s="95"/>
      <c r="N222" s="95"/>
    </row>
    <row r="223" spans="1:14" ht="38.25">
      <c r="A223" s="95">
        <v>68</v>
      </c>
      <c r="B223" s="95" t="s">
        <v>1068</v>
      </c>
      <c r="C223" s="93" t="s">
        <v>191</v>
      </c>
      <c r="D223" s="93" t="s">
        <v>839</v>
      </c>
      <c r="E223" s="95" t="s">
        <v>1669</v>
      </c>
      <c r="F223" s="97" t="s">
        <v>1670</v>
      </c>
      <c r="G223" s="98"/>
      <c r="H223" s="99"/>
      <c r="I223" s="95">
        <v>1</v>
      </c>
      <c r="J223" s="98"/>
      <c r="K223" s="95"/>
      <c r="L223" s="95" t="s">
        <v>346</v>
      </c>
      <c r="M223" s="95"/>
      <c r="N223" s="95"/>
    </row>
    <row r="224" spans="1:14" ht="25.5">
      <c r="A224" s="95">
        <v>69</v>
      </c>
      <c r="B224" s="95" t="s">
        <v>1068</v>
      </c>
      <c r="C224" s="93" t="s">
        <v>1342</v>
      </c>
      <c r="D224" s="93" t="s">
        <v>856</v>
      </c>
      <c r="E224" s="95" t="s">
        <v>347</v>
      </c>
      <c r="F224" s="97" t="s">
        <v>348</v>
      </c>
      <c r="G224" s="98"/>
      <c r="H224" s="99"/>
      <c r="I224" s="95"/>
      <c r="J224" s="98"/>
      <c r="K224" s="95">
        <v>1</v>
      </c>
      <c r="L224" s="95" t="s">
        <v>1132</v>
      </c>
      <c r="M224" s="95"/>
      <c r="N224" s="95"/>
    </row>
    <row r="225" spans="1:14" s="107" customFormat="1" ht="25.5">
      <c r="A225" s="100">
        <v>70</v>
      </c>
      <c r="B225" s="101" t="s">
        <v>1068</v>
      </c>
      <c r="C225" s="102" t="s">
        <v>191</v>
      </c>
      <c r="D225" s="103" t="s">
        <v>1690</v>
      </c>
      <c r="E225" s="104" t="s">
        <v>349</v>
      </c>
      <c r="F225" s="105" t="s">
        <v>350</v>
      </c>
      <c r="G225" s="104"/>
      <c r="H225" s="104"/>
      <c r="I225" s="104"/>
      <c r="J225" s="104"/>
      <c r="K225" s="104">
        <v>1</v>
      </c>
      <c r="L225" s="106" t="s">
        <v>1132</v>
      </c>
      <c r="M225" s="104"/>
      <c r="N225" s="104"/>
    </row>
    <row r="226" spans="1:14" s="107" customFormat="1" ht="25.5">
      <c r="A226" s="108">
        <v>71</v>
      </c>
      <c r="B226" s="101" t="s">
        <v>1068</v>
      </c>
      <c r="C226" s="103" t="s">
        <v>1342</v>
      </c>
      <c r="D226" s="103" t="s">
        <v>845</v>
      </c>
      <c r="E226" s="104" t="s">
        <v>351</v>
      </c>
      <c r="F226" s="105" t="s">
        <v>352</v>
      </c>
      <c r="G226" s="104"/>
      <c r="H226" s="104"/>
      <c r="I226" s="104">
        <v>1</v>
      </c>
      <c r="J226" s="104"/>
      <c r="K226" s="104"/>
      <c r="L226" s="103" t="s">
        <v>353</v>
      </c>
      <c r="M226" s="104"/>
      <c r="N226" s="104"/>
    </row>
    <row r="227" spans="1:14" s="28" customFormat="1" ht="38.25">
      <c r="A227" s="21">
        <v>1</v>
      </c>
      <c r="B227" s="21" t="s">
        <v>1069</v>
      </c>
      <c r="C227" s="92" t="s">
        <v>354</v>
      </c>
      <c r="D227" s="21" t="s">
        <v>355</v>
      </c>
      <c r="E227" s="18" t="s">
        <v>356</v>
      </c>
      <c r="F227" s="94">
        <v>39183</v>
      </c>
      <c r="G227" s="24" t="s">
        <v>158</v>
      </c>
      <c r="H227" s="24" t="s">
        <v>158</v>
      </c>
      <c r="I227" s="21"/>
      <c r="J227" s="24"/>
      <c r="K227" s="21">
        <v>1</v>
      </c>
      <c r="L227" s="21" t="s">
        <v>357</v>
      </c>
      <c r="M227" s="21"/>
      <c r="N227" s="21"/>
    </row>
    <row r="228" spans="1:14" s="28" customFormat="1" ht="25.5">
      <c r="A228" s="21">
        <v>2</v>
      </c>
      <c r="B228" s="21" t="s">
        <v>1069</v>
      </c>
      <c r="C228" s="92" t="s">
        <v>358</v>
      </c>
      <c r="D228" s="21" t="s">
        <v>359</v>
      </c>
      <c r="E228" s="18" t="s">
        <v>360</v>
      </c>
      <c r="F228" s="94">
        <v>39210</v>
      </c>
      <c r="G228" s="24" t="s">
        <v>158</v>
      </c>
      <c r="H228" s="24">
        <v>1</v>
      </c>
      <c r="I228" s="21"/>
      <c r="J228" s="24"/>
      <c r="K228" s="21"/>
      <c r="L228" s="21" t="s">
        <v>375</v>
      </c>
      <c r="M228" s="21"/>
      <c r="N228" s="21"/>
    </row>
    <row r="229" spans="1:14" s="28" customFormat="1" ht="25.5">
      <c r="A229" s="21">
        <v>3</v>
      </c>
      <c r="B229" s="21" t="s">
        <v>1069</v>
      </c>
      <c r="C229" s="92" t="s">
        <v>376</v>
      </c>
      <c r="D229" s="21" t="s">
        <v>377</v>
      </c>
      <c r="E229" s="18" t="s">
        <v>356</v>
      </c>
      <c r="F229" s="94">
        <v>39222</v>
      </c>
      <c r="G229" s="24" t="s">
        <v>158</v>
      </c>
      <c r="H229" s="24" t="s">
        <v>158</v>
      </c>
      <c r="I229" s="21"/>
      <c r="J229" s="24"/>
      <c r="K229" s="21">
        <v>1</v>
      </c>
      <c r="L229" s="21" t="s">
        <v>378</v>
      </c>
      <c r="M229" s="21"/>
      <c r="N229" s="21"/>
    </row>
    <row r="230" spans="1:14" s="28" customFormat="1" ht="25.5">
      <c r="A230" s="21">
        <v>4</v>
      </c>
      <c r="B230" s="21" t="s">
        <v>1069</v>
      </c>
      <c r="C230" s="92" t="s">
        <v>358</v>
      </c>
      <c r="D230" s="21" t="s">
        <v>379</v>
      </c>
      <c r="E230" s="18" t="s">
        <v>380</v>
      </c>
      <c r="F230" s="94">
        <v>39222</v>
      </c>
      <c r="G230" s="24" t="s">
        <v>158</v>
      </c>
      <c r="H230" s="24" t="s">
        <v>158</v>
      </c>
      <c r="I230" s="21"/>
      <c r="J230" s="24"/>
      <c r="K230" s="21">
        <v>1</v>
      </c>
      <c r="L230" s="21" t="s">
        <v>381</v>
      </c>
      <c r="M230" s="21"/>
      <c r="N230" s="21"/>
    </row>
    <row r="231" spans="1:14" s="28" customFormat="1" ht="25.5">
      <c r="A231" s="21">
        <v>5</v>
      </c>
      <c r="B231" s="21" t="s">
        <v>1069</v>
      </c>
      <c r="C231" s="92" t="s">
        <v>382</v>
      </c>
      <c r="D231" s="21" t="s">
        <v>383</v>
      </c>
      <c r="E231" s="18" t="s">
        <v>356</v>
      </c>
      <c r="F231" s="94">
        <v>39234</v>
      </c>
      <c r="G231" s="24" t="s">
        <v>158</v>
      </c>
      <c r="H231" s="24" t="s">
        <v>158</v>
      </c>
      <c r="I231" s="21"/>
      <c r="J231" s="24"/>
      <c r="K231" s="21">
        <v>1</v>
      </c>
      <c r="L231" s="21" t="s">
        <v>384</v>
      </c>
      <c r="M231" s="21"/>
      <c r="N231" s="21"/>
    </row>
    <row r="232" spans="1:14" s="28" customFormat="1" ht="51">
      <c r="A232" s="21">
        <v>6</v>
      </c>
      <c r="B232" s="21" t="s">
        <v>1069</v>
      </c>
      <c r="C232" s="92" t="s">
        <v>382</v>
      </c>
      <c r="D232" s="21" t="s">
        <v>385</v>
      </c>
      <c r="E232" s="18" t="s">
        <v>386</v>
      </c>
      <c r="F232" s="94" t="s">
        <v>387</v>
      </c>
      <c r="G232" s="24" t="s">
        <v>158</v>
      </c>
      <c r="H232" s="24">
        <v>1</v>
      </c>
      <c r="I232" s="21"/>
      <c r="J232" s="24"/>
      <c r="K232" s="21"/>
      <c r="L232" s="21" t="s">
        <v>388</v>
      </c>
      <c r="M232" s="21"/>
      <c r="N232" s="21"/>
    </row>
    <row r="233" spans="1:14" s="28" customFormat="1" ht="38.25">
      <c r="A233" s="21">
        <v>7</v>
      </c>
      <c r="B233" s="21" t="s">
        <v>1069</v>
      </c>
      <c r="C233" s="92" t="s">
        <v>354</v>
      </c>
      <c r="D233" s="21" t="s">
        <v>389</v>
      </c>
      <c r="E233" s="18" t="s">
        <v>390</v>
      </c>
      <c r="F233" s="94">
        <v>39237</v>
      </c>
      <c r="G233" s="24" t="s">
        <v>158</v>
      </c>
      <c r="H233" s="24" t="s">
        <v>158</v>
      </c>
      <c r="I233" s="21">
        <v>1</v>
      </c>
      <c r="J233" s="24"/>
      <c r="K233" s="21"/>
      <c r="L233" s="21" t="s">
        <v>549</v>
      </c>
      <c r="M233" s="21"/>
      <c r="N233" s="21"/>
    </row>
    <row r="234" spans="1:14" s="28" customFormat="1" ht="38.25">
      <c r="A234" s="21">
        <v>8</v>
      </c>
      <c r="B234" s="21" t="s">
        <v>1069</v>
      </c>
      <c r="C234" s="92" t="s">
        <v>358</v>
      </c>
      <c r="D234" s="21" t="s">
        <v>550</v>
      </c>
      <c r="E234" s="18" t="s">
        <v>356</v>
      </c>
      <c r="F234" s="94" t="s">
        <v>551</v>
      </c>
      <c r="G234" s="24" t="s">
        <v>158</v>
      </c>
      <c r="H234" s="24" t="s">
        <v>158</v>
      </c>
      <c r="I234" s="21"/>
      <c r="J234" s="24"/>
      <c r="K234" s="21">
        <v>1</v>
      </c>
      <c r="L234" s="21" t="s">
        <v>1436</v>
      </c>
      <c r="M234" s="21"/>
      <c r="N234" s="21"/>
    </row>
    <row r="235" spans="1:14" s="28" customFormat="1" ht="63.75">
      <c r="A235" s="21">
        <v>9</v>
      </c>
      <c r="B235" s="21" t="s">
        <v>1069</v>
      </c>
      <c r="C235" s="92" t="s">
        <v>358</v>
      </c>
      <c r="D235" s="21" t="s">
        <v>550</v>
      </c>
      <c r="E235" s="18" t="s">
        <v>1437</v>
      </c>
      <c r="F235" s="94" t="s">
        <v>551</v>
      </c>
      <c r="G235" s="24" t="s">
        <v>158</v>
      </c>
      <c r="H235" s="24" t="s">
        <v>158</v>
      </c>
      <c r="I235" s="21"/>
      <c r="J235" s="24"/>
      <c r="K235" s="21">
        <v>1</v>
      </c>
      <c r="L235" s="21" t="s">
        <v>1479</v>
      </c>
      <c r="M235" s="21"/>
      <c r="N235" s="21"/>
    </row>
    <row r="236" spans="1:14" s="28" customFormat="1" ht="51">
      <c r="A236" s="21">
        <v>10</v>
      </c>
      <c r="B236" s="21" t="s">
        <v>1069</v>
      </c>
      <c r="C236" s="92" t="s">
        <v>382</v>
      </c>
      <c r="D236" s="21" t="s">
        <v>385</v>
      </c>
      <c r="E236" s="18" t="s">
        <v>1480</v>
      </c>
      <c r="F236" s="94" t="s">
        <v>1481</v>
      </c>
      <c r="G236" s="24" t="s">
        <v>158</v>
      </c>
      <c r="H236" s="24">
        <v>1</v>
      </c>
      <c r="I236" s="21"/>
      <c r="J236" s="24"/>
      <c r="K236" s="21"/>
      <c r="L236" s="21" t="s">
        <v>606</v>
      </c>
      <c r="M236" s="21"/>
      <c r="N236" s="21"/>
    </row>
    <row r="237" spans="1:14" s="28" customFormat="1" ht="76.5">
      <c r="A237" s="21">
        <v>11</v>
      </c>
      <c r="B237" s="21" t="s">
        <v>1069</v>
      </c>
      <c r="C237" s="92" t="s">
        <v>607</v>
      </c>
      <c r="D237" s="21" t="s">
        <v>608</v>
      </c>
      <c r="E237" s="18" t="s">
        <v>609</v>
      </c>
      <c r="F237" s="94" t="s">
        <v>1481</v>
      </c>
      <c r="G237" s="24" t="s">
        <v>158</v>
      </c>
      <c r="H237" s="24" t="s">
        <v>158</v>
      </c>
      <c r="I237" s="21">
        <v>1</v>
      </c>
      <c r="J237" s="24"/>
      <c r="K237" s="21"/>
      <c r="L237" s="21" t="s">
        <v>601</v>
      </c>
      <c r="M237" s="21"/>
      <c r="N237" s="21"/>
    </row>
    <row r="238" spans="1:14" s="28" customFormat="1">
      <c r="A238" s="21">
        <v>12</v>
      </c>
      <c r="B238" s="21" t="s">
        <v>1069</v>
      </c>
      <c r="C238" s="92" t="s">
        <v>607</v>
      </c>
      <c r="D238" s="21" t="s">
        <v>608</v>
      </c>
      <c r="E238" s="18" t="s">
        <v>602</v>
      </c>
      <c r="F238" s="94">
        <v>39240</v>
      </c>
      <c r="G238" s="24" t="s">
        <v>158</v>
      </c>
      <c r="H238" s="24" t="s">
        <v>158</v>
      </c>
      <c r="I238" s="21"/>
      <c r="J238" s="24"/>
      <c r="K238" s="21">
        <v>1</v>
      </c>
      <c r="L238" s="21"/>
      <c r="M238" s="21"/>
      <c r="N238" s="21"/>
    </row>
    <row r="239" spans="1:14" s="28" customFormat="1" ht="25.5">
      <c r="A239" s="21">
        <v>13</v>
      </c>
      <c r="B239" s="21" t="s">
        <v>1069</v>
      </c>
      <c r="C239" s="92" t="s">
        <v>607</v>
      </c>
      <c r="D239" s="21" t="s">
        <v>377</v>
      </c>
      <c r="E239" s="18" t="s">
        <v>603</v>
      </c>
      <c r="F239" s="94">
        <v>39249</v>
      </c>
      <c r="G239" s="24" t="s">
        <v>158</v>
      </c>
      <c r="H239" s="24" t="s">
        <v>158</v>
      </c>
      <c r="I239" s="21"/>
      <c r="J239" s="24"/>
      <c r="K239" s="21">
        <v>1</v>
      </c>
      <c r="L239" s="21" t="s">
        <v>604</v>
      </c>
      <c r="M239" s="21"/>
      <c r="N239" s="21"/>
    </row>
    <row r="240" spans="1:14" s="28" customFormat="1" ht="63.75">
      <c r="A240" s="21">
        <v>14</v>
      </c>
      <c r="B240" s="21" t="s">
        <v>1069</v>
      </c>
      <c r="C240" s="92" t="s">
        <v>607</v>
      </c>
      <c r="D240" s="21" t="s">
        <v>608</v>
      </c>
      <c r="E240" s="18" t="s">
        <v>605</v>
      </c>
      <c r="F240" s="94" t="s">
        <v>1408</v>
      </c>
      <c r="G240" s="24" t="s">
        <v>158</v>
      </c>
      <c r="H240" s="24" t="s">
        <v>158</v>
      </c>
      <c r="I240" s="21">
        <v>1</v>
      </c>
      <c r="J240" s="24"/>
      <c r="K240" s="21"/>
      <c r="L240" s="21" t="s">
        <v>596</v>
      </c>
      <c r="M240" s="21"/>
      <c r="N240" s="21"/>
    </row>
    <row r="241" spans="1:14" s="28" customFormat="1" ht="25.5">
      <c r="A241" s="21">
        <v>15</v>
      </c>
      <c r="B241" s="21" t="s">
        <v>1069</v>
      </c>
      <c r="C241" s="92" t="s">
        <v>354</v>
      </c>
      <c r="D241" s="21" t="s">
        <v>597</v>
      </c>
      <c r="E241" s="18" t="s">
        <v>598</v>
      </c>
      <c r="F241" s="94" t="s">
        <v>1358</v>
      </c>
      <c r="G241" s="24" t="s">
        <v>158</v>
      </c>
      <c r="H241" s="24" t="s">
        <v>158</v>
      </c>
      <c r="I241" s="21"/>
      <c r="J241" s="24">
        <v>1</v>
      </c>
      <c r="K241" s="21"/>
      <c r="L241" s="21" t="s">
        <v>599</v>
      </c>
      <c r="M241" s="21"/>
      <c r="N241" s="21"/>
    </row>
    <row r="242" spans="1:14" s="28" customFormat="1" ht="38.25">
      <c r="A242" s="21">
        <v>16</v>
      </c>
      <c r="B242" s="21" t="s">
        <v>1069</v>
      </c>
      <c r="C242" s="92" t="s">
        <v>382</v>
      </c>
      <c r="D242" s="21" t="s">
        <v>385</v>
      </c>
      <c r="E242" s="18" t="s">
        <v>600</v>
      </c>
      <c r="F242" s="94" t="s">
        <v>931</v>
      </c>
      <c r="G242" s="24" t="s">
        <v>158</v>
      </c>
      <c r="H242" s="24" t="s">
        <v>158</v>
      </c>
      <c r="I242" s="21"/>
      <c r="J242" s="24"/>
      <c r="K242" s="21">
        <v>1</v>
      </c>
      <c r="L242" s="21" t="s">
        <v>788</v>
      </c>
      <c r="M242" s="21"/>
      <c r="N242" s="21"/>
    </row>
    <row r="243" spans="1:14" s="28" customFormat="1" ht="25.5">
      <c r="A243" s="21">
        <v>17</v>
      </c>
      <c r="B243" s="21" t="s">
        <v>1069</v>
      </c>
      <c r="C243" s="92" t="s">
        <v>358</v>
      </c>
      <c r="D243" s="21" t="s">
        <v>379</v>
      </c>
      <c r="E243" s="18" t="s">
        <v>603</v>
      </c>
      <c r="F243" s="94" t="s">
        <v>931</v>
      </c>
      <c r="G243" s="24" t="s">
        <v>158</v>
      </c>
      <c r="H243" s="24" t="s">
        <v>158</v>
      </c>
      <c r="I243" s="21"/>
      <c r="J243" s="24"/>
      <c r="K243" s="21">
        <v>1</v>
      </c>
      <c r="L243" s="21" t="s">
        <v>789</v>
      </c>
      <c r="M243" s="21"/>
      <c r="N243" s="21"/>
    </row>
    <row r="244" spans="1:14" s="28" customFormat="1" ht="25.5">
      <c r="A244" s="21">
        <v>18</v>
      </c>
      <c r="B244" s="21" t="s">
        <v>1069</v>
      </c>
      <c r="C244" s="92" t="s">
        <v>382</v>
      </c>
      <c r="D244" s="21" t="s">
        <v>790</v>
      </c>
      <c r="E244" s="18" t="s">
        <v>356</v>
      </c>
      <c r="F244" s="94" t="s">
        <v>594</v>
      </c>
      <c r="G244" s="24" t="s">
        <v>158</v>
      </c>
      <c r="H244" s="24" t="s">
        <v>158</v>
      </c>
      <c r="I244" s="21"/>
      <c r="J244" s="24"/>
      <c r="K244" s="21">
        <v>1</v>
      </c>
      <c r="L244" s="21" t="s">
        <v>791</v>
      </c>
      <c r="M244" s="21"/>
      <c r="N244" s="21"/>
    </row>
    <row r="245" spans="1:14" s="28" customFormat="1">
      <c r="A245" s="21">
        <v>19</v>
      </c>
      <c r="B245" s="21" t="s">
        <v>1069</v>
      </c>
      <c r="C245" s="92" t="s">
        <v>358</v>
      </c>
      <c r="D245" s="21" t="s">
        <v>379</v>
      </c>
      <c r="E245" s="18" t="s">
        <v>792</v>
      </c>
      <c r="F245" s="94" t="s">
        <v>594</v>
      </c>
      <c r="G245" s="24" t="s">
        <v>158</v>
      </c>
      <c r="H245" s="24" t="s">
        <v>158</v>
      </c>
      <c r="I245" s="21"/>
      <c r="J245" s="24"/>
      <c r="K245" s="21">
        <v>1</v>
      </c>
      <c r="L245" s="21" t="s">
        <v>1017</v>
      </c>
      <c r="M245" s="21"/>
      <c r="N245" s="21"/>
    </row>
    <row r="246" spans="1:14" s="28" customFormat="1" ht="38.25">
      <c r="A246" s="21">
        <v>20</v>
      </c>
      <c r="B246" s="21" t="s">
        <v>1069</v>
      </c>
      <c r="C246" s="92" t="s">
        <v>354</v>
      </c>
      <c r="D246" s="21" t="s">
        <v>793</v>
      </c>
      <c r="E246" s="18" t="s">
        <v>356</v>
      </c>
      <c r="F246" s="94" t="s">
        <v>794</v>
      </c>
      <c r="G246" s="24" t="s">
        <v>158</v>
      </c>
      <c r="H246" s="24" t="s">
        <v>158</v>
      </c>
      <c r="I246" s="21"/>
      <c r="J246" s="24"/>
      <c r="K246" s="21">
        <v>1</v>
      </c>
      <c r="L246" s="21" t="s">
        <v>795</v>
      </c>
      <c r="M246" s="21"/>
      <c r="N246" s="21"/>
    </row>
    <row r="247" spans="1:14" s="28" customFormat="1" ht="38.25">
      <c r="A247" s="21">
        <v>21</v>
      </c>
      <c r="B247" s="21" t="s">
        <v>1069</v>
      </c>
      <c r="C247" s="92" t="s">
        <v>382</v>
      </c>
      <c r="D247" s="21" t="s">
        <v>790</v>
      </c>
      <c r="E247" s="18" t="s">
        <v>796</v>
      </c>
      <c r="F247" s="94" t="s">
        <v>797</v>
      </c>
      <c r="G247" s="24" t="s">
        <v>158</v>
      </c>
      <c r="H247" s="24" t="s">
        <v>158</v>
      </c>
      <c r="I247" s="21">
        <v>1</v>
      </c>
      <c r="J247" s="24"/>
      <c r="K247" s="21"/>
      <c r="L247" s="21" t="s">
        <v>798</v>
      </c>
      <c r="M247" s="21"/>
      <c r="N247" s="21"/>
    </row>
    <row r="248" spans="1:14" s="28" customFormat="1" ht="25.5">
      <c r="A248" s="21">
        <v>22</v>
      </c>
      <c r="B248" s="21" t="s">
        <v>1069</v>
      </c>
      <c r="C248" s="92" t="s">
        <v>358</v>
      </c>
      <c r="D248" s="21" t="s">
        <v>799</v>
      </c>
      <c r="E248" s="18" t="s">
        <v>800</v>
      </c>
      <c r="F248" s="94" t="s">
        <v>801</v>
      </c>
      <c r="G248" s="24" t="s">
        <v>158</v>
      </c>
      <c r="H248" s="24" t="s">
        <v>158</v>
      </c>
      <c r="I248" s="21">
        <v>1</v>
      </c>
      <c r="J248" s="24"/>
      <c r="K248" s="21"/>
      <c r="L248" s="21" t="s">
        <v>802</v>
      </c>
      <c r="M248" s="21"/>
      <c r="N248" s="21"/>
    </row>
    <row r="249" spans="1:14" s="28" customFormat="1">
      <c r="A249" s="21">
        <v>23</v>
      </c>
      <c r="B249" s="21" t="s">
        <v>1069</v>
      </c>
      <c r="C249" s="92" t="s">
        <v>354</v>
      </c>
      <c r="D249" s="21" t="s">
        <v>803</v>
      </c>
      <c r="E249" s="18" t="s">
        <v>600</v>
      </c>
      <c r="F249" s="94" t="s">
        <v>804</v>
      </c>
      <c r="G249" s="24"/>
      <c r="H249" s="24"/>
      <c r="I249" s="21"/>
      <c r="J249" s="24"/>
      <c r="K249" s="21">
        <v>1</v>
      </c>
      <c r="L249" s="21" t="s">
        <v>805</v>
      </c>
      <c r="M249" s="21"/>
      <c r="N249" s="21"/>
    </row>
    <row r="250" spans="1:14" s="28" customFormat="1" ht="25.5">
      <c r="A250" s="21">
        <v>24</v>
      </c>
      <c r="B250" s="21" t="s">
        <v>1069</v>
      </c>
      <c r="C250" s="92" t="s">
        <v>358</v>
      </c>
      <c r="D250" s="21" t="s">
        <v>806</v>
      </c>
      <c r="E250" s="18" t="s">
        <v>807</v>
      </c>
      <c r="F250" s="94" t="s">
        <v>961</v>
      </c>
      <c r="G250" s="24"/>
      <c r="H250" s="24"/>
      <c r="I250" s="21"/>
      <c r="J250" s="24"/>
      <c r="K250" s="21">
        <v>1</v>
      </c>
      <c r="L250" s="21" t="s">
        <v>808</v>
      </c>
      <c r="M250" s="21"/>
      <c r="N250" s="21"/>
    </row>
    <row r="251" spans="1:14" s="28" customFormat="1">
      <c r="A251" s="21">
        <v>25</v>
      </c>
      <c r="B251" s="21" t="s">
        <v>1069</v>
      </c>
      <c r="C251" s="92" t="s">
        <v>358</v>
      </c>
      <c r="D251" s="21" t="s">
        <v>379</v>
      </c>
      <c r="E251" s="18" t="s">
        <v>600</v>
      </c>
      <c r="F251" s="94" t="s">
        <v>961</v>
      </c>
      <c r="G251" s="24"/>
      <c r="H251" s="24"/>
      <c r="I251" s="21"/>
      <c r="J251" s="24"/>
      <c r="K251" s="21">
        <v>1</v>
      </c>
      <c r="L251" s="21" t="s">
        <v>1017</v>
      </c>
      <c r="M251" s="21"/>
      <c r="N251" s="21"/>
    </row>
    <row r="252" spans="1:14" s="28" customFormat="1">
      <c r="A252" s="21">
        <v>26</v>
      </c>
      <c r="B252" s="21" t="s">
        <v>1069</v>
      </c>
      <c r="C252" s="92" t="s">
        <v>358</v>
      </c>
      <c r="D252" s="21" t="s">
        <v>379</v>
      </c>
      <c r="E252" s="18" t="s">
        <v>809</v>
      </c>
      <c r="F252" s="94" t="s">
        <v>961</v>
      </c>
      <c r="G252" s="24"/>
      <c r="H252" s="24"/>
      <c r="I252" s="21">
        <v>1</v>
      </c>
      <c r="J252" s="24"/>
      <c r="K252" s="21"/>
      <c r="L252" s="21" t="s">
        <v>1017</v>
      </c>
      <c r="M252" s="21"/>
      <c r="N252" s="21"/>
    </row>
    <row r="253" spans="1:14" s="28" customFormat="1">
      <c r="A253" s="21">
        <v>27</v>
      </c>
      <c r="B253" s="21" t="s">
        <v>1069</v>
      </c>
      <c r="C253" s="92" t="s">
        <v>354</v>
      </c>
      <c r="D253" s="21" t="s">
        <v>810</v>
      </c>
      <c r="E253" s="18" t="s">
        <v>356</v>
      </c>
      <c r="F253" s="94" t="s">
        <v>811</v>
      </c>
      <c r="G253" s="24"/>
      <c r="H253" s="24"/>
      <c r="I253" s="21"/>
      <c r="J253" s="24"/>
      <c r="K253" s="21">
        <v>1</v>
      </c>
      <c r="L253" s="21" t="s">
        <v>1017</v>
      </c>
      <c r="M253" s="21"/>
      <c r="N253" s="21"/>
    </row>
    <row r="254" spans="1:14" s="28" customFormat="1">
      <c r="A254" s="21">
        <v>28</v>
      </c>
      <c r="B254" s="21" t="s">
        <v>1069</v>
      </c>
      <c r="C254" s="92" t="s">
        <v>354</v>
      </c>
      <c r="D254" s="21" t="s">
        <v>793</v>
      </c>
      <c r="E254" s="18" t="s">
        <v>540</v>
      </c>
      <c r="F254" s="94" t="s">
        <v>811</v>
      </c>
      <c r="G254" s="24"/>
      <c r="H254" s="24"/>
      <c r="I254" s="21">
        <v>1</v>
      </c>
      <c r="J254" s="24"/>
      <c r="K254" s="21"/>
      <c r="L254" s="21" t="s">
        <v>1017</v>
      </c>
      <c r="M254" s="21"/>
      <c r="N254" s="21"/>
    </row>
    <row r="255" spans="1:14" s="28" customFormat="1" ht="25.5">
      <c r="A255" s="21">
        <v>29</v>
      </c>
      <c r="B255" s="21" t="s">
        <v>1069</v>
      </c>
      <c r="C255" s="92" t="s">
        <v>354</v>
      </c>
      <c r="D255" s="21" t="s">
        <v>806</v>
      </c>
      <c r="E255" s="18" t="s">
        <v>1743</v>
      </c>
      <c r="F255" s="94" t="s">
        <v>589</v>
      </c>
      <c r="G255" s="24"/>
      <c r="H255" s="24"/>
      <c r="I255" s="21">
        <v>1</v>
      </c>
      <c r="J255" s="24"/>
      <c r="K255" s="21"/>
      <c r="L255" s="21" t="s">
        <v>1744</v>
      </c>
      <c r="M255" s="21"/>
      <c r="N255" s="21"/>
    </row>
    <row r="256" spans="1:14" s="28" customFormat="1" ht="25.5">
      <c r="A256" s="21">
        <v>30</v>
      </c>
      <c r="B256" s="21" t="s">
        <v>1069</v>
      </c>
      <c r="C256" s="92" t="s">
        <v>607</v>
      </c>
      <c r="D256" s="21" t="s">
        <v>595</v>
      </c>
      <c r="E256" s="18" t="s">
        <v>1745</v>
      </c>
      <c r="F256" s="94" t="s">
        <v>972</v>
      </c>
      <c r="G256" s="24"/>
      <c r="H256" s="24"/>
      <c r="I256" s="21"/>
      <c r="J256" s="24">
        <v>1</v>
      </c>
      <c r="K256" s="21"/>
      <c r="L256" s="21" t="s">
        <v>1746</v>
      </c>
      <c r="M256" s="21"/>
      <c r="N256" s="21"/>
    </row>
    <row r="257" spans="1:14" s="28" customFormat="1" ht="25.5">
      <c r="A257" s="21">
        <v>31</v>
      </c>
      <c r="B257" s="21" t="s">
        <v>1069</v>
      </c>
      <c r="C257" s="92" t="s">
        <v>354</v>
      </c>
      <c r="D257" s="21" t="s">
        <v>810</v>
      </c>
      <c r="E257" s="18" t="s">
        <v>1747</v>
      </c>
      <c r="F257" s="94" t="s">
        <v>972</v>
      </c>
      <c r="G257" s="24"/>
      <c r="H257" s="24"/>
      <c r="I257" s="21">
        <v>1</v>
      </c>
      <c r="J257" s="24"/>
      <c r="K257" s="21"/>
      <c r="L257" s="21" t="s">
        <v>1748</v>
      </c>
      <c r="M257" s="21"/>
      <c r="N257" s="21"/>
    </row>
    <row r="258" spans="1:14" s="28" customFormat="1">
      <c r="A258" s="21">
        <v>32</v>
      </c>
      <c r="B258" s="21" t="s">
        <v>1069</v>
      </c>
      <c r="C258" s="92" t="s">
        <v>382</v>
      </c>
      <c r="D258" s="21" t="s">
        <v>1749</v>
      </c>
      <c r="E258" s="18" t="s">
        <v>1750</v>
      </c>
      <c r="F258" s="94" t="s">
        <v>1751</v>
      </c>
      <c r="G258" s="24"/>
      <c r="H258" s="24">
        <v>1</v>
      </c>
      <c r="I258" s="21"/>
      <c r="J258" s="24"/>
      <c r="K258" s="21"/>
      <c r="L258" s="21" t="s">
        <v>1752</v>
      </c>
      <c r="M258" s="21"/>
      <c r="N258" s="21"/>
    </row>
    <row r="259" spans="1:14" s="28" customFormat="1">
      <c r="A259" s="21">
        <v>33</v>
      </c>
      <c r="B259" s="21" t="s">
        <v>1069</v>
      </c>
      <c r="C259" s="92" t="s">
        <v>354</v>
      </c>
      <c r="D259" s="21" t="s">
        <v>597</v>
      </c>
      <c r="E259" s="18" t="s">
        <v>356</v>
      </c>
      <c r="F259" s="94" t="s">
        <v>1753</v>
      </c>
      <c r="G259" s="24"/>
      <c r="H259" s="24"/>
      <c r="I259" s="21"/>
      <c r="J259" s="24"/>
      <c r="K259" s="21">
        <v>1</v>
      </c>
      <c r="L259" s="21" t="s">
        <v>1017</v>
      </c>
      <c r="M259" s="21"/>
      <c r="N259" s="21"/>
    </row>
    <row r="260" spans="1:14" s="28" customFormat="1" ht="76.5">
      <c r="A260" s="21">
        <v>34</v>
      </c>
      <c r="B260" s="21" t="s">
        <v>1069</v>
      </c>
      <c r="C260" s="92" t="s">
        <v>358</v>
      </c>
      <c r="D260" s="21" t="s">
        <v>1754</v>
      </c>
      <c r="E260" s="18" t="s">
        <v>1755</v>
      </c>
      <c r="F260" s="94" t="s">
        <v>1756</v>
      </c>
      <c r="G260" s="24"/>
      <c r="H260" s="24"/>
      <c r="I260" s="21">
        <v>1</v>
      </c>
      <c r="J260" s="24"/>
      <c r="K260" s="21"/>
      <c r="L260" s="21" t="s">
        <v>1757</v>
      </c>
      <c r="M260" s="21"/>
      <c r="N260" s="21"/>
    </row>
    <row r="261" spans="1:14" s="28" customFormat="1">
      <c r="A261" s="21">
        <v>35</v>
      </c>
      <c r="B261" s="21" t="s">
        <v>1069</v>
      </c>
      <c r="C261" s="92" t="s">
        <v>607</v>
      </c>
      <c r="D261" s="21" t="s">
        <v>608</v>
      </c>
      <c r="E261" s="18" t="s">
        <v>600</v>
      </c>
      <c r="F261" s="94" t="s">
        <v>1758</v>
      </c>
      <c r="G261" s="24"/>
      <c r="H261" s="24"/>
      <c r="I261" s="21"/>
      <c r="J261" s="24"/>
      <c r="K261" s="21">
        <v>1</v>
      </c>
      <c r="L261" s="21" t="s">
        <v>1017</v>
      </c>
      <c r="M261" s="21"/>
      <c r="N261" s="21"/>
    </row>
    <row r="262" spans="1:14" s="28" customFormat="1" ht="51">
      <c r="A262" s="21">
        <v>36</v>
      </c>
      <c r="B262" s="21" t="s">
        <v>1069</v>
      </c>
      <c r="C262" s="92" t="s">
        <v>382</v>
      </c>
      <c r="D262" s="21" t="s">
        <v>385</v>
      </c>
      <c r="E262" s="18" t="s">
        <v>600</v>
      </c>
      <c r="F262" s="94" t="s">
        <v>1758</v>
      </c>
      <c r="G262" s="24"/>
      <c r="H262" s="24"/>
      <c r="I262" s="21"/>
      <c r="J262" s="24"/>
      <c r="K262" s="21">
        <v>1</v>
      </c>
      <c r="L262" s="21" t="s">
        <v>1759</v>
      </c>
      <c r="M262" s="21"/>
      <c r="N262" s="21"/>
    </row>
    <row r="263" spans="1:14" s="28" customFormat="1">
      <c r="A263" s="21">
        <v>37</v>
      </c>
      <c r="B263" s="21" t="s">
        <v>1069</v>
      </c>
      <c r="C263" s="92" t="s">
        <v>806</v>
      </c>
      <c r="D263" s="21" t="s">
        <v>1760</v>
      </c>
      <c r="E263" s="18" t="s">
        <v>1761</v>
      </c>
      <c r="F263" s="94" t="s">
        <v>1762</v>
      </c>
      <c r="G263" s="24"/>
      <c r="H263" s="24"/>
      <c r="I263" s="21">
        <v>1</v>
      </c>
      <c r="J263" s="24"/>
      <c r="K263" s="21"/>
      <c r="L263" s="21" t="s">
        <v>1763</v>
      </c>
      <c r="M263" s="21"/>
      <c r="N263" s="21"/>
    </row>
    <row r="264" spans="1:14" s="28" customFormat="1" ht="38.25">
      <c r="A264" s="21">
        <v>38</v>
      </c>
      <c r="B264" s="21" t="s">
        <v>1069</v>
      </c>
      <c r="C264" s="92" t="s">
        <v>354</v>
      </c>
      <c r="D264" s="21" t="s">
        <v>1764</v>
      </c>
      <c r="E264" s="18" t="s">
        <v>1695</v>
      </c>
      <c r="F264" s="94" t="s">
        <v>1696</v>
      </c>
      <c r="G264" s="24"/>
      <c r="H264" s="24">
        <v>1</v>
      </c>
      <c r="I264" s="21"/>
      <c r="J264" s="24"/>
      <c r="K264" s="21"/>
      <c r="L264" s="21" t="s">
        <v>1697</v>
      </c>
      <c r="M264" s="21"/>
      <c r="N264" s="21"/>
    </row>
    <row r="265" spans="1:14" s="28" customFormat="1" ht="51">
      <c r="A265" s="21">
        <v>39</v>
      </c>
      <c r="B265" s="21" t="s">
        <v>1069</v>
      </c>
      <c r="C265" s="92" t="s">
        <v>354</v>
      </c>
      <c r="D265" s="21" t="s">
        <v>1764</v>
      </c>
      <c r="E265" s="18" t="s">
        <v>1698</v>
      </c>
      <c r="F265" s="94" t="s">
        <v>1699</v>
      </c>
      <c r="G265" s="24"/>
      <c r="H265" s="24"/>
      <c r="I265" s="21">
        <v>1</v>
      </c>
      <c r="J265" s="24"/>
      <c r="K265" s="21"/>
      <c r="L265" s="21" t="s">
        <v>1700</v>
      </c>
      <c r="M265" s="21"/>
      <c r="N265" s="21"/>
    </row>
    <row r="266" spans="1:14" s="28" customFormat="1" ht="63.75">
      <c r="A266" s="21">
        <v>40</v>
      </c>
      <c r="B266" s="21" t="s">
        <v>1069</v>
      </c>
      <c r="C266" s="92" t="s">
        <v>382</v>
      </c>
      <c r="D266" s="21" t="s">
        <v>1701</v>
      </c>
      <c r="E266" s="18" t="s">
        <v>603</v>
      </c>
      <c r="F266" s="94" t="s">
        <v>1702</v>
      </c>
      <c r="G266" s="24"/>
      <c r="H266" s="24"/>
      <c r="I266" s="21"/>
      <c r="J266" s="24"/>
      <c r="K266" s="21">
        <v>1</v>
      </c>
      <c r="L266" s="21" t="s">
        <v>1719</v>
      </c>
      <c r="M266" s="21"/>
      <c r="N266" s="21"/>
    </row>
    <row r="267" spans="1:14" s="28" customFormat="1" ht="25.5">
      <c r="A267" s="21">
        <v>41</v>
      </c>
      <c r="B267" s="21" t="s">
        <v>1069</v>
      </c>
      <c r="C267" s="92" t="s">
        <v>1720</v>
      </c>
      <c r="D267" s="21" t="s">
        <v>1721</v>
      </c>
      <c r="E267" s="18" t="s">
        <v>600</v>
      </c>
      <c r="F267" s="94" t="s">
        <v>1722</v>
      </c>
      <c r="G267" s="24"/>
      <c r="H267" s="24"/>
      <c r="I267" s="21"/>
      <c r="J267" s="24"/>
      <c r="K267" s="21">
        <v>1</v>
      </c>
      <c r="L267" s="21" t="s">
        <v>1723</v>
      </c>
      <c r="M267" s="21"/>
      <c r="N267" s="21"/>
    </row>
    <row r="268" spans="1:14" s="28" customFormat="1" ht="38.25">
      <c r="A268" s="21">
        <v>42</v>
      </c>
      <c r="B268" s="21" t="s">
        <v>1069</v>
      </c>
      <c r="C268" s="92" t="s">
        <v>382</v>
      </c>
      <c r="D268" s="21" t="s">
        <v>1724</v>
      </c>
      <c r="E268" s="18" t="s">
        <v>1725</v>
      </c>
      <c r="F268" s="94" t="s">
        <v>1726</v>
      </c>
      <c r="G268" s="24"/>
      <c r="H268" s="24"/>
      <c r="I268" s="21">
        <v>1</v>
      </c>
      <c r="J268" s="24"/>
      <c r="K268" s="21"/>
      <c r="L268" s="21" t="s">
        <v>1727</v>
      </c>
      <c r="M268" s="21"/>
      <c r="N268" s="21"/>
    </row>
    <row r="269" spans="1:14" s="28" customFormat="1" ht="51">
      <c r="A269" s="21">
        <v>43</v>
      </c>
      <c r="B269" s="21" t="s">
        <v>1069</v>
      </c>
      <c r="C269" s="92" t="s">
        <v>354</v>
      </c>
      <c r="D269" s="21" t="s">
        <v>1728</v>
      </c>
      <c r="E269" s="18" t="s">
        <v>600</v>
      </c>
      <c r="F269" s="94" t="s">
        <v>1726</v>
      </c>
      <c r="G269" s="24"/>
      <c r="H269" s="24"/>
      <c r="I269" s="21"/>
      <c r="J269" s="24"/>
      <c r="K269" s="21">
        <v>1</v>
      </c>
      <c r="L269" s="21" t="s">
        <v>1729</v>
      </c>
      <c r="M269" s="21"/>
      <c r="N269" s="21"/>
    </row>
    <row r="270" spans="1:14" s="28" customFormat="1" ht="38.25">
      <c r="A270" s="21">
        <v>44</v>
      </c>
      <c r="B270" s="21" t="s">
        <v>1069</v>
      </c>
      <c r="C270" s="92" t="s">
        <v>382</v>
      </c>
      <c r="D270" s="21" t="s">
        <v>1730</v>
      </c>
      <c r="E270" s="18" t="s">
        <v>600</v>
      </c>
      <c r="F270" s="94" t="s">
        <v>1726</v>
      </c>
      <c r="G270" s="24"/>
      <c r="H270" s="24"/>
      <c r="I270" s="21"/>
      <c r="J270" s="24"/>
      <c r="K270" s="21">
        <v>1</v>
      </c>
      <c r="L270" s="21" t="s">
        <v>1731</v>
      </c>
      <c r="M270" s="21"/>
      <c r="N270" s="21"/>
    </row>
    <row r="271" spans="1:14" s="28" customFormat="1" ht="76.5">
      <c r="A271" s="21">
        <v>45</v>
      </c>
      <c r="B271" s="21" t="s">
        <v>1069</v>
      </c>
      <c r="C271" s="92" t="s">
        <v>354</v>
      </c>
      <c r="D271" s="21" t="s">
        <v>1732</v>
      </c>
      <c r="E271" s="18" t="s">
        <v>1733</v>
      </c>
      <c r="F271" s="94" t="s">
        <v>552</v>
      </c>
      <c r="G271" s="24"/>
      <c r="H271" s="24"/>
      <c r="I271" s="21">
        <v>1</v>
      </c>
      <c r="J271" s="24"/>
      <c r="K271" s="21"/>
      <c r="L271" s="21" t="s">
        <v>1114</v>
      </c>
      <c r="M271" s="21"/>
      <c r="N271" s="21"/>
    </row>
    <row r="272" spans="1:14" s="28" customFormat="1" ht="51">
      <c r="A272" s="21">
        <v>46</v>
      </c>
      <c r="B272" s="21" t="s">
        <v>1069</v>
      </c>
      <c r="C272" s="92" t="s">
        <v>354</v>
      </c>
      <c r="D272" s="21" t="s">
        <v>1728</v>
      </c>
      <c r="E272" s="18" t="s">
        <v>356</v>
      </c>
      <c r="F272" s="94" t="s">
        <v>552</v>
      </c>
      <c r="G272" s="24"/>
      <c r="H272" s="24"/>
      <c r="I272" s="21"/>
      <c r="J272" s="24"/>
      <c r="K272" s="21">
        <v>1</v>
      </c>
      <c r="L272" s="21" t="s">
        <v>1115</v>
      </c>
      <c r="M272" s="21"/>
      <c r="N272" s="21"/>
    </row>
    <row r="273" spans="1:14" s="28" customFormat="1" ht="38.25">
      <c r="A273" s="21">
        <v>47</v>
      </c>
      <c r="B273" s="21" t="s">
        <v>1069</v>
      </c>
      <c r="C273" s="92" t="s">
        <v>354</v>
      </c>
      <c r="D273" s="21" t="s">
        <v>1732</v>
      </c>
      <c r="E273" s="18" t="s">
        <v>600</v>
      </c>
      <c r="F273" s="94" t="s">
        <v>1116</v>
      </c>
      <c r="G273" s="24"/>
      <c r="H273" s="24"/>
      <c r="I273" s="21"/>
      <c r="J273" s="24"/>
      <c r="K273" s="21">
        <v>1</v>
      </c>
      <c r="L273" s="21" t="s">
        <v>1117</v>
      </c>
      <c r="M273" s="21"/>
      <c r="N273" s="21"/>
    </row>
    <row r="274" spans="1:14" s="28" customFormat="1" ht="63.75">
      <c r="A274" s="21">
        <v>48</v>
      </c>
      <c r="B274" s="21" t="s">
        <v>1069</v>
      </c>
      <c r="C274" s="92" t="s">
        <v>354</v>
      </c>
      <c r="D274" s="21" t="s">
        <v>1728</v>
      </c>
      <c r="E274" s="18" t="s">
        <v>600</v>
      </c>
      <c r="F274" s="94" t="s">
        <v>894</v>
      </c>
      <c r="G274" s="24"/>
      <c r="H274" s="24"/>
      <c r="I274" s="21"/>
      <c r="J274" s="24"/>
      <c r="K274" s="21">
        <v>1</v>
      </c>
      <c r="L274" s="21" t="s">
        <v>1118</v>
      </c>
      <c r="M274" s="21"/>
      <c r="N274" s="21"/>
    </row>
    <row r="275" spans="1:14" s="28" customFormat="1" ht="63.75">
      <c r="A275" s="21">
        <v>49</v>
      </c>
      <c r="B275" s="21" t="s">
        <v>1069</v>
      </c>
      <c r="C275" s="92" t="s">
        <v>354</v>
      </c>
      <c r="D275" s="21" t="s">
        <v>1732</v>
      </c>
      <c r="E275" s="18" t="s">
        <v>1119</v>
      </c>
      <c r="F275" s="94" t="s">
        <v>894</v>
      </c>
      <c r="G275" s="24"/>
      <c r="H275" s="24"/>
      <c r="I275" s="21">
        <v>1</v>
      </c>
      <c r="J275" s="24"/>
      <c r="K275" s="21"/>
      <c r="L275" s="21" t="s">
        <v>1120</v>
      </c>
      <c r="M275" s="21"/>
      <c r="N275" s="21"/>
    </row>
    <row r="276" spans="1:14" s="28" customFormat="1" ht="38.25">
      <c r="A276" s="21">
        <v>50</v>
      </c>
      <c r="B276" s="21" t="s">
        <v>1069</v>
      </c>
      <c r="C276" s="92" t="s">
        <v>354</v>
      </c>
      <c r="D276" s="21" t="s">
        <v>1732</v>
      </c>
      <c r="E276" s="18" t="s">
        <v>1121</v>
      </c>
      <c r="F276" s="94" t="s">
        <v>1122</v>
      </c>
      <c r="G276" s="24"/>
      <c r="H276" s="24"/>
      <c r="I276" s="21"/>
      <c r="J276" s="24"/>
      <c r="K276" s="21">
        <v>1</v>
      </c>
      <c r="L276" s="21" t="s">
        <v>1123</v>
      </c>
      <c r="M276" s="21"/>
      <c r="N276" s="21"/>
    </row>
    <row r="277" spans="1:14" s="28" customFormat="1" ht="63.75">
      <c r="A277" s="21">
        <v>51</v>
      </c>
      <c r="B277" s="21" t="s">
        <v>1069</v>
      </c>
      <c r="C277" s="92" t="s">
        <v>382</v>
      </c>
      <c r="D277" s="21" t="s">
        <v>1124</v>
      </c>
      <c r="E277" s="18" t="s">
        <v>356</v>
      </c>
      <c r="F277" s="94" t="s">
        <v>1125</v>
      </c>
      <c r="G277" s="24"/>
      <c r="H277" s="24"/>
      <c r="I277" s="21"/>
      <c r="J277" s="24"/>
      <c r="K277" s="21">
        <v>1</v>
      </c>
      <c r="L277" s="21" t="s">
        <v>340</v>
      </c>
      <c r="M277" s="21"/>
      <c r="N277" s="21"/>
    </row>
    <row r="278" spans="1:14" s="28" customFormat="1" ht="51">
      <c r="A278" s="21">
        <v>52</v>
      </c>
      <c r="B278" s="21" t="s">
        <v>1069</v>
      </c>
      <c r="C278" s="92" t="s">
        <v>382</v>
      </c>
      <c r="D278" s="21" t="s">
        <v>1124</v>
      </c>
      <c r="E278" s="18" t="s">
        <v>600</v>
      </c>
      <c r="F278" s="94" t="s">
        <v>1125</v>
      </c>
      <c r="G278" s="24"/>
      <c r="H278" s="24"/>
      <c r="I278" s="21"/>
      <c r="J278" s="24"/>
      <c r="K278" s="21">
        <v>1</v>
      </c>
      <c r="L278" s="21" t="s">
        <v>751</v>
      </c>
      <c r="M278" s="21"/>
      <c r="N278" s="21"/>
    </row>
    <row r="279" spans="1:14" s="28" customFormat="1">
      <c r="A279" s="21">
        <v>53</v>
      </c>
      <c r="B279" s="21" t="s">
        <v>1069</v>
      </c>
      <c r="C279" s="92" t="s">
        <v>752</v>
      </c>
      <c r="D279" s="21" t="s">
        <v>753</v>
      </c>
      <c r="E279" s="18" t="s">
        <v>754</v>
      </c>
      <c r="F279" s="94" t="s">
        <v>1125</v>
      </c>
      <c r="G279" s="24"/>
      <c r="H279" s="24"/>
      <c r="I279" s="21"/>
      <c r="J279" s="24"/>
      <c r="K279" s="21">
        <v>1</v>
      </c>
      <c r="L279" s="21" t="s">
        <v>755</v>
      </c>
      <c r="M279" s="21"/>
      <c r="N279" s="21"/>
    </row>
    <row r="280" spans="1:14" s="28" customFormat="1" ht="63.75">
      <c r="A280" s="21">
        <v>54</v>
      </c>
      <c r="B280" s="21" t="s">
        <v>1069</v>
      </c>
      <c r="C280" s="92" t="s">
        <v>354</v>
      </c>
      <c r="D280" s="21" t="s">
        <v>756</v>
      </c>
      <c r="E280" s="18" t="s">
        <v>757</v>
      </c>
      <c r="F280" s="94" t="s">
        <v>1125</v>
      </c>
      <c r="G280" s="24"/>
      <c r="H280" s="24"/>
      <c r="I280" s="21"/>
      <c r="J280" s="24"/>
      <c r="K280" s="21">
        <v>1</v>
      </c>
      <c r="L280" s="21" t="s">
        <v>758</v>
      </c>
      <c r="M280" s="21"/>
      <c r="N280" s="21"/>
    </row>
    <row r="281" spans="1:14" s="28" customFormat="1" ht="76.5">
      <c r="A281" s="21">
        <v>55</v>
      </c>
      <c r="B281" s="21" t="s">
        <v>1069</v>
      </c>
      <c r="C281" s="92" t="s">
        <v>354</v>
      </c>
      <c r="D281" s="21" t="s">
        <v>759</v>
      </c>
      <c r="E281" s="18" t="s">
        <v>760</v>
      </c>
      <c r="F281" s="94" t="s">
        <v>60</v>
      </c>
      <c r="G281" s="24"/>
      <c r="H281" s="24">
        <v>1</v>
      </c>
      <c r="I281" s="21"/>
      <c r="J281" s="24"/>
      <c r="K281" s="21"/>
      <c r="L281" s="21" t="s">
        <v>761</v>
      </c>
      <c r="M281" s="21"/>
      <c r="N281" s="21"/>
    </row>
    <row r="282" spans="1:14" s="28" customFormat="1" ht="25.5">
      <c r="A282" s="21">
        <v>56</v>
      </c>
      <c r="B282" s="21" t="s">
        <v>1069</v>
      </c>
      <c r="C282" s="92" t="s">
        <v>752</v>
      </c>
      <c r="D282" s="21" t="s">
        <v>753</v>
      </c>
      <c r="E282" s="18" t="s">
        <v>762</v>
      </c>
      <c r="F282" s="94" t="s">
        <v>323</v>
      </c>
      <c r="G282" s="24"/>
      <c r="H282" s="24"/>
      <c r="I282" s="21"/>
      <c r="J282" s="24">
        <v>1</v>
      </c>
      <c r="K282" s="21"/>
      <c r="L282" s="21" t="s">
        <v>324</v>
      </c>
      <c r="M282" s="21"/>
      <c r="N282" s="21"/>
    </row>
    <row r="283" spans="1:14" s="28" customFormat="1" ht="38.25">
      <c r="A283" s="21">
        <v>57</v>
      </c>
      <c r="B283" s="21" t="s">
        <v>1069</v>
      </c>
      <c r="C283" s="92" t="s">
        <v>354</v>
      </c>
      <c r="D283" s="21" t="s">
        <v>1728</v>
      </c>
      <c r="E283" s="18" t="s">
        <v>600</v>
      </c>
      <c r="F283" s="94" t="s">
        <v>64</v>
      </c>
      <c r="G283" s="24"/>
      <c r="H283" s="24"/>
      <c r="I283" s="21"/>
      <c r="J283" s="24"/>
      <c r="K283" s="21">
        <v>1</v>
      </c>
      <c r="L283" s="21" t="s">
        <v>325</v>
      </c>
      <c r="M283" s="21"/>
      <c r="N283" s="21"/>
    </row>
    <row r="284" spans="1:14" s="28" customFormat="1">
      <c r="A284" s="21">
        <v>58</v>
      </c>
      <c r="B284" s="21" t="s">
        <v>1069</v>
      </c>
      <c r="C284" s="92" t="s">
        <v>382</v>
      </c>
      <c r="D284" s="21" t="s">
        <v>1124</v>
      </c>
      <c r="E284" s="18" t="s">
        <v>326</v>
      </c>
      <c r="F284" s="94" t="s">
        <v>327</v>
      </c>
      <c r="G284" s="24"/>
      <c r="H284" s="24"/>
      <c r="I284" s="21">
        <v>1</v>
      </c>
      <c r="J284" s="24"/>
      <c r="K284" s="21"/>
      <c r="L284" s="21" t="s">
        <v>328</v>
      </c>
      <c r="M284" s="21"/>
      <c r="N284" s="21"/>
    </row>
    <row r="285" spans="1:14" s="28" customFormat="1" ht="38.25">
      <c r="A285" s="21">
        <v>59</v>
      </c>
      <c r="B285" s="21" t="s">
        <v>1069</v>
      </c>
      <c r="C285" s="92" t="s">
        <v>752</v>
      </c>
      <c r="D285" s="21" t="s">
        <v>329</v>
      </c>
      <c r="E285" s="18" t="s">
        <v>600</v>
      </c>
      <c r="F285" s="94" t="s">
        <v>327</v>
      </c>
      <c r="G285" s="24"/>
      <c r="H285" s="24"/>
      <c r="I285" s="21"/>
      <c r="J285" s="24"/>
      <c r="K285" s="21">
        <v>1</v>
      </c>
      <c r="L285" s="21" t="s">
        <v>1117</v>
      </c>
      <c r="M285" s="21"/>
      <c r="N285" s="21"/>
    </row>
    <row r="286" spans="1:14" s="28" customFormat="1" ht="25.5">
      <c r="A286" s="21">
        <v>60</v>
      </c>
      <c r="B286" s="21" t="s">
        <v>1069</v>
      </c>
      <c r="C286" s="92" t="s">
        <v>354</v>
      </c>
      <c r="D286" s="21" t="s">
        <v>194</v>
      </c>
      <c r="E286" s="18" t="s">
        <v>600</v>
      </c>
      <c r="F286" s="94" t="s">
        <v>195</v>
      </c>
      <c r="G286" s="24"/>
      <c r="H286" s="24"/>
      <c r="I286" s="21"/>
      <c r="J286" s="24"/>
      <c r="K286" s="21">
        <v>1</v>
      </c>
      <c r="L286" s="21" t="s">
        <v>196</v>
      </c>
      <c r="M286" s="21"/>
      <c r="N286" s="21"/>
    </row>
    <row r="287" spans="1:14" s="28" customFormat="1" ht="25.5">
      <c r="A287" s="21">
        <v>61</v>
      </c>
      <c r="B287" s="21" t="s">
        <v>1069</v>
      </c>
      <c r="C287" s="92" t="s">
        <v>752</v>
      </c>
      <c r="D287" s="21" t="s">
        <v>197</v>
      </c>
      <c r="E287" s="18" t="s">
        <v>600</v>
      </c>
      <c r="F287" s="94" t="s">
        <v>198</v>
      </c>
      <c r="G287" s="24"/>
      <c r="H287" s="24"/>
      <c r="I287" s="21"/>
      <c r="J287" s="24"/>
      <c r="K287" s="21">
        <v>1</v>
      </c>
      <c r="L287" s="21" t="s">
        <v>199</v>
      </c>
      <c r="M287" s="21"/>
      <c r="N287" s="21"/>
    </row>
    <row r="288" spans="1:14" s="28" customFormat="1" ht="38.25">
      <c r="A288" s="21">
        <v>62</v>
      </c>
      <c r="B288" s="21" t="s">
        <v>1069</v>
      </c>
      <c r="C288" s="92" t="s">
        <v>752</v>
      </c>
      <c r="D288" s="21" t="s">
        <v>197</v>
      </c>
      <c r="E288" s="18" t="s">
        <v>200</v>
      </c>
      <c r="F288" s="94" t="s">
        <v>198</v>
      </c>
      <c r="G288" s="24"/>
      <c r="H288" s="24"/>
      <c r="I288" s="21"/>
      <c r="J288" s="24">
        <v>1</v>
      </c>
      <c r="K288" s="21"/>
      <c r="L288" s="21" t="s">
        <v>201</v>
      </c>
      <c r="M288" s="21"/>
      <c r="N288" s="21"/>
    </row>
    <row r="289" spans="1:14" s="28" customFormat="1" ht="51">
      <c r="A289" s="21">
        <v>63</v>
      </c>
      <c r="B289" s="21" t="s">
        <v>1069</v>
      </c>
      <c r="C289" s="92" t="s">
        <v>354</v>
      </c>
      <c r="D289" s="21" t="s">
        <v>1728</v>
      </c>
      <c r="E289" s="18" t="s">
        <v>202</v>
      </c>
      <c r="F289" s="94" t="s">
        <v>203</v>
      </c>
      <c r="G289" s="24"/>
      <c r="H289" s="24"/>
      <c r="I289" s="21">
        <v>1</v>
      </c>
      <c r="J289" s="24"/>
      <c r="K289" s="21"/>
      <c r="L289" s="21" t="s">
        <v>988</v>
      </c>
      <c r="M289" s="21"/>
      <c r="N289" s="21"/>
    </row>
    <row r="290" spans="1:14" s="28" customFormat="1" ht="25.5">
      <c r="A290" s="21">
        <v>64</v>
      </c>
      <c r="B290" s="21" t="s">
        <v>1069</v>
      </c>
      <c r="C290" s="92" t="s">
        <v>382</v>
      </c>
      <c r="D290" s="21" t="s">
        <v>989</v>
      </c>
      <c r="E290" s="18" t="s">
        <v>600</v>
      </c>
      <c r="F290" s="94" t="s">
        <v>990</v>
      </c>
      <c r="G290" s="24"/>
      <c r="H290" s="24"/>
      <c r="I290" s="21"/>
      <c r="J290" s="24"/>
      <c r="K290" s="21">
        <v>1</v>
      </c>
      <c r="L290" s="21" t="s">
        <v>263</v>
      </c>
      <c r="M290" s="21"/>
      <c r="N290" s="21"/>
    </row>
    <row r="291" spans="1:14" s="28" customFormat="1" ht="25.5">
      <c r="A291" s="21">
        <v>65</v>
      </c>
      <c r="B291" s="21" t="s">
        <v>1069</v>
      </c>
      <c r="C291" s="92" t="s">
        <v>382</v>
      </c>
      <c r="D291" s="21" t="s">
        <v>1730</v>
      </c>
      <c r="E291" s="18" t="s">
        <v>264</v>
      </c>
      <c r="F291" s="94" t="s">
        <v>990</v>
      </c>
      <c r="G291" s="24"/>
      <c r="H291" s="24"/>
      <c r="I291" s="21">
        <v>1</v>
      </c>
      <c r="J291" s="24"/>
      <c r="K291" s="21"/>
      <c r="L291" s="21" t="s">
        <v>328</v>
      </c>
      <c r="M291" s="21"/>
      <c r="N291" s="21"/>
    </row>
    <row r="292" spans="1:14" s="28" customFormat="1" ht="25.5">
      <c r="A292" s="21">
        <v>66</v>
      </c>
      <c r="B292" s="21" t="s">
        <v>1069</v>
      </c>
      <c r="C292" s="92" t="s">
        <v>752</v>
      </c>
      <c r="D292" s="21" t="s">
        <v>329</v>
      </c>
      <c r="E292" s="18" t="s">
        <v>600</v>
      </c>
      <c r="F292" s="94" t="s">
        <v>990</v>
      </c>
      <c r="G292" s="24"/>
      <c r="H292" s="24"/>
      <c r="I292" s="21"/>
      <c r="J292" s="24"/>
      <c r="K292" s="21">
        <v>1</v>
      </c>
      <c r="L292" s="21" t="s">
        <v>265</v>
      </c>
      <c r="M292" s="21"/>
      <c r="N292" s="21"/>
    </row>
    <row r="293" spans="1:14" s="28" customFormat="1" ht="38.25">
      <c r="A293" s="21">
        <v>67</v>
      </c>
      <c r="B293" s="21" t="s">
        <v>1069</v>
      </c>
      <c r="C293" s="92" t="s">
        <v>1720</v>
      </c>
      <c r="D293" s="21" t="s">
        <v>1721</v>
      </c>
      <c r="E293" s="18" t="s">
        <v>603</v>
      </c>
      <c r="F293" s="94" t="s">
        <v>266</v>
      </c>
      <c r="G293" s="24"/>
      <c r="H293" s="24"/>
      <c r="I293" s="21"/>
      <c r="J293" s="24"/>
      <c r="K293" s="21">
        <v>1</v>
      </c>
      <c r="L293" s="21" t="s">
        <v>267</v>
      </c>
      <c r="M293" s="21"/>
      <c r="N293" s="21"/>
    </row>
    <row r="294" spans="1:14" s="28" customFormat="1">
      <c r="A294" s="21">
        <v>68</v>
      </c>
      <c r="B294" s="21" t="s">
        <v>1069</v>
      </c>
      <c r="C294" s="92" t="s">
        <v>382</v>
      </c>
      <c r="D294" s="21" t="s">
        <v>790</v>
      </c>
      <c r="E294" s="18" t="s">
        <v>356</v>
      </c>
      <c r="F294" s="94" t="s">
        <v>68</v>
      </c>
      <c r="G294" s="24"/>
      <c r="H294" s="24"/>
      <c r="I294" s="21"/>
      <c r="J294" s="24"/>
      <c r="K294" s="21">
        <v>1</v>
      </c>
      <c r="L294" s="21" t="s">
        <v>1017</v>
      </c>
      <c r="M294" s="21"/>
      <c r="N294" s="21"/>
    </row>
    <row r="295" spans="1:14" s="28" customFormat="1" ht="63.75">
      <c r="A295" s="21">
        <v>69</v>
      </c>
      <c r="B295" s="21" t="s">
        <v>1069</v>
      </c>
      <c r="C295" s="92" t="s">
        <v>354</v>
      </c>
      <c r="D295" s="21" t="s">
        <v>597</v>
      </c>
      <c r="E295" s="18" t="s">
        <v>268</v>
      </c>
      <c r="F295" s="94" t="s">
        <v>68</v>
      </c>
      <c r="G295" s="24"/>
      <c r="H295" s="24"/>
      <c r="I295" s="21"/>
      <c r="J295" s="24"/>
      <c r="K295" s="21">
        <v>1</v>
      </c>
      <c r="L295" s="21" t="s">
        <v>269</v>
      </c>
      <c r="M295" s="21"/>
      <c r="N295" s="21"/>
    </row>
    <row r="296" spans="1:14" s="28" customFormat="1" ht="51">
      <c r="A296" s="21">
        <v>70</v>
      </c>
      <c r="B296" s="21" t="s">
        <v>1069</v>
      </c>
      <c r="C296" s="92" t="s">
        <v>354</v>
      </c>
      <c r="D296" s="21" t="s">
        <v>810</v>
      </c>
      <c r="E296" s="18" t="s">
        <v>270</v>
      </c>
      <c r="F296" s="94" t="s">
        <v>271</v>
      </c>
      <c r="G296" s="24"/>
      <c r="H296" s="24"/>
      <c r="I296" s="21">
        <v>1</v>
      </c>
      <c r="J296" s="24"/>
      <c r="K296" s="21"/>
      <c r="L296" s="21" t="s">
        <v>707</v>
      </c>
      <c r="M296" s="21"/>
      <c r="N296" s="21"/>
    </row>
    <row r="297" spans="1:14" s="28" customFormat="1">
      <c r="A297" s="21">
        <v>71</v>
      </c>
      <c r="B297" s="21" t="s">
        <v>1069</v>
      </c>
      <c r="C297" s="92" t="s">
        <v>752</v>
      </c>
      <c r="D297" s="21" t="s">
        <v>379</v>
      </c>
      <c r="E297" s="18" t="s">
        <v>1437</v>
      </c>
      <c r="F297" s="94" t="s">
        <v>271</v>
      </c>
      <c r="G297" s="24"/>
      <c r="H297" s="24"/>
      <c r="I297" s="21"/>
      <c r="J297" s="24"/>
      <c r="K297" s="21">
        <v>1</v>
      </c>
      <c r="L297" s="21" t="s">
        <v>708</v>
      </c>
      <c r="M297" s="21"/>
      <c r="N297" s="21"/>
    </row>
    <row r="298" spans="1:14" s="28" customFormat="1">
      <c r="A298" s="21">
        <v>72</v>
      </c>
      <c r="B298" s="21" t="s">
        <v>1069</v>
      </c>
      <c r="C298" s="92" t="s">
        <v>354</v>
      </c>
      <c r="D298" s="21" t="s">
        <v>793</v>
      </c>
      <c r="E298" s="18" t="s">
        <v>709</v>
      </c>
      <c r="F298" s="94" t="s">
        <v>71</v>
      </c>
      <c r="G298" s="24"/>
      <c r="H298" s="24"/>
      <c r="I298" s="21"/>
      <c r="J298" s="24"/>
      <c r="K298" s="21">
        <v>1</v>
      </c>
      <c r="L298" s="21" t="s">
        <v>708</v>
      </c>
      <c r="M298" s="21"/>
      <c r="N298" s="21"/>
    </row>
    <row r="299" spans="1:14" s="28" customFormat="1">
      <c r="A299" s="21">
        <v>73</v>
      </c>
      <c r="B299" s="21" t="s">
        <v>1069</v>
      </c>
      <c r="C299" s="92" t="s">
        <v>752</v>
      </c>
      <c r="D299" s="21" t="s">
        <v>359</v>
      </c>
      <c r="E299" s="18" t="s">
        <v>710</v>
      </c>
      <c r="F299" s="94" t="s">
        <v>711</v>
      </c>
      <c r="G299" s="24"/>
      <c r="H299" s="24"/>
      <c r="I299" s="21"/>
      <c r="J299" s="24"/>
      <c r="K299" s="21">
        <v>1</v>
      </c>
      <c r="L299" s="21" t="s">
        <v>708</v>
      </c>
      <c r="M299" s="21"/>
      <c r="N299" s="21"/>
    </row>
    <row r="300" spans="1:14" s="28" customFormat="1" ht="38.25">
      <c r="A300" s="21">
        <v>74</v>
      </c>
      <c r="B300" s="21" t="s">
        <v>1069</v>
      </c>
      <c r="C300" s="92" t="s">
        <v>752</v>
      </c>
      <c r="D300" s="21" t="s">
        <v>379</v>
      </c>
      <c r="E300" s="18" t="s">
        <v>600</v>
      </c>
      <c r="F300" s="94" t="s">
        <v>525</v>
      </c>
      <c r="G300" s="24"/>
      <c r="H300" s="24"/>
      <c r="I300" s="21"/>
      <c r="J300" s="24"/>
      <c r="K300" s="21">
        <v>1</v>
      </c>
      <c r="L300" s="21" t="s">
        <v>712</v>
      </c>
      <c r="M300" s="21"/>
      <c r="N300" s="21"/>
    </row>
    <row r="301" spans="1:14" s="28" customFormat="1" ht="25.5">
      <c r="A301" s="21">
        <v>75</v>
      </c>
      <c r="B301" s="21" t="s">
        <v>1069</v>
      </c>
      <c r="C301" s="92" t="s">
        <v>354</v>
      </c>
      <c r="D301" s="21" t="s">
        <v>713</v>
      </c>
      <c r="E301" s="18" t="s">
        <v>714</v>
      </c>
      <c r="F301" s="94" t="s">
        <v>715</v>
      </c>
      <c r="G301" s="24"/>
      <c r="H301" s="24"/>
      <c r="I301" s="21"/>
      <c r="J301" s="24"/>
      <c r="K301" s="21">
        <v>1</v>
      </c>
      <c r="L301" s="21" t="s">
        <v>716</v>
      </c>
      <c r="M301" s="21"/>
      <c r="N301" s="21"/>
    </row>
    <row r="302" spans="1:14" s="28" customFormat="1" ht="38.25">
      <c r="A302" s="21">
        <v>76</v>
      </c>
      <c r="B302" s="21" t="s">
        <v>1069</v>
      </c>
      <c r="C302" s="92" t="s">
        <v>806</v>
      </c>
      <c r="D302" s="21" t="s">
        <v>383</v>
      </c>
      <c r="E302" s="18" t="s">
        <v>717</v>
      </c>
      <c r="F302" s="94" t="s">
        <v>1024</v>
      </c>
      <c r="G302" s="24"/>
      <c r="H302" s="24"/>
      <c r="I302" s="21"/>
      <c r="J302" s="24">
        <v>1</v>
      </c>
      <c r="K302" s="21"/>
      <c r="L302" s="21" t="s">
        <v>718</v>
      </c>
      <c r="M302" s="21"/>
      <c r="N302" s="21"/>
    </row>
    <row r="303" spans="1:14" s="28" customFormat="1" ht="38.25">
      <c r="A303" s="21">
        <v>77</v>
      </c>
      <c r="B303" s="21" t="s">
        <v>1069</v>
      </c>
      <c r="C303" s="92" t="s">
        <v>806</v>
      </c>
      <c r="D303" s="21" t="s">
        <v>719</v>
      </c>
      <c r="E303" s="18" t="s">
        <v>807</v>
      </c>
      <c r="F303" s="94" t="s">
        <v>720</v>
      </c>
      <c r="G303" s="24"/>
      <c r="H303" s="24"/>
      <c r="I303" s="21"/>
      <c r="J303" s="24"/>
      <c r="K303" s="21">
        <v>1</v>
      </c>
      <c r="L303" s="21" t="s">
        <v>1235</v>
      </c>
      <c r="M303" s="21"/>
      <c r="N303" s="21"/>
    </row>
    <row r="304" spans="1:14" s="28" customFormat="1">
      <c r="A304" s="21">
        <v>78</v>
      </c>
      <c r="B304" s="21" t="s">
        <v>1069</v>
      </c>
      <c r="C304" s="92" t="s">
        <v>806</v>
      </c>
      <c r="D304" s="21" t="s">
        <v>385</v>
      </c>
      <c r="E304" s="18" t="s">
        <v>710</v>
      </c>
      <c r="F304" s="94" t="s">
        <v>720</v>
      </c>
      <c r="G304" s="24"/>
      <c r="H304" s="24"/>
      <c r="I304" s="21"/>
      <c r="J304" s="24"/>
      <c r="K304" s="21">
        <v>1</v>
      </c>
      <c r="L304" s="21" t="s">
        <v>708</v>
      </c>
      <c r="M304" s="21"/>
      <c r="N304" s="21"/>
    </row>
    <row r="305" spans="1:16" s="28" customFormat="1">
      <c r="A305" s="21">
        <v>79</v>
      </c>
      <c r="B305" s="109" t="s">
        <v>1069</v>
      </c>
      <c r="C305" s="110" t="s">
        <v>382</v>
      </c>
      <c r="D305" s="110" t="s">
        <v>1236</v>
      </c>
      <c r="E305" s="110" t="s">
        <v>710</v>
      </c>
      <c r="F305" s="111" t="s">
        <v>1237</v>
      </c>
      <c r="G305" s="109"/>
      <c r="H305" s="109"/>
      <c r="I305" s="109"/>
      <c r="J305" s="109"/>
      <c r="K305" s="109">
        <v>1</v>
      </c>
      <c r="L305" s="110" t="s">
        <v>1017</v>
      </c>
      <c r="M305" s="109"/>
      <c r="N305" s="109"/>
      <c r="O305" s="112"/>
      <c r="P305" s="112"/>
    </row>
    <row r="306" spans="1:16" s="28" customFormat="1">
      <c r="A306" s="21">
        <v>80</v>
      </c>
      <c r="B306" s="109" t="s">
        <v>1069</v>
      </c>
      <c r="C306" s="110" t="s">
        <v>354</v>
      </c>
      <c r="D306" s="110" t="s">
        <v>1238</v>
      </c>
      <c r="E306" s="110" t="s">
        <v>603</v>
      </c>
      <c r="F306" s="111" t="s">
        <v>1239</v>
      </c>
      <c r="G306" s="109"/>
      <c r="H306" s="109"/>
      <c r="I306" s="109"/>
      <c r="J306" s="109"/>
      <c r="K306" s="109">
        <v>1</v>
      </c>
      <c r="L306" s="110" t="s">
        <v>1017</v>
      </c>
      <c r="M306" s="109"/>
      <c r="N306" s="109"/>
      <c r="O306" s="112"/>
      <c r="P306" s="112"/>
    </row>
    <row r="307" spans="1:16" s="28" customFormat="1" ht="89.25">
      <c r="A307" s="21">
        <v>81</v>
      </c>
      <c r="B307" s="109" t="s">
        <v>1069</v>
      </c>
      <c r="C307" s="110" t="s">
        <v>354</v>
      </c>
      <c r="D307" s="110" t="s">
        <v>1732</v>
      </c>
      <c r="E307" s="110" t="s">
        <v>1240</v>
      </c>
      <c r="F307" s="111" t="s">
        <v>1241</v>
      </c>
      <c r="G307" s="109"/>
      <c r="H307" s="109"/>
      <c r="I307" s="109">
        <v>1</v>
      </c>
      <c r="J307" s="109"/>
      <c r="K307" s="109"/>
      <c r="L307" s="110" t="s">
        <v>1201</v>
      </c>
      <c r="M307" s="109"/>
      <c r="N307" s="109"/>
      <c r="O307" s="112"/>
      <c r="P307" s="112"/>
    </row>
    <row r="308" spans="1:16" s="28" customFormat="1" ht="25.5">
      <c r="A308" s="21">
        <v>82</v>
      </c>
      <c r="B308" s="109" t="s">
        <v>1069</v>
      </c>
      <c r="C308" s="110" t="s">
        <v>1720</v>
      </c>
      <c r="D308" s="110" t="s">
        <v>1202</v>
      </c>
      <c r="E308" s="110" t="s">
        <v>600</v>
      </c>
      <c r="F308" s="111" t="s">
        <v>209</v>
      </c>
      <c r="G308" s="109"/>
      <c r="H308" s="109"/>
      <c r="I308" s="109"/>
      <c r="J308" s="109"/>
      <c r="K308" s="109">
        <v>1</v>
      </c>
      <c r="L308" s="110" t="s">
        <v>1017</v>
      </c>
      <c r="M308" s="109"/>
      <c r="N308" s="109"/>
      <c r="O308" s="112"/>
      <c r="P308" s="112"/>
    </row>
    <row r="309" spans="1:16" s="28" customFormat="1" ht="51">
      <c r="A309" s="21">
        <v>83</v>
      </c>
      <c r="B309" s="109" t="s">
        <v>1069</v>
      </c>
      <c r="C309" s="110" t="s">
        <v>354</v>
      </c>
      <c r="D309" s="110" t="s">
        <v>1732</v>
      </c>
      <c r="E309" s="110" t="s">
        <v>1203</v>
      </c>
      <c r="F309" s="111" t="s">
        <v>1204</v>
      </c>
      <c r="G309" s="109"/>
      <c r="H309" s="109"/>
      <c r="I309" s="109">
        <v>1</v>
      </c>
      <c r="J309" s="109"/>
      <c r="K309" s="109"/>
      <c r="L309" s="110" t="s">
        <v>1205</v>
      </c>
      <c r="M309" s="109"/>
      <c r="N309" s="109"/>
      <c r="O309" s="112"/>
      <c r="P309" s="112"/>
    </row>
    <row r="310" spans="1:16" s="28" customFormat="1" ht="63.75">
      <c r="A310" s="21">
        <v>84</v>
      </c>
      <c r="B310" s="109" t="s">
        <v>1069</v>
      </c>
      <c r="C310" s="110" t="s">
        <v>354</v>
      </c>
      <c r="D310" s="110" t="s">
        <v>1732</v>
      </c>
      <c r="E310" s="110" t="s">
        <v>1206</v>
      </c>
      <c r="F310" s="111" t="s">
        <v>1204</v>
      </c>
      <c r="G310" s="109"/>
      <c r="H310" s="109"/>
      <c r="I310" s="109"/>
      <c r="J310" s="109"/>
      <c r="K310" s="109">
        <v>1</v>
      </c>
      <c r="L310" s="113" t="s">
        <v>1207</v>
      </c>
      <c r="M310" s="109"/>
      <c r="N310" s="109"/>
      <c r="O310" s="112"/>
      <c r="P310" s="112"/>
    </row>
    <row r="311" spans="1:16" s="28" customFormat="1" ht="25.5">
      <c r="A311" s="21">
        <v>85</v>
      </c>
      <c r="B311" s="109" t="s">
        <v>1069</v>
      </c>
      <c r="C311" s="110" t="s">
        <v>1720</v>
      </c>
      <c r="D311" s="110" t="s">
        <v>1202</v>
      </c>
      <c r="E311" s="110" t="s">
        <v>600</v>
      </c>
      <c r="F311" s="111" t="s">
        <v>1204</v>
      </c>
      <c r="G311" s="109"/>
      <c r="H311" s="109"/>
      <c r="I311" s="109"/>
      <c r="J311" s="109"/>
      <c r="K311" s="109">
        <v>1</v>
      </c>
      <c r="L311" s="110" t="s">
        <v>1017</v>
      </c>
      <c r="M311" s="109"/>
      <c r="N311" s="109"/>
      <c r="O311" s="112"/>
      <c r="P311" s="112"/>
    </row>
    <row r="312" spans="1:16" s="28" customFormat="1" ht="63.75">
      <c r="A312" s="21">
        <v>86</v>
      </c>
      <c r="B312" s="109" t="s">
        <v>1069</v>
      </c>
      <c r="C312" s="110" t="s">
        <v>1720</v>
      </c>
      <c r="D312" s="110" t="s">
        <v>1202</v>
      </c>
      <c r="E312" s="110" t="s">
        <v>1208</v>
      </c>
      <c r="F312" s="111" t="s">
        <v>1331</v>
      </c>
      <c r="G312" s="109"/>
      <c r="H312" s="109"/>
      <c r="I312" s="109"/>
      <c r="J312" s="109">
        <v>1</v>
      </c>
      <c r="K312" s="109"/>
      <c r="L312" s="114" t="s">
        <v>1209</v>
      </c>
      <c r="M312" s="109"/>
      <c r="N312" s="109"/>
      <c r="O312" s="112"/>
      <c r="P312" s="112"/>
    </row>
    <row r="313" spans="1:16" s="28" customFormat="1" ht="51">
      <c r="A313" s="21">
        <v>87</v>
      </c>
      <c r="B313" s="109" t="s">
        <v>1069</v>
      </c>
      <c r="C313" s="110" t="s">
        <v>1210</v>
      </c>
      <c r="D313" s="110" t="s">
        <v>810</v>
      </c>
      <c r="E313" s="110" t="s">
        <v>1211</v>
      </c>
      <c r="F313" s="111" t="s">
        <v>1340</v>
      </c>
      <c r="G313" s="109"/>
      <c r="H313" s="109"/>
      <c r="I313" s="109"/>
      <c r="J313" s="109">
        <v>1</v>
      </c>
      <c r="K313" s="109"/>
      <c r="L313" s="110" t="s">
        <v>1212</v>
      </c>
      <c r="M313" s="109"/>
      <c r="N313" s="109"/>
      <c r="O313" s="112"/>
      <c r="P313" s="112"/>
    </row>
    <row r="314" spans="1:16" s="28" customFormat="1" ht="76.5">
      <c r="A314" s="21">
        <v>88</v>
      </c>
      <c r="B314" s="109" t="s">
        <v>1069</v>
      </c>
      <c r="C314" s="110" t="s">
        <v>806</v>
      </c>
      <c r="D314" s="110" t="s">
        <v>1213</v>
      </c>
      <c r="E314" s="110" t="s">
        <v>1214</v>
      </c>
      <c r="F314" s="111" t="s">
        <v>1215</v>
      </c>
      <c r="G314" s="109"/>
      <c r="H314" s="109"/>
      <c r="I314" s="109"/>
      <c r="J314" s="109"/>
      <c r="K314" s="109">
        <v>1</v>
      </c>
      <c r="L314" s="110" t="s">
        <v>1216</v>
      </c>
      <c r="M314" s="109"/>
      <c r="N314" s="109"/>
      <c r="O314" s="112"/>
      <c r="P314" s="112"/>
    </row>
    <row r="315" spans="1:16" s="28" customFormat="1" ht="38.25">
      <c r="A315" s="21">
        <v>89</v>
      </c>
      <c r="B315" s="109" t="s">
        <v>1069</v>
      </c>
      <c r="C315" s="110" t="s">
        <v>1210</v>
      </c>
      <c r="D315" s="110" t="s">
        <v>793</v>
      </c>
      <c r="E315" s="110" t="s">
        <v>1217</v>
      </c>
      <c r="F315" s="111" t="s">
        <v>396</v>
      </c>
      <c r="G315" s="109"/>
      <c r="H315" s="109"/>
      <c r="I315" s="109">
        <v>1</v>
      </c>
      <c r="J315" s="109"/>
      <c r="K315" s="109"/>
      <c r="L315" s="110" t="s">
        <v>1218</v>
      </c>
      <c r="M315" s="109"/>
      <c r="N315" s="109"/>
      <c r="O315" s="112"/>
      <c r="P315" s="112"/>
    </row>
    <row r="316" spans="1:16" s="28" customFormat="1">
      <c r="A316" s="21">
        <v>90</v>
      </c>
      <c r="B316" s="109" t="s">
        <v>1069</v>
      </c>
      <c r="C316" s="110" t="s">
        <v>1210</v>
      </c>
      <c r="D316" s="110" t="s">
        <v>597</v>
      </c>
      <c r="E316" s="110" t="s">
        <v>757</v>
      </c>
      <c r="F316" s="111" t="s">
        <v>1219</v>
      </c>
      <c r="G316" s="109"/>
      <c r="H316" s="109"/>
      <c r="I316" s="109"/>
      <c r="J316" s="109"/>
      <c r="K316" s="109">
        <v>1</v>
      </c>
      <c r="L316" s="110"/>
      <c r="M316" s="109"/>
      <c r="N316" s="109"/>
      <c r="O316" s="112"/>
      <c r="P316" s="112"/>
    </row>
    <row r="317" spans="1:16" s="28" customFormat="1">
      <c r="A317" s="21">
        <v>91</v>
      </c>
      <c r="B317" s="109" t="s">
        <v>1069</v>
      </c>
      <c r="C317" s="110" t="s">
        <v>806</v>
      </c>
      <c r="D317" s="110" t="s">
        <v>383</v>
      </c>
      <c r="E317" s="110" t="s">
        <v>600</v>
      </c>
      <c r="F317" s="111" t="s">
        <v>1022</v>
      </c>
      <c r="G317" s="109"/>
      <c r="H317" s="109"/>
      <c r="I317" s="109"/>
      <c r="J317" s="109"/>
      <c r="K317" s="109">
        <v>1</v>
      </c>
      <c r="L317" s="110"/>
      <c r="M317" s="109"/>
      <c r="N317" s="109"/>
      <c r="O317" s="112"/>
      <c r="P317" s="112"/>
    </row>
    <row r="318" spans="1:16" s="28" customFormat="1" ht="25.5">
      <c r="A318" s="21">
        <v>92</v>
      </c>
      <c r="B318" s="109" t="s">
        <v>1069</v>
      </c>
      <c r="C318" s="110" t="s">
        <v>806</v>
      </c>
      <c r="D318" s="110" t="s">
        <v>1749</v>
      </c>
      <c r="E318" s="110" t="s">
        <v>1220</v>
      </c>
      <c r="F318" s="111" t="s">
        <v>1221</v>
      </c>
      <c r="G318" s="109"/>
      <c r="H318" s="109"/>
      <c r="I318" s="109">
        <v>1</v>
      </c>
      <c r="J318" s="109"/>
      <c r="K318" s="109"/>
      <c r="L318" s="110" t="s">
        <v>1246</v>
      </c>
      <c r="M318" s="109"/>
      <c r="N318" s="109"/>
      <c r="O318" s="112"/>
      <c r="P318" s="112"/>
    </row>
    <row r="319" spans="1:16" s="28" customFormat="1" ht="51">
      <c r="A319" s="21">
        <v>93</v>
      </c>
      <c r="B319" s="109" t="s">
        <v>1069</v>
      </c>
      <c r="C319" s="110" t="s">
        <v>806</v>
      </c>
      <c r="D319" s="110" t="s">
        <v>1749</v>
      </c>
      <c r="E319" s="110" t="s">
        <v>1247</v>
      </c>
      <c r="F319" s="115" t="s">
        <v>188</v>
      </c>
      <c r="G319" s="109"/>
      <c r="H319" s="109">
        <v>1</v>
      </c>
      <c r="I319" s="109"/>
      <c r="J319" s="109"/>
      <c r="K319" s="109"/>
      <c r="L319" s="110" t="s">
        <v>1265</v>
      </c>
      <c r="M319" s="109"/>
      <c r="N319" s="109"/>
      <c r="O319" s="112"/>
      <c r="P319" s="112"/>
    </row>
    <row r="320" spans="1:16" s="28" customFormat="1" ht="51">
      <c r="A320" s="21">
        <v>94</v>
      </c>
      <c r="B320" s="109" t="s">
        <v>1069</v>
      </c>
      <c r="C320" s="110" t="s">
        <v>354</v>
      </c>
      <c r="D320" s="110" t="s">
        <v>810</v>
      </c>
      <c r="E320" s="110" t="s">
        <v>1248</v>
      </c>
      <c r="F320" s="115" t="s">
        <v>1567</v>
      </c>
      <c r="G320" s="109"/>
      <c r="H320" s="109"/>
      <c r="I320" s="109"/>
      <c r="J320" s="109">
        <v>1</v>
      </c>
      <c r="K320" s="109"/>
      <c r="L320" s="110" t="s">
        <v>1430</v>
      </c>
      <c r="M320" s="109"/>
      <c r="N320" s="109"/>
      <c r="O320" s="112"/>
      <c r="P320" s="112"/>
    </row>
    <row r="321" spans="1:16" s="28" customFormat="1">
      <c r="A321" s="21">
        <v>94</v>
      </c>
      <c r="B321" s="109" t="s">
        <v>1069</v>
      </c>
      <c r="C321" s="110" t="s">
        <v>607</v>
      </c>
      <c r="D321" s="110" t="s">
        <v>595</v>
      </c>
      <c r="E321" s="110" t="s">
        <v>1249</v>
      </c>
      <c r="F321" s="115" t="s">
        <v>1431</v>
      </c>
      <c r="G321" s="109"/>
      <c r="H321" s="109"/>
      <c r="I321" s="109"/>
      <c r="J321" s="109">
        <v>1</v>
      </c>
      <c r="K321" s="109"/>
      <c r="L321" s="110"/>
      <c r="M321" s="109"/>
      <c r="N321" s="109"/>
      <c r="O321" s="112"/>
      <c r="P321" s="112"/>
    </row>
    <row r="322" spans="1:16" s="28" customFormat="1" ht="51">
      <c r="A322" s="21">
        <v>95</v>
      </c>
      <c r="B322" s="109" t="s">
        <v>1069</v>
      </c>
      <c r="C322" s="110" t="s">
        <v>1210</v>
      </c>
      <c r="D322" s="110" t="s">
        <v>810</v>
      </c>
      <c r="E322" s="110" t="s">
        <v>1250</v>
      </c>
      <c r="F322" s="115" t="s">
        <v>1432</v>
      </c>
      <c r="G322" s="109"/>
      <c r="H322" s="109"/>
      <c r="I322" s="109">
        <v>1</v>
      </c>
      <c r="J322" s="109"/>
      <c r="K322" s="109"/>
      <c r="L322" s="110" t="s">
        <v>361</v>
      </c>
      <c r="M322" s="109"/>
      <c r="N322" s="109"/>
      <c r="O322" s="112"/>
      <c r="P322" s="112"/>
    </row>
    <row r="323" spans="1:16" s="28" customFormat="1" ht="38.25">
      <c r="A323" s="21">
        <v>96</v>
      </c>
      <c r="B323" s="109" t="s">
        <v>1069</v>
      </c>
      <c r="C323" s="110" t="s">
        <v>354</v>
      </c>
      <c r="D323" s="110" t="s">
        <v>1238</v>
      </c>
      <c r="E323" s="110" t="s">
        <v>603</v>
      </c>
      <c r="F323" s="115" t="s">
        <v>362</v>
      </c>
      <c r="G323" s="109"/>
      <c r="H323" s="109"/>
      <c r="I323" s="109"/>
      <c r="J323" s="109"/>
      <c r="K323" s="109">
        <v>1</v>
      </c>
      <c r="L323" s="110" t="s">
        <v>363</v>
      </c>
      <c r="M323" s="109"/>
      <c r="N323" s="109"/>
      <c r="O323" s="112"/>
      <c r="P323" s="112"/>
    </row>
    <row r="324" spans="1:16" s="28" customFormat="1">
      <c r="A324" s="21">
        <v>97</v>
      </c>
      <c r="B324" s="109" t="s">
        <v>1069</v>
      </c>
      <c r="C324" s="110" t="s">
        <v>752</v>
      </c>
      <c r="D324" s="110" t="s">
        <v>806</v>
      </c>
      <c r="E324" s="110" t="s">
        <v>600</v>
      </c>
      <c r="F324" s="115" t="s">
        <v>364</v>
      </c>
      <c r="G324" s="109"/>
      <c r="H324" s="109"/>
      <c r="I324" s="109"/>
      <c r="J324" s="109"/>
      <c r="K324" s="109">
        <v>1</v>
      </c>
      <c r="L324" s="110" t="s">
        <v>394</v>
      </c>
      <c r="M324" s="109"/>
      <c r="N324" s="109"/>
      <c r="O324" s="112"/>
      <c r="P324" s="112"/>
    </row>
    <row r="325" spans="1:16" s="28" customFormat="1" ht="51">
      <c r="A325" s="21">
        <v>98</v>
      </c>
      <c r="B325" s="109" t="s">
        <v>1069</v>
      </c>
      <c r="C325" s="110" t="s">
        <v>752</v>
      </c>
      <c r="D325" s="110" t="s">
        <v>379</v>
      </c>
      <c r="E325" s="110" t="s">
        <v>1251</v>
      </c>
      <c r="F325" s="115" t="s">
        <v>365</v>
      </c>
      <c r="G325" s="109"/>
      <c r="H325" s="109"/>
      <c r="I325" s="109">
        <v>1</v>
      </c>
      <c r="J325" s="109"/>
      <c r="K325" s="109"/>
      <c r="L325" s="110" t="s">
        <v>276</v>
      </c>
      <c r="M325" s="109"/>
      <c r="N325" s="109"/>
      <c r="O325" s="112"/>
      <c r="P325" s="112"/>
    </row>
    <row r="326" spans="1:16">
      <c r="A326" s="4">
        <v>100</v>
      </c>
      <c r="B326" s="109" t="s">
        <v>1069</v>
      </c>
      <c r="C326" s="8" t="s">
        <v>806</v>
      </c>
      <c r="D326" s="8" t="s">
        <v>1252</v>
      </c>
      <c r="E326" s="6" t="s">
        <v>1253</v>
      </c>
      <c r="F326" s="116" t="s">
        <v>277</v>
      </c>
      <c r="G326" s="6"/>
      <c r="H326" s="6"/>
      <c r="I326" s="6"/>
      <c r="J326" s="6"/>
      <c r="K326" s="6">
        <v>1</v>
      </c>
      <c r="L326" s="8" t="s">
        <v>394</v>
      </c>
      <c r="M326" s="6"/>
      <c r="N326" s="6"/>
    </row>
    <row r="327" spans="1:16" ht="25.5">
      <c r="A327" s="4">
        <v>101</v>
      </c>
      <c r="B327" s="109" t="s">
        <v>1069</v>
      </c>
      <c r="C327" s="8" t="s">
        <v>354</v>
      </c>
      <c r="D327" s="8" t="s">
        <v>1238</v>
      </c>
      <c r="E327" s="6" t="s">
        <v>1254</v>
      </c>
      <c r="F327" s="116" t="s">
        <v>278</v>
      </c>
      <c r="G327" s="6"/>
      <c r="H327" s="6"/>
      <c r="I327" s="6">
        <v>1</v>
      </c>
      <c r="J327" s="6"/>
      <c r="K327" s="6"/>
      <c r="L327" s="8" t="s">
        <v>279</v>
      </c>
      <c r="M327" s="6"/>
      <c r="N327" s="6"/>
    </row>
    <row r="328" spans="1:16">
      <c r="A328" s="4">
        <v>1</v>
      </c>
      <c r="B328" s="7" t="s">
        <v>1070</v>
      </c>
      <c r="C328" s="8" t="s">
        <v>1255</v>
      </c>
      <c r="D328" s="8" t="s">
        <v>1256</v>
      </c>
      <c r="E328" s="8" t="s">
        <v>1257</v>
      </c>
      <c r="F328" s="117">
        <v>39176</v>
      </c>
      <c r="G328" s="118"/>
      <c r="H328" s="118">
        <v>1</v>
      </c>
      <c r="I328" s="118"/>
      <c r="J328" s="118"/>
      <c r="K328" s="118"/>
      <c r="L328" s="10" t="s">
        <v>172</v>
      </c>
      <c r="M328" s="11"/>
      <c r="N328" s="11"/>
    </row>
    <row r="329" spans="1:16">
      <c r="A329" s="4">
        <v>2</v>
      </c>
      <c r="B329" s="7" t="s">
        <v>1070</v>
      </c>
      <c r="C329" s="12" t="s">
        <v>173</v>
      </c>
      <c r="D329" s="12" t="s">
        <v>174</v>
      </c>
      <c r="E329" s="8" t="s">
        <v>133</v>
      </c>
      <c r="F329" s="119" t="s">
        <v>134</v>
      </c>
      <c r="G329" s="120"/>
      <c r="H329" s="120"/>
      <c r="I329" s="120">
        <v>1</v>
      </c>
      <c r="J329" s="120"/>
      <c r="K329" s="120"/>
      <c r="L329" s="10" t="s">
        <v>135</v>
      </c>
      <c r="M329" s="11"/>
      <c r="N329" s="11"/>
    </row>
    <row r="330" spans="1:16" ht="25.5">
      <c r="A330" s="4">
        <v>3</v>
      </c>
      <c r="B330" s="7" t="s">
        <v>1070</v>
      </c>
      <c r="C330" s="8" t="s">
        <v>136</v>
      </c>
      <c r="D330" s="8" t="s">
        <v>137</v>
      </c>
      <c r="E330" s="8" t="s">
        <v>138</v>
      </c>
      <c r="F330" s="117" t="s">
        <v>1586</v>
      </c>
      <c r="G330" s="118"/>
      <c r="H330" s="118"/>
      <c r="I330" s="118"/>
      <c r="J330" s="118">
        <v>1</v>
      </c>
      <c r="K330" s="118"/>
      <c r="L330" s="10" t="s">
        <v>281</v>
      </c>
      <c r="M330" s="11" t="s">
        <v>153</v>
      </c>
      <c r="N330" s="11" t="s">
        <v>282</v>
      </c>
    </row>
    <row r="331" spans="1:16" ht="51">
      <c r="A331" s="4">
        <v>4</v>
      </c>
      <c r="B331" s="7" t="s">
        <v>1070</v>
      </c>
      <c r="C331" s="8" t="s">
        <v>283</v>
      </c>
      <c r="D331" s="8" t="s">
        <v>284</v>
      </c>
      <c r="E331" s="8" t="s">
        <v>285</v>
      </c>
      <c r="F331" s="121" t="s">
        <v>286</v>
      </c>
      <c r="G331" s="118" t="s">
        <v>158</v>
      </c>
      <c r="H331" s="118" t="s">
        <v>158</v>
      </c>
      <c r="I331" s="118">
        <v>1</v>
      </c>
      <c r="J331" s="118" t="s">
        <v>158</v>
      </c>
      <c r="K331" s="118" t="s">
        <v>158</v>
      </c>
      <c r="L331" s="11" t="s">
        <v>287</v>
      </c>
      <c r="M331" s="11" t="s">
        <v>256</v>
      </c>
      <c r="N331" s="11" t="s">
        <v>256</v>
      </c>
    </row>
    <row r="332" spans="1:16">
      <c r="A332" s="4">
        <v>5</v>
      </c>
      <c r="B332" s="7" t="s">
        <v>1070</v>
      </c>
      <c r="C332" s="8" t="s">
        <v>283</v>
      </c>
      <c r="D332" s="12" t="s">
        <v>284</v>
      </c>
      <c r="E332" s="13" t="s">
        <v>288</v>
      </c>
      <c r="F332" s="121"/>
      <c r="G332" s="120"/>
      <c r="H332" s="120"/>
      <c r="I332" s="120"/>
      <c r="J332" s="120"/>
      <c r="K332" s="120">
        <v>1</v>
      </c>
      <c r="L332" s="10" t="s">
        <v>394</v>
      </c>
      <c r="M332" s="11" t="s">
        <v>256</v>
      </c>
      <c r="N332" s="11" t="s">
        <v>256</v>
      </c>
    </row>
    <row r="333" spans="1:16" ht="25.5">
      <c r="A333" s="4">
        <v>6</v>
      </c>
      <c r="B333" s="7" t="s">
        <v>1070</v>
      </c>
      <c r="C333" s="8" t="s">
        <v>283</v>
      </c>
      <c r="D333" s="8" t="s">
        <v>289</v>
      </c>
      <c r="E333" s="8" t="s">
        <v>288</v>
      </c>
      <c r="F333" s="119" t="s">
        <v>290</v>
      </c>
      <c r="G333" s="118"/>
      <c r="H333" s="118"/>
      <c r="I333" s="118"/>
      <c r="J333" s="118"/>
      <c r="K333" s="118">
        <v>1</v>
      </c>
      <c r="L333" s="10" t="s">
        <v>291</v>
      </c>
      <c r="M333" s="11" t="s">
        <v>256</v>
      </c>
      <c r="N333" s="11" t="s">
        <v>256</v>
      </c>
    </row>
    <row r="334" spans="1:16">
      <c r="A334" s="4">
        <v>7</v>
      </c>
      <c r="B334" s="7" t="s">
        <v>1070</v>
      </c>
      <c r="C334" s="12" t="s">
        <v>1255</v>
      </c>
      <c r="D334" s="12" t="s">
        <v>292</v>
      </c>
      <c r="E334" s="13" t="s">
        <v>293</v>
      </c>
      <c r="F334" s="119">
        <v>39238</v>
      </c>
      <c r="G334" s="120"/>
      <c r="H334" s="120"/>
      <c r="I334" s="120"/>
      <c r="J334" s="120"/>
      <c r="K334" s="120">
        <v>1</v>
      </c>
      <c r="L334" s="10" t="s">
        <v>294</v>
      </c>
      <c r="M334" s="11"/>
      <c r="N334" s="11"/>
    </row>
    <row r="335" spans="1:16">
      <c r="A335" s="4">
        <v>8</v>
      </c>
      <c r="B335" s="7" t="s">
        <v>1070</v>
      </c>
      <c r="C335" s="12" t="s">
        <v>1255</v>
      </c>
      <c r="D335" s="8" t="s">
        <v>292</v>
      </c>
      <c r="E335" s="8" t="s">
        <v>295</v>
      </c>
      <c r="F335" s="117">
        <v>39245</v>
      </c>
      <c r="G335" s="118"/>
      <c r="H335" s="118"/>
      <c r="I335" s="118">
        <v>1</v>
      </c>
      <c r="J335" s="118"/>
      <c r="K335" s="118"/>
      <c r="L335" s="10" t="s">
        <v>296</v>
      </c>
      <c r="M335" s="11"/>
      <c r="N335" s="11"/>
    </row>
    <row r="336" spans="1:16" ht="25.5">
      <c r="A336" s="4">
        <v>9</v>
      </c>
      <c r="B336" s="7" t="s">
        <v>1070</v>
      </c>
      <c r="C336" s="12" t="s">
        <v>1255</v>
      </c>
      <c r="D336" s="12" t="s">
        <v>1256</v>
      </c>
      <c r="E336" s="13" t="s">
        <v>297</v>
      </c>
      <c r="F336" s="119">
        <v>39245</v>
      </c>
      <c r="G336" s="120"/>
      <c r="H336" s="120"/>
      <c r="I336" s="120">
        <v>1</v>
      </c>
      <c r="J336" s="120"/>
      <c r="K336" s="120"/>
      <c r="L336" s="10" t="s">
        <v>1449</v>
      </c>
      <c r="M336" s="11"/>
      <c r="N336" s="11"/>
    </row>
    <row r="337" spans="1:14" ht="25.5">
      <c r="A337" s="4">
        <v>10</v>
      </c>
      <c r="B337" s="7" t="s">
        <v>1070</v>
      </c>
      <c r="C337" s="12" t="s">
        <v>173</v>
      </c>
      <c r="D337" s="12" t="s">
        <v>1450</v>
      </c>
      <c r="E337" s="13" t="s">
        <v>1451</v>
      </c>
      <c r="F337" s="119" t="s">
        <v>1481</v>
      </c>
      <c r="G337" s="120"/>
      <c r="H337" s="120"/>
      <c r="I337" s="120">
        <v>1</v>
      </c>
      <c r="J337" s="120"/>
      <c r="K337" s="120"/>
      <c r="L337" s="10" t="s">
        <v>1452</v>
      </c>
      <c r="M337" s="11"/>
      <c r="N337" s="11"/>
    </row>
    <row r="338" spans="1:14" ht="38.25">
      <c r="A338" s="4">
        <v>11</v>
      </c>
      <c r="B338" s="7" t="s">
        <v>1070</v>
      </c>
      <c r="C338" s="12" t="s">
        <v>173</v>
      </c>
      <c r="D338" s="12" t="s">
        <v>1450</v>
      </c>
      <c r="E338" s="13" t="s">
        <v>1453</v>
      </c>
      <c r="F338" s="119" t="s">
        <v>1454</v>
      </c>
      <c r="G338" s="120"/>
      <c r="H338" s="120"/>
      <c r="I338" s="120"/>
      <c r="J338" s="120">
        <v>1</v>
      </c>
      <c r="K338" s="120"/>
      <c r="L338" s="10" t="s">
        <v>1455</v>
      </c>
      <c r="M338" s="11"/>
      <c r="N338" s="11"/>
    </row>
    <row r="339" spans="1:14" ht="63.75">
      <c r="A339" s="4">
        <v>12</v>
      </c>
      <c r="B339" s="7" t="s">
        <v>1070</v>
      </c>
      <c r="C339" s="12" t="s">
        <v>173</v>
      </c>
      <c r="D339" s="12" t="s">
        <v>1456</v>
      </c>
      <c r="E339" s="13" t="s">
        <v>1457</v>
      </c>
      <c r="F339" s="119" t="s">
        <v>594</v>
      </c>
      <c r="G339" s="120"/>
      <c r="H339" s="120"/>
      <c r="I339" s="120"/>
      <c r="J339" s="120"/>
      <c r="K339" s="120">
        <v>1</v>
      </c>
      <c r="L339" s="10" t="s">
        <v>1458</v>
      </c>
      <c r="M339" s="11"/>
      <c r="N339" s="11"/>
    </row>
    <row r="340" spans="1:14" ht="25.5">
      <c r="A340" s="4">
        <v>13</v>
      </c>
      <c r="B340" s="7" t="s">
        <v>1070</v>
      </c>
      <c r="C340" s="12" t="s">
        <v>173</v>
      </c>
      <c r="D340" s="12" t="s">
        <v>1459</v>
      </c>
      <c r="E340" s="13" t="s">
        <v>1460</v>
      </c>
      <c r="F340" s="119" t="s">
        <v>797</v>
      </c>
      <c r="G340" s="120"/>
      <c r="H340" s="120"/>
      <c r="I340" s="120"/>
      <c r="J340" s="120"/>
      <c r="K340" s="120">
        <v>1</v>
      </c>
      <c r="L340" s="10" t="s">
        <v>1461</v>
      </c>
      <c r="M340" s="11"/>
      <c r="N340" s="11"/>
    </row>
    <row r="341" spans="1:14" ht="25.5">
      <c r="A341" s="4">
        <v>14</v>
      </c>
      <c r="B341" s="7" t="s">
        <v>1070</v>
      </c>
      <c r="C341" s="12" t="s">
        <v>136</v>
      </c>
      <c r="D341" s="12" t="s">
        <v>1462</v>
      </c>
      <c r="E341" s="13" t="s">
        <v>1463</v>
      </c>
      <c r="F341" s="119" t="s">
        <v>1464</v>
      </c>
      <c r="G341" s="120"/>
      <c r="H341" s="120">
        <v>1</v>
      </c>
      <c r="I341" s="120"/>
      <c r="J341" s="120"/>
      <c r="K341" s="120"/>
      <c r="L341" s="10" t="s">
        <v>1465</v>
      </c>
      <c r="M341" s="11" t="s">
        <v>1466</v>
      </c>
      <c r="N341" s="11" t="s">
        <v>1467</v>
      </c>
    </row>
    <row r="342" spans="1:14" ht="25.5">
      <c r="A342" s="4">
        <v>15</v>
      </c>
      <c r="B342" s="7" t="s">
        <v>1070</v>
      </c>
      <c r="C342" s="12" t="s">
        <v>136</v>
      </c>
      <c r="D342" s="12" t="s">
        <v>137</v>
      </c>
      <c r="E342" s="13" t="s">
        <v>1468</v>
      </c>
      <c r="F342" s="119" t="s">
        <v>797</v>
      </c>
      <c r="G342" s="120"/>
      <c r="H342" s="120"/>
      <c r="I342" s="120">
        <v>1</v>
      </c>
      <c r="J342" s="120"/>
      <c r="K342" s="120"/>
      <c r="L342" s="10" t="s">
        <v>498</v>
      </c>
      <c r="M342" s="11" t="s">
        <v>153</v>
      </c>
      <c r="N342" s="11" t="s">
        <v>153</v>
      </c>
    </row>
    <row r="343" spans="1:14" ht="77.25" customHeight="1">
      <c r="A343" s="4">
        <v>16</v>
      </c>
      <c r="B343" s="7" t="s">
        <v>1070</v>
      </c>
      <c r="C343" s="12" t="s">
        <v>499</v>
      </c>
      <c r="D343" s="12" t="s">
        <v>289</v>
      </c>
      <c r="E343" s="13" t="s">
        <v>500</v>
      </c>
      <c r="F343" s="119">
        <v>39120</v>
      </c>
      <c r="G343" s="120" t="s">
        <v>158</v>
      </c>
      <c r="H343" s="120" t="s">
        <v>158</v>
      </c>
      <c r="I343" s="120">
        <v>1</v>
      </c>
      <c r="J343" s="120" t="s">
        <v>158</v>
      </c>
      <c r="K343" s="120" t="s">
        <v>158</v>
      </c>
      <c r="L343" s="122" t="s">
        <v>1310</v>
      </c>
      <c r="M343" s="11" t="s">
        <v>256</v>
      </c>
      <c r="N343" s="11" t="s">
        <v>256</v>
      </c>
    </row>
    <row r="344" spans="1:14" ht="63.75">
      <c r="A344" s="4">
        <v>17</v>
      </c>
      <c r="B344" s="7" t="s">
        <v>1070</v>
      </c>
      <c r="C344" s="12" t="s">
        <v>499</v>
      </c>
      <c r="D344" s="12" t="s">
        <v>1311</v>
      </c>
      <c r="E344" s="13" t="s">
        <v>1312</v>
      </c>
      <c r="F344" s="119" t="s">
        <v>1313</v>
      </c>
      <c r="G344" s="120"/>
      <c r="H344" s="120">
        <v>1</v>
      </c>
      <c r="I344" s="120"/>
      <c r="J344" s="120"/>
      <c r="K344" s="120"/>
      <c r="L344" s="10" t="s">
        <v>1314</v>
      </c>
      <c r="M344" s="11" t="s">
        <v>1315</v>
      </c>
      <c r="N344" s="11" t="s">
        <v>256</v>
      </c>
    </row>
    <row r="345" spans="1:14" ht="87.75" customHeight="1">
      <c r="A345" s="4">
        <v>18</v>
      </c>
      <c r="B345" s="7" t="s">
        <v>1070</v>
      </c>
      <c r="C345" s="12" t="s">
        <v>499</v>
      </c>
      <c r="D345" s="12" t="s">
        <v>284</v>
      </c>
      <c r="E345" s="13" t="s">
        <v>1316</v>
      </c>
      <c r="F345" s="119" t="s">
        <v>1317</v>
      </c>
      <c r="G345" s="120"/>
      <c r="H345" s="120"/>
      <c r="I345" s="120">
        <v>1</v>
      </c>
      <c r="J345" s="120"/>
      <c r="K345" s="120"/>
      <c r="L345" s="123" t="s">
        <v>27</v>
      </c>
      <c r="M345" s="11" t="s">
        <v>256</v>
      </c>
      <c r="N345" s="11" t="s">
        <v>256</v>
      </c>
    </row>
    <row r="346" spans="1:14" ht="25.5">
      <c r="A346" s="4">
        <v>19</v>
      </c>
      <c r="B346" s="7" t="s">
        <v>1070</v>
      </c>
      <c r="C346" s="12" t="s">
        <v>499</v>
      </c>
      <c r="D346" s="12" t="s">
        <v>28</v>
      </c>
      <c r="E346" s="13" t="s">
        <v>29</v>
      </c>
      <c r="F346" s="119" t="s">
        <v>30</v>
      </c>
      <c r="G346" s="120"/>
      <c r="H346" s="120"/>
      <c r="I346" s="120">
        <v>1</v>
      </c>
      <c r="J346" s="120"/>
      <c r="K346" s="120"/>
      <c r="L346" s="10" t="s">
        <v>543</v>
      </c>
      <c r="M346" s="11" t="s">
        <v>256</v>
      </c>
      <c r="N346" s="11" t="s">
        <v>256</v>
      </c>
    </row>
    <row r="347" spans="1:14">
      <c r="A347" s="4">
        <v>20</v>
      </c>
      <c r="B347" s="7" t="s">
        <v>1070</v>
      </c>
      <c r="C347" s="12" t="s">
        <v>499</v>
      </c>
      <c r="D347" s="12" t="s">
        <v>544</v>
      </c>
      <c r="E347" s="13" t="s">
        <v>545</v>
      </c>
      <c r="F347" s="119">
        <v>39264</v>
      </c>
      <c r="G347" s="120"/>
      <c r="H347" s="120"/>
      <c r="I347" s="120"/>
      <c r="J347" s="120"/>
      <c r="K347" s="120">
        <v>1</v>
      </c>
      <c r="L347" s="10" t="s">
        <v>1283</v>
      </c>
      <c r="M347" s="11"/>
      <c r="N347" s="11"/>
    </row>
    <row r="348" spans="1:14" ht="38.25">
      <c r="A348" s="4">
        <v>21</v>
      </c>
      <c r="B348" s="7" t="s">
        <v>1070</v>
      </c>
      <c r="C348" s="12" t="s">
        <v>499</v>
      </c>
      <c r="D348" s="12" t="s">
        <v>1284</v>
      </c>
      <c r="E348" s="13" t="s">
        <v>1285</v>
      </c>
      <c r="F348" s="119">
        <v>39266</v>
      </c>
      <c r="G348" s="120"/>
      <c r="H348" s="120">
        <v>1</v>
      </c>
      <c r="I348" s="120"/>
      <c r="J348" s="120"/>
      <c r="K348" s="120"/>
      <c r="L348" s="10" t="s">
        <v>1286</v>
      </c>
      <c r="M348" s="11"/>
      <c r="N348" s="11"/>
    </row>
    <row r="349" spans="1:14" ht="25.5">
      <c r="A349" s="4">
        <v>22</v>
      </c>
      <c r="B349" s="7" t="s">
        <v>1070</v>
      </c>
      <c r="C349" s="12" t="s">
        <v>499</v>
      </c>
      <c r="D349" s="12" t="s">
        <v>1287</v>
      </c>
      <c r="E349" s="13" t="s">
        <v>1288</v>
      </c>
      <c r="F349" s="119">
        <v>39271</v>
      </c>
      <c r="G349" s="120"/>
      <c r="H349" s="120"/>
      <c r="I349" s="120">
        <v>1</v>
      </c>
      <c r="J349" s="120"/>
      <c r="K349" s="120"/>
      <c r="L349" s="10" t="s">
        <v>1289</v>
      </c>
      <c r="M349" s="11"/>
      <c r="N349" s="11"/>
    </row>
    <row r="350" spans="1:14" ht="25.5">
      <c r="A350" s="4">
        <v>23</v>
      </c>
      <c r="B350" s="7" t="s">
        <v>1070</v>
      </c>
      <c r="C350" s="12" t="s">
        <v>499</v>
      </c>
      <c r="D350" s="12" t="s">
        <v>1284</v>
      </c>
      <c r="E350" s="13" t="s">
        <v>1290</v>
      </c>
      <c r="F350" s="119">
        <v>39291</v>
      </c>
      <c r="G350" s="120"/>
      <c r="H350" s="120"/>
      <c r="I350" s="120">
        <v>1</v>
      </c>
      <c r="J350" s="120"/>
      <c r="K350" s="120"/>
      <c r="L350" s="10" t="s">
        <v>1291</v>
      </c>
      <c r="M350" s="11"/>
      <c r="N350" s="11"/>
    </row>
    <row r="351" spans="1:14">
      <c r="A351" s="4">
        <v>24</v>
      </c>
      <c r="B351" s="7" t="s">
        <v>1070</v>
      </c>
      <c r="C351" s="12" t="s">
        <v>173</v>
      </c>
      <c r="D351" s="12" t="s">
        <v>1459</v>
      </c>
      <c r="E351" s="13" t="s">
        <v>1292</v>
      </c>
      <c r="F351" s="119" t="s">
        <v>1293</v>
      </c>
      <c r="G351" s="120"/>
      <c r="H351" s="120">
        <v>1</v>
      </c>
      <c r="I351" s="120"/>
      <c r="J351" s="120"/>
      <c r="K351" s="120"/>
      <c r="L351" s="10" t="s">
        <v>1294</v>
      </c>
      <c r="M351" s="11"/>
      <c r="N351" s="11"/>
    </row>
    <row r="352" spans="1:14">
      <c r="A352" s="4">
        <v>25</v>
      </c>
      <c r="B352" s="7" t="s">
        <v>1070</v>
      </c>
      <c r="C352" s="12" t="s">
        <v>173</v>
      </c>
      <c r="D352" s="12" t="s">
        <v>174</v>
      </c>
      <c r="E352" s="13" t="s">
        <v>1295</v>
      </c>
      <c r="F352" s="119" t="s">
        <v>1296</v>
      </c>
      <c r="G352" s="120"/>
      <c r="H352" s="120"/>
      <c r="I352" s="120"/>
      <c r="J352" s="120"/>
      <c r="K352" s="120">
        <v>1</v>
      </c>
      <c r="L352" s="10" t="s">
        <v>1297</v>
      </c>
      <c r="M352" s="11"/>
      <c r="N352" s="11"/>
    </row>
    <row r="353" spans="1:14">
      <c r="A353" s="4">
        <v>26</v>
      </c>
      <c r="B353" s="7" t="s">
        <v>1070</v>
      </c>
      <c r="C353" s="12" t="s">
        <v>173</v>
      </c>
      <c r="D353" s="12" t="s">
        <v>1459</v>
      </c>
      <c r="E353" s="13" t="s">
        <v>1298</v>
      </c>
      <c r="F353" s="119" t="s">
        <v>589</v>
      </c>
      <c r="G353" s="120"/>
      <c r="H353" s="120"/>
      <c r="I353" s="120"/>
      <c r="J353" s="120"/>
      <c r="K353" s="120">
        <v>1</v>
      </c>
      <c r="L353" s="10" t="s">
        <v>1297</v>
      </c>
      <c r="M353" s="11"/>
      <c r="N353" s="11"/>
    </row>
    <row r="354" spans="1:14">
      <c r="A354" s="4">
        <v>27</v>
      </c>
      <c r="B354" s="7" t="s">
        <v>1070</v>
      </c>
      <c r="C354" s="12" t="s">
        <v>173</v>
      </c>
      <c r="D354" s="12" t="s">
        <v>1456</v>
      </c>
      <c r="E354" s="13" t="s">
        <v>1299</v>
      </c>
      <c r="F354" s="119" t="s">
        <v>1300</v>
      </c>
      <c r="G354" s="120"/>
      <c r="H354" s="120"/>
      <c r="I354" s="120">
        <v>1</v>
      </c>
      <c r="J354" s="120"/>
      <c r="K354" s="120"/>
      <c r="L354" s="10" t="s">
        <v>1297</v>
      </c>
      <c r="M354" s="11"/>
      <c r="N354" s="11"/>
    </row>
    <row r="355" spans="1:14">
      <c r="A355" s="4">
        <v>28</v>
      </c>
      <c r="B355" s="7" t="s">
        <v>1070</v>
      </c>
      <c r="C355" s="12" t="s">
        <v>173</v>
      </c>
      <c r="D355" s="12" t="s">
        <v>1456</v>
      </c>
      <c r="E355" s="13" t="s">
        <v>1301</v>
      </c>
      <c r="F355" s="119" t="s">
        <v>972</v>
      </c>
      <c r="G355" s="120"/>
      <c r="H355" s="120"/>
      <c r="I355" s="120">
        <v>1</v>
      </c>
      <c r="J355" s="120"/>
      <c r="K355" s="120"/>
      <c r="L355" s="10" t="s">
        <v>1302</v>
      </c>
      <c r="M355" s="11"/>
      <c r="N355" s="11"/>
    </row>
    <row r="356" spans="1:14" ht="25.5">
      <c r="A356" s="4">
        <v>29</v>
      </c>
      <c r="B356" s="7" t="s">
        <v>1070</v>
      </c>
      <c r="C356" s="12" t="s">
        <v>1255</v>
      </c>
      <c r="D356" s="12" t="s">
        <v>1256</v>
      </c>
      <c r="E356" s="13" t="s">
        <v>1303</v>
      </c>
      <c r="F356" s="119" t="s">
        <v>1304</v>
      </c>
      <c r="G356" s="120"/>
      <c r="H356" s="120">
        <v>1</v>
      </c>
      <c r="I356" s="120"/>
      <c r="J356" s="120"/>
      <c r="K356" s="120"/>
      <c r="L356" s="10" t="s">
        <v>1305</v>
      </c>
      <c r="M356" s="11" t="s">
        <v>533</v>
      </c>
      <c r="N356" s="11" t="s">
        <v>393</v>
      </c>
    </row>
    <row r="357" spans="1:14">
      <c r="A357" s="4">
        <v>30</v>
      </c>
      <c r="B357" s="7" t="s">
        <v>1070</v>
      </c>
      <c r="C357" s="12" t="s">
        <v>173</v>
      </c>
      <c r="D357" s="12" t="s">
        <v>1306</v>
      </c>
      <c r="E357" s="13" t="s">
        <v>1295</v>
      </c>
      <c r="F357" s="119" t="s">
        <v>1762</v>
      </c>
      <c r="G357" s="120"/>
      <c r="H357" s="120"/>
      <c r="I357" s="120"/>
      <c r="J357" s="120"/>
      <c r="K357" s="120">
        <v>1</v>
      </c>
      <c r="L357" s="10" t="s">
        <v>1297</v>
      </c>
      <c r="M357" s="11"/>
      <c r="N357" s="11"/>
    </row>
    <row r="358" spans="1:14">
      <c r="A358" s="4">
        <v>31</v>
      </c>
      <c r="B358" s="7" t="s">
        <v>1070</v>
      </c>
      <c r="C358" s="12" t="s">
        <v>173</v>
      </c>
      <c r="D358" s="12" t="s">
        <v>1306</v>
      </c>
      <c r="E358" s="13" t="s">
        <v>1307</v>
      </c>
      <c r="F358" s="119" t="s">
        <v>1308</v>
      </c>
      <c r="G358" s="120"/>
      <c r="H358" s="120"/>
      <c r="I358" s="120"/>
      <c r="J358" s="120"/>
      <c r="K358" s="120">
        <v>6</v>
      </c>
      <c r="L358" s="10" t="s">
        <v>1297</v>
      </c>
      <c r="M358" s="11"/>
      <c r="N358" s="11"/>
    </row>
    <row r="359" spans="1:14">
      <c r="A359" s="4">
        <v>32</v>
      </c>
      <c r="B359" s="7" t="s">
        <v>1070</v>
      </c>
      <c r="C359" s="12" t="s">
        <v>173</v>
      </c>
      <c r="D359" s="12" t="s">
        <v>1309</v>
      </c>
      <c r="E359" s="13" t="s">
        <v>1298</v>
      </c>
      <c r="F359" s="119" t="s">
        <v>1696</v>
      </c>
      <c r="G359" s="120"/>
      <c r="H359" s="120"/>
      <c r="I359" s="120"/>
      <c r="J359" s="120"/>
      <c r="K359" s="120">
        <v>1</v>
      </c>
      <c r="L359" s="10" t="s">
        <v>187</v>
      </c>
      <c r="M359" s="11"/>
      <c r="N359" s="11"/>
    </row>
    <row r="360" spans="1:14">
      <c r="A360" s="4">
        <v>33</v>
      </c>
      <c r="B360" s="7" t="s">
        <v>1070</v>
      </c>
      <c r="C360" s="12" t="s">
        <v>173</v>
      </c>
      <c r="D360" s="12" t="s">
        <v>1450</v>
      </c>
      <c r="E360" s="13" t="s">
        <v>1295</v>
      </c>
      <c r="F360" s="119" t="s">
        <v>1116</v>
      </c>
      <c r="G360" s="120"/>
      <c r="H360" s="120"/>
      <c r="I360" s="120"/>
      <c r="J360" s="120"/>
      <c r="K360" s="120">
        <v>1</v>
      </c>
      <c r="L360" s="10" t="s">
        <v>1297</v>
      </c>
      <c r="M360" s="11"/>
      <c r="N360" s="11"/>
    </row>
    <row r="361" spans="1:14" ht="38.25">
      <c r="A361" s="4">
        <v>34</v>
      </c>
      <c r="B361" s="7" t="s">
        <v>1070</v>
      </c>
      <c r="C361" s="12" t="s">
        <v>173</v>
      </c>
      <c r="D361" s="12" t="s">
        <v>1309</v>
      </c>
      <c r="E361" s="13" t="s">
        <v>434</v>
      </c>
      <c r="F361" s="119" t="s">
        <v>198</v>
      </c>
      <c r="G361" s="120">
        <v>1</v>
      </c>
      <c r="H361" s="120"/>
      <c r="I361" s="120"/>
      <c r="J361" s="120"/>
      <c r="K361" s="120"/>
      <c r="L361" s="10" t="s">
        <v>435</v>
      </c>
      <c r="M361" s="11" t="s">
        <v>436</v>
      </c>
      <c r="N361" s="11"/>
    </row>
    <row r="362" spans="1:14">
      <c r="A362" s="4">
        <v>35</v>
      </c>
      <c r="B362" s="7" t="s">
        <v>1070</v>
      </c>
      <c r="C362" s="12" t="s">
        <v>173</v>
      </c>
      <c r="D362" s="12" t="s">
        <v>174</v>
      </c>
      <c r="E362" s="13" t="s">
        <v>1295</v>
      </c>
      <c r="F362" s="119" t="s">
        <v>266</v>
      </c>
      <c r="G362" s="120"/>
      <c r="H362" s="120"/>
      <c r="I362" s="120"/>
      <c r="J362" s="120"/>
      <c r="K362" s="120">
        <v>1</v>
      </c>
      <c r="L362" s="10" t="s">
        <v>1297</v>
      </c>
      <c r="M362" s="11"/>
      <c r="N362" s="11"/>
    </row>
    <row r="363" spans="1:14">
      <c r="A363" s="4">
        <v>36</v>
      </c>
      <c r="B363" s="7" t="s">
        <v>1070</v>
      </c>
      <c r="C363" s="12" t="s">
        <v>283</v>
      </c>
      <c r="D363" s="12" t="s">
        <v>437</v>
      </c>
      <c r="E363" s="13" t="s">
        <v>1405</v>
      </c>
      <c r="F363" s="119">
        <v>39149</v>
      </c>
      <c r="G363" s="120"/>
      <c r="H363" s="120"/>
      <c r="I363" s="120"/>
      <c r="J363" s="120"/>
      <c r="K363" s="120">
        <v>1</v>
      </c>
      <c r="L363" s="10" t="s">
        <v>438</v>
      </c>
      <c r="M363" s="11" t="s">
        <v>256</v>
      </c>
      <c r="N363" s="11" t="s">
        <v>256</v>
      </c>
    </row>
    <row r="364" spans="1:14">
      <c r="A364" s="4">
        <v>37</v>
      </c>
      <c r="B364" s="7" t="s">
        <v>1070</v>
      </c>
      <c r="C364" s="12" t="s">
        <v>283</v>
      </c>
      <c r="D364" s="12" t="s">
        <v>439</v>
      </c>
      <c r="E364" s="13" t="s">
        <v>440</v>
      </c>
      <c r="F364" s="119" t="s">
        <v>441</v>
      </c>
      <c r="G364" s="120"/>
      <c r="H364" s="120"/>
      <c r="I364" s="120"/>
      <c r="J364" s="120"/>
      <c r="K364" s="120">
        <v>2</v>
      </c>
      <c r="L364" s="10" t="s">
        <v>442</v>
      </c>
      <c r="M364" s="11" t="s">
        <v>256</v>
      </c>
      <c r="N364" s="11" t="s">
        <v>256</v>
      </c>
    </row>
    <row r="365" spans="1:14">
      <c r="A365" s="4">
        <v>38</v>
      </c>
      <c r="B365" s="7" t="s">
        <v>1070</v>
      </c>
      <c r="C365" s="12" t="s">
        <v>283</v>
      </c>
      <c r="D365" s="12" t="s">
        <v>443</v>
      </c>
      <c r="E365" s="13" t="s">
        <v>444</v>
      </c>
      <c r="F365" s="119">
        <v>39271</v>
      </c>
      <c r="G365" s="120">
        <v>0</v>
      </c>
      <c r="H365" s="120">
        <v>0</v>
      </c>
      <c r="I365" s="120">
        <v>1</v>
      </c>
      <c r="J365" s="120">
        <v>0</v>
      </c>
      <c r="K365" s="120">
        <v>0</v>
      </c>
      <c r="L365" s="10" t="s">
        <v>445</v>
      </c>
      <c r="M365" s="11" t="s">
        <v>256</v>
      </c>
      <c r="N365" s="11" t="s">
        <v>256</v>
      </c>
    </row>
    <row r="366" spans="1:14" ht="51">
      <c r="A366" s="4">
        <v>39</v>
      </c>
      <c r="B366" s="7" t="s">
        <v>1070</v>
      </c>
      <c r="C366" s="12" t="s">
        <v>1255</v>
      </c>
      <c r="D366" s="12" t="s">
        <v>544</v>
      </c>
      <c r="E366" s="13" t="s">
        <v>1526</v>
      </c>
      <c r="F366" s="119">
        <v>39340</v>
      </c>
      <c r="G366" s="120"/>
      <c r="H366" s="120"/>
      <c r="I366" s="120">
        <v>1</v>
      </c>
      <c r="J366" s="120"/>
      <c r="K366" s="120"/>
      <c r="L366" s="10" t="s">
        <v>422</v>
      </c>
      <c r="M366" s="11" t="s">
        <v>393</v>
      </c>
      <c r="N366" s="11" t="s">
        <v>423</v>
      </c>
    </row>
    <row r="367" spans="1:14" ht="38.25">
      <c r="A367" s="4">
        <v>40</v>
      </c>
      <c r="B367" s="7" t="s">
        <v>1070</v>
      </c>
      <c r="C367" s="12" t="s">
        <v>1255</v>
      </c>
      <c r="D367" s="12" t="s">
        <v>1287</v>
      </c>
      <c r="E367" s="13" t="s">
        <v>424</v>
      </c>
      <c r="F367" s="119">
        <v>39349</v>
      </c>
      <c r="G367" s="120"/>
      <c r="H367" s="120"/>
      <c r="I367" s="120"/>
      <c r="J367" s="120">
        <v>1</v>
      </c>
      <c r="K367" s="120"/>
      <c r="L367" s="10" t="s">
        <v>181</v>
      </c>
      <c r="M367" s="11" t="s">
        <v>393</v>
      </c>
      <c r="N367" s="11" t="s">
        <v>393</v>
      </c>
    </row>
    <row r="368" spans="1:14" ht="38.25">
      <c r="A368" s="4">
        <v>41</v>
      </c>
      <c r="B368" s="7" t="s">
        <v>1070</v>
      </c>
      <c r="C368" s="12" t="s">
        <v>283</v>
      </c>
      <c r="D368" s="12" t="s">
        <v>439</v>
      </c>
      <c r="E368" s="13" t="s">
        <v>1405</v>
      </c>
      <c r="F368" s="119">
        <v>39242</v>
      </c>
      <c r="G368" s="120">
        <v>0</v>
      </c>
      <c r="H368" s="120">
        <v>0</v>
      </c>
      <c r="I368" s="120">
        <v>0</v>
      </c>
      <c r="J368" s="120">
        <v>0</v>
      </c>
      <c r="K368" s="120">
        <v>1</v>
      </c>
      <c r="L368" s="10" t="s">
        <v>919</v>
      </c>
      <c r="M368" s="11" t="s">
        <v>256</v>
      </c>
      <c r="N368" s="11" t="s">
        <v>256</v>
      </c>
    </row>
    <row r="369" spans="1:14" ht="51">
      <c r="A369" s="4">
        <v>42</v>
      </c>
      <c r="B369" s="7" t="s">
        <v>1070</v>
      </c>
      <c r="C369" s="12" t="s">
        <v>283</v>
      </c>
      <c r="D369" s="12" t="s">
        <v>920</v>
      </c>
      <c r="E369" s="13" t="s">
        <v>1405</v>
      </c>
      <c r="F369" s="119" t="s">
        <v>1443</v>
      </c>
      <c r="G369" s="120">
        <v>0</v>
      </c>
      <c r="H369" s="120">
        <v>0</v>
      </c>
      <c r="I369" s="120">
        <v>0</v>
      </c>
      <c r="J369" s="120">
        <v>0</v>
      </c>
      <c r="K369" s="120">
        <v>2</v>
      </c>
      <c r="L369" s="10" t="s">
        <v>764</v>
      </c>
      <c r="M369" s="11" t="s">
        <v>256</v>
      </c>
      <c r="N369" s="11" t="s">
        <v>256</v>
      </c>
    </row>
    <row r="370" spans="1:14" ht="25.5">
      <c r="A370" s="4">
        <v>43</v>
      </c>
      <c r="B370" s="7" t="s">
        <v>1070</v>
      </c>
      <c r="C370" s="12" t="s">
        <v>136</v>
      </c>
      <c r="D370" s="12" t="s">
        <v>1462</v>
      </c>
      <c r="E370" s="13" t="s">
        <v>765</v>
      </c>
      <c r="F370" s="119" t="s">
        <v>1023</v>
      </c>
      <c r="G370" s="120"/>
      <c r="H370" s="120"/>
      <c r="I370" s="120"/>
      <c r="J370" s="120"/>
      <c r="K370" s="120">
        <v>1</v>
      </c>
      <c r="L370" s="10" t="s">
        <v>766</v>
      </c>
      <c r="M370" s="11" t="s">
        <v>153</v>
      </c>
      <c r="N370" s="11" t="s">
        <v>767</v>
      </c>
    </row>
    <row r="371" spans="1:14" ht="38.25">
      <c r="A371" s="4">
        <v>44</v>
      </c>
      <c r="B371" s="7" t="s">
        <v>1070</v>
      </c>
      <c r="C371" s="12" t="s">
        <v>173</v>
      </c>
      <c r="D371" s="12" t="s">
        <v>174</v>
      </c>
      <c r="E371" s="13" t="s">
        <v>768</v>
      </c>
      <c r="F371" s="119" t="s">
        <v>1882</v>
      </c>
      <c r="G371" s="120"/>
      <c r="H371" s="120"/>
      <c r="I371" s="120"/>
      <c r="J371" s="120"/>
      <c r="K371" s="120">
        <v>2</v>
      </c>
      <c r="L371" s="10" t="s">
        <v>769</v>
      </c>
      <c r="M371" s="11" t="s">
        <v>153</v>
      </c>
      <c r="N371" s="11" t="s">
        <v>770</v>
      </c>
    </row>
    <row r="372" spans="1:14" ht="38.25">
      <c r="A372" s="4">
        <v>45</v>
      </c>
      <c r="B372" s="7" t="s">
        <v>1070</v>
      </c>
      <c r="C372" s="12" t="s">
        <v>173</v>
      </c>
      <c r="D372" s="12" t="s">
        <v>174</v>
      </c>
      <c r="E372" s="13" t="s">
        <v>917</v>
      </c>
      <c r="F372" s="119" t="s">
        <v>1882</v>
      </c>
      <c r="G372" s="120">
        <v>0</v>
      </c>
      <c r="H372" s="120"/>
      <c r="I372" s="120">
        <v>1</v>
      </c>
      <c r="J372" s="120"/>
      <c r="K372" s="120"/>
      <c r="L372" s="10" t="s">
        <v>1712</v>
      </c>
      <c r="M372" s="11" t="s">
        <v>153</v>
      </c>
      <c r="N372" s="11" t="s">
        <v>153</v>
      </c>
    </row>
    <row r="373" spans="1:14" ht="38.25">
      <c r="A373" s="4">
        <v>46</v>
      </c>
      <c r="B373" s="7" t="s">
        <v>1070</v>
      </c>
      <c r="C373" s="12" t="s">
        <v>1255</v>
      </c>
      <c r="D373" s="18" t="s">
        <v>292</v>
      </c>
      <c r="E373" s="124" t="s">
        <v>1713</v>
      </c>
      <c r="F373" s="117">
        <v>39358</v>
      </c>
      <c r="G373" s="118"/>
      <c r="H373" s="120"/>
      <c r="I373" s="118">
        <v>1</v>
      </c>
      <c r="J373" s="118"/>
      <c r="K373" s="118"/>
      <c r="L373" s="125" t="s">
        <v>1714</v>
      </c>
      <c r="M373" s="124" t="s">
        <v>393</v>
      </c>
      <c r="N373" s="124" t="s">
        <v>393</v>
      </c>
    </row>
    <row r="374" spans="1:14" s="107" customFormat="1" ht="15">
      <c r="A374" s="126">
        <v>47</v>
      </c>
      <c r="B374" s="7" t="s">
        <v>1070</v>
      </c>
      <c r="C374" s="127" t="s">
        <v>499</v>
      </c>
      <c r="D374" s="128" t="s">
        <v>439</v>
      </c>
      <c r="E374" s="127" t="s">
        <v>1715</v>
      </c>
      <c r="F374" s="129">
        <v>39722</v>
      </c>
      <c r="G374" s="128">
        <v>0</v>
      </c>
      <c r="H374" s="128">
        <v>0</v>
      </c>
      <c r="I374" s="128">
        <v>0</v>
      </c>
      <c r="J374" s="128">
        <v>0</v>
      </c>
      <c r="K374" s="128">
        <v>3</v>
      </c>
      <c r="L374" s="127" t="s">
        <v>1716</v>
      </c>
      <c r="M374" s="130" t="s">
        <v>153</v>
      </c>
      <c r="N374" s="130" t="s">
        <v>153</v>
      </c>
    </row>
    <row r="375" spans="1:14" ht="16.5" customHeight="1">
      <c r="A375" s="4">
        <v>48</v>
      </c>
      <c r="B375" s="7" t="s">
        <v>1070</v>
      </c>
      <c r="C375" s="8" t="s">
        <v>136</v>
      </c>
      <c r="D375" s="8" t="s">
        <v>137</v>
      </c>
      <c r="E375" s="6" t="s">
        <v>1717</v>
      </c>
      <c r="F375" s="117" t="s">
        <v>1718</v>
      </c>
      <c r="G375" s="6"/>
      <c r="H375" s="6">
        <v>1</v>
      </c>
      <c r="I375" s="6"/>
      <c r="J375" s="6"/>
      <c r="K375" s="6"/>
      <c r="L375" s="8" t="s">
        <v>559</v>
      </c>
      <c r="M375" s="6" t="s">
        <v>1466</v>
      </c>
      <c r="N375" s="6"/>
    </row>
    <row r="376" spans="1:14" ht="38.25" customHeight="1">
      <c r="A376" s="4">
        <v>49</v>
      </c>
      <c r="B376" s="7" t="s">
        <v>1070</v>
      </c>
      <c r="C376" s="8" t="s">
        <v>1255</v>
      </c>
      <c r="D376" s="8" t="s">
        <v>560</v>
      </c>
      <c r="E376" s="6" t="s">
        <v>561</v>
      </c>
      <c r="F376" s="117" t="s">
        <v>562</v>
      </c>
      <c r="G376" s="6"/>
      <c r="H376" s="6"/>
      <c r="I376" s="6"/>
      <c r="J376" s="6">
        <v>1</v>
      </c>
      <c r="K376" s="6"/>
      <c r="L376" s="8" t="s">
        <v>563</v>
      </c>
      <c r="M376" s="6"/>
      <c r="N376" s="6" t="s">
        <v>564</v>
      </c>
    </row>
    <row r="377" spans="1:14" ht="51" customHeight="1">
      <c r="A377" s="131">
        <v>50</v>
      </c>
      <c r="B377" s="7" t="s">
        <v>1070</v>
      </c>
      <c r="C377" s="8" t="s">
        <v>499</v>
      </c>
      <c r="D377" s="8" t="s">
        <v>439</v>
      </c>
      <c r="E377" s="6" t="s">
        <v>565</v>
      </c>
      <c r="F377" s="117">
        <v>39510</v>
      </c>
      <c r="G377" s="6">
        <v>0</v>
      </c>
      <c r="H377" s="6">
        <v>1</v>
      </c>
      <c r="I377" s="6">
        <v>0</v>
      </c>
      <c r="J377" s="6">
        <v>0</v>
      </c>
      <c r="K377" s="6">
        <v>0</v>
      </c>
      <c r="L377" s="8" t="s">
        <v>566</v>
      </c>
      <c r="M377" s="6" t="s">
        <v>533</v>
      </c>
      <c r="N377" s="6" t="s">
        <v>280</v>
      </c>
    </row>
    <row r="378" spans="1:14" ht="38.25" customHeight="1">
      <c r="A378" s="4">
        <v>51</v>
      </c>
      <c r="B378" s="7" t="s">
        <v>1070</v>
      </c>
      <c r="C378" s="8" t="s">
        <v>499</v>
      </c>
      <c r="D378" s="8" t="s">
        <v>567</v>
      </c>
      <c r="E378" s="6" t="s">
        <v>568</v>
      </c>
      <c r="F378" s="117" t="s">
        <v>569</v>
      </c>
      <c r="G378" s="6">
        <v>0</v>
      </c>
      <c r="H378" s="6">
        <v>0</v>
      </c>
      <c r="I378" s="6">
        <v>1</v>
      </c>
      <c r="J378" s="6">
        <v>0</v>
      </c>
      <c r="K378" s="6">
        <v>0</v>
      </c>
      <c r="L378" s="8" t="s">
        <v>570</v>
      </c>
      <c r="M378" s="6" t="s">
        <v>280</v>
      </c>
      <c r="N378" s="6" t="s">
        <v>280</v>
      </c>
    </row>
    <row r="379" spans="1:14" s="28" customFormat="1" ht="76.5">
      <c r="A379" s="21">
        <v>1</v>
      </c>
      <c r="B379" s="92" t="s">
        <v>1071</v>
      </c>
      <c r="C379" s="92" t="s">
        <v>571</v>
      </c>
      <c r="D379" s="92" t="s">
        <v>572</v>
      </c>
      <c r="E379" s="132" t="s">
        <v>573</v>
      </c>
      <c r="F379" s="133">
        <v>39189</v>
      </c>
      <c r="G379" s="134"/>
      <c r="H379" s="134"/>
      <c r="I379" s="134">
        <v>1</v>
      </c>
      <c r="J379" s="134"/>
      <c r="K379" s="134"/>
      <c r="L379" s="125" t="s">
        <v>640</v>
      </c>
      <c r="M379" s="11" t="s">
        <v>256</v>
      </c>
      <c r="N379" s="11" t="s">
        <v>256</v>
      </c>
    </row>
    <row r="380" spans="1:14" s="28" customFormat="1" ht="25.5">
      <c r="A380" s="21">
        <v>2</v>
      </c>
      <c r="B380" s="92" t="s">
        <v>1071</v>
      </c>
      <c r="C380" s="92" t="s">
        <v>641</v>
      </c>
      <c r="D380" s="92" t="s">
        <v>642</v>
      </c>
      <c r="E380" s="132" t="s">
        <v>643</v>
      </c>
      <c r="F380" s="133">
        <v>39176</v>
      </c>
      <c r="G380" s="134"/>
      <c r="H380" s="134">
        <v>1</v>
      </c>
      <c r="I380" s="134"/>
      <c r="J380" s="134"/>
      <c r="K380" s="134"/>
      <c r="L380" s="125" t="s">
        <v>644</v>
      </c>
      <c r="M380" s="11" t="s">
        <v>436</v>
      </c>
      <c r="N380" s="11" t="s">
        <v>645</v>
      </c>
    </row>
    <row r="381" spans="1:14" s="28" customFormat="1" ht="25.5">
      <c r="A381" s="21">
        <v>3</v>
      </c>
      <c r="B381" s="92" t="s">
        <v>1071</v>
      </c>
      <c r="C381" s="92" t="s">
        <v>641</v>
      </c>
      <c r="D381" s="92" t="s">
        <v>646</v>
      </c>
      <c r="E381" s="132" t="s">
        <v>647</v>
      </c>
      <c r="F381" s="133">
        <v>39176</v>
      </c>
      <c r="G381" s="134"/>
      <c r="H381" s="134"/>
      <c r="I381" s="134">
        <v>1</v>
      </c>
      <c r="J381" s="134"/>
      <c r="K381" s="134"/>
      <c r="L381" s="125" t="s">
        <v>648</v>
      </c>
      <c r="M381" s="11" t="s">
        <v>256</v>
      </c>
      <c r="N381" s="11" t="s">
        <v>256</v>
      </c>
    </row>
    <row r="382" spans="1:14" s="28" customFormat="1">
      <c r="A382" s="21">
        <v>4</v>
      </c>
      <c r="B382" s="92" t="s">
        <v>1071</v>
      </c>
      <c r="C382" s="92" t="s">
        <v>641</v>
      </c>
      <c r="D382" s="92" t="s">
        <v>649</v>
      </c>
      <c r="E382" s="132" t="s">
        <v>709</v>
      </c>
      <c r="F382" s="133">
        <v>39184</v>
      </c>
      <c r="G382" s="134"/>
      <c r="H382" s="134"/>
      <c r="I382" s="134"/>
      <c r="J382" s="134"/>
      <c r="K382" s="134">
        <v>1</v>
      </c>
      <c r="L382" s="125" t="s">
        <v>650</v>
      </c>
      <c r="M382" s="11" t="s">
        <v>256</v>
      </c>
      <c r="N382" s="11" t="s">
        <v>256</v>
      </c>
    </row>
    <row r="383" spans="1:14" s="28" customFormat="1">
      <c r="A383" s="21">
        <v>5</v>
      </c>
      <c r="B383" s="92" t="s">
        <v>1071</v>
      </c>
      <c r="C383" s="92" t="s">
        <v>641</v>
      </c>
      <c r="D383" s="92" t="s">
        <v>651</v>
      </c>
      <c r="E383" s="132" t="s">
        <v>652</v>
      </c>
      <c r="F383" s="133">
        <v>39190</v>
      </c>
      <c r="G383" s="134"/>
      <c r="H383" s="134"/>
      <c r="I383" s="134"/>
      <c r="J383" s="134">
        <v>1</v>
      </c>
      <c r="K383" s="134"/>
      <c r="L383" s="125" t="s">
        <v>653</v>
      </c>
      <c r="M383" s="11" t="s">
        <v>436</v>
      </c>
      <c r="N383" s="11" t="s">
        <v>256</v>
      </c>
    </row>
    <row r="384" spans="1:14" s="28" customFormat="1" ht="25.5">
      <c r="A384" s="21">
        <v>6</v>
      </c>
      <c r="B384" s="92" t="s">
        <v>1071</v>
      </c>
      <c r="C384" s="92" t="s">
        <v>654</v>
      </c>
      <c r="D384" s="92" t="s">
        <v>655</v>
      </c>
      <c r="E384" s="132" t="s">
        <v>656</v>
      </c>
      <c r="F384" s="133">
        <v>39172</v>
      </c>
      <c r="G384" s="134"/>
      <c r="H384" s="134"/>
      <c r="I384" s="134"/>
      <c r="J384" s="134">
        <v>1</v>
      </c>
      <c r="K384" s="134"/>
      <c r="L384" s="125" t="s">
        <v>657</v>
      </c>
      <c r="M384" s="11" t="s">
        <v>256</v>
      </c>
      <c r="N384" s="11" t="s">
        <v>256</v>
      </c>
    </row>
    <row r="385" spans="1:14" s="28" customFormat="1" ht="25.5">
      <c r="A385" s="21">
        <v>7</v>
      </c>
      <c r="B385" s="92" t="s">
        <v>1071</v>
      </c>
      <c r="C385" s="92" t="s">
        <v>641</v>
      </c>
      <c r="D385" s="92" t="s">
        <v>658</v>
      </c>
      <c r="E385" s="132" t="s">
        <v>659</v>
      </c>
      <c r="F385" s="133">
        <v>39205</v>
      </c>
      <c r="G385" s="134"/>
      <c r="H385" s="134"/>
      <c r="I385" s="134">
        <v>1</v>
      </c>
      <c r="J385" s="134"/>
      <c r="K385" s="134"/>
      <c r="L385" s="125" t="s">
        <v>697</v>
      </c>
      <c r="M385" s="11" t="s">
        <v>256</v>
      </c>
      <c r="N385" s="11" t="s">
        <v>256</v>
      </c>
    </row>
    <row r="386" spans="1:14" s="28" customFormat="1" ht="25.5">
      <c r="A386" s="21">
        <v>8</v>
      </c>
      <c r="B386" s="92" t="s">
        <v>1071</v>
      </c>
      <c r="C386" s="92" t="s">
        <v>641</v>
      </c>
      <c r="D386" s="92" t="s">
        <v>646</v>
      </c>
      <c r="E386" s="132" t="s">
        <v>698</v>
      </c>
      <c r="F386" s="133">
        <v>39207</v>
      </c>
      <c r="G386" s="134"/>
      <c r="H386" s="134">
        <v>1</v>
      </c>
      <c r="I386" s="134"/>
      <c r="J386" s="134"/>
      <c r="K386" s="134"/>
      <c r="L386" s="125" t="s">
        <v>699</v>
      </c>
      <c r="M386" s="11" t="s">
        <v>700</v>
      </c>
      <c r="N386" s="11" t="s">
        <v>256</v>
      </c>
    </row>
    <row r="387" spans="1:14" s="28" customFormat="1" ht="51">
      <c r="A387" s="21">
        <v>9</v>
      </c>
      <c r="B387" s="92" t="s">
        <v>1071</v>
      </c>
      <c r="C387" s="92" t="s">
        <v>641</v>
      </c>
      <c r="D387" s="92" t="s">
        <v>658</v>
      </c>
      <c r="E387" s="132" t="s">
        <v>701</v>
      </c>
      <c r="F387" s="133">
        <v>39211</v>
      </c>
      <c r="G387" s="134"/>
      <c r="H387" s="134"/>
      <c r="I387" s="134"/>
      <c r="J387" s="134">
        <v>1</v>
      </c>
      <c r="K387" s="134"/>
      <c r="L387" s="125" t="s">
        <v>702</v>
      </c>
      <c r="M387" s="11" t="s">
        <v>703</v>
      </c>
      <c r="N387" s="11" t="s">
        <v>256</v>
      </c>
    </row>
    <row r="388" spans="1:14" s="28" customFormat="1" ht="25.5">
      <c r="A388" s="21">
        <v>10</v>
      </c>
      <c r="B388" s="92" t="s">
        <v>1071</v>
      </c>
      <c r="C388" s="92" t="s">
        <v>641</v>
      </c>
      <c r="D388" s="92" t="s">
        <v>646</v>
      </c>
      <c r="E388" s="132" t="s">
        <v>704</v>
      </c>
      <c r="F388" s="133">
        <v>39218</v>
      </c>
      <c r="G388" s="134"/>
      <c r="H388" s="134"/>
      <c r="I388" s="134">
        <v>1</v>
      </c>
      <c r="J388" s="134"/>
      <c r="K388" s="134"/>
      <c r="L388" s="125" t="s">
        <v>705</v>
      </c>
      <c r="M388" s="11" t="s">
        <v>256</v>
      </c>
      <c r="N388" s="11" t="s">
        <v>256</v>
      </c>
    </row>
    <row r="389" spans="1:14" s="28" customFormat="1" ht="51">
      <c r="A389" s="21">
        <v>11</v>
      </c>
      <c r="B389" s="92" t="s">
        <v>1071</v>
      </c>
      <c r="C389" s="92" t="s">
        <v>654</v>
      </c>
      <c r="D389" s="92" t="s">
        <v>655</v>
      </c>
      <c r="E389" s="132" t="s">
        <v>706</v>
      </c>
      <c r="F389" s="133">
        <v>39204</v>
      </c>
      <c r="G389" s="134"/>
      <c r="H389" s="134"/>
      <c r="I389" s="134">
        <v>1</v>
      </c>
      <c r="J389" s="134"/>
      <c r="K389" s="134"/>
      <c r="L389" s="125" t="s">
        <v>257</v>
      </c>
      <c r="M389" s="11" t="s">
        <v>256</v>
      </c>
      <c r="N389" s="11" t="s">
        <v>256</v>
      </c>
    </row>
    <row r="390" spans="1:14" s="28" customFormat="1" ht="25.5">
      <c r="A390" s="21">
        <v>12</v>
      </c>
      <c r="B390" s="92" t="s">
        <v>1071</v>
      </c>
      <c r="C390" s="92" t="s">
        <v>654</v>
      </c>
      <c r="D390" s="92" t="s">
        <v>258</v>
      </c>
      <c r="E390" s="132" t="s">
        <v>259</v>
      </c>
      <c r="F390" s="133">
        <v>39209</v>
      </c>
      <c r="G390" s="134"/>
      <c r="H390" s="134"/>
      <c r="I390" s="134"/>
      <c r="J390" s="134">
        <v>1</v>
      </c>
      <c r="K390" s="134"/>
      <c r="L390" s="125" t="s">
        <v>260</v>
      </c>
      <c r="M390" s="11" t="s">
        <v>256</v>
      </c>
      <c r="N390" s="11" t="s">
        <v>256</v>
      </c>
    </row>
    <row r="391" spans="1:14" s="28" customFormat="1" ht="76.5">
      <c r="A391" s="21">
        <v>13</v>
      </c>
      <c r="B391" s="92" t="s">
        <v>1071</v>
      </c>
      <c r="C391" s="92" t="s">
        <v>571</v>
      </c>
      <c r="D391" s="92" t="s">
        <v>261</v>
      </c>
      <c r="E391" s="132" t="s">
        <v>262</v>
      </c>
      <c r="F391" s="133">
        <v>39245</v>
      </c>
      <c r="G391" s="134"/>
      <c r="H391" s="134"/>
      <c r="I391" s="134">
        <v>1</v>
      </c>
      <c r="J391" s="134"/>
      <c r="K391" s="134"/>
      <c r="L391" s="124" t="s">
        <v>1601</v>
      </c>
      <c r="M391" s="11" t="s">
        <v>256</v>
      </c>
      <c r="N391" s="11" t="s">
        <v>256</v>
      </c>
    </row>
    <row r="392" spans="1:14" s="28" customFormat="1" ht="76.5">
      <c r="A392" s="21">
        <v>14</v>
      </c>
      <c r="B392" s="92" t="s">
        <v>1071</v>
      </c>
      <c r="C392" s="92" t="s">
        <v>571</v>
      </c>
      <c r="D392" s="92" t="s">
        <v>572</v>
      </c>
      <c r="E392" s="132" t="s">
        <v>1602</v>
      </c>
      <c r="F392" s="133">
        <v>39256</v>
      </c>
      <c r="G392" s="134"/>
      <c r="H392" s="134"/>
      <c r="I392" s="134"/>
      <c r="J392" s="134">
        <v>1</v>
      </c>
      <c r="K392" s="134"/>
      <c r="L392" s="124" t="s">
        <v>1603</v>
      </c>
      <c r="M392" s="11" t="s">
        <v>256</v>
      </c>
      <c r="N392" s="11" t="s">
        <v>256</v>
      </c>
    </row>
    <row r="393" spans="1:14" s="28" customFormat="1" ht="38.25">
      <c r="A393" s="21">
        <v>15</v>
      </c>
      <c r="B393" s="92" t="s">
        <v>1071</v>
      </c>
      <c r="C393" s="92" t="s">
        <v>571</v>
      </c>
      <c r="D393" s="92" t="s">
        <v>572</v>
      </c>
      <c r="E393" s="132" t="s">
        <v>1604</v>
      </c>
      <c r="F393" s="133">
        <v>39258</v>
      </c>
      <c r="G393" s="134"/>
      <c r="H393" s="134"/>
      <c r="I393" s="134">
        <v>1</v>
      </c>
      <c r="J393" s="134"/>
      <c r="K393" s="134"/>
      <c r="L393" s="125" t="s">
        <v>330</v>
      </c>
      <c r="M393" s="11" t="s">
        <v>256</v>
      </c>
      <c r="N393" s="11" t="s">
        <v>256</v>
      </c>
    </row>
    <row r="394" spans="1:14" s="28" customFormat="1" ht="51">
      <c r="A394" s="21">
        <v>16</v>
      </c>
      <c r="B394" s="92" t="s">
        <v>1071</v>
      </c>
      <c r="C394" s="92" t="s">
        <v>571</v>
      </c>
      <c r="D394" s="92" t="s">
        <v>572</v>
      </c>
      <c r="E394" s="132" t="s">
        <v>709</v>
      </c>
      <c r="F394" s="133">
        <v>39241</v>
      </c>
      <c r="G394" s="134"/>
      <c r="H394" s="134"/>
      <c r="I394" s="134"/>
      <c r="J394" s="134"/>
      <c r="K394" s="134">
        <v>1</v>
      </c>
      <c r="L394" s="125" t="s">
        <v>627</v>
      </c>
      <c r="M394" s="11" t="s">
        <v>256</v>
      </c>
      <c r="N394" s="11" t="s">
        <v>256</v>
      </c>
    </row>
    <row r="395" spans="1:14" s="28" customFormat="1">
      <c r="A395" s="21">
        <v>17</v>
      </c>
      <c r="B395" s="92" t="s">
        <v>1071</v>
      </c>
      <c r="C395" s="92" t="s">
        <v>641</v>
      </c>
      <c r="D395" s="92" t="s">
        <v>646</v>
      </c>
      <c r="E395" s="132" t="s">
        <v>721</v>
      </c>
      <c r="F395" s="133">
        <v>39242</v>
      </c>
      <c r="G395" s="134"/>
      <c r="H395" s="134"/>
      <c r="I395" s="134"/>
      <c r="J395" s="134">
        <v>1</v>
      </c>
      <c r="K395" s="134"/>
      <c r="L395" s="125" t="s">
        <v>722</v>
      </c>
      <c r="M395" s="11" t="s">
        <v>256</v>
      </c>
      <c r="N395" s="11" t="s">
        <v>256</v>
      </c>
    </row>
    <row r="396" spans="1:14" s="28" customFormat="1">
      <c r="A396" s="21">
        <v>18</v>
      </c>
      <c r="B396" s="92" t="s">
        <v>1071</v>
      </c>
      <c r="C396" s="92" t="s">
        <v>641</v>
      </c>
      <c r="D396" s="92" t="s">
        <v>651</v>
      </c>
      <c r="E396" s="132" t="s">
        <v>723</v>
      </c>
      <c r="F396" s="133">
        <v>39244</v>
      </c>
      <c r="G396" s="134"/>
      <c r="H396" s="134"/>
      <c r="I396" s="134"/>
      <c r="J396" s="134">
        <v>1</v>
      </c>
      <c r="K396" s="134"/>
      <c r="L396" s="125" t="s">
        <v>724</v>
      </c>
      <c r="M396" s="11" t="s">
        <v>256</v>
      </c>
      <c r="N396" s="11" t="s">
        <v>256</v>
      </c>
    </row>
    <row r="397" spans="1:14" s="28" customFormat="1">
      <c r="A397" s="21">
        <v>19</v>
      </c>
      <c r="B397" s="92" t="s">
        <v>1071</v>
      </c>
      <c r="C397" s="92" t="s">
        <v>641</v>
      </c>
      <c r="D397" s="92" t="s">
        <v>642</v>
      </c>
      <c r="E397" s="132" t="s">
        <v>709</v>
      </c>
      <c r="F397" s="133">
        <v>39255</v>
      </c>
      <c r="G397" s="134"/>
      <c r="H397" s="134"/>
      <c r="I397" s="134"/>
      <c r="J397" s="134"/>
      <c r="K397" s="134">
        <v>1</v>
      </c>
      <c r="L397" s="125" t="s">
        <v>725</v>
      </c>
      <c r="M397" s="11" t="s">
        <v>256</v>
      </c>
      <c r="N397" s="11" t="s">
        <v>256</v>
      </c>
    </row>
    <row r="398" spans="1:14" s="28" customFormat="1">
      <c r="A398" s="21">
        <v>20</v>
      </c>
      <c r="B398" s="92" t="s">
        <v>1071</v>
      </c>
      <c r="C398" s="92" t="s">
        <v>641</v>
      </c>
      <c r="D398" s="92" t="s">
        <v>649</v>
      </c>
      <c r="E398" s="132" t="s">
        <v>726</v>
      </c>
      <c r="F398" s="133">
        <v>39258</v>
      </c>
      <c r="G398" s="134"/>
      <c r="H398" s="134">
        <v>1</v>
      </c>
      <c r="I398" s="134"/>
      <c r="J398" s="134"/>
      <c r="K398" s="134"/>
      <c r="L398" s="125" t="s">
        <v>727</v>
      </c>
      <c r="M398" s="11" t="s">
        <v>256</v>
      </c>
      <c r="N398" s="11" t="s">
        <v>256</v>
      </c>
    </row>
    <row r="399" spans="1:14" s="28" customFormat="1" ht="25.5">
      <c r="A399" s="21">
        <v>21</v>
      </c>
      <c r="B399" s="92" t="s">
        <v>1071</v>
      </c>
      <c r="C399" s="92" t="s">
        <v>641</v>
      </c>
      <c r="D399" s="92" t="s">
        <v>649</v>
      </c>
      <c r="E399" s="132" t="s">
        <v>728</v>
      </c>
      <c r="F399" s="133">
        <v>39258</v>
      </c>
      <c r="G399" s="134"/>
      <c r="H399" s="134">
        <v>1</v>
      </c>
      <c r="I399" s="134"/>
      <c r="J399" s="134"/>
      <c r="K399" s="134"/>
      <c r="L399" s="125" t="s">
        <v>729</v>
      </c>
      <c r="M399" s="11" t="s">
        <v>256</v>
      </c>
      <c r="N399" s="11" t="s">
        <v>256</v>
      </c>
    </row>
    <row r="400" spans="1:14" s="28" customFormat="1" ht="25.5">
      <c r="A400" s="21">
        <v>22</v>
      </c>
      <c r="B400" s="92" t="s">
        <v>1071</v>
      </c>
      <c r="C400" s="92" t="s">
        <v>730</v>
      </c>
      <c r="D400" s="92" t="s">
        <v>731</v>
      </c>
      <c r="E400" s="132" t="s">
        <v>732</v>
      </c>
      <c r="F400" s="133">
        <v>39239</v>
      </c>
      <c r="G400" s="134"/>
      <c r="H400" s="134"/>
      <c r="I400" s="134">
        <v>1</v>
      </c>
      <c r="J400" s="134"/>
      <c r="K400" s="134"/>
      <c r="L400" s="125" t="s">
        <v>1563</v>
      </c>
      <c r="M400" s="11" t="s">
        <v>256</v>
      </c>
      <c r="N400" s="11" t="s">
        <v>256</v>
      </c>
    </row>
    <row r="401" spans="1:14" s="28" customFormat="1" ht="38.25">
      <c r="A401" s="21">
        <v>23</v>
      </c>
      <c r="B401" s="92" t="s">
        <v>1071</v>
      </c>
      <c r="C401" s="92" t="s">
        <v>730</v>
      </c>
      <c r="D401" s="92" t="s">
        <v>1564</v>
      </c>
      <c r="E401" s="132" t="s">
        <v>1565</v>
      </c>
      <c r="F401" s="133">
        <v>39253</v>
      </c>
      <c r="G401" s="134"/>
      <c r="H401" s="134"/>
      <c r="I401" s="134">
        <v>1</v>
      </c>
      <c r="J401" s="134"/>
      <c r="K401" s="134"/>
      <c r="L401" s="125" t="s">
        <v>1566</v>
      </c>
      <c r="M401" s="11" t="s">
        <v>256</v>
      </c>
      <c r="N401" s="11" t="s">
        <v>256</v>
      </c>
    </row>
    <row r="402" spans="1:14" s="28" customFormat="1" ht="51">
      <c r="A402" s="21">
        <v>24</v>
      </c>
      <c r="B402" s="92" t="s">
        <v>1071</v>
      </c>
      <c r="C402" s="92" t="s">
        <v>730</v>
      </c>
      <c r="D402" s="92" t="s">
        <v>1564</v>
      </c>
      <c r="E402" s="132" t="s">
        <v>709</v>
      </c>
      <c r="F402" s="133">
        <v>39256</v>
      </c>
      <c r="G402" s="134"/>
      <c r="H402" s="134"/>
      <c r="I402" s="134"/>
      <c r="J402" s="134"/>
      <c r="K402" s="134">
        <v>1</v>
      </c>
      <c r="L402" s="125" t="s">
        <v>50</v>
      </c>
      <c r="M402" s="11" t="s">
        <v>256</v>
      </c>
      <c r="N402" s="11" t="s">
        <v>256</v>
      </c>
    </row>
    <row r="403" spans="1:14" s="28" customFormat="1">
      <c r="A403" s="21">
        <v>25</v>
      </c>
      <c r="B403" s="92" t="s">
        <v>1071</v>
      </c>
      <c r="C403" s="92" t="s">
        <v>654</v>
      </c>
      <c r="D403" s="92" t="s">
        <v>51</v>
      </c>
      <c r="E403" s="132" t="s">
        <v>52</v>
      </c>
      <c r="F403" s="133">
        <v>39250</v>
      </c>
      <c r="G403" s="134"/>
      <c r="H403" s="134"/>
      <c r="I403" s="134"/>
      <c r="J403" s="134"/>
      <c r="K403" s="134">
        <v>1</v>
      </c>
      <c r="L403" s="125" t="s">
        <v>1258</v>
      </c>
      <c r="M403" s="11" t="s">
        <v>256</v>
      </c>
      <c r="N403" s="11" t="s">
        <v>256</v>
      </c>
    </row>
    <row r="404" spans="1:14" s="28" customFormat="1">
      <c r="A404" s="21">
        <v>26</v>
      </c>
      <c r="B404" s="92" t="s">
        <v>1071</v>
      </c>
      <c r="C404" s="92" t="s">
        <v>654</v>
      </c>
      <c r="D404" s="92" t="s">
        <v>1259</v>
      </c>
      <c r="E404" s="132" t="s">
        <v>709</v>
      </c>
      <c r="F404" s="133">
        <v>39254</v>
      </c>
      <c r="G404" s="134"/>
      <c r="H404" s="134"/>
      <c r="I404" s="134"/>
      <c r="J404" s="134"/>
      <c r="K404" s="134">
        <v>1</v>
      </c>
      <c r="L404" s="125" t="s">
        <v>1260</v>
      </c>
      <c r="M404" s="11" t="s">
        <v>256</v>
      </c>
      <c r="N404" s="11" t="s">
        <v>256</v>
      </c>
    </row>
    <row r="405" spans="1:14" s="28" customFormat="1">
      <c r="A405" s="21">
        <v>27</v>
      </c>
      <c r="B405" s="92" t="s">
        <v>1071</v>
      </c>
      <c r="C405" s="92" t="s">
        <v>654</v>
      </c>
      <c r="D405" s="92" t="s">
        <v>258</v>
      </c>
      <c r="E405" s="132" t="s">
        <v>1261</v>
      </c>
      <c r="F405" s="133">
        <v>39256</v>
      </c>
      <c r="G405" s="134"/>
      <c r="H405" s="134"/>
      <c r="I405" s="134"/>
      <c r="J405" s="134"/>
      <c r="K405" s="134">
        <v>1</v>
      </c>
      <c r="L405" s="125" t="s">
        <v>1262</v>
      </c>
      <c r="M405" s="11" t="s">
        <v>256</v>
      </c>
      <c r="N405" s="11" t="s">
        <v>256</v>
      </c>
    </row>
    <row r="406" spans="1:14" s="28" customFormat="1" ht="51">
      <c r="A406" s="21">
        <v>28</v>
      </c>
      <c r="B406" s="92" t="s">
        <v>1071</v>
      </c>
      <c r="C406" s="21" t="s">
        <v>571</v>
      </c>
      <c r="D406" s="21" t="s">
        <v>572</v>
      </c>
      <c r="E406" s="124" t="s">
        <v>1263</v>
      </c>
      <c r="F406" s="133">
        <v>39269</v>
      </c>
      <c r="G406" s="135"/>
      <c r="H406" s="135"/>
      <c r="I406" s="135"/>
      <c r="J406" s="135">
        <v>1</v>
      </c>
      <c r="K406" s="135"/>
      <c r="L406" s="125" t="s">
        <v>1264</v>
      </c>
      <c r="M406" s="11" t="s">
        <v>256</v>
      </c>
      <c r="N406" s="11" t="s">
        <v>256</v>
      </c>
    </row>
    <row r="407" spans="1:14" s="28" customFormat="1" ht="76.5">
      <c r="A407" s="21">
        <v>29</v>
      </c>
      <c r="B407" s="92" t="s">
        <v>1071</v>
      </c>
      <c r="C407" s="92" t="s">
        <v>571</v>
      </c>
      <c r="D407" s="92" t="s">
        <v>1703</v>
      </c>
      <c r="E407" s="132" t="s">
        <v>1405</v>
      </c>
      <c r="F407" s="133">
        <v>39259</v>
      </c>
      <c r="G407" s="134"/>
      <c r="H407" s="134"/>
      <c r="I407" s="134"/>
      <c r="J407" s="134"/>
      <c r="K407" s="134">
        <v>1</v>
      </c>
      <c r="L407" s="124" t="s">
        <v>1704</v>
      </c>
      <c r="M407" s="11" t="s">
        <v>256</v>
      </c>
      <c r="N407" s="11" t="s">
        <v>256</v>
      </c>
    </row>
    <row r="408" spans="1:14" s="28" customFormat="1" ht="25.5">
      <c r="A408" s="21">
        <v>30</v>
      </c>
      <c r="B408" s="92" t="s">
        <v>1071</v>
      </c>
      <c r="C408" s="21" t="s">
        <v>641</v>
      </c>
      <c r="D408" s="21" t="s">
        <v>642</v>
      </c>
      <c r="E408" s="124" t="s">
        <v>504</v>
      </c>
      <c r="F408" s="133">
        <v>39264</v>
      </c>
      <c r="G408" s="135"/>
      <c r="H408" s="135"/>
      <c r="I408" s="135">
        <v>1</v>
      </c>
      <c r="J408" s="135"/>
      <c r="K408" s="135"/>
      <c r="L408" s="125" t="s">
        <v>1487</v>
      </c>
      <c r="M408" s="11" t="s">
        <v>256</v>
      </c>
      <c r="N408" s="11" t="s">
        <v>256</v>
      </c>
    </row>
    <row r="409" spans="1:14" s="28" customFormat="1" ht="25.5">
      <c r="A409" s="21">
        <v>31</v>
      </c>
      <c r="B409" s="92" t="s">
        <v>1071</v>
      </c>
      <c r="C409" s="92" t="s">
        <v>641</v>
      </c>
      <c r="D409" s="92" t="s">
        <v>651</v>
      </c>
      <c r="E409" s="132" t="s">
        <v>1488</v>
      </c>
      <c r="F409" s="133">
        <v>39262</v>
      </c>
      <c r="G409" s="134"/>
      <c r="H409" s="134"/>
      <c r="I409" s="134"/>
      <c r="J409" s="134">
        <v>1</v>
      </c>
      <c r="K409" s="134"/>
      <c r="L409" s="10" t="s">
        <v>1489</v>
      </c>
      <c r="M409" s="11" t="s">
        <v>256</v>
      </c>
      <c r="N409" s="11" t="s">
        <v>256</v>
      </c>
    </row>
    <row r="410" spans="1:14" s="28" customFormat="1">
      <c r="A410" s="21">
        <v>32</v>
      </c>
      <c r="B410" s="92" t="s">
        <v>1071</v>
      </c>
      <c r="C410" s="92" t="s">
        <v>641</v>
      </c>
      <c r="D410" s="92" t="s">
        <v>649</v>
      </c>
      <c r="E410" s="132" t="s">
        <v>1405</v>
      </c>
      <c r="F410" s="133">
        <v>39266</v>
      </c>
      <c r="G410" s="134"/>
      <c r="H410" s="134"/>
      <c r="I410" s="134"/>
      <c r="J410" s="134"/>
      <c r="K410" s="134">
        <v>1</v>
      </c>
      <c r="L410" s="10" t="s">
        <v>1490</v>
      </c>
      <c r="M410" s="11" t="s">
        <v>256</v>
      </c>
      <c r="N410" s="11" t="s">
        <v>256</v>
      </c>
    </row>
    <row r="411" spans="1:14" s="28" customFormat="1">
      <c r="A411" s="21">
        <v>33</v>
      </c>
      <c r="B411" s="92" t="s">
        <v>1071</v>
      </c>
      <c r="C411" s="92" t="s">
        <v>641</v>
      </c>
      <c r="D411" s="92" t="s">
        <v>646</v>
      </c>
      <c r="E411" s="132" t="s">
        <v>1405</v>
      </c>
      <c r="F411" s="133">
        <v>39270</v>
      </c>
      <c r="G411" s="134"/>
      <c r="H411" s="134"/>
      <c r="I411" s="134"/>
      <c r="J411" s="134"/>
      <c r="K411" s="134">
        <v>1</v>
      </c>
      <c r="L411" s="125" t="s">
        <v>1490</v>
      </c>
      <c r="M411" s="11" t="s">
        <v>256</v>
      </c>
      <c r="N411" s="11" t="s">
        <v>256</v>
      </c>
    </row>
    <row r="412" spans="1:14" s="28" customFormat="1" ht="51">
      <c r="A412" s="21">
        <v>34</v>
      </c>
      <c r="B412" s="92" t="s">
        <v>1071</v>
      </c>
      <c r="C412" s="92" t="s">
        <v>730</v>
      </c>
      <c r="D412" s="92" t="s">
        <v>1564</v>
      </c>
      <c r="E412" s="132" t="s">
        <v>1491</v>
      </c>
      <c r="F412" s="133">
        <v>39260</v>
      </c>
      <c r="G412" s="134"/>
      <c r="H412" s="134"/>
      <c r="I412" s="134">
        <v>1</v>
      </c>
      <c r="J412" s="134"/>
      <c r="K412" s="134"/>
      <c r="L412" s="125" t="s">
        <v>812</v>
      </c>
      <c r="M412" s="11" t="s">
        <v>256</v>
      </c>
      <c r="N412" s="11" t="s">
        <v>256</v>
      </c>
    </row>
    <row r="413" spans="1:14" s="28" customFormat="1" ht="51">
      <c r="A413" s="21">
        <v>35</v>
      </c>
      <c r="B413" s="92" t="s">
        <v>1071</v>
      </c>
      <c r="C413" s="92" t="s">
        <v>730</v>
      </c>
      <c r="D413" s="92" t="s">
        <v>731</v>
      </c>
      <c r="E413" s="132" t="s">
        <v>813</v>
      </c>
      <c r="F413" s="133">
        <v>39263</v>
      </c>
      <c r="G413" s="134"/>
      <c r="H413" s="134"/>
      <c r="I413" s="134">
        <v>1</v>
      </c>
      <c r="J413" s="134"/>
      <c r="K413" s="134"/>
      <c r="L413" s="125" t="s">
        <v>1501</v>
      </c>
      <c r="M413" s="11" t="s">
        <v>256</v>
      </c>
      <c r="N413" s="11" t="s">
        <v>256</v>
      </c>
    </row>
    <row r="414" spans="1:14" s="28" customFormat="1" ht="51">
      <c r="A414" s="21">
        <v>36</v>
      </c>
      <c r="B414" s="92" t="s">
        <v>1071</v>
      </c>
      <c r="C414" s="92" t="s">
        <v>730</v>
      </c>
      <c r="D414" s="92" t="s">
        <v>1564</v>
      </c>
      <c r="E414" s="132" t="s">
        <v>1502</v>
      </c>
      <c r="F414" s="133">
        <v>39265</v>
      </c>
      <c r="G414" s="134"/>
      <c r="H414" s="134"/>
      <c r="I414" s="134">
        <v>1</v>
      </c>
      <c r="J414" s="134"/>
      <c r="K414" s="134"/>
      <c r="L414" s="125" t="s">
        <v>1503</v>
      </c>
      <c r="M414" s="11" t="s">
        <v>256</v>
      </c>
      <c r="N414" s="11" t="s">
        <v>256</v>
      </c>
    </row>
    <row r="415" spans="1:14" s="28" customFormat="1" ht="38.25">
      <c r="A415" s="21">
        <v>37</v>
      </c>
      <c r="B415" s="92" t="s">
        <v>1071</v>
      </c>
      <c r="C415" s="92" t="s">
        <v>730</v>
      </c>
      <c r="D415" s="92" t="s">
        <v>1564</v>
      </c>
      <c r="E415" s="132" t="s">
        <v>1504</v>
      </c>
      <c r="F415" s="133">
        <v>39287</v>
      </c>
      <c r="G415" s="134"/>
      <c r="H415" s="134"/>
      <c r="I415" s="134"/>
      <c r="J415" s="134">
        <v>1</v>
      </c>
      <c r="K415" s="134"/>
      <c r="L415" s="125" t="s">
        <v>1505</v>
      </c>
      <c r="M415" s="11"/>
      <c r="N415" s="11"/>
    </row>
    <row r="416" spans="1:14" s="28" customFormat="1">
      <c r="A416" s="21">
        <v>38</v>
      </c>
      <c r="B416" s="92" t="s">
        <v>1071</v>
      </c>
      <c r="C416" s="92" t="s">
        <v>730</v>
      </c>
      <c r="D416" s="92" t="s">
        <v>1564</v>
      </c>
      <c r="E416" s="132" t="s">
        <v>709</v>
      </c>
      <c r="F416" s="133">
        <v>39277</v>
      </c>
      <c r="G416" s="134"/>
      <c r="H416" s="134"/>
      <c r="I416" s="134"/>
      <c r="J416" s="134"/>
      <c r="K416" s="134">
        <v>1</v>
      </c>
      <c r="L416" s="125" t="s">
        <v>1506</v>
      </c>
      <c r="M416" s="11" t="s">
        <v>256</v>
      </c>
      <c r="N416" s="11" t="s">
        <v>256</v>
      </c>
    </row>
    <row r="417" spans="1:14" s="28" customFormat="1" ht="38.25">
      <c r="A417" s="21">
        <v>39</v>
      </c>
      <c r="B417" s="92" t="s">
        <v>1071</v>
      </c>
      <c r="C417" s="92" t="s">
        <v>654</v>
      </c>
      <c r="D417" s="92" t="s">
        <v>655</v>
      </c>
      <c r="E417" s="132" t="s">
        <v>1405</v>
      </c>
      <c r="F417" s="133">
        <v>39265</v>
      </c>
      <c r="G417" s="134"/>
      <c r="H417" s="134"/>
      <c r="I417" s="134"/>
      <c r="J417" s="134"/>
      <c r="K417" s="134">
        <v>1</v>
      </c>
      <c r="L417" s="125" t="s">
        <v>553</v>
      </c>
      <c r="M417" s="11" t="s">
        <v>256</v>
      </c>
      <c r="N417" s="11" t="s">
        <v>256</v>
      </c>
    </row>
    <row r="418" spans="1:14" s="28" customFormat="1">
      <c r="A418" s="21">
        <v>40</v>
      </c>
      <c r="B418" s="92" t="s">
        <v>1071</v>
      </c>
      <c r="C418" s="92" t="s">
        <v>654</v>
      </c>
      <c r="D418" s="92" t="s">
        <v>655</v>
      </c>
      <c r="E418" s="132" t="s">
        <v>1405</v>
      </c>
      <c r="F418" s="133">
        <v>39265</v>
      </c>
      <c r="G418" s="134"/>
      <c r="H418" s="134"/>
      <c r="I418" s="134"/>
      <c r="J418" s="134"/>
      <c r="K418" s="134">
        <v>1</v>
      </c>
      <c r="L418" s="125" t="s">
        <v>554</v>
      </c>
      <c r="M418" s="11" t="s">
        <v>256</v>
      </c>
      <c r="N418" s="11" t="s">
        <v>256</v>
      </c>
    </row>
    <row r="419" spans="1:14" s="28" customFormat="1" ht="25.5">
      <c r="A419" s="21">
        <v>41</v>
      </c>
      <c r="B419" s="92" t="s">
        <v>1071</v>
      </c>
      <c r="C419" s="92" t="s">
        <v>654</v>
      </c>
      <c r="D419" s="92" t="s">
        <v>258</v>
      </c>
      <c r="E419" s="132" t="s">
        <v>555</v>
      </c>
      <c r="F419" s="133">
        <v>39275</v>
      </c>
      <c r="G419" s="134"/>
      <c r="H419" s="134"/>
      <c r="I419" s="134"/>
      <c r="J419" s="134">
        <v>1</v>
      </c>
      <c r="K419" s="134"/>
      <c r="L419" s="125" t="s">
        <v>556</v>
      </c>
      <c r="M419" s="11" t="s">
        <v>256</v>
      </c>
      <c r="N419" s="11" t="s">
        <v>256</v>
      </c>
    </row>
    <row r="420" spans="1:14" s="28" customFormat="1" ht="25.5">
      <c r="A420" s="21">
        <v>42</v>
      </c>
      <c r="B420" s="92" t="s">
        <v>1071</v>
      </c>
      <c r="C420" s="92" t="s">
        <v>654</v>
      </c>
      <c r="D420" s="92" t="s">
        <v>258</v>
      </c>
      <c r="E420" s="132" t="s">
        <v>709</v>
      </c>
      <c r="F420" s="133">
        <v>39276</v>
      </c>
      <c r="G420" s="134"/>
      <c r="H420" s="134"/>
      <c r="I420" s="134"/>
      <c r="J420" s="134"/>
      <c r="K420" s="134">
        <v>1</v>
      </c>
      <c r="L420" s="125" t="s">
        <v>557</v>
      </c>
      <c r="M420" s="11" t="s">
        <v>256</v>
      </c>
      <c r="N420" s="11" t="s">
        <v>256</v>
      </c>
    </row>
    <row r="421" spans="1:14" s="28" customFormat="1" ht="38.25">
      <c r="A421" s="21">
        <v>43</v>
      </c>
      <c r="B421" s="92" t="s">
        <v>1071</v>
      </c>
      <c r="C421" s="92" t="s">
        <v>654</v>
      </c>
      <c r="D421" s="92" t="s">
        <v>258</v>
      </c>
      <c r="E421" s="132" t="s">
        <v>709</v>
      </c>
      <c r="F421" s="133">
        <v>39281</v>
      </c>
      <c r="G421" s="134"/>
      <c r="H421" s="134"/>
      <c r="I421" s="134"/>
      <c r="J421" s="134"/>
      <c r="K421" s="134">
        <v>1</v>
      </c>
      <c r="L421" s="125" t="s">
        <v>558</v>
      </c>
      <c r="M421" s="11" t="s">
        <v>256</v>
      </c>
      <c r="N421" s="11" t="s">
        <v>256</v>
      </c>
    </row>
    <row r="422" spans="1:14" ht="25.5">
      <c r="A422" s="4">
        <v>44</v>
      </c>
      <c r="B422" s="92" t="s">
        <v>1071</v>
      </c>
      <c r="C422" s="92" t="s">
        <v>641</v>
      </c>
      <c r="D422" s="92" t="s">
        <v>658</v>
      </c>
      <c r="E422" s="132" t="s">
        <v>912</v>
      </c>
      <c r="F422" s="133">
        <v>39288</v>
      </c>
      <c r="G422" s="134"/>
      <c r="H422" s="134"/>
      <c r="I422" s="134"/>
      <c r="J422" s="134">
        <v>1</v>
      </c>
      <c r="K422" s="134"/>
      <c r="L422" s="10" t="s">
        <v>913</v>
      </c>
      <c r="M422" s="11" t="s">
        <v>256</v>
      </c>
      <c r="N422" s="11" t="s">
        <v>106</v>
      </c>
    </row>
    <row r="423" spans="1:14">
      <c r="A423" s="4">
        <v>45</v>
      </c>
      <c r="B423" s="92" t="s">
        <v>1071</v>
      </c>
      <c r="C423" s="92" t="s">
        <v>641</v>
      </c>
      <c r="D423" s="92" t="s">
        <v>658</v>
      </c>
      <c r="E423" s="132" t="s">
        <v>107</v>
      </c>
      <c r="F423" s="133">
        <v>39291</v>
      </c>
      <c r="G423" s="134"/>
      <c r="H423" s="134"/>
      <c r="I423" s="134"/>
      <c r="J423" s="134"/>
      <c r="K423" s="134">
        <v>1</v>
      </c>
      <c r="L423" s="10" t="s">
        <v>108</v>
      </c>
      <c r="M423" s="11" t="s">
        <v>256</v>
      </c>
      <c r="N423" s="11" t="s">
        <v>256</v>
      </c>
    </row>
    <row r="424" spans="1:14" ht="38.25">
      <c r="A424" s="4">
        <v>46</v>
      </c>
      <c r="B424" s="92" t="s">
        <v>1071</v>
      </c>
      <c r="C424" s="92" t="s">
        <v>641</v>
      </c>
      <c r="D424" s="92" t="s">
        <v>642</v>
      </c>
      <c r="E424" s="132" t="s">
        <v>109</v>
      </c>
      <c r="F424" s="133">
        <v>39298</v>
      </c>
      <c r="G424" s="134"/>
      <c r="H424" s="134"/>
      <c r="I424" s="134"/>
      <c r="J424" s="134">
        <v>1</v>
      </c>
      <c r="K424" s="134"/>
      <c r="L424" s="10" t="s">
        <v>110</v>
      </c>
      <c r="M424" s="11" t="s">
        <v>256</v>
      </c>
      <c r="N424" s="11" t="s">
        <v>256</v>
      </c>
    </row>
    <row r="425" spans="1:14" ht="25.5">
      <c r="A425" s="4">
        <v>47</v>
      </c>
      <c r="B425" s="92" t="s">
        <v>1071</v>
      </c>
      <c r="C425" s="92" t="s">
        <v>641</v>
      </c>
      <c r="D425" s="92" t="s">
        <v>658</v>
      </c>
      <c r="E425" s="132" t="s">
        <v>709</v>
      </c>
      <c r="F425" s="133">
        <v>39302</v>
      </c>
      <c r="G425" s="134"/>
      <c r="H425" s="134"/>
      <c r="I425" s="134"/>
      <c r="J425" s="134"/>
      <c r="K425" s="134">
        <v>1</v>
      </c>
      <c r="L425" s="10" t="s">
        <v>111</v>
      </c>
      <c r="M425" s="11" t="s">
        <v>256</v>
      </c>
      <c r="N425" s="11" t="s">
        <v>256</v>
      </c>
    </row>
    <row r="426" spans="1:14" ht="25.5">
      <c r="A426" s="4">
        <v>48</v>
      </c>
      <c r="B426" s="92" t="s">
        <v>1071</v>
      </c>
      <c r="C426" s="92" t="s">
        <v>641</v>
      </c>
      <c r="D426" s="92" t="s">
        <v>651</v>
      </c>
      <c r="E426" s="132" t="s">
        <v>112</v>
      </c>
      <c r="F426" s="133">
        <v>39304</v>
      </c>
      <c r="G426" s="134"/>
      <c r="H426" s="134"/>
      <c r="I426" s="134"/>
      <c r="J426" s="134">
        <v>1</v>
      </c>
      <c r="K426" s="134"/>
      <c r="L426" s="13" t="s">
        <v>113</v>
      </c>
      <c r="M426" s="11" t="s">
        <v>256</v>
      </c>
      <c r="N426" s="11" t="s">
        <v>256</v>
      </c>
    </row>
    <row r="427" spans="1:14" ht="38.25">
      <c r="A427" s="4">
        <v>49</v>
      </c>
      <c r="B427" s="92" t="s">
        <v>1071</v>
      </c>
      <c r="C427" s="92" t="s">
        <v>641</v>
      </c>
      <c r="D427" s="92" t="s">
        <v>642</v>
      </c>
      <c r="E427" s="132" t="s">
        <v>16</v>
      </c>
      <c r="F427" s="133">
        <v>39304</v>
      </c>
      <c r="G427" s="134"/>
      <c r="H427" s="134"/>
      <c r="I427" s="134"/>
      <c r="J427" s="134"/>
      <c r="K427" s="134">
        <v>1</v>
      </c>
      <c r="L427" s="10" t="s">
        <v>114</v>
      </c>
      <c r="M427" s="11" t="s">
        <v>256</v>
      </c>
      <c r="N427" s="11" t="s">
        <v>256</v>
      </c>
    </row>
    <row r="428" spans="1:14">
      <c r="A428" s="4">
        <v>50</v>
      </c>
      <c r="B428" s="92" t="s">
        <v>1071</v>
      </c>
      <c r="C428" s="92" t="s">
        <v>641</v>
      </c>
      <c r="D428" s="92" t="s">
        <v>642</v>
      </c>
      <c r="E428" s="132" t="s">
        <v>115</v>
      </c>
      <c r="F428" s="133">
        <v>39306</v>
      </c>
      <c r="G428" s="134"/>
      <c r="H428" s="134"/>
      <c r="I428" s="134"/>
      <c r="J428" s="134"/>
      <c r="K428" s="134">
        <v>1</v>
      </c>
      <c r="L428" s="10" t="s">
        <v>116</v>
      </c>
      <c r="M428" s="11" t="s">
        <v>256</v>
      </c>
      <c r="N428" s="11" t="s">
        <v>256</v>
      </c>
    </row>
    <row r="429" spans="1:14" ht="38.25">
      <c r="A429" s="4">
        <v>51</v>
      </c>
      <c r="B429" s="92" t="s">
        <v>1071</v>
      </c>
      <c r="C429" s="92" t="s">
        <v>641</v>
      </c>
      <c r="D429" s="92" t="s">
        <v>646</v>
      </c>
      <c r="E429" s="132" t="s">
        <v>709</v>
      </c>
      <c r="F429" s="133">
        <v>39311</v>
      </c>
      <c r="G429" s="134"/>
      <c r="H429" s="134"/>
      <c r="I429" s="134"/>
      <c r="J429" s="134"/>
      <c r="K429" s="134">
        <v>1</v>
      </c>
      <c r="L429" s="10" t="s">
        <v>114</v>
      </c>
      <c r="M429" s="11" t="s">
        <v>256</v>
      </c>
      <c r="N429" s="11" t="s">
        <v>256</v>
      </c>
    </row>
    <row r="430" spans="1:14" ht="25.5">
      <c r="A430" s="4">
        <v>52</v>
      </c>
      <c r="B430" s="92" t="s">
        <v>1071</v>
      </c>
      <c r="C430" s="92" t="s">
        <v>641</v>
      </c>
      <c r="D430" s="92" t="s">
        <v>642</v>
      </c>
      <c r="E430" s="132" t="s">
        <v>117</v>
      </c>
      <c r="F430" s="133">
        <v>39313</v>
      </c>
      <c r="G430" s="134"/>
      <c r="H430" s="134"/>
      <c r="I430" s="134"/>
      <c r="J430" s="134">
        <v>1</v>
      </c>
      <c r="K430" s="134"/>
      <c r="L430" s="10" t="s">
        <v>118</v>
      </c>
      <c r="M430" s="11" t="s">
        <v>256</v>
      </c>
      <c r="N430" s="11" t="s">
        <v>256</v>
      </c>
    </row>
    <row r="431" spans="1:14" ht="25.5">
      <c r="A431" s="4">
        <v>53</v>
      </c>
      <c r="B431" s="92" t="s">
        <v>1071</v>
      </c>
      <c r="C431" s="92" t="s">
        <v>641</v>
      </c>
      <c r="D431" s="92" t="s">
        <v>658</v>
      </c>
      <c r="E431" s="132" t="s">
        <v>119</v>
      </c>
      <c r="F431" s="133">
        <v>39314</v>
      </c>
      <c r="G431" s="134"/>
      <c r="H431" s="134"/>
      <c r="I431" s="134"/>
      <c r="J431" s="134"/>
      <c r="K431" s="134">
        <v>1</v>
      </c>
      <c r="L431" s="10" t="s">
        <v>120</v>
      </c>
      <c r="M431" s="11" t="s">
        <v>256</v>
      </c>
      <c r="N431" s="11" t="s">
        <v>256</v>
      </c>
    </row>
    <row r="432" spans="1:14" ht="25.5">
      <c r="A432" s="4">
        <v>54</v>
      </c>
      <c r="B432" s="92" t="s">
        <v>1071</v>
      </c>
      <c r="C432" s="92" t="s">
        <v>641</v>
      </c>
      <c r="D432" s="92" t="s">
        <v>651</v>
      </c>
      <c r="E432" s="132" t="s">
        <v>709</v>
      </c>
      <c r="F432" s="133">
        <v>39316</v>
      </c>
      <c r="G432" s="134"/>
      <c r="H432" s="134"/>
      <c r="I432" s="134"/>
      <c r="J432" s="134"/>
      <c r="K432" s="134">
        <v>1</v>
      </c>
      <c r="L432" s="10" t="s">
        <v>121</v>
      </c>
      <c r="M432" s="11" t="s">
        <v>256</v>
      </c>
      <c r="N432" s="11" t="s">
        <v>256</v>
      </c>
    </row>
    <row r="433" spans="1:14" ht="25.5">
      <c r="A433" s="4">
        <v>55</v>
      </c>
      <c r="B433" s="92" t="s">
        <v>1071</v>
      </c>
      <c r="C433" s="92" t="s">
        <v>730</v>
      </c>
      <c r="D433" s="92" t="s">
        <v>122</v>
      </c>
      <c r="E433" s="132" t="s">
        <v>123</v>
      </c>
      <c r="F433" s="133">
        <v>39292</v>
      </c>
      <c r="G433" s="134"/>
      <c r="H433" s="134"/>
      <c r="I433" s="134"/>
      <c r="J433" s="134"/>
      <c r="K433" s="134">
        <v>1</v>
      </c>
      <c r="L433" s="10" t="s">
        <v>124</v>
      </c>
      <c r="M433" s="11" t="s">
        <v>256</v>
      </c>
      <c r="N433" s="11" t="s">
        <v>256</v>
      </c>
    </row>
    <row r="434" spans="1:14" ht="25.5">
      <c r="A434" s="4">
        <v>56</v>
      </c>
      <c r="B434" s="92" t="s">
        <v>1071</v>
      </c>
      <c r="C434" s="92" t="s">
        <v>730</v>
      </c>
      <c r="D434" s="92" t="s">
        <v>122</v>
      </c>
      <c r="E434" s="132" t="s">
        <v>125</v>
      </c>
      <c r="F434" s="133">
        <v>39662</v>
      </c>
      <c r="G434" s="134"/>
      <c r="H434" s="134">
        <v>1</v>
      </c>
      <c r="I434" s="134"/>
      <c r="J434" s="134"/>
      <c r="K434" s="134"/>
      <c r="L434" s="10" t="s">
        <v>126</v>
      </c>
      <c r="M434" s="11" t="s">
        <v>256</v>
      </c>
      <c r="N434" s="11" t="s">
        <v>256</v>
      </c>
    </row>
    <row r="435" spans="1:14" ht="51">
      <c r="A435" s="4">
        <v>57</v>
      </c>
      <c r="B435" s="92" t="s">
        <v>1071</v>
      </c>
      <c r="C435" s="92" t="s">
        <v>730</v>
      </c>
      <c r="D435" s="92" t="s">
        <v>127</v>
      </c>
      <c r="E435" s="132" t="s">
        <v>128</v>
      </c>
      <c r="F435" s="133">
        <v>39300</v>
      </c>
      <c r="G435" s="134"/>
      <c r="H435" s="134"/>
      <c r="I435" s="134"/>
      <c r="J435" s="134"/>
      <c r="K435" s="134">
        <v>1</v>
      </c>
      <c r="L435" s="10" t="s">
        <v>129</v>
      </c>
      <c r="M435" s="11" t="s">
        <v>256</v>
      </c>
      <c r="N435" s="11" t="s">
        <v>256</v>
      </c>
    </row>
    <row r="436" spans="1:14" ht="25.5">
      <c r="A436" s="4">
        <v>58</v>
      </c>
      <c r="B436" s="92" t="s">
        <v>1071</v>
      </c>
      <c r="C436" s="92" t="s">
        <v>730</v>
      </c>
      <c r="D436" s="92" t="s">
        <v>1564</v>
      </c>
      <c r="E436" s="132" t="s">
        <v>600</v>
      </c>
      <c r="F436" s="133">
        <v>39309</v>
      </c>
      <c r="G436" s="134"/>
      <c r="H436" s="134"/>
      <c r="I436" s="134"/>
      <c r="J436" s="134"/>
      <c r="K436" s="134">
        <v>1</v>
      </c>
      <c r="L436" s="10" t="s">
        <v>130</v>
      </c>
      <c r="M436" s="11" t="s">
        <v>256</v>
      </c>
      <c r="N436" s="11" t="s">
        <v>256</v>
      </c>
    </row>
    <row r="437" spans="1:14" ht="51">
      <c r="A437" s="4">
        <v>59</v>
      </c>
      <c r="B437" s="92" t="s">
        <v>1071</v>
      </c>
      <c r="C437" s="92" t="s">
        <v>730</v>
      </c>
      <c r="D437" s="92" t="s">
        <v>1564</v>
      </c>
      <c r="E437" s="132" t="s">
        <v>603</v>
      </c>
      <c r="F437" s="133">
        <v>39312</v>
      </c>
      <c r="G437" s="134"/>
      <c r="H437" s="134"/>
      <c r="I437" s="134"/>
      <c r="J437" s="134"/>
      <c r="K437" s="134">
        <v>1</v>
      </c>
      <c r="L437" s="10" t="s">
        <v>1705</v>
      </c>
      <c r="M437" s="11" t="s">
        <v>256</v>
      </c>
      <c r="N437" s="11" t="s">
        <v>256</v>
      </c>
    </row>
    <row r="438" spans="1:14" ht="38.25">
      <c r="A438" s="4">
        <v>60</v>
      </c>
      <c r="B438" s="92" t="s">
        <v>1071</v>
      </c>
      <c r="C438" s="92" t="s">
        <v>730</v>
      </c>
      <c r="D438" s="92" t="s">
        <v>1564</v>
      </c>
      <c r="E438" s="132" t="s">
        <v>600</v>
      </c>
      <c r="F438" s="133">
        <v>39316</v>
      </c>
      <c r="G438" s="134"/>
      <c r="H438" s="134"/>
      <c r="I438" s="134"/>
      <c r="J438" s="134"/>
      <c r="K438" s="134">
        <v>1</v>
      </c>
      <c r="L438" s="10" t="s">
        <v>1706</v>
      </c>
      <c r="M438" s="11" t="s">
        <v>256</v>
      </c>
      <c r="N438" s="11" t="s">
        <v>256</v>
      </c>
    </row>
    <row r="439" spans="1:14" ht="51">
      <c r="A439" s="4">
        <v>61</v>
      </c>
      <c r="B439" s="92" t="s">
        <v>1071</v>
      </c>
      <c r="C439" s="92" t="s">
        <v>654</v>
      </c>
      <c r="D439" s="92" t="s">
        <v>1259</v>
      </c>
      <c r="E439" s="132" t="s">
        <v>1707</v>
      </c>
      <c r="F439" s="133">
        <v>39290</v>
      </c>
      <c r="G439" s="134"/>
      <c r="H439" s="134"/>
      <c r="I439" s="134">
        <v>1</v>
      </c>
      <c r="J439" s="134"/>
      <c r="K439" s="134"/>
      <c r="L439" s="10" t="s">
        <v>1708</v>
      </c>
      <c r="M439" s="11" t="s">
        <v>256</v>
      </c>
      <c r="N439" s="11" t="s">
        <v>256</v>
      </c>
    </row>
    <row r="440" spans="1:14" ht="51">
      <c r="A440" s="4">
        <v>62</v>
      </c>
      <c r="B440" s="92" t="s">
        <v>1071</v>
      </c>
      <c r="C440" s="92" t="s">
        <v>654</v>
      </c>
      <c r="D440" s="92" t="s">
        <v>655</v>
      </c>
      <c r="E440" s="132" t="s">
        <v>1709</v>
      </c>
      <c r="F440" s="133">
        <v>39297</v>
      </c>
      <c r="G440" s="134"/>
      <c r="H440" s="134"/>
      <c r="I440" s="134"/>
      <c r="J440" s="134">
        <v>1</v>
      </c>
      <c r="K440" s="134"/>
      <c r="L440" s="10" t="s">
        <v>1708</v>
      </c>
      <c r="M440" s="11" t="s">
        <v>256</v>
      </c>
      <c r="N440" s="11" t="s">
        <v>256</v>
      </c>
    </row>
    <row r="441" spans="1:14" ht="25.5">
      <c r="A441" s="4">
        <v>63</v>
      </c>
      <c r="B441" s="92" t="s">
        <v>1071</v>
      </c>
      <c r="C441" s="92" t="s">
        <v>654</v>
      </c>
      <c r="D441" s="92" t="s">
        <v>51</v>
      </c>
      <c r="E441" s="132" t="s">
        <v>600</v>
      </c>
      <c r="F441" s="133">
        <v>39298</v>
      </c>
      <c r="G441" s="134"/>
      <c r="H441" s="134"/>
      <c r="I441" s="134"/>
      <c r="J441" s="134"/>
      <c r="K441" s="134">
        <v>1</v>
      </c>
      <c r="L441" s="10" t="s">
        <v>1587</v>
      </c>
      <c r="M441" s="11" t="s">
        <v>256</v>
      </c>
      <c r="N441" s="11" t="s">
        <v>256</v>
      </c>
    </row>
    <row r="442" spans="1:14">
      <c r="A442" s="4">
        <v>64</v>
      </c>
      <c r="B442" s="92" t="s">
        <v>1071</v>
      </c>
      <c r="C442" s="92" t="s">
        <v>654</v>
      </c>
      <c r="D442" s="92" t="s">
        <v>258</v>
      </c>
      <c r="E442" s="132" t="s">
        <v>603</v>
      </c>
      <c r="F442" s="133">
        <v>39301</v>
      </c>
      <c r="G442" s="134"/>
      <c r="H442" s="134"/>
      <c r="I442" s="134"/>
      <c r="J442" s="134"/>
      <c r="K442" s="134">
        <v>1</v>
      </c>
      <c r="L442" s="10" t="s">
        <v>1588</v>
      </c>
      <c r="M442" s="11" t="s">
        <v>256</v>
      </c>
      <c r="N442" s="11" t="s">
        <v>256</v>
      </c>
    </row>
    <row r="443" spans="1:14">
      <c r="A443" s="4">
        <v>65</v>
      </c>
      <c r="B443" s="92" t="s">
        <v>1071</v>
      </c>
      <c r="C443" s="92" t="s">
        <v>654</v>
      </c>
      <c r="D443" s="92" t="s">
        <v>51</v>
      </c>
      <c r="E443" s="132" t="s">
        <v>1589</v>
      </c>
      <c r="F443" s="133">
        <v>39306</v>
      </c>
      <c r="G443" s="134"/>
      <c r="H443" s="134"/>
      <c r="I443" s="134">
        <v>1</v>
      </c>
      <c r="J443" s="134"/>
      <c r="K443" s="134"/>
      <c r="L443" s="10" t="s">
        <v>1590</v>
      </c>
      <c r="M443" s="11" t="s">
        <v>256</v>
      </c>
      <c r="N443" s="11" t="s">
        <v>256</v>
      </c>
    </row>
    <row r="444" spans="1:14" ht="51">
      <c r="A444" s="4">
        <v>66</v>
      </c>
      <c r="B444" s="92" t="s">
        <v>1071</v>
      </c>
      <c r="C444" s="92" t="s">
        <v>654</v>
      </c>
      <c r="D444" s="92" t="s">
        <v>1259</v>
      </c>
      <c r="E444" s="132" t="s">
        <v>1591</v>
      </c>
      <c r="F444" s="133">
        <v>39312</v>
      </c>
      <c r="G444" s="134"/>
      <c r="H444" s="134">
        <v>1</v>
      </c>
      <c r="I444" s="134"/>
      <c r="J444" s="134"/>
      <c r="K444" s="134"/>
      <c r="L444" s="10" t="s">
        <v>272</v>
      </c>
      <c r="M444" s="11" t="s">
        <v>256</v>
      </c>
      <c r="N444" s="11" t="s">
        <v>256</v>
      </c>
    </row>
    <row r="445" spans="1:14">
      <c r="A445" s="4">
        <v>67</v>
      </c>
      <c r="B445" s="92" t="s">
        <v>1071</v>
      </c>
      <c r="C445" s="92" t="s">
        <v>654</v>
      </c>
      <c r="D445" s="92" t="s">
        <v>51</v>
      </c>
      <c r="E445" s="132" t="s">
        <v>603</v>
      </c>
      <c r="F445" s="133">
        <v>39317</v>
      </c>
      <c r="G445" s="134"/>
      <c r="H445" s="134"/>
      <c r="I445" s="134"/>
      <c r="J445" s="134"/>
      <c r="K445" s="134">
        <v>1</v>
      </c>
      <c r="L445" s="10" t="s">
        <v>273</v>
      </c>
      <c r="M445" s="11" t="s">
        <v>256</v>
      </c>
      <c r="N445" s="11" t="s">
        <v>256</v>
      </c>
    </row>
    <row r="446" spans="1:14">
      <c r="A446" s="4">
        <v>68</v>
      </c>
      <c r="B446" s="92" t="s">
        <v>1071</v>
      </c>
      <c r="C446" s="92" t="s">
        <v>654</v>
      </c>
      <c r="D446" s="92" t="s">
        <v>274</v>
      </c>
      <c r="E446" s="132" t="s">
        <v>356</v>
      </c>
      <c r="F446" s="133">
        <v>39299</v>
      </c>
      <c r="G446" s="134"/>
      <c r="H446" s="134"/>
      <c r="I446" s="134"/>
      <c r="J446" s="134"/>
      <c r="K446" s="134">
        <v>1</v>
      </c>
      <c r="L446" s="10" t="s">
        <v>1588</v>
      </c>
      <c r="M446" s="11" t="s">
        <v>256</v>
      </c>
      <c r="N446" s="11" t="s">
        <v>256</v>
      </c>
    </row>
    <row r="447" spans="1:14" ht="38.25">
      <c r="A447" s="4">
        <v>69</v>
      </c>
      <c r="B447" s="92" t="s">
        <v>1071</v>
      </c>
      <c r="C447" s="92" t="s">
        <v>654</v>
      </c>
      <c r="D447" s="92" t="s">
        <v>258</v>
      </c>
      <c r="E447" s="132" t="s">
        <v>600</v>
      </c>
      <c r="F447" s="133">
        <v>39298</v>
      </c>
      <c r="G447" s="134"/>
      <c r="H447" s="134"/>
      <c r="I447" s="134"/>
      <c r="J447" s="134"/>
      <c r="K447" s="134">
        <v>1</v>
      </c>
      <c r="L447" s="10" t="s">
        <v>275</v>
      </c>
      <c r="M447" s="11" t="s">
        <v>256</v>
      </c>
      <c r="N447" s="11" t="s">
        <v>256</v>
      </c>
    </row>
    <row r="448" spans="1:14" ht="38.25">
      <c r="A448" s="4">
        <v>70</v>
      </c>
      <c r="B448" s="92" t="s">
        <v>1071</v>
      </c>
      <c r="C448" s="92" t="s">
        <v>654</v>
      </c>
      <c r="D448" s="92" t="s">
        <v>258</v>
      </c>
      <c r="E448" s="132" t="s">
        <v>600</v>
      </c>
      <c r="F448" s="133">
        <v>39298</v>
      </c>
      <c r="G448" s="134"/>
      <c r="H448" s="134"/>
      <c r="I448" s="134"/>
      <c r="J448" s="134"/>
      <c r="K448" s="134">
        <v>1</v>
      </c>
      <c r="L448" s="10" t="s">
        <v>32</v>
      </c>
      <c r="M448" s="11" t="s">
        <v>256</v>
      </c>
      <c r="N448" s="11" t="s">
        <v>256</v>
      </c>
    </row>
    <row r="449" spans="1:14" ht="25.5">
      <c r="A449" s="4">
        <v>71</v>
      </c>
      <c r="B449" s="92" t="s">
        <v>1071</v>
      </c>
      <c r="C449" s="92" t="s">
        <v>654</v>
      </c>
      <c r="D449" s="92" t="s">
        <v>51</v>
      </c>
      <c r="E449" s="132" t="s">
        <v>603</v>
      </c>
      <c r="F449" s="133">
        <v>39311</v>
      </c>
      <c r="G449" s="134"/>
      <c r="H449" s="134"/>
      <c r="I449" s="134"/>
      <c r="J449" s="134"/>
      <c r="K449" s="134">
        <v>1</v>
      </c>
      <c r="L449" s="10" t="s">
        <v>33</v>
      </c>
      <c r="M449" s="11" t="s">
        <v>256</v>
      </c>
      <c r="N449" s="11" t="s">
        <v>256</v>
      </c>
    </row>
    <row r="450" spans="1:14" ht="25.5">
      <c r="A450" s="4">
        <v>72</v>
      </c>
      <c r="B450" s="92" t="s">
        <v>1071</v>
      </c>
      <c r="C450" s="92" t="s">
        <v>654</v>
      </c>
      <c r="D450" s="92" t="s">
        <v>274</v>
      </c>
      <c r="E450" s="132" t="s">
        <v>600</v>
      </c>
      <c r="F450" s="133">
        <v>39312</v>
      </c>
      <c r="G450" s="134"/>
      <c r="H450" s="134"/>
      <c r="I450" s="134"/>
      <c r="J450" s="134"/>
      <c r="K450" s="134">
        <v>1</v>
      </c>
      <c r="L450" s="10" t="s">
        <v>34</v>
      </c>
      <c r="M450" s="11" t="s">
        <v>256</v>
      </c>
      <c r="N450" s="11" t="s">
        <v>256</v>
      </c>
    </row>
    <row r="451" spans="1:14">
      <c r="A451" s="4">
        <v>73</v>
      </c>
      <c r="B451" s="92" t="s">
        <v>1071</v>
      </c>
      <c r="C451" s="92" t="s">
        <v>654</v>
      </c>
      <c r="D451" s="92" t="s">
        <v>51</v>
      </c>
      <c r="E451" s="132" t="s">
        <v>603</v>
      </c>
      <c r="F451" s="133">
        <v>39314</v>
      </c>
      <c r="G451" s="134"/>
      <c r="H451" s="134"/>
      <c r="I451" s="134"/>
      <c r="J451" s="134"/>
      <c r="K451" s="134">
        <v>1</v>
      </c>
      <c r="L451" s="10" t="s">
        <v>1088</v>
      </c>
      <c r="M451" s="11" t="s">
        <v>256</v>
      </c>
      <c r="N451" s="11" t="s">
        <v>256</v>
      </c>
    </row>
    <row r="452" spans="1:14" ht="25.5">
      <c r="A452" s="4">
        <v>74</v>
      </c>
      <c r="B452" s="92" t="s">
        <v>1071</v>
      </c>
      <c r="C452" s="92" t="s">
        <v>641</v>
      </c>
      <c r="D452" s="92" t="s">
        <v>646</v>
      </c>
      <c r="E452" s="132" t="s">
        <v>1089</v>
      </c>
      <c r="F452" s="133">
        <v>39322</v>
      </c>
      <c r="G452" s="134"/>
      <c r="H452" s="134"/>
      <c r="I452" s="134"/>
      <c r="J452" s="134"/>
      <c r="K452" s="134">
        <v>1</v>
      </c>
      <c r="L452" s="10" t="s">
        <v>1090</v>
      </c>
      <c r="M452" s="11" t="s">
        <v>256</v>
      </c>
      <c r="N452" s="11" t="s">
        <v>256</v>
      </c>
    </row>
    <row r="453" spans="1:14" ht="38.25">
      <c r="A453" s="4">
        <v>75</v>
      </c>
      <c r="B453" s="92" t="s">
        <v>1071</v>
      </c>
      <c r="C453" s="92" t="s">
        <v>641</v>
      </c>
      <c r="D453" s="92" t="s">
        <v>658</v>
      </c>
      <c r="E453" s="132" t="s">
        <v>1091</v>
      </c>
      <c r="F453" s="133">
        <v>39211</v>
      </c>
      <c r="G453" s="134"/>
      <c r="H453" s="134">
        <v>1</v>
      </c>
      <c r="I453" s="134"/>
      <c r="J453" s="134"/>
      <c r="K453" s="134"/>
      <c r="L453" s="10" t="s">
        <v>740</v>
      </c>
      <c r="M453" s="11" t="s">
        <v>256</v>
      </c>
      <c r="N453" s="11" t="s">
        <v>256</v>
      </c>
    </row>
    <row r="454" spans="1:14" ht="25.5">
      <c r="A454" s="4">
        <v>76</v>
      </c>
      <c r="B454" s="92" t="s">
        <v>1071</v>
      </c>
      <c r="C454" s="92" t="s">
        <v>641</v>
      </c>
      <c r="D454" s="92" t="s">
        <v>646</v>
      </c>
      <c r="E454" s="132" t="s">
        <v>741</v>
      </c>
      <c r="F454" s="133">
        <v>39348</v>
      </c>
      <c r="G454" s="134"/>
      <c r="H454" s="134"/>
      <c r="I454" s="134"/>
      <c r="J454" s="134"/>
      <c r="K454" s="134">
        <v>1</v>
      </c>
      <c r="L454" s="10" t="s">
        <v>1090</v>
      </c>
      <c r="M454" s="11" t="s">
        <v>256</v>
      </c>
      <c r="N454" s="11" t="s">
        <v>256</v>
      </c>
    </row>
    <row r="455" spans="1:14" ht="25.5">
      <c r="A455" s="4">
        <v>77</v>
      </c>
      <c r="B455" s="92" t="s">
        <v>1071</v>
      </c>
      <c r="C455" s="92" t="s">
        <v>730</v>
      </c>
      <c r="D455" s="92" t="s">
        <v>1564</v>
      </c>
      <c r="E455" s="132" t="s">
        <v>807</v>
      </c>
      <c r="F455" s="133">
        <v>39324</v>
      </c>
      <c r="G455" s="134"/>
      <c r="H455" s="134"/>
      <c r="I455" s="134"/>
      <c r="J455" s="134"/>
      <c r="K455" s="134">
        <v>1</v>
      </c>
      <c r="L455" s="10" t="s">
        <v>1090</v>
      </c>
      <c r="M455" s="11" t="s">
        <v>256</v>
      </c>
      <c r="N455" s="11" t="s">
        <v>256</v>
      </c>
    </row>
    <row r="456" spans="1:14">
      <c r="A456" s="4">
        <v>78</v>
      </c>
      <c r="B456" s="92" t="s">
        <v>1071</v>
      </c>
      <c r="C456" s="92" t="s">
        <v>654</v>
      </c>
      <c r="D456" s="92" t="s">
        <v>258</v>
      </c>
      <c r="E456" s="132" t="s">
        <v>603</v>
      </c>
      <c r="F456" s="133">
        <v>39326</v>
      </c>
      <c r="G456" s="134"/>
      <c r="H456" s="134"/>
      <c r="I456" s="134"/>
      <c r="J456" s="134"/>
      <c r="K456" s="134">
        <v>1</v>
      </c>
      <c r="L456" s="10" t="s">
        <v>742</v>
      </c>
      <c r="M456" s="11" t="s">
        <v>256</v>
      </c>
      <c r="N456" s="11" t="s">
        <v>256</v>
      </c>
    </row>
    <row r="457" spans="1:14" ht="25.5">
      <c r="A457" s="4">
        <v>79</v>
      </c>
      <c r="B457" s="92" t="s">
        <v>1071</v>
      </c>
      <c r="C457" s="92" t="s">
        <v>654</v>
      </c>
      <c r="D457" s="92" t="s">
        <v>274</v>
      </c>
      <c r="E457" s="132" t="s">
        <v>743</v>
      </c>
      <c r="F457" s="133">
        <v>39323</v>
      </c>
      <c r="G457" s="134"/>
      <c r="H457" s="134"/>
      <c r="I457" s="134">
        <v>1</v>
      </c>
      <c r="J457" s="134"/>
      <c r="K457" s="134"/>
      <c r="L457" s="10" t="s">
        <v>744</v>
      </c>
      <c r="M457" s="11" t="s">
        <v>256</v>
      </c>
      <c r="N457" s="11" t="s">
        <v>256</v>
      </c>
    </row>
    <row r="458" spans="1:14" ht="38.25">
      <c r="A458" s="4">
        <v>80</v>
      </c>
      <c r="B458" s="92" t="s">
        <v>1071</v>
      </c>
      <c r="C458" s="92" t="s">
        <v>654</v>
      </c>
      <c r="D458" s="92" t="s">
        <v>258</v>
      </c>
      <c r="E458" s="132" t="s">
        <v>745</v>
      </c>
      <c r="F458" s="133">
        <v>39332</v>
      </c>
      <c r="G458" s="134"/>
      <c r="H458" s="134"/>
      <c r="I458" s="134"/>
      <c r="J458" s="134">
        <v>1</v>
      </c>
      <c r="K458" s="134"/>
      <c r="L458" s="10" t="s">
        <v>746</v>
      </c>
      <c r="M458" s="11" t="s">
        <v>256</v>
      </c>
      <c r="N458" s="11" t="s">
        <v>256</v>
      </c>
    </row>
    <row r="459" spans="1:14" ht="38.25">
      <c r="A459" s="4">
        <v>81</v>
      </c>
      <c r="B459" s="92" t="s">
        <v>1071</v>
      </c>
      <c r="C459" s="92" t="s">
        <v>654</v>
      </c>
      <c r="D459" s="92" t="s">
        <v>258</v>
      </c>
      <c r="E459" s="132" t="s">
        <v>600</v>
      </c>
      <c r="F459" s="133">
        <v>39334</v>
      </c>
      <c r="G459" s="134"/>
      <c r="H459" s="134"/>
      <c r="I459" s="134"/>
      <c r="J459" s="134"/>
      <c r="K459" s="134">
        <v>1</v>
      </c>
      <c r="L459" s="10" t="s">
        <v>1267</v>
      </c>
      <c r="M459" s="11" t="s">
        <v>256</v>
      </c>
      <c r="N459" s="11" t="s">
        <v>256</v>
      </c>
    </row>
    <row r="460" spans="1:14" ht="38.25">
      <c r="A460" s="4">
        <v>82</v>
      </c>
      <c r="B460" s="92" t="s">
        <v>1071</v>
      </c>
      <c r="C460" s="92" t="s">
        <v>654</v>
      </c>
      <c r="D460" s="92" t="s">
        <v>258</v>
      </c>
      <c r="E460" s="132" t="s">
        <v>600</v>
      </c>
      <c r="F460" s="133">
        <v>39337</v>
      </c>
      <c r="G460" s="134"/>
      <c r="H460" s="134"/>
      <c r="I460" s="134"/>
      <c r="J460" s="134"/>
      <c r="K460" s="134">
        <v>1</v>
      </c>
      <c r="L460" s="10" t="s">
        <v>1268</v>
      </c>
      <c r="M460" s="11" t="s">
        <v>256</v>
      </c>
      <c r="N460" s="11" t="s">
        <v>256</v>
      </c>
    </row>
    <row r="461" spans="1:14" ht="63.75">
      <c r="A461" s="4">
        <v>83</v>
      </c>
      <c r="B461" s="92" t="s">
        <v>1071</v>
      </c>
      <c r="C461" s="92" t="s">
        <v>654</v>
      </c>
      <c r="D461" s="92" t="s">
        <v>655</v>
      </c>
      <c r="E461" s="132" t="s">
        <v>600</v>
      </c>
      <c r="F461" s="133">
        <v>39338</v>
      </c>
      <c r="G461" s="134"/>
      <c r="H461" s="134"/>
      <c r="I461" s="134"/>
      <c r="J461" s="134"/>
      <c r="K461" s="134">
        <v>1</v>
      </c>
      <c r="L461" s="10" t="s">
        <v>1269</v>
      </c>
      <c r="M461" s="11" t="s">
        <v>256</v>
      </c>
      <c r="N461" s="11" t="s">
        <v>256</v>
      </c>
    </row>
    <row r="462" spans="1:14" ht="25.5">
      <c r="A462" s="4">
        <v>84</v>
      </c>
      <c r="B462" s="92" t="s">
        <v>1071</v>
      </c>
      <c r="C462" s="92" t="s">
        <v>654</v>
      </c>
      <c r="D462" s="92" t="s">
        <v>1259</v>
      </c>
      <c r="E462" s="132" t="s">
        <v>1270</v>
      </c>
      <c r="F462" s="133">
        <v>39342</v>
      </c>
      <c r="G462" s="134"/>
      <c r="H462" s="134"/>
      <c r="I462" s="134"/>
      <c r="J462" s="134">
        <v>1</v>
      </c>
      <c r="K462" s="134"/>
      <c r="L462" s="10" t="s">
        <v>1271</v>
      </c>
      <c r="M462" s="11" t="s">
        <v>256</v>
      </c>
      <c r="N462" s="11" t="s">
        <v>256</v>
      </c>
    </row>
    <row r="463" spans="1:14" ht="89.25">
      <c r="A463" s="4">
        <v>85</v>
      </c>
      <c r="B463" s="92" t="s">
        <v>1071</v>
      </c>
      <c r="C463" s="92" t="s">
        <v>654</v>
      </c>
      <c r="D463" s="92" t="s">
        <v>51</v>
      </c>
      <c r="E463" s="132" t="s">
        <v>1272</v>
      </c>
      <c r="F463" s="133">
        <v>39346</v>
      </c>
      <c r="G463" s="134"/>
      <c r="H463" s="134">
        <v>1</v>
      </c>
      <c r="I463" s="134"/>
      <c r="J463" s="134"/>
      <c r="K463" s="134"/>
      <c r="L463" s="136" t="s">
        <v>307</v>
      </c>
      <c r="M463" s="11" t="s">
        <v>256</v>
      </c>
      <c r="N463" s="11" t="s">
        <v>256</v>
      </c>
    </row>
    <row r="464" spans="1:14">
      <c r="A464" s="4">
        <v>86</v>
      </c>
      <c r="B464" s="92" t="s">
        <v>1071</v>
      </c>
      <c r="C464" s="92" t="s">
        <v>654</v>
      </c>
      <c r="D464" s="92" t="s">
        <v>274</v>
      </c>
      <c r="E464" s="132" t="s">
        <v>603</v>
      </c>
      <c r="F464" s="133">
        <v>39346</v>
      </c>
      <c r="G464" s="134"/>
      <c r="H464" s="134"/>
      <c r="I464" s="134"/>
      <c r="J464" s="134"/>
      <c r="K464" s="134">
        <v>1</v>
      </c>
      <c r="L464" s="10" t="s">
        <v>308</v>
      </c>
      <c r="M464" s="11" t="s">
        <v>256</v>
      </c>
      <c r="N464" s="11" t="s">
        <v>256</v>
      </c>
    </row>
    <row r="465" spans="1:14" ht="25.5">
      <c r="A465" s="4">
        <v>87</v>
      </c>
      <c r="B465" s="92" t="s">
        <v>1071</v>
      </c>
      <c r="C465" s="92" t="s">
        <v>654</v>
      </c>
      <c r="D465" s="92" t="s">
        <v>274</v>
      </c>
      <c r="E465" s="132" t="s">
        <v>309</v>
      </c>
      <c r="F465" s="133">
        <v>39347</v>
      </c>
      <c r="G465" s="134"/>
      <c r="H465" s="134"/>
      <c r="I465" s="134">
        <v>1</v>
      </c>
      <c r="J465" s="134"/>
      <c r="K465" s="134"/>
      <c r="L465" s="10" t="s">
        <v>310</v>
      </c>
      <c r="M465" s="11" t="s">
        <v>256</v>
      </c>
      <c r="N465" s="11" t="s">
        <v>256</v>
      </c>
    </row>
    <row r="466" spans="1:14" ht="38.25">
      <c r="A466" s="4">
        <v>88</v>
      </c>
      <c r="B466" s="92" t="s">
        <v>1071</v>
      </c>
      <c r="C466" s="92" t="s">
        <v>654</v>
      </c>
      <c r="D466" s="92" t="s">
        <v>258</v>
      </c>
      <c r="E466" s="132" t="s">
        <v>600</v>
      </c>
      <c r="F466" s="133">
        <v>39349</v>
      </c>
      <c r="G466" s="134"/>
      <c r="H466" s="134"/>
      <c r="I466" s="134"/>
      <c r="J466" s="134"/>
      <c r="K466" s="134">
        <v>1</v>
      </c>
      <c r="L466" s="10" t="s">
        <v>311</v>
      </c>
      <c r="M466" s="11" t="s">
        <v>256</v>
      </c>
      <c r="N466" s="11" t="s">
        <v>256</v>
      </c>
    </row>
    <row r="467" spans="1:14" ht="38.25">
      <c r="A467" s="4">
        <v>89</v>
      </c>
      <c r="B467" s="92" t="s">
        <v>1071</v>
      </c>
      <c r="C467" s="92" t="s">
        <v>654</v>
      </c>
      <c r="D467" s="92" t="s">
        <v>258</v>
      </c>
      <c r="E467" s="132" t="s">
        <v>600</v>
      </c>
      <c r="F467" s="133">
        <v>39349</v>
      </c>
      <c r="G467" s="134"/>
      <c r="H467" s="134"/>
      <c r="I467" s="134"/>
      <c r="J467" s="134"/>
      <c r="K467" s="134">
        <v>1</v>
      </c>
      <c r="L467" s="10" t="s">
        <v>312</v>
      </c>
      <c r="M467" s="11" t="s">
        <v>256</v>
      </c>
      <c r="N467" s="11" t="s">
        <v>256</v>
      </c>
    </row>
    <row r="468" spans="1:14">
      <c r="A468" s="4">
        <v>90</v>
      </c>
      <c r="B468" s="92" t="s">
        <v>1071</v>
      </c>
      <c r="C468" s="92" t="s">
        <v>571</v>
      </c>
      <c r="D468" s="92" t="s">
        <v>1703</v>
      </c>
      <c r="E468" s="132" t="s">
        <v>313</v>
      </c>
      <c r="F468" s="133">
        <v>39350</v>
      </c>
      <c r="G468" s="134"/>
      <c r="H468" s="134"/>
      <c r="I468" s="134"/>
      <c r="J468" s="134"/>
      <c r="K468" s="134">
        <v>1</v>
      </c>
      <c r="L468" s="10" t="s">
        <v>308</v>
      </c>
      <c r="M468" s="11" t="s">
        <v>256</v>
      </c>
      <c r="N468" s="11" t="s">
        <v>256</v>
      </c>
    </row>
    <row r="469" spans="1:14">
      <c r="A469" s="4">
        <v>91</v>
      </c>
      <c r="B469" s="92" t="s">
        <v>1071</v>
      </c>
      <c r="C469" s="92" t="s">
        <v>641</v>
      </c>
      <c r="D469" s="92" t="s">
        <v>651</v>
      </c>
      <c r="E469" s="132" t="s">
        <v>603</v>
      </c>
      <c r="F469" s="133">
        <v>39352</v>
      </c>
      <c r="G469" s="134"/>
      <c r="H469" s="134"/>
      <c r="I469" s="134"/>
      <c r="J469" s="134"/>
      <c r="K469" s="134">
        <v>1</v>
      </c>
      <c r="L469" s="10" t="s">
        <v>308</v>
      </c>
      <c r="M469" s="11" t="s">
        <v>256</v>
      </c>
      <c r="N469" s="11" t="s">
        <v>256</v>
      </c>
    </row>
    <row r="470" spans="1:14" ht="25.5">
      <c r="A470" s="4">
        <v>92</v>
      </c>
      <c r="B470" s="92" t="s">
        <v>1071</v>
      </c>
      <c r="C470" s="92" t="s">
        <v>641</v>
      </c>
      <c r="D470" s="92" t="s">
        <v>646</v>
      </c>
      <c r="E470" s="132" t="s">
        <v>314</v>
      </c>
      <c r="F470" s="133">
        <v>39352</v>
      </c>
      <c r="G470" s="134"/>
      <c r="H470" s="134">
        <v>1</v>
      </c>
      <c r="I470" s="134"/>
      <c r="J470" s="134"/>
      <c r="K470" s="134"/>
      <c r="L470" s="10" t="s">
        <v>315</v>
      </c>
      <c r="M470" s="11" t="s">
        <v>256</v>
      </c>
      <c r="N470" s="11" t="s">
        <v>256</v>
      </c>
    </row>
    <row r="471" spans="1:14">
      <c r="A471" s="4">
        <v>93</v>
      </c>
      <c r="B471" s="92" t="s">
        <v>1071</v>
      </c>
      <c r="C471" s="92" t="s">
        <v>641</v>
      </c>
      <c r="D471" s="92" t="s">
        <v>658</v>
      </c>
      <c r="E471" s="132" t="s">
        <v>316</v>
      </c>
      <c r="F471" s="133">
        <v>39353</v>
      </c>
      <c r="G471" s="134"/>
      <c r="H471" s="134"/>
      <c r="I471" s="134"/>
      <c r="J471" s="134">
        <v>1</v>
      </c>
      <c r="K471" s="134"/>
      <c r="L471" s="10" t="s">
        <v>317</v>
      </c>
      <c r="M471" s="11" t="s">
        <v>436</v>
      </c>
      <c r="N471" s="11" t="s">
        <v>256</v>
      </c>
    </row>
    <row r="472" spans="1:14" ht="25.5">
      <c r="A472" s="4">
        <v>94</v>
      </c>
      <c r="B472" s="92" t="s">
        <v>1071</v>
      </c>
      <c r="C472" s="92" t="s">
        <v>641</v>
      </c>
      <c r="D472" s="92" t="s">
        <v>646</v>
      </c>
      <c r="E472" s="132" t="s">
        <v>318</v>
      </c>
      <c r="F472" s="133">
        <v>39369</v>
      </c>
      <c r="G472" s="134"/>
      <c r="H472" s="134">
        <v>1</v>
      </c>
      <c r="I472" s="134"/>
      <c r="J472" s="134"/>
      <c r="K472" s="134"/>
      <c r="L472" s="10" t="s">
        <v>319</v>
      </c>
      <c r="M472" s="11" t="s">
        <v>436</v>
      </c>
      <c r="N472" s="11" t="s">
        <v>436</v>
      </c>
    </row>
    <row r="473" spans="1:14">
      <c r="A473" s="4">
        <v>95</v>
      </c>
      <c r="B473" s="92" t="s">
        <v>1071</v>
      </c>
      <c r="C473" s="92" t="s">
        <v>641</v>
      </c>
      <c r="D473" s="92" t="s">
        <v>658</v>
      </c>
      <c r="E473" s="132" t="s">
        <v>1417</v>
      </c>
      <c r="F473" s="133">
        <v>39371</v>
      </c>
      <c r="G473" s="134"/>
      <c r="H473" s="134"/>
      <c r="I473" s="134"/>
      <c r="J473" s="134"/>
      <c r="K473" s="134">
        <v>1</v>
      </c>
      <c r="L473" s="10" t="s">
        <v>320</v>
      </c>
      <c r="M473" s="11" t="s">
        <v>256</v>
      </c>
      <c r="N473" s="11" t="s">
        <v>256</v>
      </c>
    </row>
    <row r="474" spans="1:14">
      <c r="A474" s="4">
        <v>96</v>
      </c>
      <c r="B474" s="92" t="s">
        <v>1071</v>
      </c>
      <c r="C474" s="92" t="s">
        <v>730</v>
      </c>
      <c r="D474" s="92" t="s">
        <v>1564</v>
      </c>
      <c r="E474" s="132" t="s">
        <v>1417</v>
      </c>
      <c r="F474" s="133">
        <v>39355</v>
      </c>
      <c r="G474" s="134"/>
      <c r="H474" s="134"/>
      <c r="I474" s="134"/>
      <c r="J474" s="134"/>
      <c r="K474" s="134">
        <v>1</v>
      </c>
      <c r="L474" s="10" t="s">
        <v>724</v>
      </c>
      <c r="M474" s="11" t="s">
        <v>256</v>
      </c>
      <c r="N474" s="11" t="s">
        <v>256</v>
      </c>
    </row>
    <row r="475" spans="1:14" ht="63.75">
      <c r="A475" s="4">
        <v>97</v>
      </c>
      <c r="B475" s="92" t="s">
        <v>1071</v>
      </c>
      <c r="C475" s="92" t="s">
        <v>730</v>
      </c>
      <c r="D475" s="92" t="s">
        <v>127</v>
      </c>
      <c r="E475" s="132" t="s">
        <v>321</v>
      </c>
      <c r="F475" s="133">
        <v>39354</v>
      </c>
      <c r="G475" s="134"/>
      <c r="H475" s="134"/>
      <c r="I475" s="134"/>
      <c r="J475" s="134">
        <v>1</v>
      </c>
      <c r="K475" s="134"/>
      <c r="L475" s="10" t="s">
        <v>322</v>
      </c>
      <c r="M475" s="11" t="s">
        <v>256</v>
      </c>
      <c r="N475" s="11" t="s">
        <v>256</v>
      </c>
    </row>
    <row r="476" spans="1:14" ht="51">
      <c r="A476" s="4">
        <v>98</v>
      </c>
      <c r="B476" s="92" t="s">
        <v>1071</v>
      </c>
      <c r="C476" s="92" t="s">
        <v>730</v>
      </c>
      <c r="D476" s="92" t="s">
        <v>1564</v>
      </c>
      <c r="E476" s="132" t="s">
        <v>668</v>
      </c>
      <c r="F476" s="133">
        <v>39364</v>
      </c>
      <c r="G476" s="134"/>
      <c r="H476" s="134"/>
      <c r="I476" s="134">
        <v>1</v>
      </c>
      <c r="J476" s="134"/>
      <c r="K476" s="134"/>
      <c r="L476" s="10" t="s">
        <v>669</v>
      </c>
      <c r="M476" s="11" t="s">
        <v>256</v>
      </c>
      <c r="N476" s="11" t="s">
        <v>256</v>
      </c>
    </row>
    <row r="477" spans="1:14" ht="38.25">
      <c r="A477" s="4">
        <v>99</v>
      </c>
      <c r="B477" s="92" t="s">
        <v>1071</v>
      </c>
      <c r="C477" s="92" t="s">
        <v>730</v>
      </c>
      <c r="D477" s="92" t="s">
        <v>1564</v>
      </c>
      <c r="E477" s="132" t="s">
        <v>306</v>
      </c>
      <c r="F477" s="133">
        <v>39373</v>
      </c>
      <c r="G477" s="134"/>
      <c r="H477" s="134">
        <v>1</v>
      </c>
      <c r="I477" s="134"/>
      <c r="J477" s="134"/>
      <c r="K477" s="134"/>
      <c r="L477" s="10" t="s">
        <v>918</v>
      </c>
      <c r="M477" s="11" t="s">
        <v>533</v>
      </c>
      <c r="N477" s="11" t="s">
        <v>256</v>
      </c>
    </row>
    <row r="478" spans="1:14" ht="63.75">
      <c r="A478" s="4">
        <v>100</v>
      </c>
      <c r="B478" s="92" t="s">
        <v>1071</v>
      </c>
      <c r="C478" s="92" t="s">
        <v>654</v>
      </c>
      <c r="D478" s="92" t="s">
        <v>274</v>
      </c>
      <c r="E478" s="132" t="s">
        <v>356</v>
      </c>
      <c r="F478" s="133">
        <v>39351</v>
      </c>
      <c r="G478" s="134"/>
      <c r="H478" s="134"/>
      <c r="I478" s="134"/>
      <c r="J478" s="134"/>
      <c r="K478" s="134">
        <v>1</v>
      </c>
      <c r="L478" s="10" t="s">
        <v>493</v>
      </c>
      <c r="M478" s="11" t="s">
        <v>256</v>
      </c>
      <c r="N478" s="11" t="s">
        <v>256</v>
      </c>
    </row>
    <row r="479" spans="1:14" ht="51">
      <c r="A479" s="4">
        <v>101</v>
      </c>
      <c r="B479" s="92" t="s">
        <v>1071</v>
      </c>
      <c r="C479" s="92" t="s">
        <v>654</v>
      </c>
      <c r="D479" s="92" t="s">
        <v>51</v>
      </c>
      <c r="E479" s="132" t="s">
        <v>600</v>
      </c>
      <c r="F479" s="133">
        <v>39354</v>
      </c>
      <c r="G479" s="134"/>
      <c r="H479" s="134"/>
      <c r="I479" s="134"/>
      <c r="J479" s="134"/>
      <c r="K479" s="134">
        <v>1</v>
      </c>
      <c r="L479" s="10" t="s">
        <v>932</v>
      </c>
      <c r="M479" s="11" t="s">
        <v>256</v>
      </c>
      <c r="N479" s="11" t="s">
        <v>256</v>
      </c>
    </row>
    <row r="480" spans="1:14" ht="76.5">
      <c r="A480" s="4">
        <v>102</v>
      </c>
      <c r="B480" s="92" t="s">
        <v>1071</v>
      </c>
      <c r="C480" s="92" t="s">
        <v>654</v>
      </c>
      <c r="D480" s="92" t="s">
        <v>258</v>
      </c>
      <c r="E480" s="132" t="s">
        <v>600</v>
      </c>
      <c r="F480" s="133">
        <v>39355</v>
      </c>
      <c r="G480" s="134"/>
      <c r="H480" s="134"/>
      <c r="I480" s="134"/>
      <c r="J480" s="134"/>
      <c r="K480" s="134">
        <v>1</v>
      </c>
      <c r="L480" s="10" t="s">
        <v>933</v>
      </c>
      <c r="M480" s="11" t="s">
        <v>256</v>
      </c>
      <c r="N480" s="11" t="s">
        <v>256</v>
      </c>
    </row>
    <row r="481" spans="1:14" ht="51">
      <c r="A481" s="4">
        <v>103</v>
      </c>
      <c r="B481" s="92" t="s">
        <v>1071</v>
      </c>
      <c r="C481" s="92" t="s">
        <v>654</v>
      </c>
      <c r="D481" s="92" t="s">
        <v>1259</v>
      </c>
      <c r="E481" s="132" t="s">
        <v>934</v>
      </c>
      <c r="F481" s="133">
        <v>39358</v>
      </c>
      <c r="G481" s="134"/>
      <c r="H481" s="134"/>
      <c r="I481" s="134">
        <v>1</v>
      </c>
      <c r="J481" s="134"/>
      <c r="K481" s="134"/>
      <c r="L481" s="10" t="s">
        <v>935</v>
      </c>
      <c r="M481" s="11" t="s">
        <v>256</v>
      </c>
      <c r="N481" s="11" t="s">
        <v>256</v>
      </c>
    </row>
    <row r="482" spans="1:14" ht="89.25">
      <c r="A482" s="4">
        <v>104</v>
      </c>
      <c r="B482" s="92" t="s">
        <v>1071</v>
      </c>
      <c r="C482" s="92" t="s">
        <v>654</v>
      </c>
      <c r="D482" s="92" t="s">
        <v>51</v>
      </c>
      <c r="E482" s="132" t="s">
        <v>936</v>
      </c>
      <c r="F482" s="133">
        <v>39375</v>
      </c>
      <c r="G482" s="134"/>
      <c r="H482" s="134"/>
      <c r="I482" s="134">
        <v>1</v>
      </c>
      <c r="J482" s="134"/>
      <c r="K482" s="134"/>
      <c r="L482" s="10" t="s">
        <v>937</v>
      </c>
      <c r="M482" s="11" t="s">
        <v>256</v>
      </c>
      <c r="N482" s="11" t="s">
        <v>256</v>
      </c>
    </row>
    <row r="483" spans="1:14" ht="38.25">
      <c r="A483" s="4">
        <v>105</v>
      </c>
      <c r="B483" s="92" t="s">
        <v>1071</v>
      </c>
      <c r="C483" s="92" t="s">
        <v>571</v>
      </c>
      <c r="D483" s="92" t="s">
        <v>1703</v>
      </c>
      <c r="E483" s="132" t="s">
        <v>600</v>
      </c>
      <c r="F483" s="133">
        <v>39390</v>
      </c>
      <c r="G483" s="134"/>
      <c r="H483" s="134"/>
      <c r="I483" s="134"/>
      <c r="J483" s="134"/>
      <c r="K483" s="134">
        <v>1</v>
      </c>
      <c r="L483" s="10" t="s">
        <v>938</v>
      </c>
      <c r="M483" s="11" t="s">
        <v>256</v>
      </c>
      <c r="N483" s="11" t="s">
        <v>256</v>
      </c>
    </row>
    <row r="484" spans="1:14">
      <c r="A484" s="4">
        <v>106</v>
      </c>
      <c r="B484" s="92" t="s">
        <v>1071</v>
      </c>
      <c r="C484" s="92" t="s">
        <v>641</v>
      </c>
      <c r="D484" s="92" t="s">
        <v>649</v>
      </c>
      <c r="E484" s="132" t="s">
        <v>939</v>
      </c>
      <c r="F484" s="133">
        <v>39391</v>
      </c>
      <c r="G484" s="134"/>
      <c r="H484" s="134"/>
      <c r="I484" s="134"/>
      <c r="J484" s="134">
        <v>1</v>
      </c>
      <c r="K484" s="134"/>
      <c r="L484" s="10" t="s">
        <v>940</v>
      </c>
      <c r="M484" s="11" t="s">
        <v>256</v>
      </c>
      <c r="N484" s="11" t="s">
        <v>256</v>
      </c>
    </row>
    <row r="485" spans="1:14">
      <c r="A485" s="4">
        <v>107</v>
      </c>
      <c r="B485" s="92" t="s">
        <v>1071</v>
      </c>
      <c r="C485" s="92" t="s">
        <v>641</v>
      </c>
      <c r="D485" s="92" t="s">
        <v>651</v>
      </c>
      <c r="E485" s="132" t="s">
        <v>941</v>
      </c>
      <c r="F485" s="133">
        <v>39392</v>
      </c>
      <c r="G485" s="134"/>
      <c r="H485" s="134"/>
      <c r="I485" s="134">
        <v>1</v>
      </c>
      <c r="J485" s="134"/>
      <c r="K485" s="134"/>
      <c r="L485" s="10" t="s">
        <v>1506</v>
      </c>
      <c r="M485" s="11" t="s">
        <v>256</v>
      </c>
      <c r="N485" s="11" t="s">
        <v>256</v>
      </c>
    </row>
    <row r="486" spans="1:14">
      <c r="A486" s="4">
        <v>108</v>
      </c>
      <c r="B486" s="92" t="s">
        <v>1071</v>
      </c>
      <c r="C486" s="92" t="s">
        <v>641</v>
      </c>
      <c r="D486" s="92" t="s">
        <v>649</v>
      </c>
      <c r="E486" s="132" t="s">
        <v>942</v>
      </c>
      <c r="F486" s="133">
        <v>39410</v>
      </c>
      <c r="G486" s="134"/>
      <c r="H486" s="134"/>
      <c r="I486" s="134">
        <v>1</v>
      </c>
      <c r="J486" s="134"/>
      <c r="K486" s="134"/>
      <c r="L486" s="10" t="s">
        <v>943</v>
      </c>
      <c r="M486" s="11" t="s">
        <v>256</v>
      </c>
      <c r="N486" s="11" t="s">
        <v>256</v>
      </c>
    </row>
    <row r="487" spans="1:14" ht="51">
      <c r="A487" s="4">
        <v>109</v>
      </c>
      <c r="B487" s="92" t="s">
        <v>1071</v>
      </c>
      <c r="C487" s="92" t="s">
        <v>654</v>
      </c>
      <c r="D487" s="92" t="s">
        <v>274</v>
      </c>
      <c r="E487" s="132" t="s">
        <v>603</v>
      </c>
      <c r="F487" s="133">
        <v>39391</v>
      </c>
      <c r="G487" s="134"/>
      <c r="H487" s="134"/>
      <c r="I487" s="134"/>
      <c r="J487" s="134"/>
      <c r="K487" s="134">
        <v>1</v>
      </c>
      <c r="L487" s="10" t="s">
        <v>944</v>
      </c>
      <c r="M487" s="11" t="s">
        <v>256</v>
      </c>
      <c r="N487" s="11" t="s">
        <v>256</v>
      </c>
    </row>
    <row r="488" spans="1:14">
      <c r="A488" s="4">
        <v>110</v>
      </c>
      <c r="B488" s="92" t="s">
        <v>1071</v>
      </c>
      <c r="C488" s="92" t="s">
        <v>730</v>
      </c>
      <c r="D488" s="92" t="s">
        <v>127</v>
      </c>
      <c r="E488" s="132" t="s">
        <v>945</v>
      </c>
      <c r="F488" s="133">
        <v>39419</v>
      </c>
      <c r="G488" s="134"/>
      <c r="H488" s="134"/>
      <c r="I488" s="134"/>
      <c r="J488" s="134">
        <v>1</v>
      </c>
      <c r="K488" s="134"/>
      <c r="L488" s="10" t="s">
        <v>946</v>
      </c>
      <c r="M488" s="11" t="s">
        <v>256</v>
      </c>
      <c r="N488" s="11" t="s">
        <v>256</v>
      </c>
    </row>
    <row r="489" spans="1:14" ht="25.5">
      <c r="A489" s="4">
        <v>111</v>
      </c>
      <c r="B489" s="92" t="s">
        <v>1071</v>
      </c>
      <c r="C489" s="92" t="s">
        <v>654</v>
      </c>
      <c r="D489" s="92" t="s">
        <v>51</v>
      </c>
      <c r="E489" s="132" t="s">
        <v>947</v>
      </c>
      <c r="F489" s="133">
        <v>39416</v>
      </c>
      <c r="G489" s="134"/>
      <c r="H489" s="134"/>
      <c r="I489" s="134">
        <v>1</v>
      </c>
      <c r="J489" s="134"/>
      <c r="K489" s="134"/>
      <c r="L489" s="10" t="s">
        <v>948</v>
      </c>
      <c r="M489" s="11" t="s">
        <v>256</v>
      </c>
      <c r="N489" s="11"/>
    </row>
    <row r="490" spans="1:14" ht="57" customHeight="1">
      <c r="A490" s="4">
        <v>112</v>
      </c>
      <c r="B490" s="92" t="s">
        <v>1071</v>
      </c>
      <c r="C490" s="92" t="s">
        <v>571</v>
      </c>
      <c r="D490" s="92" t="s">
        <v>949</v>
      </c>
      <c r="E490" s="132" t="s">
        <v>950</v>
      </c>
      <c r="F490" s="133">
        <v>39444</v>
      </c>
      <c r="G490" s="134"/>
      <c r="H490" s="134"/>
      <c r="I490" s="134"/>
      <c r="J490" s="134">
        <v>1</v>
      </c>
      <c r="K490" s="134"/>
      <c r="L490" s="10" t="s">
        <v>182</v>
      </c>
      <c r="M490" s="11" t="s">
        <v>256</v>
      </c>
      <c r="N490" s="11" t="s">
        <v>256</v>
      </c>
    </row>
    <row r="491" spans="1:14" ht="57" customHeight="1">
      <c r="A491" s="4">
        <v>113</v>
      </c>
      <c r="B491" s="92" t="s">
        <v>1071</v>
      </c>
      <c r="C491" s="92" t="s">
        <v>730</v>
      </c>
      <c r="D491" s="92" t="s">
        <v>127</v>
      </c>
      <c r="E491" s="132" t="s">
        <v>1849</v>
      </c>
      <c r="F491" s="133">
        <v>39472</v>
      </c>
      <c r="G491" s="134"/>
      <c r="H491" s="134"/>
      <c r="I491" s="134">
        <v>1</v>
      </c>
      <c r="J491" s="134"/>
      <c r="K491" s="134"/>
      <c r="L491" s="10" t="s">
        <v>696</v>
      </c>
      <c r="M491" s="11" t="s">
        <v>256</v>
      </c>
      <c r="N491" s="11" t="s">
        <v>256</v>
      </c>
    </row>
    <row r="492" spans="1:14" ht="57" customHeight="1">
      <c r="A492" s="4">
        <v>114</v>
      </c>
      <c r="B492" s="92" t="s">
        <v>1071</v>
      </c>
      <c r="C492" s="92" t="s">
        <v>730</v>
      </c>
      <c r="D492" s="92" t="s">
        <v>127</v>
      </c>
      <c r="E492" s="132" t="s">
        <v>1850</v>
      </c>
      <c r="F492" s="133">
        <v>39475</v>
      </c>
      <c r="G492" s="134"/>
      <c r="H492" s="134"/>
      <c r="I492" s="134">
        <v>1</v>
      </c>
      <c r="J492" s="134"/>
      <c r="K492" s="134"/>
      <c r="L492" s="10" t="s">
        <v>585</v>
      </c>
      <c r="M492" s="11" t="s">
        <v>256</v>
      </c>
      <c r="N492" s="11" t="s">
        <v>256</v>
      </c>
    </row>
    <row r="493" spans="1:14" ht="57" customHeight="1">
      <c r="A493" s="4">
        <v>115</v>
      </c>
      <c r="B493" s="92" t="s">
        <v>1071</v>
      </c>
      <c r="C493" s="92" t="s">
        <v>654</v>
      </c>
      <c r="D493" s="92" t="s">
        <v>274</v>
      </c>
      <c r="E493" s="132" t="s">
        <v>1851</v>
      </c>
      <c r="F493" s="133">
        <v>39454</v>
      </c>
      <c r="G493" s="134"/>
      <c r="H493" s="134"/>
      <c r="I493" s="134">
        <v>1</v>
      </c>
      <c r="J493" s="134"/>
      <c r="K493" s="134"/>
      <c r="L493" s="10" t="s">
        <v>586</v>
      </c>
      <c r="M493" s="11" t="s">
        <v>256</v>
      </c>
      <c r="N493" s="11" t="s">
        <v>256</v>
      </c>
    </row>
    <row r="494" spans="1:14" s="44" customFormat="1" ht="51">
      <c r="A494" s="137">
        <v>116</v>
      </c>
      <c r="B494" s="92" t="s">
        <v>1071</v>
      </c>
      <c r="C494" s="138" t="s">
        <v>641</v>
      </c>
      <c r="D494" s="138" t="s">
        <v>642</v>
      </c>
      <c r="E494" s="139" t="s">
        <v>1852</v>
      </c>
      <c r="F494" s="140">
        <v>39514</v>
      </c>
      <c r="G494" s="141"/>
      <c r="H494" s="141">
        <v>1</v>
      </c>
      <c r="I494" s="141"/>
      <c r="J494" s="141"/>
      <c r="K494" s="141"/>
      <c r="L494" s="142" t="s">
        <v>1663</v>
      </c>
      <c r="M494" s="11" t="s">
        <v>256</v>
      </c>
      <c r="N494" s="143" t="s">
        <v>256</v>
      </c>
    </row>
    <row r="495" spans="1:14" s="44" customFormat="1" ht="76.5">
      <c r="A495" s="144">
        <v>117</v>
      </c>
      <c r="B495" s="92" t="s">
        <v>1071</v>
      </c>
      <c r="C495" s="138" t="s">
        <v>654</v>
      </c>
      <c r="D495" s="138" t="s">
        <v>51</v>
      </c>
      <c r="E495" s="139" t="s">
        <v>1853</v>
      </c>
      <c r="F495" s="140">
        <v>39512</v>
      </c>
      <c r="G495" s="141"/>
      <c r="H495" s="141"/>
      <c r="I495" s="141">
        <v>1</v>
      </c>
      <c r="J495" s="141"/>
      <c r="K495" s="141"/>
      <c r="L495" s="142" t="s">
        <v>1664</v>
      </c>
      <c r="M495" s="11" t="s">
        <v>256</v>
      </c>
      <c r="N495" s="143" t="s">
        <v>256</v>
      </c>
    </row>
    <row r="496" spans="1:14" ht="38.25">
      <c r="A496" s="4">
        <v>1</v>
      </c>
      <c r="B496" s="7" t="s">
        <v>1072</v>
      </c>
      <c r="C496" s="12" t="s">
        <v>607</v>
      </c>
      <c r="D496" s="12" t="s">
        <v>595</v>
      </c>
      <c r="E496" s="13" t="s">
        <v>1854</v>
      </c>
      <c r="F496" s="119" t="s">
        <v>1855</v>
      </c>
      <c r="G496" s="120">
        <v>1</v>
      </c>
      <c r="H496" s="120"/>
      <c r="I496" s="120"/>
      <c r="J496" s="120"/>
      <c r="K496" s="120"/>
      <c r="L496" s="10" t="s">
        <v>1856</v>
      </c>
      <c r="M496" s="11" t="s">
        <v>1857</v>
      </c>
      <c r="N496" s="11"/>
    </row>
    <row r="497" spans="1:14" ht="25.5">
      <c r="A497" s="4">
        <v>2</v>
      </c>
      <c r="B497" s="7" t="s">
        <v>1072</v>
      </c>
      <c r="C497" s="12" t="s">
        <v>607</v>
      </c>
      <c r="D497" s="12" t="s">
        <v>1858</v>
      </c>
      <c r="E497" s="13" t="s">
        <v>1859</v>
      </c>
      <c r="F497" s="119" t="s">
        <v>1860</v>
      </c>
      <c r="G497" s="120"/>
      <c r="H497" s="120"/>
      <c r="I497" s="120">
        <v>1</v>
      </c>
      <c r="J497" s="120"/>
      <c r="K497" s="120"/>
      <c r="L497" s="10" t="s">
        <v>1861</v>
      </c>
      <c r="M497" s="11"/>
      <c r="N497" s="11"/>
    </row>
    <row r="498" spans="1:14" ht="25.5">
      <c r="A498" s="4">
        <v>3</v>
      </c>
      <c r="B498" s="7" t="s">
        <v>1072</v>
      </c>
      <c r="C498" s="12" t="s">
        <v>607</v>
      </c>
      <c r="D498" s="12" t="s">
        <v>1862</v>
      </c>
      <c r="E498" s="13" t="s">
        <v>1863</v>
      </c>
      <c r="F498" s="119" t="s">
        <v>1864</v>
      </c>
      <c r="G498" s="120"/>
      <c r="H498" s="120"/>
      <c r="I498" s="120"/>
      <c r="J498" s="120">
        <v>1</v>
      </c>
      <c r="K498" s="120"/>
      <c r="L498" s="10" t="s">
        <v>1861</v>
      </c>
      <c r="M498" s="11"/>
      <c r="N498" s="11"/>
    </row>
    <row r="499" spans="1:14" ht="25.5">
      <c r="A499" s="4">
        <v>4</v>
      </c>
      <c r="B499" s="7" t="s">
        <v>1072</v>
      </c>
      <c r="C499" s="12" t="s">
        <v>358</v>
      </c>
      <c r="D499" s="12" t="s">
        <v>1865</v>
      </c>
      <c r="E499" s="13" t="s">
        <v>1866</v>
      </c>
      <c r="F499" s="119">
        <v>39258</v>
      </c>
      <c r="G499" s="120"/>
      <c r="H499" s="120">
        <v>1</v>
      </c>
      <c r="I499" s="120"/>
      <c r="J499" s="120"/>
      <c r="K499" s="120"/>
      <c r="L499" s="10" t="s">
        <v>1671</v>
      </c>
      <c r="M499" s="11" t="s">
        <v>1672</v>
      </c>
      <c r="N499" s="11"/>
    </row>
    <row r="500" spans="1:14" ht="38.25">
      <c r="A500" s="4">
        <v>5</v>
      </c>
      <c r="B500" s="7" t="s">
        <v>1072</v>
      </c>
      <c r="C500" s="12" t="s">
        <v>358</v>
      </c>
      <c r="D500" s="12" t="s">
        <v>1673</v>
      </c>
      <c r="E500" s="13" t="s">
        <v>1674</v>
      </c>
      <c r="F500" s="119">
        <v>39258</v>
      </c>
      <c r="G500" s="120"/>
      <c r="H500" s="120">
        <v>1</v>
      </c>
      <c r="I500" s="120"/>
      <c r="J500" s="120"/>
      <c r="K500" s="120"/>
      <c r="L500" s="10" t="s">
        <v>1675</v>
      </c>
      <c r="M500" s="11" t="s">
        <v>1672</v>
      </c>
      <c r="N500" s="11"/>
    </row>
    <row r="501" spans="1:14" ht="25.5">
      <c r="A501" s="4">
        <v>6</v>
      </c>
      <c r="B501" s="7" t="s">
        <v>1072</v>
      </c>
      <c r="C501" s="12" t="s">
        <v>1676</v>
      </c>
      <c r="D501" s="12" t="s">
        <v>1677</v>
      </c>
      <c r="E501" s="13" t="s">
        <v>1678</v>
      </c>
      <c r="F501" s="119">
        <v>39223</v>
      </c>
      <c r="G501" s="120"/>
      <c r="H501" s="120">
        <v>1</v>
      </c>
      <c r="I501" s="120"/>
      <c r="J501" s="120"/>
      <c r="K501" s="120"/>
      <c r="L501" s="10" t="s">
        <v>46</v>
      </c>
      <c r="M501" s="11" t="s">
        <v>47</v>
      </c>
      <c r="N501" s="11"/>
    </row>
    <row r="502" spans="1:14" ht="38.25">
      <c r="A502" s="4">
        <v>7</v>
      </c>
      <c r="B502" s="7" t="s">
        <v>1072</v>
      </c>
      <c r="C502" s="12" t="s">
        <v>1676</v>
      </c>
      <c r="D502" s="12" t="s">
        <v>48</v>
      </c>
      <c r="E502" s="13" t="s">
        <v>49</v>
      </c>
      <c r="F502" s="119">
        <v>39254</v>
      </c>
      <c r="G502" s="120"/>
      <c r="H502" s="120">
        <v>1</v>
      </c>
      <c r="I502" s="120"/>
      <c r="J502" s="120"/>
      <c r="K502" s="120"/>
      <c r="L502" s="10" t="s">
        <v>982</v>
      </c>
      <c r="M502" s="11" t="s">
        <v>47</v>
      </c>
      <c r="N502" s="11"/>
    </row>
    <row r="503" spans="1:14" ht="25.5">
      <c r="A503" s="4">
        <v>8</v>
      </c>
      <c r="B503" s="7" t="s">
        <v>1072</v>
      </c>
      <c r="C503" s="12" t="s">
        <v>1676</v>
      </c>
      <c r="D503" s="12" t="s">
        <v>983</v>
      </c>
      <c r="E503" s="13" t="s">
        <v>984</v>
      </c>
      <c r="F503" s="119" t="s">
        <v>985</v>
      </c>
      <c r="G503" s="120"/>
      <c r="H503" s="120"/>
      <c r="I503" s="120">
        <v>1</v>
      </c>
      <c r="J503" s="120"/>
      <c r="K503" s="120"/>
      <c r="L503" s="10" t="s">
        <v>1861</v>
      </c>
      <c r="M503" s="11" t="s">
        <v>47</v>
      </c>
      <c r="N503" s="11"/>
    </row>
    <row r="504" spans="1:14" ht="25.5">
      <c r="A504" s="4">
        <v>9</v>
      </c>
      <c r="B504" s="7" t="s">
        <v>1072</v>
      </c>
      <c r="C504" s="12" t="s">
        <v>986</v>
      </c>
      <c r="D504" s="12" t="s">
        <v>987</v>
      </c>
      <c r="E504" s="13" t="s">
        <v>148</v>
      </c>
      <c r="F504" s="119">
        <v>39188</v>
      </c>
      <c r="G504" s="120"/>
      <c r="H504" s="120"/>
      <c r="I504" s="120">
        <v>1</v>
      </c>
      <c r="J504" s="120"/>
      <c r="K504" s="120"/>
      <c r="L504" s="10" t="s">
        <v>72</v>
      </c>
      <c r="M504" s="11" t="s">
        <v>47</v>
      </c>
      <c r="N504" s="11"/>
    </row>
    <row r="505" spans="1:14" ht="38.25">
      <c r="A505" s="4">
        <v>10</v>
      </c>
      <c r="B505" s="7" t="s">
        <v>1072</v>
      </c>
      <c r="C505" s="12" t="s">
        <v>986</v>
      </c>
      <c r="D505" s="12" t="s">
        <v>73</v>
      </c>
      <c r="E505" s="13" t="s">
        <v>74</v>
      </c>
      <c r="F505" s="119">
        <v>39243</v>
      </c>
      <c r="G505" s="120"/>
      <c r="H505" s="120"/>
      <c r="I505" s="120">
        <v>1</v>
      </c>
      <c r="J505" s="120"/>
      <c r="K505" s="120"/>
      <c r="L505" s="10" t="s">
        <v>991</v>
      </c>
      <c r="M505" s="11" t="s">
        <v>47</v>
      </c>
      <c r="N505" s="11"/>
    </row>
    <row r="506" spans="1:14" ht="63.75">
      <c r="A506" s="4">
        <v>11</v>
      </c>
      <c r="B506" s="7" t="s">
        <v>1072</v>
      </c>
      <c r="C506" s="12" t="s">
        <v>986</v>
      </c>
      <c r="D506" s="12" t="s">
        <v>73</v>
      </c>
      <c r="E506" s="13" t="s">
        <v>992</v>
      </c>
      <c r="F506" s="119">
        <v>39200</v>
      </c>
      <c r="G506" s="120"/>
      <c r="H506" s="120"/>
      <c r="I506" s="120"/>
      <c r="J506" s="120">
        <v>1</v>
      </c>
      <c r="K506" s="120"/>
      <c r="L506" s="10" t="s">
        <v>993</v>
      </c>
      <c r="M506" s="11" t="s">
        <v>47</v>
      </c>
      <c r="N506" s="11"/>
    </row>
    <row r="507" spans="1:14" ht="25.5">
      <c r="A507" s="4">
        <v>12</v>
      </c>
      <c r="B507" s="7" t="s">
        <v>1072</v>
      </c>
      <c r="C507" s="12" t="s">
        <v>1014</v>
      </c>
      <c r="D507" s="12" t="s">
        <v>994</v>
      </c>
      <c r="E507" s="13" t="s">
        <v>995</v>
      </c>
      <c r="F507" s="119">
        <v>39205</v>
      </c>
      <c r="G507" s="120"/>
      <c r="H507" s="120"/>
      <c r="I507" s="120">
        <v>1</v>
      </c>
      <c r="J507" s="120"/>
      <c r="K507" s="120"/>
      <c r="L507" s="10" t="s">
        <v>996</v>
      </c>
      <c r="M507" s="11" t="s">
        <v>47</v>
      </c>
      <c r="N507" s="11"/>
    </row>
    <row r="508" spans="1:14" ht="38.25">
      <c r="A508" s="4">
        <v>13</v>
      </c>
      <c r="B508" s="7" t="s">
        <v>1072</v>
      </c>
      <c r="C508" s="12" t="s">
        <v>1014</v>
      </c>
      <c r="D508" s="12" t="s">
        <v>997</v>
      </c>
      <c r="E508" s="13" t="s">
        <v>998</v>
      </c>
      <c r="F508" s="119">
        <v>39192</v>
      </c>
      <c r="G508" s="120"/>
      <c r="H508" s="120">
        <v>1</v>
      </c>
      <c r="I508" s="120"/>
      <c r="J508" s="120"/>
      <c r="K508" s="120"/>
      <c r="L508" s="10" t="s">
        <v>999</v>
      </c>
      <c r="M508" s="11" t="s">
        <v>47</v>
      </c>
      <c r="N508" s="11"/>
    </row>
    <row r="509" spans="1:14" ht="25.5">
      <c r="A509" s="4">
        <v>14</v>
      </c>
      <c r="B509" s="7" t="s">
        <v>1072</v>
      </c>
      <c r="C509" s="12" t="s">
        <v>1014</v>
      </c>
      <c r="D509" s="12" t="s">
        <v>997</v>
      </c>
      <c r="E509" s="13" t="s">
        <v>1000</v>
      </c>
      <c r="F509" s="119">
        <v>39260</v>
      </c>
      <c r="G509" s="120"/>
      <c r="H509" s="120">
        <v>1</v>
      </c>
      <c r="I509" s="120"/>
      <c r="J509" s="120"/>
      <c r="K509" s="120"/>
      <c r="L509" s="10" t="s">
        <v>1001</v>
      </c>
      <c r="M509" s="11" t="s">
        <v>47</v>
      </c>
      <c r="N509" s="11"/>
    </row>
    <row r="510" spans="1:14">
      <c r="A510" s="4">
        <v>15</v>
      </c>
      <c r="B510" s="7" t="s">
        <v>1072</v>
      </c>
      <c r="C510" s="12" t="s">
        <v>1019</v>
      </c>
      <c r="D510" s="12" t="s">
        <v>1002</v>
      </c>
      <c r="E510" s="13" t="s">
        <v>1003</v>
      </c>
      <c r="F510" s="119">
        <v>39183</v>
      </c>
      <c r="G510" s="120"/>
      <c r="H510" s="120"/>
      <c r="I510" s="120">
        <v>1</v>
      </c>
      <c r="J510" s="120"/>
      <c r="K510" s="120"/>
      <c r="L510" s="10" t="s">
        <v>1004</v>
      </c>
      <c r="M510" s="11" t="s">
        <v>256</v>
      </c>
      <c r="N510" s="11"/>
    </row>
    <row r="511" spans="1:14">
      <c r="A511" s="4">
        <v>16</v>
      </c>
      <c r="B511" s="7" t="s">
        <v>1072</v>
      </c>
      <c r="C511" s="12" t="s">
        <v>1019</v>
      </c>
      <c r="D511" s="12" t="s">
        <v>1005</v>
      </c>
      <c r="E511" s="13" t="s">
        <v>1006</v>
      </c>
      <c r="F511" s="119">
        <v>39189</v>
      </c>
      <c r="G511" s="120"/>
      <c r="H511" s="120"/>
      <c r="I511" s="120"/>
      <c r="J511" s="120">
        <v>1</v>
      </c>
      <c r="K511" s="120"/>
      <c r="L511" s="10" t="s">
        <v>1004</v>
      </c>
      <c r="M511" s="11" t="s">
        <v>256</v>
      </c>
      <c r="N511" s="11"/>
    </row>
    <row r="512" spans="1:14" ht="25.5">
      <c r="A512" s="4">
        <v>17</v>
      </c>
      <c r="B512" s="7" t="s">
        <v>1072</v>
      </c>
      <c r="C512" s="12" t="s">
        <v>1019</v>
      </c>
      <c r="D512" s="12" t="s">
        <v>1007</v>
      </c>
      <c r="E512" s="13" t="s">
        <v>1008</v>
      </c>
      <c r="F512" s="119">
        <v>39193</v>
      </c>
      <c r="G512" s="120"/>
      <c r="H512" s="120"/>
      <c r="I512" s="120">
        <v>1</v>
      </c>
      <c r="J512" s="120"/>
      <c r="K512" s="120"/>
      <c r="L512" s="10" t="s">
        <v>1009</v>
      </c>
      <c r="M512" s="11" t="s">
        <v>1010</v>
      </c>
      <c r="N512" s="11"/>
    </row>
    <row r="513" spans="1:14" ht="38.25">
      <c r="A513" s="4">
        <v>18</v>
      </c>
      <c r="B513" s="7" t="s">
        <v>1072</v>
      </c>
      <c r="C513" s="12" t="s">
        <v>1019</v>
      </c>
      <c r="D513" s="12" t="s">
        <v>1011</v>
      </c>
      <c r="E513" s="13" t="s">
        <v>1012</v>
      </c>
      <c r="F513" s="119">
        <v>39197</v>
      </c>
      <c r="G513" s="120">
        <v>1</v>
      </c>
      <c r="H513" s="120"/>
      <c r="I513" s="120"/>
      <c r="J513" s="120"/>
      <c r="K513" s="120"/>
      <c r="L513" s="10" t="s">
        <v>131</v>
      </c>
      <c r="M513" s="11" t="s">
        <v>47</v>
      </c>
      <c r="N513" s="11"/>
    </row>
    <row r="514" spans="1:14" ht="51">
      <c r="A514" s="4">
        <v>19</v>
      </c>
      <c r="B514" s="7" t="s">
        <v>1072</v>
      </c>
      <c r="C514" s="12" t="s">
        <v>1019</v>
      </c>
      <c r="D514" s="12" t="s">
        <v>132</v>
      </c>
      <c r="E514" s="13" t="s">
        <v>243</v>
      </c>
      <c r="F514" s="119">
        <v>39239</v>
      </c>
      <c r="G514" s="120"/>
      <c r="H514" s="120">
        <v>1</v>
      </c>
      <c r="I514" s="120"/>
      <c r="J514" s="120"/>
      <c r="K514" s="120"/>
      <c r="L514" s="10" t="s">
        <v>244</v>
      </c>
      <c r="M514" s="11" t="s">
        <v>245</v>
      </c>
      <c r="N514" s="11"/>
    </row>
    <row r="515" spans="1:14" ht="38.25">
      <c r="A515" s="4">
        <v>20</v>
      </c>
      <c r="B515" s="7" t="s">
        <v>1072</v>
      </c>
      <c r="C515" s="12" t="s">
        <v>986</v>
      </c>
      <c r="D515" s="12"/>
      <c r="E515" s="13" t="s">
        <v>246</v>
      </c>
      <c r="F515" s="119">
        <v>39248</v>
      </c>
      <c r="G515" s="120"/>
      <c r="H515" s="120"/>
      <c r="I515" s="120"/>
      <c r="J515" s="120"/>
      <c r="K515" s="120">
        <v>2</v>
      </c>
      <c r="L515" s="10" t="s">
        <v>247</v>
      </c>
      <c r="M515" s="11"/>
      <c r="N515" s="11"/>
    </row>
    <row r="516" spans="1:14" ht="25.5">
      <c r="A516" s="4">
        <v>21</v>
      </c>
      <c r="B516" s="7" t="s">
        <v>1072</v>
      </c>
      <c r="C516" s="12" t="s">
        <v>1014</v>
      </c>
      <c r="D516" s="12"/>
      <c r="E516" s="13" t="s">
        <v>248</v>
      </c>
      <c r="F516" s="119">
        <v>39243</v>
      </c>
      <c r="G516" s="120"/>
      <c r="H516" s="120"/>
      <c r="I516" s="120"/>
      <c r="J516" s="120"/>
      <c r="K516" s="120">
        <v>1</v>
      </c>
      <c r="L516" s="10" t="s">
        <v>249</v>
      </c>
      <c r="M516" s="11"/>
      <c r="N516" s="11"/>
    </row>
    <row r="517" spans="1:14">
      <c r="A517" s="4">
        <v>22</v>
      </c>
      <c r="B517" s="7" t="s">
        <v>1072</v>
      </c>
      <c r="C517" s="12" t="s">
        <v>1014</v>
      </c>
      <c r="D517" s="12"/>
      <c r="E517" s="13" t="s">
        <v>248</v>
      </c>
      <c r="F517" s="119">
        <v>39223</v>
      </c>
      <c r="G517" s="120"/>
      <c r="H517" s="120"/>
      <c r="I517" s="120"/>
      <c r="J517" s="120"/>
      <c r="K517" s="120">
        <v>1</v>
      </c>
      <c r="L517" s="10" t="s">
        <v>1017</v>
      </c>
      <c r="M517" s="11"/>
      <c r="N517" s="11"/>
    </row>
    <row r="518" spans="1:14" ht="25.5">
      <c r="A518" s="4">
        <v>23</v>
      </c>
      <c r="B518" s="7" t="s">
        <v>1072</v>
      </c>
      <c r="C518" s="12" t="s">
        <v>1014</v>
      </c>
      <c r="D518" s="12"/>
      <c r="E518" s="13" t="s">
        <v>1405</v>
      </c>
      <c r="F518" s="119">
        <v>39237</v>
      </c>
      <c r="G518" s="120"/>
      <c r="H518" s="120"/>
      <c r="I518" s="120"/>
      <c r="J518" s="120"/>
      <c r="K518" s="120">
        <v>1</v>
      </c>
      <c r="L518" s="10" t="s">
        <v>250</v>
      </c>
      <c r="M518" s="11"/>
      <c r="N518" s="11"/>
    </row>
    <row r="519" spans="1:14">
      <c r="A519" s="4">
        <v>24</v>
      </c>
      <c r="B519" s="7" t="s">
        <v>1072</v>
      </c>
      <c r="C519" s="12" t="s">
        <v>1014</v>
      </c>
      <c r="D519" s="12"/>
      <c r="E519" s="13" t="s">
        <v>1405</v>
      </c>
      <c r="F519" s="119">
        <v>39258</v>
      </c>
      <c r="G519" s="120"/>
      <c r="H519" s="120"/>
      <c r="I519" s="120"/>
      <c r="J519" s="120"/>
      <c r="K519" s="120">
        <v>1</v>
      </c>
      <c r="L519" s="10" t="s">
        <v>1017</v>
      </c>
      <c r="M519" s="11"/>
      <c r="N519" s="11"/>
    </row>
    <row r="520" spans="1:14">
      <c r="A520" s="4">
        <v>25</v>
      </c>
      <c r="B520" s="7" t="s">
        <v>1072</v>
      </c>
      <c r="C520" s="12" t="s">
        <v>1676</v>
      </c>
      <c r="D520" s="12"/>
      <c r="E520" s="13" t="s">
        <v>1405</v>
      </c>
      <c r="F520" s="119">
        <v>39255</v>
      </c>
      <c r="G520" s="120"/>
      <c r="H520" s="120"/>
      <c r="I520" s="120"/>
      <c r="J520" s="120"/>
      <c r="K520" s="120">
        <v>1</v>
      </c>
      <c r="L520" s="10" t="s">
        <v>251</v>
      </c>
      <c r="M520" s="11"/>
      <c r="N520" s="11"/>
    </row>
    <row r="521" spans="1:14">
      <c r="A521" s="4">
        <v>26</v>
      </c>
      <c r="B521" s="7" t="s">
        <v>1072</v>
      </c>
      <c r="C521" s="12" t="s">
        <v>1676</v>
      </c>
      <c r="D521" s="12"/>
      <c r="E521" s="13" t="s">
        <v>16</v>
      </c>
      <c r="F521" s="119">
        <v>39257</v>
      </c>
      <c r="G521" s="120"/>
      <c r="H521" s="120"/>
      <c r="I521" s="120"/>
      <c r="J521" s="120"/>
      <c r="K521" s="120">
        <v>1</v>
      </c>
      <c r="L521" s="10" t="s">
        <v>252</v>
      </c>
      <c r="M521" s="11"/>
      <c r="N521" s="11"/>
    </row>
    <row r="522" spans="1:14" ht="25.5">
      <c r="A522" s="4">
        <v>27</v>
      </c>
      <c r="B522" s="7" t="s">
        <v>1072</v>
      </c>
      <c r="C522" s="12" t="s">
        <v>607</v>
      </c>
      <c r="D522" s="12"/>
      <c r="E522" s="13" t="s">
        <v>397</v>
      </c>
      <c r="F522" s="119">
        <v>39255</v>
      </c>
      <c r="G522" s="120"/>
      <c r="H522" s="120"/>
      <c r="I522" s="120"/>
      <c r="J522" s="120"/>
      <c r="K522" s="120">
        <v>1</v>
      </c>
      <c r="L522" s="10" t="s">
        <v>398</v>
      </c>
      <c r="M522" s="11"/>
      <c r="N522" s="11"/>
    </row>
    <row r="523" spans="1:14">
      <c r="A523" s="4">
        <v>28</v>
      </c>
      <c r="B523" s="7" t="s">
        <v>1072</v>
      </c>
      <c r="C523" s="12" t="s">
        <v>1676</v>
      </c>
      <c r="D523" s="12" t="s">
        <v>48</v>
      </c>
      <c r="E523" s="13" t="s">
        <v>399</v>
      </c>
      <c r="F523" s="119">
        <v>39265</v>
      </c>
      <c r="G523" s="120">
        <v>0</v>
      </c>
      <c r="H523" s="120"/>
      <c r="I523" s="120"/>
      <c r="J523" s="120"/>
      <c r="K523" s="120">
        <v>1</v>
      </c>
      <c r="L523" s="10" t="s">
        <v>394</v>
      </c>
      <c r="M523" s="11"/>
      <c r="N523" s="11"/>
    </row>
    <row r="524" spans="1:14">
      <c r="A524" s="4">
        <v>29</v>
      </c>
      <c r="B524" s="7" t="s">
        <v>1072</v>
      </c>
      <c r="C524" s="12" t="s">
        <v>1676</v>
      </c>
      <c r="D524" s="12" t="s">
        <v>400</v>
      </c>
      <c r="E524" s="13" t="s">
        <v>401</v>
      </c>
      <c r="F524" s="119">
        <v>39274</v>
      </c>
      <c r="G524" s="120"/>
      <c r="H524" s="120"/>
      <c r="I524" s="120">
        <v>1</v>
      </c>
      <c r="J524" s="120"/>
      <c r="K524" s="120"/>
      <c r="L524" s="10" t="s">
        <v>394</v>
      </c>
      <c r="M524" s="11"/>
      <c r="N524" s="11"/>
    </row>
    <row r="525" spans="1:14" ht="38.25">
      <c r="A525" s="4">
        <v>30</v>
      </c>
      <c r="B525" s="7" t="s">
        <v>1072</v>
      </c>
      <c r="C525" s="12" t="s">
        <v>1014</v>
      </c>
      <c r="D525" s="12" t="s">
        <v>997</v>
      </c>
      <c r="E525" s="13" t="s">
        <v>399</v>
      </c>
      <c r="F525" s="119">
        <v>39267</v>
      </c>
      <c r="G525" s="120"/>
      <c r="H525" s="120"/>
      <c r="I525" s="120"/>
      <c r="J525" s="120"/>
      <c r="K525" s="120">
        <v>1</v>
      </c>
      <c r="L525" s="10" t="s">
        <v>969</v>
      </c>
      <c r="M525" s="11"/>
      <c r="N525" s="11"/>
    </row>
    <row r="526" spans="1:14" ht="51">
      <c r="A526" s="4">
        <v>31</v>
      </c>
      <c r="B526" s="7" t="s">
        <v>1072</v>
      </c>
      <c r="C526" s="12" t="s">
        <v>1014</v>
      </c>
      <c r="D526" s="12" t="s">
        <v>997</v>
      </c>
      <c r="E526" s="13" t="s">
        <v>399</v>
      </c>
      <c r="F526" s="119">
        <v>39267</v>
      </c>
      <c r="G526" s="120"/>
      <c r="H526" s="120"/>
      <c r="I526" s="120"/>
      <c r="J526" s="120"/>
      <c r="K526" s="120">
        <v>1</v>
      </c>
      <c r="L526" s="10" t="s">
        <v>298</v>
      </c>
      <c r="M526" s="11"/>
      <c r="N526" s="11"/>
    </row>
    <row r="527" spans="1:14">
      <c r="A527" s="4">
        <v>32</v>
      </c>
      <c r="B527" s="7" t="s">
        <v>1072</v>
      </c>
      <c r="C527" s="12" t="s">
        <v>1014</v>
      </c>
      <c r="D527" s="12" t="s">
        <v>299</v>
      </c>
      <c r="E527" s="13" t="s">
        <v>399</v>
      </c>
      <c r="F527" s="119">
        <v>39266</v>
      </c>
      <c r="G527" s="120"/>
      <c r="H527" s="120"/>
      <c r="I527" s="120"/>
      <c r="J527" s="120"/>
      <c r="K527" s="120">
        <v>1</v>
      </c>
      <c r="L527" s="10" t="s">
        <v>394</v>
      </c>
      <c r="M527" s="11"/>
      <c r="N527" s="11"/>
    </row>
    <row r="528" spans="1:14" ht="38.25">
      <c r="A528" s="4">
        <v>33</v>
      </c>
      <c r="B528" s="7" t="s">
        <v>1072</v>
      </c>
      <c r="C528" s="12" t="s">
        <v>1014</v>
      </c>
      <c r="D528" s="12" t="s">
        <v>1015</v>
      </c>
      <c r="E528" s="13" t="s">
        <v>399</v>
      </c>
      <c r="F528" s="119">
        <v>39275</v>
      </c>
      <c r="G528" s="120"/>
      <c r="H528" s="120"/>
      <c r="I528" s="120"/>
      <c r="J528" s="120"/>
      <c r="K528" s="120">
        <v>1</v>
      </c>
      <c r="L528" s="10" t="s">
        <v>300</v>
      </c>
      <c r="M528" s="11"/>
      <c r="N528" s="11"/>
    </row>
    <row r="529" spans="1:14" ht="38.25">
      <c r="A529" s="4">
        <v>34</v>
      </c>
      <c r="B529" s="7" t="s">
        <v>1072</v>
      </c>
      <c r="C529" s="12" t="s">
        <v>1014</v>
      </c>
      <c r="D529" s="12" t="s">
        <v>301</v>
      </c>
      <c r="E529" s="13" t="s">
        <v>399</v>
      </c>
      <c r="F529" s="119">
        <v>39292</v>
      </c>
      <c r="G529" s="120"/>
      <c r="H529" s="120"/>
      <c r="I529" s="120"/>
      <c r="J529" s="120"/>
      <c r="K529" s="120">
        <v>1</v>
      </c>
      <c r="L529" s="10" t="s">
        <v>302</v>
      </c>
      <c r="M529" s="11"/>
      <c r="N529" s="11"/>
    </row>
    <row r="530" spans="1:14">
      <c r="A530" s="4">
        <v>35</v>
      </c>
      <c r="B530" s="7" t="s">
        <v>1072</v>
      </c>
      <c r="C530" s="12" t="s">
        <v>986</v>
      </c>
      <c r="D530" s="12" t="s">
        <v>987</v>
      </c>
      <c r="E530" s="13" t="s">
        <v>303</v>
      </c>
      <c r="F530" s="119">
        <v>39265</v>
      </c>
      <c r="G530" s="120"/>
      <c r="H530" s="120"/>
      <c r="I530" s="120">
        <v>1</v>
      </c>
      <c r="J530" s="120"/>
      <c r="K530" s="120"/>
      <c r="L530" s="10" t="s">
        <v>394</v>
      </c>
      <c r="M530" s="11"/>
      <c r="N530" s="11"/>
    </row>
    <row r="531" spans="1:14">
      <c r="A531" s="4">
        <v>36</v>
      </c>
      <c r="B531" s="7" t="s">
        <v>1072</v>
      </c>
      <c r="C531" s="12" t="s">
        <v>986</v>
      </c>
      <c r="D531" s="12" t="s">
        <v>304</v>
      </c>
      <c r="E531" s="13" t="s">
        <v>399</v>
      </c>
      <c r="F531" s="119">
        <v>39271</v>
      </c>
      <c r="G531" s="120"/>
      <c r="H531" s="120"/>
      <c r="I531" s="120"/>
      <c r="J531" s="120">
        <v>1</v>
      </c>
      <c r="K531" s="120"/>
      <c r="L531" s="10" t="s">
        <v>394</v>
      </c>
      <c r="M531" s="11"/>
      <c r="N531" s="11"/>
    </row>
    <row r="532" spans="1:14" ht="63.75">
      <c r="A532" s="4">
        <v>37</v>
      </c>
      <c r="B532" s="7" t="s">
        <v>1072</v>
      </c>
      <c r="C532" s="12" t="s">
        <v>1019</v>
      </c>
      <c r="D532" s="12" t="s">
        <v>1005</v>
      </c>
      <c r="E532" s="13" t="s">
        <v>399</v>
      </c>
      <c r="F532" s="119">
        <v>39264</v>
      </c>
      <c r="G532" s="120"/>
      <c r="H532" s="120"/>
      <c r="I532" s="120"/>
      <c r="J532" s="120"/>
      <c r="K532" s="120">
        <v>1</v>
      </c>
      <c r="L532" s="10" t="s">
        <v>305</v>
      </c>
      <c r="M532" s="11"/>
      <c r="N532" s="11"/>
    </row>
    <row r="533" spans="1:14" ht="76.5">
      <c r="A533" s="4">
        <v>38</v>
      </c>
      <c r="B533" s="7" t="s">
        <v>1072</v>
      </c>
      <c r="C533" s="12" t="s">
        <v>1019</v>
      </c>
      <c r="D533" s="12" t="s">
        <v>132</v>
      </c>
      <c r="E533" s="13" t="s">
        <v>578</v>
      </c>
      <c r="F533" s="119">
        <v>39289</v>
      </c>
      <c r="G533" s="120"/>
      <c r="H533" s="120">
        <v>1</v>
      </c>
      <c r="I533" s="120"/>
      <c r="J533" s="120"/>
      <c r="K533" s="120"/>
      <c r="L533" s="10" t="s">
        <v>579</v>
      </c>
      <c r="M533" s="11" t="s">
        <v>533</v>
      </c>
      <c r="N533" s="11"/>
    </row>
    <row r="534" spans="1:14" ht="51">
      <c r="A534" s="4">
        <v>39</v>
      </c>
      <c r="B534" s="7" t="s">
        <v>1072</v>
      </c>
      <c r="C534" s="12" t="s">
        <v>986</v>
      </c>
      <c r="D534" s="12" t="s">
        <v>304</v>
      </c>
      <c r="E534" s="13" t="s">
        <v>399</v>
      </c>
      <c r="F534" s="119">
        <v>39295</v>
      </c>
      <c r="G534" s="120"/>
      <c r="H534" s="120"/>
      <c r="I534" s="120"/>
      <c r="J534" s="120"/>
      <c r="K534" s="120">
        <v>1</v>
      </c>
      <c r="L534" s="10" t="s">
        <v>254</v>
      </c>
      <c r="M534" s="11"/>
      <c r="N534" s="11"/>
    </row>
    <row r="535" spans="1:14">
      <c r="A535" s="4">
        <v>40</v>
      </c>
      <c r="B535" s="7" t="s">
        <v>1072</v>
      </c>
      <c r="C535" s="12" t="s">
        <v>986</v>
      </c>
      <c r="D535" s="12" t="s">
        <v>987</v>
      </c>
      <c r="E535" s="13" t="s">
        <v>399</v>
      </c>
      <c r="F535" s="119">
        <v>39299</v>
      </c>
      <c r="G535" s="120"/>
      <c r="H535" s="120"/>
      <c r="I535" s="120"/>
      <c r="J535" s="120"/>
      <c r="K535" s="120">
        <v>1</v>
      </c>
      <c r="L535" s="10" t="s">
        <v>1017</v>
      </c>
      <c r="M535" s="11"/>
      <c r="N535" s="11"/>
    </row>
    <row r="536" spans="1:14" ht="51">
      <c r="A536" s="4">
        <v>41</v>
      </c>
      <c r="B536" s="7" t="s">
        <v>1072</v>
      </c>
      <c r="C536" s="12" t="s">
        <v>1014</v>
      </c>
      <c r="D536" s="12" t="s">
        <v>997</v>
      </c>
      <c r="E536" s="13" t="s">
        <v>399</v>
      </c>
      <c r="F536" s="119">
        <v>39302</v>
      </c>
      <c r="G536" s="120"/>
      <c r="H536" s="120"/>
      <c r="I536" s="120"/>
      <c r="J536" s="120"/>
      <c r="K536" s="120">
        <v>1</v>
      </c>
      <c r="L536" s="10" t="s">
        <v>255</v>
      </c>
      <c r="M536" s="11"/>
      <c r="N536" s="11"/>
    </row>
    <row r="537" spans="1:14" ht="25.5">
      <c r="A537" s="4">
        <v>42</v>
      </c>
      <c r="B537" s="7" t="s">
        <v>1072</v>
      </c>
      <c r="C537" s="12" t="s">
        <v>1676</v>
      </c>
      <c r="D537" s="12" t="s">
        <v>962</v>
      </c>
      <c r="E537" s="13" t="s">
        <v>399</v>
      </c>
      <c r="F537" s="119">
        <v>39299</v>
      </c>
      <c r="G537" s="120"/>
      <c r="H537" s="120"/>
      <c r="I537" s="120"/>
      <c r="J537" s="120"/>
      <c r="K537" s="120">
        <v>1</v>
      </c>
      <c r="L537" s="10" t="s">
        <v>630</v>
      </c>
      <c r="M537" s="11"/>
      <c r="N537" s="11"/>
    </row>
    <row r="538" spans="1:14" ht="76.5">
      <c r="A538" s="4">
        <v>43</v>
      </c>
      <c r="B538" s="7" t="s">
        <v>1072</v>
      </c>
      <c r="C538" s="12" t="s">
        <v>986</v>
      </c>
      <c r="D538" s="12" t="s">
        <v>304</v>
      </c>
      <c r="E538" s="13" t="s">
        <v>631</v>
      </c>
      <c r="F538" s="119">
        <v>39322</v>
      </c>
      <c r="G538" s="120"/>
      <c r="H538" s="120"/>
      <c r="I538" s="120"/>
      <c r="J538" s="120">
        <v>1</v>
      </c>
      <c r="K538" s="120"/>
      <c r="L538" s="10" t="s">
        <v>632</v>
      </c>
      <c r="M538" s="11"/>
      <c r="N538" s="11"/>
    </row>
    <row r="539" spans="1:14">
      <c r="A539" s="4">
        <v>44</v>
      </c>
      <c r="B539" s="7" t="s">
        <v>1072</v>
      </c>
      <c r="C539" s="12" t="s">
        <v>1019</v>
      </c>
      <c r="D539" s="12" t="s">
        <v>1002</v>
      </c>
      <c r="E539" s="13" t="s">
        <v>399</v>
      </c>
      <c r="F539" s="119">
        <v>39309</v>
      </c>
      <c r="G539" s="120"/>
      <c r="H539" s="120"/>
      <c r="I539" s="120"/>
      <c r="J539" s="120"/>
      <c r="K539" s="120">
        <v>1</v>
      </c>
      <c r="L539" s="10" t="s">
        <v>1017</v>
      </c>
      <c r="M539" s="11"/>
      <c r="N539" s="11"/>
    </row>
    <row r="540" spans="1:14" ht="76.5">
      <c r="A540" s="4">
        <v>45</v>
      </c>
      <c r="B540" s="7" t="s">
        <v>1072</v>
      </c>
      <c r="C540" s="12" t="s">
        <v>986</v>
      </c>
      <c r="D540" s="12" t="s">
        <v>633</v>
      </c>
      <c r="E540" s="13" t="s">
        <v>631</v>
      </c>
      <c r="F540" s="119">
        <v>39325</v>
      </c>
      <c r="G540" s="120"/>
      <c r="H540" s="120"/>
      <c r="I540" s="120">
        <v>2</v>
      </c>
      <c r="J540" s="120">
        <v>1</v>
      </c>
      <c r="K540" s="120"/>
      <c r="L540" s="10" t="s">
        <v>634</v>
      </c>
      <c r="M540" s="11"/>
      <c r="N540" s="11"/>
    </row>
    <row r="541" spans="1:14">
      <c r="A541" s="4">
        <v>46</v>
      </c>
      <c r="B541" s="7" t="s">
        <v>1072</v>
      </c>
      <c r="C541" s="12" t="s">
        <v>1019</v>
      </c>
      <c r="D541" s="12" t="s">
        <v>1005</v>
      </c>
      <c r="E541" s="13" t="s">
        <v>399</v>
      </c>
      <c r="F541" s="119">
        <v>39325</v>
      </c>
      <c r="G541" s="120"/>
      <c r="H541" s="120"/>
      <c r="I541" s="120"/>
      <c r="J541" s="120"/>
      <c r="K541" s="120">
        <v>1</v>
      </c>
      <c r="L541" s="10" t="s">
        <v>635</v>
      </c>
      <c r="M541" s="11"/>
      <c r="N541" s="11"/>
    </row>
    <row r="542" spans="1:14" ht="51">
      <c r="A542" s="4">
        <v>47</v>
      </c>
      <c r="B542" s="7" t="s">
        <v>1072</v>
      </c>
      <c r="C542" s="12" t="s">
        <v>1014</v>
      </c>
      <c r="D542" s="12" t="s">
        <v>997</v>
      </c>
      <c r="E542" s="13" t="s">
        <v>399</v>
      </c>
      <c r="F542" s="119">
        <v>39314</v>
      </c>
      <c r="G542" s="120"/>
      <c r="H542" s="120"/>
      <c r="I542" s="120"/>
      <c r="J542" s="120"/>
      <c r="K542" s="120">
        <v>1</v>
      </c>
      <c r="L542" s="10" t="s">
        <v>636</v>
      </c>
      <c r="M542" s="11"/>
      <c r="N542" s="11"/>
    </row>
    <row r="543" spans="1:14">
      <c r="A543" s="4">
        <v>48</v>
      </c>
      <c r="B543" s="7" t="s">
        <v>1072</v>
      </c>
      <c r="C543" s="12" t="s">
        <v>1014</v>
      </c>
      <c r="D543" s="12" t="s">
        <v>301</v>
      </c>
      <c r="E543" s="13" t="s">
        <v>631</v>
      </c>
      <c r="F543" s="119">
        <v>39318</v>
      </c>
      <c r="G543" s="120"/>
      <c r="H543" s="120"/>
      <c r="I543" s="120">
        <v>1</v>
      </c>
      <c r="J543" s="120"/>
      <c r="K543" s="120"/>
      <c r="L543" s="10" t="s">
        <v>708</v>
      </c>
      <c r="M543" s="11"/>
      <c r="N543" s="11"/>
    </row>
    <row r="544" spans="1:14" ht="25.5">
      <c r="A544" s="4">
        <v>49</v>
      </c>
      <c r="B544" s="7" t="s">
        <v>1072</v>
      </c>
      <c r="C544" s="12" t="s">
        <v>1014</v>
      </c>
      <c r="D544" s="12" t="s">
        <v>301</v>
      </c>
      <c r="E544" s="13" t="s">
        <v>631</v>
      </c>
      <c r="F544" s="119">
        <v>39324</v>
      </c>
      <c r="G544" s="120"/>
      <c r="H544" s="120"/>
      <c r="I544" s="120">
        <v>1</v>
      </c>
      <c r="J544" s="120"/>
      <c r="K544" s="120"/>
      <c r="L544" s="10" t="s">
        <v>637</v>
      </c>
      <c r="M544" s="11"/>
      <c r="N544" s="11"/>
    </row>
    <row r="545" spans="1:14" ht="38.25">
      <c r="A545" s="4">
        <v>50</v>
      </c>
      <c r="B545" s="7" t="s">
        <v>1072</v>
      </c>
      <c r="C545" s="12" t="s">
        <v>607</v>
      </c>
      <c r="D545" s="12" t="s">
        <v>638</v>
      </c>
      <c r="E545" s="13" t="s">
        <v>639</v>
      </c>
      <c r="F545" s="119">
        <v>39339</v>
      </c>
      <c r="G545" s="120"/>
      <c r="H545" s="120">
        <v>1</v>
      </c>
      <c r="I545" s="120"/>
      <c r="J545" s="120"/>
      <c r="K545" s="120"/>
      <c r="L545" s="10" t="s">
        <v>331</v>
      </c>
      <c r="M545" s="11"/>
      <c r="N545" s="11"/>
    </row>
    <row r="546" spans="1:14">
      <c r="A546" s="4">
        <v>51</v>
      </c>
      <c r="B546" s="7" t="s">
        <v>1072</v>
      </c>
      <c r="C546" s="12" t="s">
        <v>1676</v>
      </c>
      <c r="D546" s="12" t="s">
        <v>983</v>
      </c>
      <c r="E546" s="13" t="s">
        <v>399</v>
      </c>
      <c r="F546" s="119">
        <v>39346</v>
      </c>
      <c r="G546" s="120"/>
      <c r="H546" s="120"/>
      <c r="I546" s="120"/>
      <c r="J546" s="120"/>
      <c r="K546" s="120">
        <v>1</v>
      </c>
      <c r="L546" s="10" t="s">
        <v>1017</v>
      </c>
      <c r="M546" s="11"/>
      <c r="N546" s="11"/>
    </row>
    <row r="547" spans="1:14" ht="63.75">
      <c r="A547" s="4">
        <v>52</v>
      </c>
      <c r="B547" s="7" t="s">
        <v>1072</v>
      </c>
      <c r="C547" s="12" t="s">
        <v>1676</v>
      </c>
      <c r="D547" s="12" t="s">
        <v>1677</v>
      </c>
      <c r="E547" s="13" t="s">
        <v>399</v>
      </c>
      <c r="F547" s="119">
        <v>39347</v>
      </c>
      <c r="G547" s="120"/>
      <c r="H547" s="120"/>
      <c r="I547" s="120"/>
      <c r="J547" s="120"/>
      <c r="K547" s="120">
        <v>1</v>
      </c>
      <c r="L547" s="10" t="s">
        <v>332</v>
      </c>
      <c r="M547" s="11"/>
      <c r="N547" s="11"/>
    </row>
    <row r="548" spans="1:14" ht="76.5">
      <c r="A548" s="4">
        <v>53</v>
      </c>
      <c r="B548" s="7" t="s">
        <v>1072</v>
      </c>
      <c r="C548" s="12" t="s">
        <v>1676</v>
      </c>
      <c r="D548" s="12" t="s">
        <v>1677</v>
      </c>
      <c r="E548" s="13" t="s">
        <v>399</v>
      </c>
      <c r="F548" s="119">
        <v>39324</v>
      </c>
      <c r="G548" s="120"/>
      <c r="H548" s="120"/>
      <c r="I548" s="120"/>
      <c r="J548" s="120"/>
      <c r="K548" s="120">
        <v>1</v>
      </c>
      <c r="L548" s="10" t="s">
        <v>660</v>
      </c>
      <c r="M548" s="11"/>
      <c r="N548" s="11"/>
    </row>
    <row r="549" spans="1:14">
      <c r="A549" s="4">
        <v>54</v>
      </c>
      <c r="B549" s="7" t="s">
        <v>1072</v>
      </c>
      <c r="C549" s="12" t="s">
        <v>1676</v>
      </c>
      <c r="D549" s="12" t="s">
        <v>661</v>
      </c>
      <c r="E549" s="13" t="s">
        <v>399</v>
      </c>
      <c r="F549" s="119">
        <v>39330</v>
      </c>
      <c r="G549" s="120"/>
      <c r="H549" s="120"/>
      <c r="I549" s="120"/>
      <c r="J549" s="120"/>
      <c r="K549" s="120">
        <v>1</v>
      </c>
      <c r="L549" s="10" t="s">
        <v>1017</v>
      </c>
      <c r="M549" s="11"/>
      <c r="N549" s="11"/>
    </row>
    <row r="550" spans="1:14">
      <c r="A550" s="4">
        <v>55</v>
      </c>
      <c r="B550" s="7" t="s">
        <v>1072</v>
      </c>
      <c r="C550" s="12" t="s">
        <v>986</v>
      </c>
      <c r="D550" s="12" t="s">
        <v>987</v>
      </c>
      <c r="E550" s="13" t="s">
        <v>399</v>
      </c>
      <c r="F550" s="119">
        <v>39347</v>
      </c>
      <c r="G550" s="120"/>
      <c r="H550" s="120"/>
      <c r="I550" s="120"/>
      <c r="J550" s="120"/>
      <c r="K550" s="120">
        <v>1</v>
      </c>
      <c r="L550" s="10" t="s">
        <v>1017</v>
      </c>
      <c r="M550" s="11"/>
      <c r="N550" s="11"/>
    </row>
    <row r="551" spans="1:14" ht="51">
      <c r="A551" s="4">
        <v>56</v>
      </c>
      <c r="B551" s="7" t="s">
        <v>1072</v>
      </c>
      <c r="C551" s="12" t="s">
        <v>1019</v>
      </c>
      <c r="D551" s="12" t="s">
        <v>1002</v>
      </c>
      <c r="E551" s="13" t="s">
        <v>399</v>
      </c>
      <c r="F551" s="119">
        <v>39344</v>
      </c>
      <c r="G551" s="120"/>
      <c r="H551" s="120"/>
      <c r="I551" s="120"/>
      <c r="J551" s="120"/>
      <c r="K551" s="120">
        <v>1</v>
      </c>
      <c r="L551" s="10" t="s">
        <v>662</v>
      </c>
      <c r="M551" s="11"/>
      <c r="N551" s="11"/>
    </row>
    <row r="552" spans="1:14" ht="76.5">
      <c r="A552" s="4">
        <v>57</v>
      </c>
      <c r="B552" s="7" t="s">
        <v>1072</v>
      </c>
      <c r="C552" s="12" t="s">
        <v>1019</v>
      </c>
      <c r="D552" s="12" t="s">
        <v>1002</v>
      </c>
      <c r="E552" s="13" t="s">
        <v>399</v>
      </c>
      <c r="F552" s="119">
        <v>39347</v>
      </c>
      <c r="G552" s="120"/>
      <c r="H552" s="120"/>
      <c r="I552" s="120"/>
      <c r="J552" s="120"/>
      <c r="K552" s="120">
        <v>1</v>
      </c>
      <c r="L552" s="10" t="s">
        <v>663</v>
      </c>
      <c r="M552" s="11"/>
      <c r="N552" s="11"/>
    </row>
    <row r="553" spans="1:14" ht="51">
      <c r="A553" s="4">
        <v>58</v>
      </c>
      <c r="B553" s="7" t="s">
        <v>1072</v>
      </c>
      <c r="C553" s="12" t="s">
        <v>1014</v>
      </c>
      <c r="D553" s="12" t="s">
        <v>664</v>
      </c>
      <c r="E553" s="13" t="s">
        <v>665</v>
      </c>
      <c r="F553" s="119">
        <v>39330</v>
      </c>
      <c r="G553" s="120"/>
      <c r="H553" s="120"/>
      <c r="I553" s="120">
        <v>1</v>
      </c>
      <c r="J553" s="120"/>
      <c r="K553" s="120"/>
      <c r="L553" s="10" t="s">
        <v>541</v>
      </c>
      <c r="M553" s="11"/>
      <c r="N553" s="11"/>
    </row>
    <row r="554" spans="1:14" ht="51">
      <c r="A554" s="4">
        <v>59</v>
      </c>
      <c r="B554" s="7" t="s">
        <v>1072</v>
      </c>
      <c r="C554" s="12" t="s">
        <v>1014</v>
      </c>
      <c r="D554" s="12" t="s">
        <v>542</v>
      </c>
      <c r="E554" s="13" t="s">
        <v>399</v>
      </c>
      <c r="F554" s="119">
        <v>39353</v>
      </c>
      <c r="G554" s="120"/>
      <c r="H554" s="120"/>
      <c r="I554" s="120"/>
      <c r="J554" s="120"/>
      <c r="K554" s="120">
        <v>1</v>
      </c>
      <c r="L554" s="10" t="s">
        <v>886</v>
      </c>
      <c r="M554" s="11" t="s">
        <v>887</v>
      </c>
      <c r="N554" s="11"/>
    </row>
    <row r="555" spans="1:14" ht="76.5">
      <c r="A555" s="4">
        <v>60</v>
      </c>
      <c r="B555" s="7" t="s">
        <v>1072</v>
      </c>
      <c r="C555" s="12" t="s">
        <v>1014</v>
      </c>
      <c r="D555" s="12" t="s">
        <v>542</v>
      </c>
      <c r="E555" s="13" t="s">
        <v>888</v>
      </c>
      <c r="F555" s="119">
        <v>39365</v>
      </c>
      <c r="G555" s="120"/>
      <c r="H555" s="120"/>
      <c r="I555" s="120"/>
      <c r="J555" s="120">
        <v>1</v>
      </c>
      <c r="K555" s="120"/>
      <c r="L555" s="10" t="s">
        <v>889</v>
      </c>
      <c r="M555" s="11" t="s">
        <v>781</v>
      </c>
      <c r="N555" s="11"/>
    </row>
    <row r="556" spans="1:14" ht="38.25">
      <c r="A556" s="4">
        <v>61</v>
      </c>
      <c r="B556" s="7" t="s">
        <v>1072</v>
      </c>
      <c r="C556" s="12" t="s">
        <v>1014</v>
      </c>
      <c r="D556" s="12" t="s">
        <v>542</v>
      </c>
      <c r="E556" s="13" t="s">
        <v>399</v>
      </c>
      <c r="F556" s="119">
        <v>39365</v>
      </c>
      <c r="G556" s="120"/>
      <c r="H556" s="120"/>
      <c r="I556" s="120"/>
      <c r="J556" s="120"/>
      <c r="K556" s="120">
        <v>1</v>
      </c>
      <c r="L556" s="10" t="s">
        <v>782</v>
      </c>
      <c r="M556" s="11" t="s">
        <v>783</v>
      </c>
      <c r="N556" s="11"/>
    </row>
    <row r="557" spans="1:14" ht="63.75">
      <c r="A557" s="4">
        <v>62</v>
      </c>
      <c r="B557" s="7" t="s">
        <v>1072</v>
      </c>
      <c r="C557" s="12" t="s">
        <v>1019</v>
      </c>
      <c r="D557" s="12" t="s">
        <v>1011</v>
      </c>
      <c r="E557" s="13" t="s">
        <v>784</v>
      </c>
      <c r="F557" s="119">
        <v>39366</v>
      </c>
      <c r="G557" s="120"/>
      <c r="H557" s="120"/>
      <c r="I557" s="120"/>
      <c r="J557" s="120">
        <v>1</v>
      </c>
      <c r="K557" s="120"/>
      <c r="L557" s="10" t="s">
        <v>785</v>
      </c>
      <c r="M557" s="11" t="s">
        <v>786</v>
      </c>
      <c r="N557" s="11"/>
    </row>
    <row r="558" spans="1:14" ht="38.25">
      <c r="A558" s="4">
        <v>63</v>
      </c>
      <c r="B558" s="7" t="s">
        <v>1072</v>
      </c>
      <c r="C558" s="12" t="s">
        <v>1019</v>
      </c>
      <c r="D558" s="12" t="s">
        <v>787</v>
      </c>
      <c r="E558" s="158" t="s">
        <v>399</v>
      </c>
      <c r="F558" s="119">
        <v>39373</v>
      </c>
      <c r="G558" s="120"/>
      <c r="H558" s="120"/>
      <c r="I558" s="120"/>
      <c r="J558" s="120"/>
      <c r="K558" s="120">
        <v>2</v>
      </c>
      <c r="L558" s="10" t="s">
        <v>90</v>
      </c>
      <c r="M558" s="11" t="s">
        <v>783</v>
      </c>
      <c r="N558" s="11"/>
    </row>
    <row r="559" spans="1:14" ht="76.5">
      <c r="A559" s="4">
        <v>64</v>
      </c>
      <c r="B559" s="7" t="s">
        <v>1072</v>
      </c>
      <c r="C559" s="12" t="s">
        <v>1014</v>
      </c>
      <c r="D559" s="12" t="s">
        <v>91</v>
      </c>
      <c r="E559" s="13" t="s">
        <v>92</v>
      </c>
      <c r="F559" s="119">
        <v>39378</v>
      </c>
      <c r="G559" s="120"/>
      <c r="H559" s="120"/>
      <c r="I559" s="120"/>
      <c r="J559" s="120">
        <v>1</v>
      </c>
      <c r="K559" s="120"/>
      <c r="L559" s="10" t="s">
        <v>93</v>
      </c>
      <c r="M559" s="11" t="s">
        <v>94</v>
      </c>
      <c r="N559" s="11"/>
    </row>
    <row r="560" spans="1:14" ht="76.5">
      <c r="A560" s="4">
        <v>65</v>
      </c>
      <c r="B560" s="7" t="s">
        <v>1072</v>
      </c>
      <c r="C560" s="12" t="s">
        <v>1676</v>
      </c>
      <c r="D560" s="12" t="s">
        <v>983</v>
      </c>
      <c r="E560" s="13" t="s">
        <v>399</v>
      </c>
      <c r="F560" s="119">
        <v>39383</v>
      </c>
      <c r="G560" s="120"/>
      <c r="H560" s="120"/>
      <c r="I560" s="120"/>
      <c r="J560" s="120"/>
      <c r="K560" s="120">
        <v>1</v>
      </c>
      <c r="L560" s="10" t="s">
        <v>75</v>
      </c>
      <c r="M560" s="11"/>
      <c r="N560" s="11"/>
    </row>
    <row r="561" spans="1:14" ht="25.5">
      <c r="A561" s="4">
        <v>66</v>
      </c>
      <c r="B561" s="145" t="s">
        <v>1072</v>
      </c>
      <c r="C561" s="8" t="s">
        <v>1014</v>
      </c>
      <c r="D561" s="8" t="s">
        <v>76</v>
      </c>
      <c r="E561" s="6" t="s">
        <v>77</v>
      </c>
      <c r="F561" s="117">
        <v>39392</v>
      </c>
      <c r="G561" s="6"/>
      <c r="H561" s="6"/>
      <c r="I561" s="6">
        <v>1</v>
      </c>
      <c r="J561" s="6"/>
      <c r="K561" s="6"/>
      <c r="L561" s="11"/>
      <c r="M561" s="6"/>
      <c r="N561" s="11"/>
    </row>
    <row r="562" spans="1:14">
      <c r="A562" s="4">
        <v>67</v>
      </c>
      <c r="B562" s="145" t="s">
        <v>1072</v>
      </c>
      <c r="C562" s="8" t="s">
        <v>78</v>
      </c>
      <c r="D562" s="8" t="s">
        <v>79</v>
      </c>
      <c r="E562" s="6" t="s">
        <v>80</v>
      </c>
      <c r="F562" s="117"/>
      <c r="G562" s="6"/>
      <c r="H562" s="6">
        <v>1</v>
      </c>
      <c r="I562" s="6"/>
      <c r="J562" s="6"/>
      <c r="K562" s="6"/>
      <c r="L562" s="11"/>
      <c r="M562" s="6"/>
      <c r="N562" s="11"/>
    </row>
    <row r="563" spans="1:14" ht="54" customHeight="1">
      <c r="A563" s="4">
        <v>68</v>
      </c>
      <c r="B563" s="145" t="s">
        <v>1072</v>
      </c>
      <c r="C563" s="8" t="s">
        <v>1676</v>
      </c>
      <c r="D563" s="8" t="s">
        <v>81</v>
      </c>
      <c r="E563" s="6" t="s">
        <v>82</v>
      </c>
      <c r="F563" s="117">
        <v>39417</v>
      </c>
      <c r="G563" s="6"/>
      <c r="H563" s="6"/>
      <c r="I563" s="6">
        <v>1</v>
      </c>
      <c r="J563" s="6"/>
      <c r="K563" s="6"/>
      <c r="L563" s="11" t="s">
        <v>83</v>
      </c>
      <c r="M563" s="6"/>
      <c r="N563" s="11"/>
    </row>
    <row r="564" spans="1:14" ht="63.75">
      <c r="A564" s="4">
        <v>69</v>
      </c>
      <c r="B564" s="145" t="s">
        <v>1072</v>
      </c>
      <c r="C564" s="8" t="s">
        <v>1676</v>
      </c>
      <c r="D564" s="8" t="s">
        <v>84</v>
      </c>
      <c r="E564" s="6" t="s">
        <v>85</v>
      </c>
      <c r="F564" s="117">
        <v>39436</v>
      </c>
      <c r="G564" s="6"/>
      <c r="H564" s="6"/>
      <c r="I564" s="6"/>
      <c r="J564" s="6"/>
      <c r="K564" s="6">
        <v>1</v>
      </c>
      <c r="L564" s="11" t="s">
        <v>610</v>
      </c>
      <c r="M564" s="6"/>
      <c r="N564" s="11"/>
    </row>
    <row r="565" spans="1:14" ht="38.25">
      <c r="A565" s="4">
        <v>70</v>
      </c>
      <c r="B565" s="145" t="s">
        <v>1072</v>
      </c>
      <c r="C565" s="8" t="s">
        <v>611</v>
      </c>
      <c r="D565" s="8" t="s">
        <v>638</v>
      </c>
      <c r="E565" s="6" t="s">
        <v>612</v>
      </c>
      <c r="F565" s="117">
        <v>39455</v>
      </c>
      <c r="G565" s="6"/>
      <c r="H565" s="6">
        <v>1</v>
      </c>
      <c r="I565" s="6"/>
      <c r="J565" s="6"/>
      <c r="K565" s="6"/>
      <c r="L565" s="11" t="s">
        <v>613</v>
      </c>
      <c r="M565" s="6"/>
      <c r="N565" s="11"/>
    </row>
    <row r="566" spans="1:14" ht="25.5">
      <c r="A566" s="4">
        <v>71</v>
      </c>
      <c r="B566" s="145" t="s">
        <v>1072</v>
      </c>
      <c r="C566" s="8" t="s">
        <v>614</v>
      </c>
      <c r="D566" s="8" t="s">
        <v>615</v>
      </c>
      <c r="E566" s="6" t="s">
        <v>546</v>
      </c>
      <c r="F566" s="117">
        <v>39456</v>
      </c>
      <c r="G566" s="6"/>
      <c r="H566" s="6"/>
      <c r="I566" s="6">
        <v>1</v>
      </c>
      <c r="J566" s="6"/>
      <c r="K566" s="6"/>
      <c r="L566" s="11" t="s">
        <v>547</v>
      </c>
      <c r="M566" s="6"/>
      <c r="N566" s="11"/>
    </row>
    <row r="567" spans="1:14" ht="25.5">
      <c r="A567" s="4">
        <v>72</v>
      </c>
      <c r="B567" s="145" t="s">
        <v>1072</v>
      </c>
      <c r="C567" s="8" t="s">
        <v>611</v>
      </c>
      <c r="D567" s="8" t="s">
        <v>638</v>
      </c>
      <c r="E567" s="6" t="s">
        <v>548</v>
      </c>
      <c r="F567" s="117">
        <v>39456</v>
      </c>
      <c r="G567" s="6"/>
      <c r="H567" s="6">
        <v>1</v>
      </c>
      <c r="I567" s="6"/>
      <c r="J567" s="6"/>
      <c r="K567" s="6"/>
      <c r="L567" s="11" t="s">
        <v>1075</v>
      </c>
      <c r="M567" s="6"/>
      <c r="N567" s="11"/>
    </row>
    <row r="568" spans="1:14">
      <c r="A568" s="4">
        <v>73</v>
      </c>
      <c r="B568" s="145" t="s">
        <v>1072</v>
      </c>
      <c r="C568" s="8" t="s">
        <v>1013</v>
      </c>
      <c r="D568" s="8" t="s">
        <v>1076</v>
      </c>
      <c r="E568" s="6" t="s">
        <v>85</v>
      </c>
      <c r="F568" s="117">
        <v>39462</v>
      </c>
      <c r="G568" s="6"/>
      <c r="H568" s="6"/>
      <c r="I568" s="6"/>
      <c r="J568" s="6"/>
      <c r="K568" s="6">
        <v>1</v>
      </c>
      <c r="L568" s="11" t="s">
        <v>1077</v>
      </c>
      <c r="M568" s="6"/>
      <c r="N568" s="11"/>
    </row>
    <row r="569" spans="1:14" ht="38.25">
      <c r="A569" s="4">
        <v>74</v>
      </c>
      <c r="B569" s="145" t="s">
        <v>1072</v>
      </c>
      <c r="C569" s="8" t="s">
        <v>1078</v>
      </c>
      <c r="D569" s="8" t="s">
        <v>1079</v>
      </c>
      <c r="E569" s="6" t="s">
        <v>1080</v>
      </c>
      <c r="F569" s="117">
        <v>39465</v>
      </c>
      <c r="G569" s="6"/>
      <c r="H569" s="6">
        <v>1</v>
      </c>
      <c r="I569" s="6"/>
      <c r="J569" s="6"/>
      <c r="K569" s="6"/>
      <c r="L569" s="11" t="s">
        <v>771</v>
      </c>
      <c r="M569" s="6"/>
      <c r="N569" s="11"/>
    </row>
    <row r="570" spans="1:14" ht="51">
      <c r="A570" s="4">
        <v>75</v>
      </c>
      <c r="B570" s="145" t="s">
        <v>1072</v>
      </c>
      <c r="C570" s="8" t="s">
        <v>1014</v>
      </c>
      <c r="D570" s="8" t="s">
        <v>772</v>
      </c>
      <c r="E570" s="6" t="s">
        <v>773</v>
      </c>
      <c r="F570" s="146" t="s">
        <v>774</v>
      </c>
      <c r="G570" s="147"/>
      <c r="H570" s="147"/>
      <c r="I570" s="147"/>
      <c r="J570" s="147">
        <v>1</v>
      </c>
      <c r="K570" s="147"/>
      <c r="L570" s="8" t="s">
        <v>775</v>
      </c>
      <c r="M570" s="6"/>
      <c r="N570" s="6"/>
    </row>
    <row r="571" spans="1:14" ht="51">
      <c r="A571" s="4">
        <v>76</v>
      </c>
      <c r="B571" s="145" t="s">
        <v>1072</v>
      </c>
      <c r="C571" s="8" t="s">
        <v>1014</v>
      </c>
      <c r="D571" s="8" t="s">
        <v>772</v>
      </c>
      <c r="E571" s="6" t="s">
        <v>776</v>
      </c>
      <c r="F571" s="146" t="s">
        <v>774</v>
      </c>
      <c r="G571" s="147"/>
      <c r="H571" s="147"/>
      <c r="I571" s="147"/>
      <c r="J571" s="147">
        <v>1</v>
      </c>
      <c r="K571" s="147"/>
      <c r="L571" s="8" t="s">
        <v>775</v>
      </c>
      <c r="M571" s="6"/>
      <c r="N571" s="6"/>
    </row>
    <row r="572" spans="1:14" ht="25.5">
      <c r="A572" s="4">
        <v>77</v>
      </c>
      <c r="B572" s="145" t="s">
        <v>1072</v>
      </c>
      <c r="C572" s="8" t="s">
        <v>986</v>
      </c>
      <c r="D572" s="8" t="s">
        <v>777</v>
      </c>
      <c r="E572" s="159" t="s">
        <v>778</v>
      </c>
      <c r="F572" s="146" t="s">
        <v>362</v>
      </c>
      <c r="G572" s="147"/>
      <c r="H572" s="147"/>
      <c r="I572" s="147"/>
      <c r="J572" s="147">
        <v>1</v>
      </c>
      <c r="K572" s="147"/>
      <c r="L572" s="8" t="s">
        <v>779</v>
      </c>
      <c r="M572" s="6"/>
      <c r="N572" s="6"/>
    </row>
    <row r="573" spans="1:14" ht="38.25">
      <c r="A573" s="4">
        <v>78</v>
      </c>
      <c r="B573" s="145" t="s">
        <v>1072</v>
      </c>
      <c r="C573" s="8" t="s">
        <v>986</v>
      </c>
      <c r="D573" s="8" t="s">
        <v>777</v>
      </c>
      <c r="E573" s="6" t="s">
        <v>1507</v>
      </c>
      <c r="F573" s="146">
        <v>39631</v>
      </c>
      <c r="G573" s="147"/>
      <c r="H573" s="147"/>
      <c r="I573" s="147">
        <v>1</v>
      </c>
      <c r="J573" s="147"/>
      <c r="K573" s="147"/>
      <c r="L573" s="8" t="s">
        <v>1508</v>
      </c>
      <c r="M573" s="6"/>
      <c r="N573" s="6"/>
    </row>
    <row r="574" spans="1:14" ht="51">
      <c r="A574" s="4">
        <v>79</v>
      </c>
      <c r="B574" s="145" t="s">
        <v>1072</v>
      </c>
      <c r="C574" s="8" t="s">
        <v>1019</v>
      </c>
      <c r="D574" s="8" t="s">
        <v>1509</v>
      </c>
      <c r="E574" s="6" t="s">
        <v>1510</v>
      </c>
      <c r="F574" s="146">
        <v>39499</v>
      </c>
      <c r="G574" s="147"/>
      <c r="H574" s="147"/>
      <c r="I574" s="147"/>
      <c r="J574" s="147">
        <v>1</v>
      </c>
      <c r="K574" s="147"/>
      <c r="L574" s="8" t="s">
        <v>1511</v>
      </c>
      <c r="M574" s="6"/>
      <c r="N574" s="6"/>
    </row>
    <row r="575" spans="1:14" ht="25.5">
      <c r="A575" s="4">
        <v>80</v>
      </c>
      <c r="B575" s="145" t="s">
        <v>1072</v>
      </c>
      <c r="C575" s="8" t="s">
        <v>1019</v>
      </c>
      <c r="D575" s="8" t="s">
        <v>1512</v>
      </c>
      <c r="E575" s="6" t="s">
        <v>1513</v>
      </c>
      <c r="F575" s="146" t="s">
        <v>1018</v>
      </c>
      <c r="G575" s="147"/>
      <c r="H575" s="147"/>
      <c r="I575" s="147"/>
      <c r="J575" s="147">
        <v>1</v>
      </c>
      <c r="K575" s="147"/>
      <c r="L575" s="8" t="s">
        <v>1514</v>
      </c>
      <c r="M575" s="6"/>
      <c r="N575" s="6"/>
    </row>
    <row r="576" spans="1:14" ht="76.5">
      <c r="A576" s="4">
        <v>81</v>
      </c>
      <c r="B576" s="145" t="s">
        <v>1072</v>
      </c>
      <c r="C576" s="8" t="s">
        <v>1019</v>
      </c>
      <c r="D576" s="8" t="s">
        <v>1515</v>
      </c>
      <c r="E576" s="6" t="s">
        <v>1516</v>
      </c>
      <c r="F576" s="146" t="s">
        <v>1020</v>
      </c>
      <c r="G576" s="147">
        <v>1</v>
      </c>
      <c r="H576" s="147"/>
      <c r="I576" s="147"/>
      <c r="J576" s="147"/>
      <c r="K576" s="147"/>
      <c r="L576" s="8" t="s">
        <v>1517</v>
      </c>
      <c r="M576" s="6"/>
      <c r="N576" s="6"/>
    </row>
    <row r="577" spans="1:14" ht="25.5">
      <c r="A577" s="4">
        <v>82</v>
      </c>
      <c r="B577" s="145" t="s">
        <v>1072</v>
      </c>
      <c r="C577" s="8" t="s">
        <v>1014</v>
      </c>
      <c r="D577" s="8" t="s">
        <v>1015</v>
      </c>
      <c r="E577" s="6" t="s">
        <v>1518</v>
      </c>
      <c r="F577" s="117">
        <v>39785</v>
      </c>
      <c r="G577" s="6"/>
      <c r="H577" s="6"/>
      <c r="I577" s="6"/>
      <c r="J577" s="6">
        <v>1</v>
      </c>
      <c r="K577" s="6"/>
      <c r="L577" s="8" t="s">
        <v>1519</v>
      </c>
      <c r="M577" s="6"/>
      <c r="N577" s="6"/>
    </row>
    <row r="578" spans="1:14" ht="25.5">
      <c r="A578" s="4">
        <v>83</v>
      </c>
      <c r="B578" s="145" t="s">
        <v>1072</v>
      </c>
      <c r="C578" s="8" t="s">
        <v>1520</v>
      </c>
      <c r="D578" s="8" t="s">
        <v>1521</v>
      </c>
      <c r="E578" s="6" t="s">
        <v>1522</v>
      </c>
      <c r="F578" s="117">
        <v>39512</v>
      </c>
      <c r="G578" s="6"/>
      <c r="H578" s="6"/>
      <c r="I578" s="6">
        <v>1</v>
      </c>
      <c r="J578" s="6"/>
      <c r="K578" s="6"/>
      <c r="L578" s="8" t="s">
        <v>1523</v>
      </c>
      <c r="M578" s="6"/>
      <c r="N578" s="6"/>
    </row>
    <row r="579" spans="1:14" ht="25.5">
      <c r="A579" s="4">
        <v>1</v>
      </c>
      <c r="B579" s="7" t="s">
        <v>1073</v>
      </c>
      <c r="C579" s="12" t="s">
        <v>1524</v>
      </c>
      <c r="D579" s="12" t="s">
        <v>1525</v>
      </c>
      <c r="E579" s="13" t="s">
        <v>53</v>
      </c>
      <c r="F579" s="119">
        <v>39189</v>
      </c>
      <c r="G579" s="120">
        <v>0</v>
      </c>
      <c r="H579" s="120"/>
      <c r="I579" s="120">
        <v>1</v>
      </c>
      <c r="J579" s="120"/>
      <c r="K579" s="120"/>
      <c r="L579" s="10" t="s">
        <v>54</v>
      </c>
      <c r="M579" s="11"/>
      <c r="N579" s="11"/>
    </row>
    <row r="580" spans="1:14" ht="25.5">
      <c r="A580" s="4">
        <v>2</v>
      </c>
      <c r="B580" s="7" t="s">
        <v>1073</v>
      </c>
      <c r="C580" s="12" t="s">
        <v>55</v>
      </c>
      <c r="D580" s="12" t="s">
        <v>56</v>
      </c>
      <c r="E580" s="13" t="s">
        <v>57</v>
      </c>
      <c r="F580" s="119">
        <v>39192</v>
      </c>
      <c r="G580" s="120"/>
      <c r="H580" s="120"/>
      <c r="I580" s="120"/>
      <c r="J580" s="120">
        <v>1</v>
      </c>
      <c r="K580" s="120"/>
      <c r="L580" s="10" t="s">
        <v>58</v>
      </c>
      <c r="M580" s="11"/>
      <c r="N580" s="11"/>
    </row>
    <row r="581" spans="1:14" ht="25.5">
      <c r="A581" s="4">
        <v>3</v>
      </c>
      <c r="B581" s="7" t="s">
        <v>1073</v>
      </c>
      <c r="C581" s="12" t="s">
        <v>1524</v>
      </c>
      <c r="D581" s="12" t="s">
        <v>59</v>
      </c>
      <c r="E581" s="13" t="s">
        <v>1528</v>
      </c>
      <c r="F581" s="119">
        <v>39193</v>
      </c>
      <c r="G581" s="120"/>
      <c r="H581" s="120"/>
      <c r="I581" s="120"/>
      <c r="J581" s="120"/>
      <c r="K581" s="120">
        <v>1</v>
      </c>
      <c r="L581" s="10" t="s">
        <v>1529</v>
      </c>
      <c r="M581" s="11"/>
      <c r="N581" s="11"/>
    </row>
    <row r="582" spans="1:14">
      <c r="A582" s="4">
        <v>4</v>
      </c>
      <c r="B582" s="7" t="s">
        <v>1073</v>
      </c>
      <c r="C582" s="12" t="s">
        <v>1524</v>
      </c>
      <c r="D582" s="12" t="s">
        <v>1530</v>
      </c>
      <c r="E582" s="13" t="s">
        <v>1531</v>
      </c>
      <c r="F582" s="119">
        <v>39193</v>
      </c>
      <c r="G582" s="120"/>
      <c r="H582" s="120"/>
      <c r="I582" s="120"/>
      <c r="J582" s="120"/>
      <c r="K582" s="120">
        <v>1</v>
      </c>
      <c r="L582" s="10" t="s">
        <v>391</v>
      </c>
      <c r="M582" s="11"/>
      <c r="N582" s="11"/>
    </row>
    <row r="583" spans="1:14" ht="25.5">
      <c r="A583" s="4">
        <v>5</v>
      </c>
      <c r="B583" s="7" t="s">
        <v>1073</v>
      </c>
      <c r="C583" s="12" t="s">
        <v>1524</v>
      </c>
      <c r="D583" s="12" t="s">
        <v>1530</v>
      </c>
      <c r="E583" s="13" t="s">
        <v>1532</v>
      </c>
      <c r="F583" s="119">
        <v>39206</v>
      </c>
      <c r="G583" s="120"/>
      <c r="H583" s="120"/>
      <c r="I583" s="120">
        <v>1</v>
      </c>
      <c r="J583" s="120"/>
      <c r="K583" s="120"/>
      <c r="L583" s="10" t="s">
        <v>1533</v>
      </c>
      <c r="M583" s="11"/>
      <c r="N583" s="11"/>
    </row>
    <row r="584" spans="1:14" ht="51">
      <c r="A584" s="4">
        <v>6</v>
      </c>
      <c r="B584" s="7" t="s">
        <v>1073</v>
      </c>
      <c r="C584" s="12" t="s">
        <v>1534</v>
      </c>
      <c r="D584" s="12" t="s">
        <v>1535</v>
      </c>
      <c r="E584" s="13" t="s">
        <v>1536</v>
      </c>
      <c r="F584" s="119">
        <v>39208</v>
      </c>
      <c r="G584" s="120"/>
      <c r="H584" s="120"/>
      <c r="I584" s="120">
        <v>2</v>
      </c>
      <c r="J584" s="120">
        <v>2</v>
      </c>
      <c r="K584" s="120">
        <v>2</v>
      </c>
      <c r="L584" s="10" t="s">
        <v>1537</v>
      </c>
      <c r="M584" s="11"/>
      <c r="N584" s="11"/>
    </row>
    <row r="585" spans="1:14" ht="25.5">
      <c r="A585" s="4">
        <v>7</v>
      </c>
      <c r="B585" s="7" t="s">
        <v>1073</v>
      </c>
      <c r="C585" s="12" t="s">
        <v>1534</v>
      </c>
      <c r="D585" s="12" t="s">
        <v>1538</v>
      </c>
      <c r="E585" s="13" t="s">
        <v>1539</v>
      </c>
      <c r="F585" s="119">
        <v>39217</v>
      </c>
      <c r="G585" s="120"/>
      <c r="H585" s="120">
        <v>1</v>
      </c>
      <c r="I585" s="120"/>
      <c r="J585" s="120"/>
      <c r="K585" s="120"/>
      <c r="L585" s="10" t="s">
        <v>1540</v>
      </c>
      <c r="M585" s="11"/>
      <c r="N585" s="11" t="s">
        <v>1541</v>
      </c>
    </row>
    <row r="586" spans="1:14">
      <c r="A586" s="4">
        <v>8</v>
      </c>
      <c r="B586" s="7" t="s">
        <v>1073</v>
      </c>
      <c r="C586" s="12" t="s">
        <v>1542</v>
      </c>
      <c r="D586" s="12" t="s">
        <v>1543</v>
      </c>
      <c r="E586" s="13" t="s">
        <v>1544</v>
      </c>
      <c r="F586" s="119">
        <v>39241</v>
      </c>
      <c r="G586" s="120"/>
      <c r="H586" s="120"/>
      <c r="I586" s="120">
        <v>1</v>
      </c>
      <c r="J586" s="120"/>
      <c r="K586" s="120"/>
      <c r="L586" s="10" t="s">
        <v>1545</v>
      </c>
      <c r="M586" s="11"/>
      <c r="N586" s="11"/>
    </row>
    <row r="587" spans="1:14">
      <c r="A587" s="4">
        <v>9</v>
      </c>
      <c r="B587" s="7" t="s">
        <v>1073</v>
      </c>
      <c r="C587" s="12" t="s">
        <v>1542</v>
      </c>
      <c r="D587" s="12" t="s">
        <v>1543</v>
      </c>
      <c r="E587" s="13" t="s">
        <v>1546</v>
      </c>
      <c r="F587" s="119">
        <v>39248</v>
      </c>
      <c r="G587" s="120"/>
      <c r="H587" s="120"/>
      <c r="I587" s="120"/>
      <c r="J587" s="120"/>
      <c r="K587" s="120">
        <v>1</v>
      </c>
      <c r="L587" s="10" t="s">
        <v>1547</v>
      </c>
      <c r="M587" s="11"/>
      <c r="N587" s="11"/>
    </row>
    <row r="588" spans="1:14" ht="25.5">
      <c r="A588" s="4">
        <v>10</v>
      </c>
      <c r="B588" s="7" t="s">
        <v>1073</v>
      </c>
      <c r="C588" s="12" t="s">
        <v>55</v>
      </c>
      <c r="D588" s="12" t="s">
        <v>1548</v>
      </c>
      <c r="E588" s="13" t="s">
        <v>1549</v>
      </c>
      <c r="F588" s="119">
        <v>39250</v>
      </c>
      <c r="G588" s="120"/>
      <c r="H588" s="120"/>
      <c r="I588" s="120"/>
      <c r="J588" s="120">
        <v>2</v>
      </c>
      <c r="K588" s="120"/>
      <c r="L588" s="10" t="s">
        <v>1550</v>
      </c>
      <c r="M588" s="11"/>
      <c r="N588" s="11"/>
    </row>
    <row r="589" spans="1:14">
      <c r="A589" s="4">
        <v>11</v>
      </c>
      <c r="B589" s="7" t="s">
        <v>1073</v>
      </c>
      <c r="C589" s="12" t="s">
        <v>55</v>
      </c>
      <c r="D589" s="12" t="s">
        <v>56</v>
      </c>
      <c r="E589" s="13" t="s">
        <v>1551</v>
      </c>
      <c r="F589" s="119">
        <v>39252</v>
      </c>
      <c r="G589" s="120"/>
      <c r="H589" s="120"/>
      <c r="I589" s="120"/>
      <c r="J589" s="120"/>
      <c r="K589" s="120">
        <v>1</v>
      </c>
      <c r="L589" s="10" t="s">
        <v>1552</v>
      </c>
      <c r="M589" s="11"/>
      <c r="N589" s="11"/>
    </row>
    <row r="590" spans="1:14">
      <c r="A590" s="4">
        <v>12</v>
      </c>
      <c r="B590" s="7" t="s">
        <v>1073</v>
      </c>
      <c r="C590" s="12" t="s">
        <v>1524</v>
      </c>
      <c r="D590" s="12" t="s">
        <v>1525</v>
      </c>
      <c r="E590" s="13" t="s">
        <v>1553</v>
      </c>
      <c r="F590" s="119">
        <v>39256</v>
      </c>
      <c r="G590" s="120"/>
      <c r="H590" s="120"/>
      <c r="I590" s="120"/>
      <c r="J590" s="120"/>
      <c r="K590" s="120">
        <v>1</v>
      </c>
      <c r="L590" s="10" t="s">
        <v>1017</v>
      </c>
      <c r="M590" s="11"/>
      <c r="N590" s="11"/>
    </row>
    <row r="591" spans="1:14" ht="25.5">
      <c r="A591" s="4">
        <v>13</v>
      </c>
      <c r="B591" s="7" t="s">
        <v>1073</v>
      </c>
      <c r="C591" s="12" t="s">
        <v>1524</v>
      </c>
      <c r="D591" s="12" t="s">
        <v>59</v>
      </c>
      <c r="E591" s="13" t="s">
        <v>1554</v>
      </c>
      <c r="F591" s="119">
        <v>39257</v>
      </c>
      <c r="G591" s="120"/>
      <c r="H591" s="120"/>
      <c r="I591" s="120">
        <v>1</v>
      </c>
      <c r="J591" s="120"/>
      <c r="K591" s="120"/>
      <c r="L591" s="10" t="s">
        <v>1555</v>
      </c>
      <c r="M591" s="11"/>
      <c r="N591" s="11"/>
    </row>
    <row r="592" spans="1:14">
      <c r="A592" s="4">
        <v>14</v>
      </c>
      <c r="B592" s="7" t="s">
        <v>1073</v>
      </c>
      <c r="C592" s="12" t="s">
        <v>55</v>
      </c>
      <c r="D592" s="12" t="s">
        <v>56</v>
      </c>
      <c r="E592" s="13" t="s">
        <v>1556</v>
      </c>
      <c r="F592" s="119">
        <v>39257</v>
      </c>
      <c r="G592" s="120"/>
      <c r="H592" s="120"/>
      <c r="I592" s="120"/>
      <c r="J592" s="120"/>
      <c r="K592" s="120">
        <v>1</v>
      </c>
      <c r="L592" s="10" t="s">
        <v>1557</v>
      </c>
      <c r="M592" s="11"/>
      <c r="N592" s="11"/>
    </row>
    <row r="593" spans="1:14">
      <c r="A593" s="4">
        <v>15</v>
      </c>
      <c r="B593" s="7" t="s">
        <v>1073</v>
      </c>
      <c r="C593" s="12" t="s">
        <v>55</v>
      </c>
      <c r="D593" s="12" t="s">
        <v>1558</v>
      </c>
      <c r="E593" s="13" t="s">
        <v>1559</v>
      </c>
      <c r="F593" s="119">
        <v>39257</v>
      </c>
      <c r="G593" s="120"/>
      <c r="H593" s="120"/>
      <c r="I593" s="120"/>
      <c r="J593" s="120"/>
      <c r="K593" s="120">
        <v>1</v>
      </c>
      <c r="L593" s="10" t="s">
        <v>1560</v>
      </c>
      <c r="M593" s="11"/>
      <c r="N593" s="11"/>
    </row>
    <row r="594" spans="1:14" ht="25.5">
      <c r="A594" s="4">
        <v>16</v>
      </c>
      <c r="B594" s="7" t="s">
        <v>1073</v>
      </c>
      <c r="C594" s="12" t="s">
        <v>1534</v>
      </c>
      <c r="D594" s="12" t="s">
        <v>1561</v>
      </c>
      <c r="E594" s="13" t="s">
        <v>1562</v>
      </c>
      <c r="F594" s="119">
        <v>39258</v>
      </c>
      <c r="G594" s="120"/>
      <c r="H594" s="120">
        <v>2</v>
      </c>
      <c r="I594" s="120"/>
      <c r="J594" s="120"/>
      <c r="K594" s="120"/>
      <c r="L594" s="10" t="s">
        <v>95</v>
      </c>
      <c r="M594" s="11"/>
      <c r="N594" s="11" t="s">
        <v>96</v>
      </c>
    </row>
    <row r="595" spans="1:14" ht="25.5">
      <c r="A595" s="4">
        <v>17</v>
      </c>
      <c r="B595" s="7" t="s">
        <v>1073</v>
      </c>
      <c r="C595" s="12" t="s">
        <v>1524</v>
      </c>
      <c r="D595" s="12" t="s">
        <v>59</v>
      </c>
      <c r="E595" s="13" t="s">
        <v>97</v>
      </c>
      <c r="F595" s="119">
        <v>2712</v>
      </c>
      <c r="G595" s="120"/>
      <c r="H595" s="120"/>
      <c r="I595" s="120"/>
      <c r="J595" s="120"/>
      <c r="K595" s="120">
        <v>2</v>
      </c>
      <c r="L595" s="10" t="s">
        <v>1017</v>
      </c>
      <c r="M595" s="11"/>
      <c r="N595" s="11"/>
    </row>
    <row r="596" spans="1:14" ht="25.5">
      <c r="A596" s="4">
        <v>18</v>
      </c>
      <c r="B596" s="7" t="s">
        <v>1073</v>
      </c>
      <c r="C596" s="12" t="s">
        <v>1524</v>
      </c>
      <c r="D596" s="12" t="s">
        <v>98</v>
      </c>
      <c r="E596" s="13" t="s">
        <v>99</v>
      </c>
      <c r="F596" s="119">
        <v>2737</v>
      </c>
      <c r="G596" s="120"/>
      <c r="H596" s="120"/>
      <c r="I596" s="120"/>
      <c r="J596" s="120"/>
      <c r="K596" s="120">
        <v>1</v>
      </c>
      <c r="L596" s="10" t="s">
        <v>100</v>
      </c>
      <c r="M596" s="11"/>
      <c r="N596" s="11"/>
    </row>
    <row r="597" spans="1:14">
      <c r="A597" s="4">
        <v>19</v>
      </c>
      <c r="B597" s="7" t="s">
        <v>1073</v>
      </c>
      <c r="C597" s="12" t="s">
        <v>55</v>
      </c>
      <c r="D597" s="12" t="s">
        <v>56</v>
      </c>
      <c r="E597" s="13" t="s">
        <v>101</v>
      </c>
      <c r="F597" s="119">
        <v>2733</v>
      </c>
      <c r="G597" s="120"/>
      <c r="H597" s="120"/>
      <c r="I597" s="120"/>
      <c r="J597" s="120"/>
      <c r="K597" s="120">
        <v>1</v>
      </c>
      <c r="L597" s="10" t="s">
        <v>1017</v>
      </c>
      <c r="M597" s="11"/>
      <c r="N597" s="11"/>
    </row>
    <row r="598" spans="1:14">
      <c r="A598" s="4">
        <v>20</v>
      </c>
      <c r="B598" s="7" t="s">
        <v>1073</v>
      </c>
      <c r="C598" s="12" t="s">
        <v>55</v>
      </c>
      <c r="D598" s="12" t="s">
        <v>1558</v>
      </c>
      <c r="E598" s="13" t="s">
        <v>102</v>
      </c>
      <c r="F598" s="119">
        <v>2725</v>
      </c>
      <c r="G598" s="120"/>
      <c r="H598" s="120"/>
      <c r="I598" s="120"/>
      <c r="J598" s="120"/>
      <c r="K598" s="120">
        <v>1</v>
      </c>
      <c r="L598" s="10" t="s">
        <v>1017</v>
      </c>
      <c r="M598" s="11"/>
      <c r="N598" s="11"/>
    </row>
    <row r="599" spans="1:14" ht="76.5">
      <c r="A599" s="4">
        <v>21</v>
      </c>
      <c r="B599" s="7" t="s">
        <v>1073</v>
      </c>
      <c r="C599" s="12" t="s">
        <v>1524</v>
      </c>
      <c r="D599" s="12" t="s">
        <v>103</v>
      </c>
      <c r="E599" s="13" t="s">
        <v>104</v>
      </c>
      <c r="F599" s="119" t="s">
        <v>105</v>
      </c>
      <c r="G599" s="120"/>
      <c r="H599" s="120"/>
      <c r="I599" s="120"/>
      <c r="J599" s="120">
        <v>1</v>
      </c>
      <c r="K599" s="120"/>
      <c r="L599" s="10" t="s">
        <v>501</v>
      </c>
      <c r="M599" s="11" t="s">
        <v>502</v>
      </c>
      <c r="N599" s="11" t="s">
        <v>503</v>
      </c>
    </row>
    <row r="600" spans="1:14">
      <c r="A600" s="4">
        <v>22</v>
      </c>
      <c r="B600" s="7" t="s">
        <v>1073</v>
      </c>
      <c r="C600" s="12" t="s">
        <v>1524</v>
      </c>
      <c r="D600" s="12" t="s">
        <v>1359</v>
      </c>
      <c r="E600" s="13" t="s">
        <v>1360</v>
      </c>
      <c r="F600" s="119" t="s">
        <v>1361</v>
      </c>
      <c r="G600" s="120"/>
      <c r="H600" s="120"/>
      <c r="I600" s="120"/>
      <c r="J600" s="120"/>
      <c r="K600" s="120">
        <v>1</v>
      </c>
      <c r="L600" s="10" t="s">
        <v>1017</v>
      </c>
      <c r="M600" s="11"/>
      <c r="N600" s="11"/>
    </row>
    <row r="601" spans="1:14" ht="25.5">
      <c r="A601" s="4">
        <v>23</v>
      </c>
      <c r="B601" s="7" t="s">
        <v>1073</v>
      </c>
      <c r="C601" s="12" t="s">
        <v>1524</v>
      </c>
      <c r="D601" s="12" t="s">
        <v>1530</v>
      </c>
      <c r="E601" s="13" t="s">
        <v>1362</v>
      </c>
      <c r="F601" s="119" t="s">
        <v>1363</v>
      </c>
      <c r="G601" s="120"/>
      <c r="H601" s="120"/>
      <c r="I601" s="120">
        <v>1</v>
      </c>
      <c r="J601" s="120"/>
      <c r="K601" s="120"/>
      <c r="L601" s="10" t="s">
        <v>1364</v>
      </c>
      <c r="M601" s="11"/>
      <c r="N601" s="11"/>
    </row>
    <row r="602" spans="1:14">
      <c r="A602" s="4">
        <v>24</v>
      </c>
      <c r="B602" s="7" t="s">
        <v>1073</v>
      </c>
      <c r="C602" s="12" t="s">
        <v>1524</v>
      </c>
      <c r="D602" s="12" t="s">
        <v>1530</v>
      </c>
      <c r="E602" s="13" t="s">
        <v>1365</v>
      </c>
      <c r="F602" s="119" t="s">
        <v>1366</v>
      </c>
      <c r="G602" s="120"/>
      <c r="H602" s="120"/>
      <c r="I602" s="120"/>
      <c r="J602" s="120"/>
      <c r="K602" s="120">
        <v>1</v>
      </c>
      <c r="L602" s="10" t="s">
        <v>1017</v>
      </c>
      <c r="M602" s="11"/>
      <c r="N602" s="11"/>
    </row>
    <row r="603" spans="1:14">
      <c r="A603" s="4">
        <v>25</v>
      </c>
      <c r="B603" s="7" t="s">
        <v>1073</v>
      </c>
      <c r="C603" s="12" t="s">
        <v>1524</v>
      </c>
      <c r="D603" s="12" t="s">
        <v>1367</v>
      </c>
      <c r="E603" s="13" t="s">
        <v>1368</v>
      </c>
      <c r="F603" s="119" t="s">
        <v>1369</v>
      </c>
      <c r="G603" s="120"/>
      <c r="H603" s="120"/>
      <c r="I603" s="120"/>
      <c r="J603" s="120"/>
      <c r="K603" s="120">
        <v>1</v>
      </c>
      <c r="L603" s="10" t="s">
        <v>1370</v>
      </c>
      <c r="M603" s="11"/>
      <c r="N603" s="11"/>
    </row>
    <row r="604" spans="1:14" ht="25.5">
      <c r="A604" s="4">
        <v>26</v>
      </c>
      <c r="B604" s="7" t="s">
        <v>1073</v>
      </c>
      <c r="C604" s="12" t="s">
        <v>1534</v>
      </c>
      <c r="D604" s="12" t="s">
        <v>1371</v>
      </c>
      <c r="E604" s="13" t="s">
        <v>1372</v>
      </c>
      <c r="F604" s="119" t="s">
        <v>1373</v>
      </c>
      <c r="G604" s="120"/>
      <c r="H604" s="120"/>
      <c r="I604" s="120"/>
      <c r="J604" s="120"/>
      <c r="K604" s="120">
        <v>1</v>
      </c>
      <c r="L604" s="10" t="s">
        <v>1374</v>
      </c>
      <c r="M604" s="11"/>
      <c r="N604" s="11"/>
    </row>
    <row r="605" spans="1:14">
      <c r="A605" s="4">
        <v>27</v>
      </c>
      <c r="B605" s="7" t="s">
        <v>1073</v>
      </c>
      <c r="C605" s="12" t="s">
        <v>1534</v>
      </c>
      <c r="D605" s="12" t="s">
        <v>1535</v>
      </c>
      <c r="E605" s="13" t="s">
        <v>1375</v>
      </c>
      <c r="F605" s="119" t="s">
        <v>1376</v>
      </c>
      <c r="G605" s="120"/>
      <c r="H605" s="120"/>
      <c r="I605" s="120"/>
      <c r="J605" s="120"/>
      <c r="K605" s="120">
        <v>1</v>
      </c>
      <c r="L605" s="10" t="s">
        <v>1377</v>
      </c>
      <c r="M605" s="11"/>
      <c r="N605" s="11"/>
    </row>
    <row r="606" spans="1:14">
      <c r="A606" s="4">
        <v>28</v>
      </c>
      <c r="B606" s="7" t="s">
        <v>1073</v>
      </c>
      <c r="C606" s="12" t="s">
        <v>55</v>
      </c>
      <c r="D606" s="12" t="s">
        <v>1378</v>
      </c>
      <c r="E606" s="13" t="s">
        <v>1379</v>
      </c>
      <c r="F606" s="119" t="s">
        <v>1380</v>
      </c>
      <c r="G606" s="120"/>
      <c r="H606" s="120"/>
      <c r="I606" s="120"/>
      <c r="J606" s="120"/>
      <c r="K606" s="120">
        <v>1</v>
      </c>
      <c r="L606" s="10" t="s">
        <v>1381</v>
      </c>
      <c r="M606" s="11"/>
      <c r="N606" s="11"/>
    </row>
    <row r="607" spans="1:14">
      <c r="A607" s="4">
        <v>29</v>
      </c>
      <c r="B607" s="7" t="s">
        <v>1073</v>
      </c>
      <c r="C607" s="12" t="s">
        <v>55</v>
      </c>
      <c r="D607" s="12" t="s">
        <v>1558</v>
      </c>
      <c r="E607" s="13" t="s">
        <v>1382</v>
      </c>
      <c r="F607" s="119" t="s">
        <v>1383</v>
      </c>
      <c r="G607" s="120"/>
      <c r="H607" s="120"/>
      <c r="I607" s="120"/>
      <c r="J607" s="120"/>
      <c r="K607" s="120">
        <v>1</v>
      </c>
      <c r="L607" s="10" t="s">
        <v>1384</v>
      </c>
      <c r="M607" s="11"/>
      <c r="N607" s="11"/>
    </row>
    <row r="608" spans="1:14">
      <c r="A608" s="4">
        <v>30</v>
      </c>
      <c r="B608" s="7" t="s">
        <v>1073</v>
      </c>
      <c r="C608" s="12" t="s">
        <v>55</v>
      </c>
      <c r="D608" s="12" t="s">
        <v>1378</v>
      </c>
      <c r="E608" s="13" t="s">
        <v>1385</v>
      </c>
      <c r="F608" s="119" t="s">
        <v>1386</v>
      </c>
      <c r="G608" s="120"/>
      <c r="H608" s="120"/>
      <c r="I608" s="120"/>
      <c r="J608" s="120"/>
      <c r="K608" s="120">
        <v>1</v>
      </c>
      <c r="L608" s="10" t="s">
        <v>1387</v>
      </c>
      <c r="M608" s="11"/>
      <c r="N608" s="11"/>
    </row>
    <row r="609" spans="1:15">
      <c r="A609" s="4">
        <v>31</v>
      </c>
      <c r="B609" s="7" t="s">
        <v>1073</v>
      </c>
      <c r="C609" s="12" t="s">
        <v>55</v>
      </c>
      <c r="D609" s="12" t="s">
        <v>1388</v>
      </c>
      <c r="E609" s="13" t="s">
        <v>1389</v>
      </c>
      <c r="F609" s="119" t="s">
        <v>1390</v>
      </c>
      <c r="G609" s="120"/>
      <c r="H609" s="120"/>
      <c r="I609" s="120"/>
      <c r="J609" s="120"/>
      <c r="K609" s="120">
        <v>1</v>
      </c>
      <c r="L609" s="10" t="s">
        <v>1391</v>
      </c>
      <c r="M609" s="11"/>
      <c r="N609" s="11"/>
    </row>
    <row r="610" spans="1:15" ht="38.25">
      <c r="A610" s="4">
        <v>32</v>
      </c>
      <c r="B610" s="7" t="s">
        <v>1073</v>
      </c>
      <c r="C610" s="12" t="s">
        <v>1542</v>
      </c>
      <c r="D610" s="12" t="s">
        <v>1392</v>
      </c>
      <c r="E610" s="13" t="s">
        <v>1393</v>
      </c>
      <c r="F610" s="119" t="s">
        <v>1394</v>
      </c>
      <c r="G610" s="120"/>
      <c r="H610" s="120"/>
      <c r="I610" s="120"/>
      <c r="J610" s="120">
        <v>1</v>
      </c>
      <c r="K610" s="120"/>
      <c r="L610" s="10" t="s">
        <v>1395</v>
      </c>
      <c r="M610" s="11"/>
      <c r="N610" s="11"/>
    </row>
    <row r="611" spans="1:15">
      <c r="A611" s="4">
        <v>33</v>
      </c>
      <c r="B611" s="7" t="s">
        <v>1073</v>
      </c>
      <c r="C611" s="12" t="s">
        <v>1542</v>
      </c>
      <c r="D611" s="12" t="s">
        <v>98</v>
      </c>
      <c r="E611" s="13" t="s">
        <v>1396</v>
      </c>
      <c r="F611" s="119" t="s">
        <v>1397</v>
      </c>
      <c r="G611" s="120"/>
      <c r="H611" s="120"/>
      <c r="I611" s="120"/>
      <c r="J611" s="120"/>
      <c r="K611" s="120">
        <v>1</v>
      </c>
      <c r="L611" s="10" t="s">
        <v>1398</v>
      </c>
      <c r="M611" s="11"/>
      <c r="N611" s="11"/>
    </row>
    <row r="612" spans="1:15">
      <c r="A612" s="4">
        <v>34</v>
      </c>
      <c r="B612" s="7" t="s">
        <v>1073</v>
      </c>
      <c r="C612" s="12" t="s">
        <v>1542</v>
      </c>
      <c r="D612" s="12" t="s">
        <v>1399</v>
      </c>
      <c r="E612" s="13" t="s">
        <v>1400</v>
      </c>
      <c r="F612" s="119" t="s">
        <v>1401</v>
      </c>
      <c r="G612" s="120"/>
      <c r="H612" s="120"/>
      <c r="I612" s="120"/>
      <c r="J612" s="120"/>
      <c r="K612" s="120">
        <v>1</v>
      </c>
      <c r="L612" s="10" t="s">
        <v>1402</v>
      </c>
      <c r="M612" s="11"/>
      <c r="N612" s="11"/>
    </row>
    <row r="613" spans="1:15">
      <c r="A613" s="4">
        <v>35</v>
      </c>
      <c r="B613" s="7" t="s">
        <v>1073</v>
      </c>
      <c r="C613" s="12" t="s">
        <v>1542</v>
      </c>
      <c r="D613" s="12" t="s">
        <v>1399</v>
      </c>
      <c r="E613" s="13" t="s">
        <v>1403</v>
      </c>
      <c r="F613" s="119" t="s">
        <v>31</v>
      </c>
      <c r="G613" s="120"/>
      <c r="H613" s="120"/>
      <c r="I613" s="120"/>
      <c r="J613" s="120"/>
      <c r="K613" s="120">
        <v>1</v>
      </c>
      <c r="L613" s="10" t="s">
        <v>366</v>
      </c>
      <c r="M613" s="11"/>
      <c r="N613" s="11"/>
    </row>
    <row r="614" spans="1:15">
      <c r="A614" s="4">
        <v>36</v>
      </c>
      <c r="B614" s="7" t="s">
        <v>1073</v>
      </c>
      <c r="C614" s="12" t="s">
        <v>1542</v>
      </c>
      <c r="D614" s="12" t="s">
        <v>1399</v>
      </c>
      <c r="E614" s="13" t="s">
        <v>367</v>
      </c>
      <c r="F614" s="119" t="s">
        <v>368</v>
      </c>
      <c r="G614" s="120"/>
      <c r="H614" s="120"/>
      <c r="I614" s="120"/>
      <c r="J614" s="120"/>
      <c r="K614" s="120">
        <v>1</v>
      </c>
      <c r="L614" s="10" t="s">
        <v>369</v>
      </c>
      <c r="M614" s="11"/>
      <c r="N614" s="11"/>
    </row>
    <row r="615" spans="1:15" ht="63.75">
      <c r="A615" s="4">
        <v>37</v>
      </c>
      <c r="B615" s="7" t="s">
        <v>1073</v>
      </c>
      <c r="C615" s="12" t="s">
        <v>1542</v>
      </c>
      <c r="D615" s="12" t="s">
        <v>370</v>
      </c>
      <c r="E615" s="13" t="s">
        <v>371</v>
      </c>
      <c r="F615" s="119" t="s">
        <v>1376</v>
      </c>
      <c r="G615" s="120"/>
      <c r="H615" s="120"/>
      <c r="I615" s="120"/>
      <c r="J615" s="120">
        <v>1</v>
      </c>
      <c r="K615" s="120"/>
      <c r="L615" s="10" t="s">
        <v>372</v>
      </c>
      <c r="M615" s="11"/>
      <c r="N615" s="11" t="s">
        <v>574</v>
      </c>
    </row>
    <row r="616" spans="1:15" ht="63.75">
      <c r="A616" s="4">
        <v>38</v>
      </c>
      <c r="B616" s="7" t="s">
        <v>1073</v>
      </c>
      <c r="C616" s="12" t="s">
        <v>55</v>
      </c>
      <c r="D616" s="12" t="s">
        <v>1388</v>
      </c>
      <c r="E616" s="13" t="s">
        <v>575</v>
      </c>
      <c r="F616" s="119" t="s">
        <v>1373</v>
      </c>
      <c r="G616" s="120"/>
      <c r="H616" s="120"/>
      <c r="I616" s="120"/>
      <c r="J616" s="120">
        <v>1</v>
      </c>
      <c r="K616" s="120"/>
      <c r="L616" s="10" t="s">
        <v>576</v>
      </c>
      <c r="M616" s="11"/>
      <c r="N616" s="11" t="s">
        <v>577</v>
      </c>
    </row>
    <row r="617" spans="1:15" ht="25.5">
      <c r="A617" s="4">
        <v>39</v>
      </c>
      <c r="B617" s="7" t="s">
        <v>1073</v>
      </c>
      <c r="C617" s="12" t="s">
        <v>1524</v>
      </c>
      <c r="D617" s="12" t="s">
        <v>1530</v>
      </c>
      <c r="E617" s="13" t="s">
        <v>670</v>
      </c>
      <c r="F617" s="119" t="s">
        <v>671</v>
      </c>
      <c r="G617" s="120"/>
      <c r="H617" s="120"/>
      <c r="I617" s="120"/>
      <c r="J617" s="120"/>
      <c r="K617" s="120">
        <v>1</v>
      </c>
      <c r="L617" s="10" t="s">
        <v>672</v>
      </c>
      <c r="M617" s="11"/>
      <c r="N617" s="11"/>
    </row>
    <row r="618" spans="1:15" ht="25.5">
      <c r="A618" s="4">
        <v>40</v>
      </c>
      <c r="B618" s="7" t="s">
        <v>1073</v>
      </c>
      <c r="C618" s="12" t="s">
        <v>1524</v>
      </c>
      <c r="D618" s="12" t="s">
        <v>1525</v>
      </c>
      <c r="E618" s="13" t="s">
        <v>673</v>
      </c>
      <c r="F618" s="119">
        <v>39333</v>
      </c>
      <c r="G618" s="120"/>
      <c r="H618" s="120"/>
      <c r="I618" s="120"/>
      <c r="J618" s="120">
        <v>1</v>
      </c>
      <c r="K618" s="120"/>
      <c r="L618" s="10" t="s">
        <v>674</v>
      </c>
      <c r="M618" s="11"/>
      <c r="N618" s="11"/>
      <c r="O618" s="2" t="s">
        <v>675</v>
      </c>
    </row>
    <row r="619" spans="1:15" ht="38.25">
      <c r="A619" s="4">
        <v>41</v>
      </c>
      <c r="B619" s="7" t="s">
        <v>1073</v>
      </c>
      <c r="C619" s="12" t="s">
        <v>1534</v>
      </c>
      <c r="D619" s="12" t="s">
        <v>676</v>
      </c>
      <c r="E619" s="13" t="s">
        <v>677</v>
      </c>
      <c r="F619" s="119">
        <v>39363</v>
      </c>
      <c r="G619" s="120"/>
      <c r="H619" s="120">
        <v>1</v>
      </c>
      <c r="I619" s="120"/>
      <c r="J619" s="120"/>
      <c r="K619" s="120"/>
      <c r="L619" s="10" t="s">
        <v>678</v>
      </c>
      <c r="M619" s="11" t="s">
        <v>679</v>
      </c>
      <c r="N619" s="11" t="s">
        <v>503</v>
      </c>
      <c r="O619" s="2" t="s">
        <v>675</v>
      </c>
    </row>
    <row r="620" spans="1:15" ht="51">
      <c r="A620" s="4">
        <v>42</v>
      </c>
      <c r="B620" s="7" t="s">
        <v>1073</v>
      </c>
      <c r="C620" s="12" t="s">
        <v>1534</v>
      </c>
      <c r="D620" s="12" t="s">
        <v>1561</v>
      </c>
      <c r="E620" s="13" t="s">
        <v>680</v>
      </c>
      <c r="F620" s="119" t="s">
        <v>681</v>
      </c>
      <c r="G620" s="120"/>
      <c r="H620" s="120"/>
      <c r="I620" s="120">
        <v>1</v>
      </c>
      <c r="J620" s="120"/>
      <c r="K620" s="120"/>
      <c r="L620" s="10" t="s">
        <v>682</v>
      </c>
      <c r="M620" s="11"/>
      <c r="N620" s="11"/>
      <c r="O620" s="2" t="s">
        <v>675</v>
      </c>
    </row>
    <row r="621" spans="1:15" ht="25.5">
      <c r="A621" s="4">
        <v>43</v>
      </c>
      <c r="B621" s="7" t="s">
        <v>1073</v>
      </c>
      <c r="C621" s="12" t="s">
        <v>55</v>
      </c>
      <c r="D621" s="12" t="s">
        <v>1388</v>
      </c>
      <c r="E621" s="13" t="s">
        <v>683</v>
      </c>
      <c r="F621" s="119" t="s">
        <v>684</v>
      </c>
      <c r="G621" s="120"/>
      <c r="H621" s="120"/>
      <c r="I621" s="120"/>
      <c r="J621" s="120"/>
      <c r="K621" s="120">
        <v>1</v>
      </c>
      <c r="L621" s="10" t="s">
        <v>1017</v>
      </c>
      <c r="M621" s="11"/>
      <c r="N621" s="11"/>
      <c r="O621" s="2" t="s">
        <v>675</v>
      </c>
    </row>
    <row r="622" spans="1:15" ht="25.5">
      <c r="A622" s="4">
        <v>44</v>
      </c>
      <c r="B622" s="7" t="s">
        <v>1073</v>
      </c>
      <c r="C622" s="12" t="s">
        <v>55</v>
      </c>
      <c r="D622" s="12" t="s">
        <v>56</v>
      </c>
      <c r="E622" s="13" t="s">
        <v>685</v>
      </c>
      <c r="F622" s="119" t="s">
        <v>686</v>
      </c>
      <c r="G622" s="120"/>
      <c r="H622" s="120"/>
      <c r="I622" s="120"/>
      <c r="J622" s="120"/>
      <c r="K622" s="120">
        <v>1</v>
      </c>
      <c r="L622" s="10" t="s">
        <v>1017</v>
      </c>
      <c r="M622" s="11"/>
      <c r="N622" s="11"/>
      <c r="O622" s="2" t="s">
        <v>675</v>
      </c>
    </row>
    <row r="623" spans="1:15" ht="25.5">
      <c r="A623" s="4">
        <v>45</v>
      </c>
      <c r="B623" s="7" t="s">
        <v>1073</v>
      </c>
      <c r="C623" s="12" t="s">
        <v>55</v>
      </c>
      <c r="D623" s="12" t="s">
        <v>56</v>
      </c>
      <c r="E623" s="13" t="s">
        <v>687</v>
      </c>
      <c r="F623" s="119" t="s">
        <v>688</v>
      </c>
      <c r="G623" s="120"/>
      <c r="H623" s="120"/>
      <c r="I623" s="120"/>
      <c r="J623" s="120"/>
      <c r="K623" s="120">
        <v>1</v>
      </c>
      <c r="L623" s="10" t="s">
        <v>216</v>
      </c>
      <c r="M623" s="11"/>
      <c r="N623" s="11"/>
      <c r="O623" s="2" t="s">
        <v>675</v>
      </c>
    </row>
    <row r="624" spans="1:15" ht="25.5">
      <c r="A624" s="4">
        <v>46</v>
      </c>
      <c r="B624" s="7" t="s">
        <v>1073</v>
      </c>
      <c r="C624" s="12" t="s">
        <v>55</v>
      </c>
      <c r="D624" s="12" t="s">
        <v>1388</v>
      </c>
      <c r="E624" s="13" t="s">
        <v>689</v>
      </c>
      <c r="F624" s="119" t="s">
        <v>690</v>
      </c>
      <c r="G624" s="120"/>
      <c r="H624" s="120"/>
      <c r="I624" s="120"/>
      <c r="J624" s="120"/>
      <c r="K624" s="120">
        <v>1</v>
      </c>
      <c r="L624" s="10" t="s">
        <v>1017</v>
      </c>
      <c r="M624" s="11"/>
      <c r="N624" s="11"/>
      <c r="O624" s="2" t="s">
        <v>675</v>
      </c>
    </row>
    <row r="625" spans="1:15" ht="25.5">
      <c r="A625" s="4">
        <v>47</v>
      </c>
      <c r="B625" s="7" t="s">
        <v>1073</v>
      </c>
      <c r="C625" s="12" t="s">
        <v>1542</v>
      </c>
      <c r="D625" s="12" t="s">
        <v>1399</v>
      </c>
      <c r="E625" s="13" t="s">
        <v>691</v>
      </c>
      <c r="F625" s="119" t="s">
        <v>692</v>
      </c>
      <c r="G625" s="120"/>
      <c r="H625" s="120"/>
      <c r="I625" s="120"/>
      <c r="J625" s="120"/>
      <c r="K625" s="120">
        <v>1</v>
      </c>
      <c r="L625" s="10" t="s">
        <v>693</v>
      </c>
      <c r="M625" s="11"/>
      <c r="N625" s="11"/>
      <c r="O625" s="2" t="s">
        <v>675</v>
      </c>
    </row>
    <row r="626" spans="1:15" ht="38.25">
      <c r="A626" s="4">
        <v>48</v>
      </c>
      <c r="B626" s="7" t="s">
        <v>1073</v>
      </c>
      <c r="C626" s="12" t="s">
        <v>1542</v>
      </c>
      <c r="D626" s="12" t="s">
        <v>1392</v>
      </c>
      <c r="E626" s="13" t="s">
        <v>694</v>
      </c>
      <c r="F626" s="119" t="s">
        <v>695</v>
      </c>
      <c r="G626" s="120"/>
      <c r="H626" s="120"/>
      <c r="I626" s="120">
        <v>1</v>
      </c>
      <c r="J626" s="120"/>
      <c r="K626" s="120"/>
      <c r="L626" s="10" t="s">
        <v>1573</v>
      </c>
      <c r="M626" s="11"/>
      <c r="N626" s="11" t="s">
        <v>1574</v>
      </c>
      <c r="O626" s="2" t="s">
        <v>675</v>
      </c>
    </row>
    <row r="627" spans="1:15" ht="51">
      <c r="A627" s="4">
        <v>49</v>
      </c>
      <c r="B627" s="7" t="s">
        <v>1073</v>
      </c>
      <c r="C627" s="12" t="s">
        <v>1542</v>
      </c>
      <c r="D627" s="12" t="s">
        <v>1392</v>
      </c>
      <c r="E627" s="13" t="s">
        <v>1575</v>
      </c>
      <c r="F627" s="119" t="s">
        <v>1222</v>
      </c>
      <c r="G627" s="120"/>
      <c r="H627" s="120">
        <v>1</v>
      </c>
      <c r="I627" s="120"/>
      <c r="J627" s="120"/>
      <c r="K627" s="120"/>
      <c r="L627" s="10" t="s">
        <v>1223</v>
      </c>
      <c r="M627" s="11" t="s">
        <v>1224</v>
      </c>
      <c r="N627" s="11" t="s">
        <v>503</v>
      </c>
      <c r="O627" s="2" t="s">
        <v>675</v>
      </c>
    </row>
    <row r="628" spans="1:15" ht="25.5">
      <c r="A628" s="4">
        <v>50</v>
      </c>
      <c r="B628" s="7" t="s">
        <v>1073</v>
      </c>
      <c r="C628" s="12" t="s">
        <v>1542</v>
      </c>
      <c r="D628" s="12" t="s">
        <v>98</v>
      </c>
      <c r="E628" s="13" t="s">
        <v>1225</v>
      </c>
      <c r="F628" s="119" t="s">
        <v>1226</v>
      </c>
      <c r="G628" s="120"/>
      <c r="H628" s="120"/>
      <c r="I628" s="120"/>
      <c r="J628" s="120"/>
      <c r="K628" s="120">
        <v>1</v>
      </c>
      <c r="L628" s="10" t="s">
        <v>1227</v>
      </c>
      <c r="M628" s="11"/>
      <c r="N628" s="11"/>
      <c r="O628" s="2" t="s">
        <v>675</v>
      </c>
    </row>
    <row r="629" spans="1:15" ht="25.5">
      <c r="A629" s="4">
        <v>51</v>
      </c>
      <c r="B629" s="7" t="s">
        <v>1073</v>
      </c>
      <c r="C629" s="12" t="s">
        <v>1542</v>
      </c>
      <c r="D629" s="12" t="s">
        <v>1543</v>
      </c>
      <c r="E629" s="13" t="s">
        <v>1228</v>
      </c>
      <c r="F629" s="119" t="s">
        <v>1229</v>
      </c>
      <c r="G629" s="120"/>
      <c r="H629" s="120"/>
      <c r="I629" s="120"/>
      <c r="J629" s="120"/>
      <c r="K629" s="120">
        <v>1</v>
      </c>
      <c r="L629" s="10" t="s">
        <v>1017</v>
      </c>
      <c r="M629" s="11"/>
      <c r="N629" s="11"/>
      <c r="O629" s="2" t="s">
        <v>675</v>
      </c>
    </row>
    <row r="630" spans="1:15" ht="38.25">
      <c r="A630" s="4">
        <v>52</v>
      </c>
      <c r="B630" s="7" t="s">
        <v>1073</v>
      </c>
      <c r="C630" s="12" t="s">
        <v>1542</v>
      </c>
      <c r="D630" s="12" t="s">
        <v>1392</v>
      </c>
      <c r="E630" s="13" t="s">
        <v>1230</v>
      </c>
      <c r="F630" s="119" t="s">
        <v>1231</v>
      </c>
      <c r="G630" s="120"/>
      <c r="H630" s="120"/>
      <c r="I630" s="120">
        <v>1</v>
      </c>
      <c r="J630" s="120"/>
      <c r="K630" s="120"/>
      <c r="L630" s="10" t="s">
        <v>1232</v>
      </c>
      <c r="M630" s="11"/>
      <c r="N630" s="11"/>
      <c r="O630" s="2" t="s">
        <v>675</v>
      </c>
    </row>
    <row r="631" spans="1:15" ht="25.5">
      <c r="A631" s="4">
        <v>53</v>
      </c>
      <c r="B631" s="7" t="s">
        <v>1073</v>
      </c>
      <c r="C631" s="12" t="s">
        <v>1542</v>
      </c>
      <c r="D631" s="12" t="s">
        <v>1543</v>
      </c>
      <c r="E631" s="13" t="s">
        <v>1233</v>
      </c>
      <c r="F631" s="119" t="s">
        <v>1234</v>
      </c>
      <c r="G631" s="120"/>
      <c r="H631" s="120"/>
      <c r="I631" s="120"/>
      <c r="J631" s="120"/>
      <c r="K631" s="120">
        <v>1</v>
      </c>
      <c r="L631" s="10" t="s">
        <v>628</v>
      </c>
      <c r="M631" s="11"/>
      <c r="N631" s="11"/>
      <c r="O631" s="2" t="s">
        <v>675</v>
      </c>
    </row>
    <row r="632" spans="1:15" ht="25.5">
      <c r="A632" s="4">
        <v>54</v>
      </c>
      <c r="B632" s="7" t="s">
        <v>1073</v>
      </c>
      <c r="C632" s="12" t="s">
        <v>1542</v>
      </c>
      <c r="D632" s="12" t="s">
        <v>1399</v>
      </c>
      <c r="E632" s="13" t="s">
        <v>629</v>
      </c>
      <c r="F632" s="119" t="s">
        <v>410</v>
      </c>
      <c r="G632" s="120"/>
      <c r="H632" s="120"/>
      <c r="I632" s="120"/>
      <c r="J632" s="120"/>
      <c r="K632" s="120">
        <v>1</v>
      </c>
      <c r="L632" s="10" t="s">
        <v>411</v>
      </c>
      <c r="M632" s="11"/>
      <c r="N632" s="11"/>
      <c r="O632" s="2" t="s">
        <v>675</v>
      </c>
    </row>
    <row r="633" spans="1:15" ht="25.5">
      <c r="A633" s="4">
        <v>55</v>
      </c>
      <c r="B633" s="7" t="s">
        <v>1073</v>
      </c>
      <c r="C633" s="12" t="s">
        <v>1534</v>
      </c>
      <c r="D633" s="12" t="s">
        <v>1535</v>
      </c>
      <c r="E633" s="13" t="s">
        <v>412</v>
      </c>
      <c r="F633" s="119" t="s">
        <v>413</v>
      </c>
      <c r="G633" s="120"/>
      <c r="H633" s="120"/>
      <c r="I633" s="120">
        <v>1</v>
      </c>
      <c r="J633" s="120">
        <v>1</v>
      </c>
      <c r="K633" s="120"/>
      <c r="L633" s="10" t="s">
        <v>414</v>
      </c>
      <c r="M633" s="11"/>
      <c r="N633" s="11"/>
      <c r="O633" s="2" t="s">
        <v>675</v>
      </c>
    </row>
    <row r="634" spans="1:15" ht="25.5">
      <c r="A634" s="4">
        <v>56</v>
      </c>
      <c r="B634" s="7" t="s">
        <v>1073</v>
      </c>
      <c r="C634" s="12" t="s">
        <v>55</v>
      </c>
      <c r="D634" s="12" t="s">
        <v>1378</v>
      </c>
      <c r="E634" s="13" t="s">
        <v>415</v>
      </c>
      <c r="F634" s="119" t="s">
        <v>1226</v>
      </c>
      <c r="G634" s="120"/>
      <c r="H634" s="120"/>
      <c r="I634" s="120"/>
      <c r="J634" s="120"/>
      <c r="K634" s="120">
        <v>1</v>
      </c>
      <c r="L634" s="10" t="s">
        <v>672</v>
      </c>
      <c r="M634" s="11"/>
      <c r="N634" s="11"/>
      <c r="O634" s="2" t="s">
        <v>675</v>
      </c>
    </row>
    <row r="635" spans="1:15" ht="25.5">
      <c r="A635" s="4">
        <v>57</v>
      </c>
      <c r="B635" s="7" t="s">
        <v>1073</v>
      </c>
      <c r="C635" s="12" t="s">
        <v>55</v>
      </c>
      <c r="D635" s="12" t="s">
        <v>1558</v>
      </c>
      <c r="E635" s="13" t="s">
        <v>416</v>
      </c>
      <c r="F635" s="119" t="s">
        <v>417</v>
      </c>
      <c r="G635" s="120"/>
      <c r="H635" s="120"/>
      <c r="I635" s="120"/>
      <c r="J635" s="120"/>
      <c r="K635" s="120">
        <v>1</v>
      </c>
      <c r="L635" s="10" t="s">
        <v>418</v>
      </c>
      <c r="M635" s="11"/>
      <c r="N635" s="11"/>
      <c r="O635" s="2" t="s">
        <v>675</v>
      </c>
    </row>
    <row r="636" spans="1:15" ht="25.5">
      <c r="A636" s="4">
        <v>58</v>
      </c>
      <c r="B636" s="7" t="s">
        <v>1073</v>
      </c>
      <c r="C636" s="12" t="s">
        <v>55</v>
      </c>
      <c r="D636" s="12" t="s">
        <v>419</v>
      </c>
      <c r="E636" s="13" t="s">
        <v>420</v>
      </c>
      <c r="F636" s="119" t="s">
        <v>421</v>
      </c>
      <c r="G636" s="120"/>
      <c r="H636" s="120"/>
      <c r="I636" s="120"/>
      <c r="J636" s="120"/>
      <c r="K636" s="120">
        <v>1</v>
      </c>
      <c r="L636" s="10" t="s">
        <v>672</v>
      </c>
      <c r="M636" s="11"/>
      <c r="N636" s="11"/>
      <c r="O636" s="2" t="s">
        <v>675</v>
      </c>
    </row>
    <row r="637" spans="1:15" ht="25.5">
      <c r="A637" s="4">
        <v>59</v>
      </c>
      <c r="B637" s="7" t="s">
        <v>1073</v>
      </c>
      <c r="C637" s="12" t="s">
        <v>55</v>
      </c>
      <c r="D637" s="12" t="s">
        <v>1378</v>
      </c>
      <c r="E637" s="13" t="s">
        <v>1266</v>
      </c>
      <c r="F637" s="119" t="s">
        <v>1469</v>
      </c>
      <c r="G637" s="120"/>
      <c r="H637" s="120"/>
      <c r="I637" s="120"/>
      <c r="J637" s="120"/>
      <c r="K637" s="120">
        <v>1</v>
      </c>
      <c r="L637" s="10" t="s">
        <v>628</v>
      </c>
      <c r="M637" s="11"/>
      <c r="N637" s="11"/>
      <c r="O637" s="2" t="s">
        <v>675</v>
      </c>
    </row>
    <row r="638" spans="1:15" ht="25.5">
      <c r="A638" s="4">
        <v>60</v>
      </c>
      <c r="B638" s="7" t="s">
        <v>1073</v>
      </c>
      <c r="C638" s="12" t="s">
        <v>55</v>
      </c>
      <c r="D638" s="12" t="s">
        <v>1378</v>
      </c>
      <c r="E638" s="13" t="s">
        <v>1470</v>
      </c>
      <c r="F638" s="119" t="s">
        <v>1150</v>
      </c>
      <c r="G638" s="120"/>
      <c r="H638" s="120"/>
      <c r="I638" s="120"/>
      <c r="J638" s="120"/>
      <c r="K638" s="120">
        <v>1</v>
      </c>
      <c r="L638" s="10" t="s">
        <v>628</v>
      </c>
      <c r="M638" s="11"/>
      <c r="N638" s="11"/>
      <c r="O638" s="2" t="s">
        <v>675</v>
      </c>
    </row>
    <row r="639" spans="1:15" ht="25.5">
      <c r="A639" s="4">
        <v>61</v>
      </c>
      <c r="B639" s="7" t="s">
        <v>1073</v>
      </c>
      <c r="C639" s="12" t="s">
        <v>55</v>
      </c>
      <c r="D639" s="12" t="s">
        <v>1388</v>
      </c>
      <c r="E639" s="13" t="s">
        <v>1151</v>
      </c>
      <c r="F639" s="119" t="s">
        <v>1226</v>
      </c>
      <c r="G639" s="120"/>
      <c r="H639" s="120"/>
      <c r="I639" s="120"/>
      <c r="J639" s="120">
        <v>1</v>
      </c>
      <c r="K639" s="120" t="s">
        <v>1152</v>
      </c>
      <c r="L639" s="10" t="s">
        <v>628</v>
      </c>
      <c r="M639" s="11"/>
      <c r="N639" s="11"/>
      <c r="O639" s="2" t="s">
        <v>675</v>
      </c>
    </row>
    <row r="640" spans="1:15" ht="25.5">
      <c r="A640" s="4">
        <v>62</v>
      </c>
      <c r="B640" s="7" t="s">
        <v>1073</v>
      </c>
      <c r="C640" s="12" t="s">
        <v>55</v>
      </c>
      <c r="D640" s="12" t="s">
        <v>1388</v>
      </c>
      <c r="E640" s="13" t="s">
        <v>1153</v>
      </c>
      <c r="F640" s="119" t="s">
        <v>410</v>
      </c>
      <c r="G640" s="120"/>
      <c r="H640" s="120"/>
      <c r="I640" s="120"/>
      <c r="J640" s="120"/>
      <c r="K640" s="120">
        <v>1</v>
      </c>
      <c r="L640" s="10" t="s">
        <v>628</v>
      </c>
      <c r="M640" s="11"/>
      <c r="N640" s="11"/>
      <c r="O640" s="2" t="s">
        <v>675</v>
      </c>
    </row>
    <row r="641" spans="1:15" ht="25.5">
      <c r="A641" s="4">
        <v>63</v>
      </c>
      <c r="B641" s="7" t="s">
        <v>1073</v>
      </c>
      <c r="C641" s="12" t="s">
        <v>55</v>
      </c>
      <c r="D641" s="12" t="s">
        <v>1548</v>
      </c>
      <c r="E641" s="13" t="s">
        <v>1154</v>
      </c>
      <c r="F641" s="119" t="s">
        <v>410</v>
      </c>
      <c r="G641" s="120"/>
      <c r="H641" s="120"/>
      <c r="I641" s="120"/>
      <c r="J641" s="120"/>
      <c r="K641" s="120">
        <v>1</v>
      </c>
      <c r="L641" s="10" t="s">
        <v>628</v>
      </c>
      <c r="M641" s="11"/>
      <c r="N641" s="11"/>
      <c r="O641" s="2" t="s">
        <v>675</v>
      </c>
    </row>
    <row r="642" spans="1:15" ht="25.5">
      <c r="A642" s="4">
        <v>64</v>
      </c>
      <c r="B642" s="7" t="s">
        <v>1073</v>
      </c>
      <c r="C642" s="12" t="s">
        <v>55</v>
      </c>
      <c r="D642" s="12" t="s">
        <v>1388</v>
      </c>
      <c r="E642" s="13" t="s">
        <v>1155</v>
      </c>
      <c r="F642" s="119" t="s">
        <v>1156</v>
      </c>
      <c r="G642" s="120"/>
      <c r="H642" s="120"/>
      <c r="I642" s="120"/>
      <c r="J642" s="120"/>
      <c r="K642" s="120">
        <v>1</v>
      </c>
      <c r="L642" s="10" t="s">
        <v>628</v>
      </c>
      <c r="M642" s="11"/>
      <c r="N642" s="11"/>
      <c r="O642" s="2" t="s">
        <v>675</v>
      </c>
    </row>
    <row r="643" spans="1:15" ht="38.25">
      <c r="A643" s="4">
        <v>65</v>
      </c>
      <c r="B643" s="7" t="s">
        <v>1073</v>
      </c>
      <c r="C643" s="12" t="s">
        <v>1524</v>
      </c>
      <c r="D643" s="12" t="s">
        <v>1530</v>
      </c>
      <c r="E643" s="13" t="s">
        <v>1157</v>
      </c>
      <c r="F643" s="119" t="s">
        <v>1158</v>
      </c>
      <c r="G643" s="120"/>
      <c r="H643" s="120"/>
      <c r="I643" s="120">
        <v>1</v>
      </c>
      <c r="J643" s="120"/>
      <c r="K643" s="120"/>
      <c r="L643" s="10" t="s">
        <v>1592</v>
      </c>
      <c r="M643" s="11"/>
      <c r="N643" s="11"/>
      <c r="O643" s="2" t="s">
        <v>675</v>
      </c>
    </row>
    <row r="644" spans="1:15" ht="25.5">
      <c r="A644" s="4">
        <v>66</v>
      </c>
      <c r="B644" s="7" t="s">
        <v>1073</v>
      </c>
      <c r="C644" s="12" t="s">
        <v>1524</v>
      </c>
      <c r="D644" s="12" t="s">
        <v>1530</v>
      </c>
      <c r="E644" s="13" t="s">
        <v>1593</v>
      </c>
      <c r="F644" s="119">
        <v>39334</v>
      </c>
      <c r="G644" s="120"/>
      <c r="H644" s="120"/>
      <c r="I644" s="120">
        <v>1</v>
      </c>
      <c r="J644" s="120"/>
      <c r="K644" s="120"/>
      <c r="L644" s="10" t="s">
        <v>1594</v>
      </c>
      <c r="M644" s="11"/>
      <c r="N644" s="11"/>
    </row>
    <row r="645" spans="1:15">
      <c r="A645" s="4">
        <v>67</v>
      </c>
      <c r="B645" s="7" t="s">
        <v>1073</v>
      </c>
      <c r="C645" s="12" t="s">
        <v>1524</v>
      </c>
      <c r="D645" s="12" t="s">
        <v>1595</v>
      </c>
      <c r="E645" s="13" t="s">
        <v>1596</v>
      </c>
      <c r="F645" s="119">
        <v>39335</v>
      </c>
      <c r="G645" s="120"/>
      <c r="H645" s="120"/>
      <c r="I645" s="120"/>
      <c r="J645" s="120"/>
      <c r="K645" s="120">
        <v>1</v>
      </c>
      <c r="L645" s="10" t="s">
        <v>1017</v>
      </c>
      <c r="M645" s="11"/>
      <c r="N645" s="11"/>
    </row>
    <row r="646" spans="1:15">
      <c r="A646" s="4">
        <v>68</v>
      </c>
      <c r="B646" s="7" t="s">
        <v>1073</v>
      </c>
      <c r="C646" s="12" t="s">
        <v>1542</v>
      </c>
      <c r="D646" s="12" t="s">
        <v>98</v>
      </c>
      <c r="E646" s="13" t="s">
        <v>1597</v>
      </c>
      <c r="F646" s="119">
        <v>39328</v>
      </c>
      <c r="G646" s="120"/>
      <c r="H646" s="120"/>
      <c r="I646" s="120"/>
      <c r="J646" s="120"/>
      <c r="K646" s="120">
        <v>1</v>
      </c>
      <c r="L646" s="10" t="s">
        <v>1017</v>
      </c>
      <c r="M646" s="11"/>
      <c r="N646" s="11"/>
    </row>
    <row r="647" spans="1:15" ht="51">
      <c r="A647" s="4">
        <v>69</v>
      </c>
      <c r="B647" s="7" t="s">
        <v>1073</v>
      </c>
      <c r="C647" s="12" t="s">
        <v>1542</v>
      </c>
      <c r="D647" s="12" t="s">
        <v>1399</v>
      </c>
      <c r="E647" s="13" t="s">
        <v>1598</v>
      </c>
      <c r="F647" s="119">
        <v>39334</v>
      </c>
      <c r="G647" s="120"/>
      <c r="H647" s="120">
        <v>1</v>
      </c>
      <c r="I647" s="120"/>
      <c r="J647" s="120"/>
      <c r="K647" s="120"/>
      <c r="L647" s="10" t="s">
        <v>1599</v>
      </c>
      <c r="M647" s="11" t="s">
        <v>1224</v>
      </c>
      <c r="N647" s="11" t="s">
        <v>503</v>
      </c>
    </row>
    <row r="648" spans="1:15">
      <c r="A648" s="4">
        <v>70</v>
      </c>
      <c r="B648" s="7" t="s">
        <v>1073</v>
      </c>
      <c r="C648" s="12" t="s">
        <v>1542</v>
      </c>
      <c r="D648" s="12" t="s">
        <v>1399</v>
      </c>
      <c r="E648" s="13" t="s">
        <v>1600</v>
      </c>
      <c r="F648" s="119" t="s">
        <v>253</v>
      </c>
      <c r="G648" s="120"/>
      <c r="H648" s="120"/>
      <c r="I648" s="120">
        <v>1</v>
      </c>
      <c r="J648" s="120"/>
      <c r="K648" s="120"/>
      <c r="L648" s="10" t="s">
        <v>35</v>
      </c>
      <c r="M648" s="11"/>
      <c r="N648" s="11"/>
    </row>
    <row r="649" spans="1:15">
      <c r="A649" s="4">
        <v>71</v>
      </c>
      <c r="B649" s="7" t="s">
        <v>1073</v>
      </c>
      <c r="C649" s="12" t="s">
        <v>1542</v>
      </c>
      <c r="D649" s="12" t="s">
        <v>1399</v>
      </c>
      <c r="E649" s="13" t="s">
        <v>36</v>
      </c>
      <c r="F649" s="119" t="s">
        <v>37</v>
      </c>
      <c r="G649" s="120"/>
      <c r="H649" s="120"/>
      <c r="I649" s="120"/>
      <c r="J649" s="120"/>
      <c r="K649" s="120">
        <v>1</v>
      </c>
      <c r="L649" s="10" t="s">
        <v>1017</v>
      </c>
      <c r="M649" s="11"/>
      <c r="N649" s="11"/>
    </row>
    <row r="650" spans="1:15">
      <c r="A650" s="4">
        <v>72</v>
      </c>
      <c r="B650" s="7" t="s">
        <v>1073</v>
      </c>
      <c r="C650" s="12" t="s">
        <v>1542</v>
      </c>
      <c r="D650" s="12" t="s">
        <v>1399</v>
      </c>
      <c r="E650" s="13" t="s">
        <v>38</v>
      </c>
      <c r="F650" s="119" t="s">
        <v>39</v>
      </c>
      <c r="G650" s="120"/>
      <c r="H650" s="120"/>
      <c r="I650" s="120"/>
      <c r="J650" s="120"/>
      <c r="K650" s="120">
        <v>1</v>
      </c>
      <c r="L650" s="10" t="s">
        <v>1017</v>
      </c>
      <c r="M650" s="11"/>
      <c r="N650" s="11"/>
    </row>
    <row r="651" spans="1:15">
      <c r="A651" s="4">
        <v>73</v>
      </c>
      <c r="B651" s="7" t="s">
        <v>1073</v>
      </c>
      <c r="C651" s="12" t="s">
        <v>1534</v>
      </c>
      <c r="D651" s="12" t="s">
        <v>40</v>
      </c>
      <c r="E651" s="13" t="s">
        <v>41</v>
      </c>
      <c r="F651" s="119">
        <v>39150</v>
      </c>
      <c r="G651" s="120"/>
      <c r="H651" s="120"/>
      <c r="I651" s="120"/>
      <c r="J651" s="120"/>
      <c r="K651" s="120">
        <v>1</v>
      </c>
      <c r="L651" s="10" t="s">
        <v>693</v>
      </c>
      <c r="M651" s="11"/>
      <c r="N651" s="11"/>
    </row>
    <row r="652" spans="1:15">
      <c r="A652" s="4">
        <v>74</v>
      </c>
      <c r="B652" s="7" t="s">
        <v>1073</v>
      </c>
      <c r="C652" s="12" t="s">
        <v>1534</v>
      </c>
      <c r="D652" s="12" t="s">
        <v>1535</v>
      </c>
      <c r="E652" s="13" t="s">
        <v>42</v>
      </c>
      <c r="F652" s="119" t="s">
        <v>43</v>
      </c>
      <c r="G652" s="120"/>
      <c r="H652" s="120"/>
      <c r="I652" s="120"/>
      <c r="J652" s="120"/>
      <c r="K652" s="120">
        <v>1</v>
      </c>
      <c r="L652" s="10" t="s">
        <v>693</v>
      </c>
      <c r="M652" s="11"/>
      <c r="N652" s="11"/>
    </row>
    <row r="653" spans="1:15">
      <c r="A653" s="4">
        <v>75</v>
      </c>
      <c r="B653" s="7" t="s">
        <v>1073</v>
      </c>
      <c r="C653" s="12" t="s">
        <v>55</v>
      </c>
      <c r="D653" s="12" t="s">
        <v>1388</v>
      </c>
      <c r="E653" s="13" t="s">
        <v>44</v>
      </c>
      <c r="F653" s="119" t="s">
        <v>45</v>
      </c>
      <c r="G653" s="120"/>
      <c r="H653" s="120"/>
      <c r="I653" s="120"/>
      <c r="J653" s="120"/>
      <c r="K653" s="120">
        <v>1</v>
      </c>
      <c r="L653" s="10" t="s">
        <v>1624</v>
      </c>
      <c r="M653" s="11"/>
      <c r="N653" s="11"/>
    </row>
    <row r="654" spans="1:15">
      <c r="A654" s="4">
        <v>76</v>
      </c>
      <c r="B654" s="7" t="s">
        <v>1073</v>
      </c>
      <c r="C654" s="12" t="s">
        <v>55</v>
      </c>
      <c r="D654" s="12" t="s">
        <v>56</v>
      </c>
      <c r="E654" s="13" t="s">
        <v>1625</v>
      </c>
      <c r="F654" s="119">
        <v>39091</v>
      </c>
      <c r="G654" s="120"/>
      <c r="H654" s="120"/>
      <c r="I654" s="120"/>
      <c r="J654" s="120"/>
      <c r="K654" s="120">
        <v>1</v>
      </c>
      <c r="L654" s="10" t="s">
        <v>1626</v>
      </c>
      <c r="M654" s="11"/>
      <c r="N654" s="11"/>
    </row>
    <row r="655" spans="1:15">
      <c r="A655" s="4">
        <v>77</v>
      </c>
      <c r="B655" s="7" t="s">
        <v>1073</v>
      </c>
      <c r="C655" s="12" t="s">
        <v>55</v>
      </c>
      <c r="D655" s="12" t="s">
        <v>1388</v>
      </c>
      <c r="E655" s="13" t="s">
        <v>1627</v>
      </c>
      <c r="F655" s="119" t="s">
        <v>1628</v>
      </c>
      <c r="G655" s="120"/>
      <c r="H655" s="120"/>
      <c r="I655" s="120"/>
      <c r="J655" s="120"/>
      <c r="K655" s="120">
        <v>1</v>
      </c>
      <c r="L655" s="10" t="s">
        <v>1626</v>
      </c>
      <c r="M655" s="11"/>
      <c r="N655" s="11"/>
    </row>
    <row r="656" spans="1:15">
      <c r="A656" s="4">
        <v>78</v>
      </c>
      <c r="B656" s="7" t="s">
        <v>1073</v>
      </c>
      <c r="C656" s="12" t="s">
        <v>55</v>
      </c>
      <c r="D656" s="12" t="s">
        <v>56</v>
      </c>
      <c r="E656" s="13" t="s">
        <v>1629</v>
      </c>
      <c r="F656" s="119" t="s">
        <v>253</v>
      </c>
      <c r="G656" s="120"/>
      <c r="H656" s="120"/>
      <c r="I656" s="120"/>
      <c r="J656" s="120"/>
      <c r="K656" s="120">
        <v>1</v>
      </c>
      <c r="L656" s="10" t="s">
        <v>1624</v>
      </c>
      <c r="M656" s="11"/>
      <c r="N656" s="11"/>
    </row>
    <row r="657" spans="1:14">
      <c r="A657" s="4">
        <v>79</v>
      </c>
      <c r="B657" s="7" t="s">
        <v>1073</v>
      </c>
      <c r="C657" s="12" t="s">
        <v>55</v>
      </c>
      <c r="D657" s="12" t="s">
        <v>56</v>
      </c>
      <c r="E657" s="13" t="s">
        <v>1630</v>
      </c>
      <c r="F657" s="119" t="s">
        <v>1631</v>
      </c>
      <c r="G657" s="120"/>
      <c r="H657" s="120"/>
      <c r="I657" s="120"/>
      <c r="J657" s="120"/>
      <c r="K657" s="120">
        <v>1</v>
      </c>
      <c r="L657" s="10" t="s">
        <v>1624</v>
      </c>
      <c r="M657" s="11"/>
      <c r="N657" s="11"/>
    </row>
    <row r="658" spans="1:14">
      <c r="A658" s="4">
        <v>80</v>
      </c>
      <c r="B658" s="7" t="s">
        <v>1073</v>
      </c>
      <c r="C658" s="12" t="s">
        <v>55</v>
      </c>
      <c r="D658" s="12" t="s">
        <v>1558</v>
      </c>
      <c r="E658" s="13" t="s">
        <v>1632</v>
      </c>
      <c r="F658" s="119" t="s">
        <v>1633</v>
      </c>
      <c r="G658" s="120"/>
      <c r="H658" s="120"/>
      <c r="I658" s="120"/>
      <c r="J658" s="120"/>
      <c r="K658" s="120">
        <v>1</v>
      </c>
      <c r="L658" s="10" t="s">
        <v>1624</v>
      </c>
      <c r="M658" s="11"/>
      <c r="N658" s="11"/>
    </row>
    <row r="659" spans="1:14">
      <c r="A659" s="4">
        <v>81</v>
      </c>
      <c r="B659" s="7" t="s">
        <v>1073</v>
      </c>
      <c r="C659" s="12" t="s">
        <v>55</v>
      </c>
      <c r="D659" s="12" t="s">
        <v>1558</v>
      </c>
      <c r="E659" s="13" t="s">
        <v>1634</v>
      </c>
      <c r="F659" s="119" t="s">
        <v>1635</v>
      </c>
      <c r="G659" s="120"/>
      <c r="H659" s="120"/>
      <c r="I659" s="120"/>
      <c r="J659" s="120"/>
      <c r="K659" s="120">
        <v>1</v>
      </c>
      <c r="L659" s="10" t="s">
        <v>1626</v>
      </c>
      <c r="M659" s="11"/>
      <c r="N659" s="11"/>
    </row>
    <row r="660" spans="1:14">
      <c r="A660" s="4">
        <v>82</v>
      </c>
      <c r="B660" s="7" t="s">
        <v>1073</v>
      </c>
      <c r="C660" s="12" t="s">
        <v>55</v>
      </c>
      <c r="D660" s="12" t="s">
        <v>1558</v>
      </c>
      <c r="E660" s="13" t="s">
        <v>1636</v>
      </c>
      <c r="F660" s="119" t="s">
        <v>1637</v>
      </c>
      <c r="G660" s="120"/>
      <c r="H660" s="120"/>
      <c r="I660" s="120"/>
      <c r="J660" s="120"/>
      <c r="K660" s="120">
        <v>1</v>
      </c>
      <c r="L660" s="10" t="s">
        <v>1624</v>
      </c>
      <c r="M660" s="11"/>
      <c r="N660" s="11"/>
    </row>
    <row r="661" spans="1:14">
      <c r="A661" s="4">
        <v>83</v>
      </c>
      <c r="B661" s="7" t="s">
        <v>1073</v>
      </c>
      <c r="C661" s="12" t="s">
        <v>55</v>
      </c>
      <c r="D661" s="12" t="s">
        <v>56</v>
      </c>
      <c r="E661" s="13" t="s">
        <v>1638</v>
      </c>
      <c r="F661" s="119" t="s">
        <v>39</v>
      </c>
      <c r="G661" s="120"/>
      <c r="H661" s="120"/>
      <c r="I661" s="120"/>
      <c r="J661" s="120"/>
      <c r="K661" s="120">
        <v>1</v>
      </c>
      <c r="L661" s="10" t="s">
        <v>1626</v>
      </c>
      <c r="M661" s="11"/>
      <c r="N661" s="11"/>
    </row>
    <row r="662" spans="1:14">
      <c r="A662" s="4">
        <v>84</v>
      </c>
      <c r="B662" s="7" t="s">
        <v>1073</v>
      </c>
      <c r="C662" s="12" t="s">
        <v>55</v>
      </c>
      <c r="D662" s="12" t="s">
        <v>1558</v>
      </c>
      <c r="E662" s="13" t="s">
        <v>1639</v>
      </c>
      <c r="F662" s="119" t="s">
        <v>1640</v>
      </c>
      <c r="G662" s="120"/>
      <c r="H662" s="120"/>
      <c r="I662" s="120"/>
      <c r="J662" s="120"/>
      <c r="K662" s="120">
        <v>1</v>
      </c>
      <c r="L662" s="10" t="s">
        <v>1626</v>
      </c>
      <c r="M662" s="11"/>
      <c r="N662" s="11"/>
    </row>
    <row r="663" spans="1:14">
      <c r="A663" s="4">
        <v>85</v>
      </c>
      <c r="B663" s="7" t="s">
        <v>1073</v>
      </c>
      <c r="C663" s="12" t="s">
        <v>55</v>
      </c>
      <c r="D663" s="12" t="s">
        <v>1558</v>
      </c>
      <c r="E663" s="13" t="s">
        <v>1641</v>
      </c>
      <c r="F663" s="119" t="s">
        <v>1642</v>
      </c>
      <c r="G663" s="120"/>
      <c r="H663" s="120"/>
      <c r="I663" s="120"/>
      <c r="J663" s="120"/>
      <c r="K663" s="120">
        <v>1</v>
      </c>
      <c r="L663" s="10" t="s">
        <v>1626</v>
      </c>
      <c r="M663" s="11"/>
      <c r="N663" s="11"/>
    </row>
    <row r="664" spans="1:14" ht="25.5">
      <c r="A664" s="4">
        <v>86</v>
      </c>
      <c r="B664" s="7" t="s">
        <v>1073</v>
      </c>
      <c r="C664" s="12" t="s">
        <v>55</v>
      </c>
      <c r="D664" s="12" t="s">
        <v>1643</v>
      </c>
      <c r="E664" s="13" t="s">
        <v>1788</v>
      </c>
      <c r="F664" s="119" t="s">
        <v>1789</v>
      </c>
      <c r="G664" s="120"/>
      <c r="H664" s="120"/>
      <c r="I664" s="120"/>
      <c r="J664" s="120"/>
      <c r="K664" s="120">
        <v>1</v>
      </c>
      <c r="L664" s="10" t="s">
        <v>1790</v>
      </c>
      <c r="M664" s="11"/>
      <c r="N664" s="11"/>
    </row>
    <row r="665" spans="1:14" ht="25.5">
      <c r="A665" s="4">
        <v>87</v>
      </c>
      <c r="B665" s="7" t="s">
        <v>1073</v>
      </c>
      <c r="C665" s="12" t="s">
        <v>55</v>
      </c>
      <c r="D665" s="12" t="s">
        <v>1378</v>
      </c>
      <c r="E665" s="13" t="s">
        <v>1791</v>
      </c>
      <c r="F665" s="119" t="s">
        <v>1792</v>
      </c>
      <c r="G665" s="120"/>
      <c r="H665" s="120"/>
      <c r="I665" s="120">
        <v>1</v>
      </c>
      <c r="J665" s="120"/>
      <c r="K665" s="120"/>
      <c r="L665" s="10" t="s">
        <v>1793</v>
      </c>
      <c r="M665" s="11"/>
      <c r="N665" s="11"/>
    </row>
    <row r="666" spans="1:14" ht="38.25">
      <c r="A666" s="4">
        <v>88</v>
      </c>
      <c r="B666" s="7" t="s">
        <v>1073</v>
      </c>
      <c r="C666" s="12" t="s">
        <v>1794</v>
      </c>
      <c r="D666" s="12" t="s">
        <v>1795</v>
      </c>
      <c r="E666" s="13" t="s">
        <v>1796</v>
      </c>
      <c r="F666" s="119" t="s">
        <v>1797</v>
      </c>
      <c r="G666" s="120"/>
      <c r="H666" s="120"/>
      <c r="I666" s="120"/>
      <c r="J666" s="120">
        <v>1</v>
      </c>
      <c r="K666" s="120"/>
      <c r="L666" s="10" t="s">
        <v>1798</v>
      </c>
      <c r="M666" s="11"/>
      <c r="N666" s="11"/>
    </row>
    <row r="667" spans="1:14" ht="25.5">
      <c r="A667" s="4">
        <v>89</v>
      </c>
      <c r="B667" s="7" t="s">
        <v>1073</v>
      </c>
      <c r="C667" s="12" t="s">
        <v>55</v>
      </c>
      <c r="D667" s="12" t="s">
        <v>1799</v>
      </c>
      <c r="E667" s="13" t="s">
        <v>1800</v>
      </c>
      <c r="F667" s="119" t="s">
        <v>1801</v>
      </c>
      <c r="G667" s="120"/>
      <c r="H667" s="120"/>
      <c r="I667" s="120"/>
      <c r="J667" s="120">
        <v>1</v>
      </c>
      <c r="K667" s="120"/>
      <c r="L667" s="10" t="s">
        <v>1802</v>
      </c>
      <c r="M667" s="11"/>
      <c r="N667" s="11"/>
    </row>
    <row r="668" spans="1:14" ht="25.5">
      <c r="A668" s="4">
        <v>90</v>
      </c>
      <c r="B668" s="7" t="s">
        <v>1073</v>
      </c>
      <c r="C668" s="12" t="s">
        <v>1803</v>
      </c>
      <c r="D668" s="12" t="s">
        <v>1543</v>
      </c>
      <c r="E668" s="13" t="s">
        <v>1804</v>
      </c>
      <c r="F668" s="119" t="s">
        <v>25</v>
      </c>
      <c r="G668" s="120"/>
      <c r="H668" s="120"/>
      <c r="I668" s="120"/>
      <c r="J668" s="120"/>
      <c r="K668" s="120">
        <v>1</v>
      </c>
      <c r="L668" s="10" t="s">
        <v>1805</v>
      </c>
      <c r="M668" s="11"/>
      <c r="N668" s="11"/>
    </row>
    <row r="669" spans="1:14" ht="25.5">
      <c r="A669" s="4">
        <v>91</v>
      </c>
      <c r="B669" s="7" t="s">
        <v>1073</v>
      </c>
      <c r="C669" s="12" t="s">
        <v>55</v>
      </c>
      <c r="D669" s="12" t="s">
        <v>1806</v>
      </c>
      <c r="E669" s="13" t="s">
        <v>1807</v>
      </c>
      <c r="F669" s="119" t="s">
        <v>1808</v>
      </c>
      <c r="G669" s="120"/>
      <c r="H669" s="120"/>
      <c r="I669" s="120"/>
      <c r="J669" s="120"/>
      <c r="K669" s="120">
        <v>1</v>
      </c>
      <c r="L669" s="10" t="s">
        <v>1809</v>
      </c>
      <c r="M669" s="11"/>
      <c r="N669" s="11"/>
    </row>
    <row r="670" spans="1:14" ht="25.5">
      <c r="A670" s="4">
        <v>92</v>
      </c>
      <c r="B670" s="7" t="s">
        <v>1073</v>
      </c>
      <c r="C670" s="12" t="s">
        <v>55</v>
      </c>
      <c r="D670" s="12" t="s">
        <v>1438</v>
      </c>
      <c r="E670" s="13" t="s">
        <v>1439</v>
      </c>
      <c r="F670" s="119" t="s">
        <v>1440</v>
      </c>
      <c r="G670" s="120"/>
      <c r="H670" s="120"/>
      <c r="I670" s="120"/>
      <c r="J670" s="120"/>
      <c r="K670" s="120">
        <v>1</v>
      </c>
      <c r="L670" s="10" t="s">
        <v>1441</v>
      </c>
      <c r="M670" s="11"/>
      <c r="N670" s="11"/>
    </row>
    <row r="671" spans="1:14" ht="38.25">
      <c r="A671" s="4">
        <v>93</v>
      </c>
      <c r="B671" s="7" t="s">
        <v>1073</v>
      </c>
      <c r="C671" s="12" t="s">
        <v>1542</v>
      </c>
      <c r="D671" s="12" t="s">
        <v>1543</v>
      </c>
      <c r="E671" s="13" t="s">
        <v>1442</v>
      </c>
      <c r="F671" s="119" t="s">
        <v>1440</v>
      </c>
      <c r="G671" s="120"/>
      <c r="H671" s="120">
        <v>1</v>
      </c>
      <c r="I671" s="120"/>
      <c r="J671" s="120"/>
      <c r="K671" s="120"/>
      <c r="L671" s="10" t="s">
        <v>616</v>
      </c>
      <c r="M671" s="11"/>
      <c r="N671" s="11"/>
    </row>
    <row r="672" spans="1:14">
      <c r="A672" s="4">
        <v>94</v>
      </c>
      <c r="B672" s="7" t="s">
        <v>1073</v>
      </c>
      <c r="C672" s="12" t="s">
        <v>1803</v>
      </c>
      <c r="D672" s="12" t="s">
        <v>1399</v>
      </c>
      <c r="E672" s="13" t="s">
        <v>617</v>
      </c>
      <c r="F672" s="119" t="s">
        <v>1440</v>
      </c>
      <c r="G672" s="120"/>
      <c r="H672" s="120"/>
      <c r="I672" s="120">
        <v>1</v>
      </c>
      <c r="J672" s="120"/>
      <c r="K672" s="120"/>
      <c r="L672" s="10" t="s">
        <v>1017</v>
      </c>
      <c r="M672" s="11"/>
      <c r="N672" s="11"/>
    </row>
    <row r="673" spans="1:14" ht="25.5">
      <c r="A673" s="4">
        <v>95</v>
      </c>
      <c r="B673" s="7" t="s">
        <v>1073</v>
      </c>
      <c r="C673" s="12" t="s">
        <v>1542</v>
      </c>
      <c r="D673" s="12" t="s">
        <v>1399</v>
      </c>
      <c r="E673" s="13" t="s">
        <v>206</v>
      </c>
      <c r="F673" s="119" t="s">
        <v>1440</v>
      </c>
      <c r="G673" s="120"/>
      <c r="H673" s="120">
        <v>1</v>
      </c>
      <c r="I673" s="120"/>
      <c r="J673" s="120"/>
      <c r="K673" s="120"/>
      <c r="L673" s="10" t="s">
        <v>618</v>
      </c>
      <c r="M673" s="11"/>
      <c r="N673" s="11"/>
    </row>
    <row r="674" spans="1:14">
      <c r="A674" s="4">
        <v>96</v>
      </c>
      <c r="B674" s="7" t="s">
        <v>1073</v>
      </c>
      <c r="C674" s="12" t="s">
        <v>1803</v>
      </c>
      <c r="D674" s="12" t="s">
        <v>1399</v>
      </c>
      <c r="E674" s="13" t="s">
        <v>207</v>
      </c>
      <c r="F674" s="119" t="s">
        <v>619</v>
      </c>
      <c r="G674" s="120"/>
      <c r="H674" s="120"/>
      <c r="I674" s="120"/>
      <c r="J674" s="120"/>
      <c r="K674" s="120">
        <v>1</v>
      </c>
      <c r="L674" s="10" t="s">
        <v>1017</v>
      </c>
      <c r="M674" s="11"/>
      <c r="N674" s="11"/>
    </row>
    <row r="675" spans="1:14" ht="51">
      <c r="A675" s="4">
        <v>97</v>
      </c>
      <c r="B675" s="7" t="s">
        <v>1073</v>
      </c>
      <c r="C675" s="12" t="s">
        <v>1803</v>
      </c>
      <c r="D675" s="12" t="s">
        <v>1399</v>
      </c>
      <c r="E675" s="13" t="s">
        <v>208</v>
      </c>
      <c r="F675" s="119" t="s">
        <v>620</v>
      </c>
      <c r="G675" s="120"/>
      <c r="H675" s="120"/>
      <c r="I675" s="120"/>
      <c r="J675" s="120"/>
      <c r="K675" s="120">
        <v>1</v>
      </c>
      <c r="L675" s="10" t="s">
        <v>621</v>
      </c>
      <c r="M675" s="11"/>
      <c r="N675" s="11"/>
    </row>
    <row r="676" spans="1:14" ht="38.25">
      <c r="A676" s="4">
        <v>98</v>
      </c>
      <c r="B676" s="7" t="s">
        <v>1073</v>
      </c>
      <c r="C676" s="12" t="s">
        <v>1803</v>
      </c>
      <c r="D676" s="12" t="s">
        <v>98</v>
      </c>
      <c r="E676" s="13" t="s">
        <v>622</v>
      </c>
      <c r="F676" s="119" t="s">
        <v>623</v>
      </c>
      <c r="G676" s="120"/>
      <c r="H676" s="120"/>
      <c r="I676" s="120"/>
      <c r="J676" s="120">
        <v>1</v>
      </c>
      <c r="K676" s="120"/>
      <c r="L676" s="10" t="s">
        <v>624</v>
      </c>
      <c r="M676" s="11"/>
      <c r="N676" s="11"/>
    </row>
    <row r="677" spans="1:14" ht="76.5">
      <c r="A677" s="4">
        <v>99</v>
      </c>
      <c r="B677" s="145" t="s">
        <v>1073</v>
      </c>
      <c r="C677" s="8" t="s">
        <v>1794</v>
      </c>
      <c r="D677" s="8" t="s">
        <v>625</v>
      </c>
      <c r="E677" s="6" t="s">
        <v>626</v>
      </c>
      <c r="F677" s="117" t="s">
        <v>210</v>
      </c>
      <c r="G677" s="6"/>
      <c r="H677" s="6"/>
      <c r="I677" s="6"/>
      <c r="J677" s="6">
        <v>1</v>
      </c>
      <c r="K677" s="6"/>
      <c r="L677" s="148" t="s">
        <v>1843</v>
      </c>
      <c r="M677" s="6" t="s">
        <v>1844</v>
      </c>
      <c r="N677" s="11" t="s">
        <v>1845</v>
      </c>
    </row>
    <row r="678" spans="1:14" ht="25.5">
      <c r="A678" s="4">
        <v>100</v>
      </c>
      <c r="B678" s="145" t="s">
        <v>1073</v>
      </c>
      <c r="C678" s="8" t="s">
        <v>1846</v>
      </c>
      <c r="D678" s="8" t="s">
        <v>1847</v>
      </c>
      <c r="E678" s="6" t="s">
        <v>1848</v>
      </c>
      <c r="F678" s="117" t="s">
        <v>211</v>
      </c>
      <c r="G678" s="6"/>
      <c r="H678" s="6"/>
      <c r="I678" s="6"/>
      <c r="J678" s="6"/>
      <c r="K678" s="6">
        <v>1</v>
      </c>
      <c r="L678" s="149" t="s">
        <v>914</v>
      </c>
      <c r="M678" s="6"/>
      <c r="N678" s="11" t="s">
        <v>219</v>
      </c>
    </row>
    <row r="679" spans="1:14" ht="25.5">
      <c r="A679" s="4">
        <v>101</v>
      </c>
      <c r="B679" s="145" t="s">
        <v>1073</v>
      </c>
      <c r="C679" s="8" t="s">
        <v>1846</v>
      </c>
      <c r="D679" s="8" t="s">
        <v>915</v>
      </c>
      <c r="E679" s="6" t="s">
        <v>916</v>
      </c>
      <c r="F679" s="117" t="s">
        <v>212</v>
      </c>
      <c r="G679" s="6"/>
      <c r="H679" s="6"/>
      <c r="I679" s="6"/>
      <c r="J679" s="6"/>
      <c r="K679" s="6">
        <v>1</v>
      </c>
      <c r="L679" s="11" t="s">
        <v>374</v>
      </c>
      <c r="M679" s="6"/>
      <c r="N679" s="11" t="s">
        <v>219</v>
      </c>
    </row>
    <row r="680" spans="1:14" ht="89.25">
      <c r="A680" s="4">
        <v>102</v>
      </c>
      <c r="B680" s="145" t="s">
        <v>1073</v>
      </c>
      <c r="C680" s="8" t="s">
        <v>1846</v>
      </c>
      <c r="D680" s="8" t="s">
        <v>915</v>
      </c>
      <c r="E680" s="159" t="s">
        <v>1433</v>
      </c>
      <c r="F680" s="117" t="s">
        <v>213</v>
      </c>
      <c r="G680" s="6"/>
      <c r="H680" s="6"/>
      <c r="I680" s="6">
        <v>1</v>
      </c>
      <c r="J680" s="6">
        <v>1</v>
      </c>
      <c r="K680" s="6"/>
      <c r="L680" s="148" t="s">
        <v>1434</v>
      </c>
      <c r="M680" s="6"/>
      <c r="N680" s="11" t="s">
        <v>335</v>
      </c>
    </row>
    <row r="681" spans="1:14" ht="38.25">
      <c r="A681" s="4">
        <v>103</v>
      </c>
      <c r="B681" s="145" t="s">
        <v>1073</v>
      </c>
      <c r="C681" s="8" t="s">
        <v>1846</v>
      </c>
      <c r="D681" s="8" t="s">
        <v>915</v>
      </c>
      <c r="E681" s="6" t="s">
        <v>1435</v>
      </c>
      <c r="F681" s="117" t="s">
        <v>214</v>
      </c>
      <c r="G681" s="6"/>
      <c r="H681" s="6"/>
      <c r="I681" s="6">
        <v>1</v>
      </c>
      <c r="J681" s="6"/>
      <c r="K681" s="6"/>
      <c r="L681" s="148" t="s">
        <v>828</v>
      </c>
      <c r="M681" s="6" t="s">
        <v>829</v>
      </c>
      <c r="N681" s="11" t="s">
        <v>830</v>
      </c>
    </row>
    <row r="682" spans="1:14" ht="89.25">
      <c r="A682" s="4">
        <v>104</v>
      </c>
      <c r="B682" s="145" t="s">
        <v>1073</v>
      </c>
      <c r="C682" s="8" t="s">
        <v>55</v>
      </c>
      <c r="D682" s="8" t="s">
        <v>915</v>
      </c>
      <c r="E682" s="6" t="s">
        <v>831</v>
      </c>
      <c r="F682" s="117" t="s">
        <v>215</v>
      </c>
      <c r="G682" s="6">
        <v>0</v>
      </c>
      <c r="H682" s="6">
        <v>0</v>
      </c>
      <c r="I682" s="6">
        <v>1</v>
      </c>
      <c r="J682" s="6">
        <v>0</v>
      </c>
      <c r="K682" s="6">
        <v>0</v>
      </c>
      <c r="L682" s="148" t="s">
        <v>235</v>
      </c>
      <c r="M682" s="6"/>
      <c r="N682" s="11"/>
    </row>
    <row r="683" spans="1:14" ht="63.75">
      <c r="A683" s="4">
        <v>105</v>
      </c>
      <c r="B683" s="145" t="s">
        <v>1073</v>
      </c>
      <c r="C683" s="8" t="s">
        <v>1534</v>
      </c>
      <c r="D683" s="8" t="s">
        <v>1371</v>
      </c>
      <c r="E683" s="6" t="s">
        <v>236</v>
      </c>
      <c r="F683" s="117" t="s">
        <v>217</v>
      </c>
      <c r="G683" s="6">
        <v>0</v>
      </c>
      <c r="H683" s="6">
        <v>0</v>
      </c>
      <c r="I683" s="6">
        <v>0</v>
      </c>
      <c r="J683" s="6">
        <v>1</v>
      </c>
      <c r="K683" s="6">
        <v>0</v>
      </c>
      <c r="L683" s="148" t="s">
        <v>237</v>
      </c>
      <c r="M683" s="6"/>
      <c r="N683" s="11"/>
    </row>
    <row r="684" spans="1:14" ht="38.25">
      <c r="A684" s="4">
        <v>106</v>
      </c>
      <c r="B684" s="145" t="s">
        <v>1073</v>
      </c>
      <c r="C684" s="8" t="s">
        <v>55</v>
      </c>
      <c r="D684" s="8" t="s">
        <v>915</v>
      </c>
      <c r="E684" s="6" t="s">
        <v>238</v>
      </c>
      <c r="F684" s="117" t="s">
        <v>218</v>
      </c>
      <c r="G684" s="6">
        <v>0</v>
      </c>
      <c r="H684" s="6">
        <v>0</v>
      </c>
      <c r="I684" s="6">
        <v>0</v>
      </c>
      <c r="J684" s="6">
        <v>0</v>
      </c>
      <c r="K684" s="6">
        <v>1</v>
      </c>
      <c r="L684" s="148" t="s">
        <v>239</v>
      </c>
      <c r="M684" s="6"/>
      <c r="N684" s="11" t="s">
        <v>240</v>
      </c>
    </row>
    <row r="685" spans="1:14" ht="63.75">
      <c r="A685" s="4">
        <v>107</v>
      </c>
      <c r="B685" s="145" t="s">
        <v>1073</v>
      </c>
      <c r="C685" s="8" t="s">
        <v>241</v>
      </c>
      <c r="D685" s="8" t="s">
        <v>1367</v>
      </c>
      <c r="E685" s="6" t="s">
        <v>220</v>
      </c>
      <c r="F685" s="117" t="s">
        <v>221</v>
      </c>
      <c r="G685" s="6">
        <v>0</v>
      </c>
      <c r="H685" s="6">
        <v>0</v>
      </c>
      <c r="I685" s="6">
        <v>1</v>
      </c>
      <c r="J685" s="6">
        <v>0</v>
      </c>
      <c r="K685" s="6">
        <v>0</v>
      </c>
      <c r="L685" s="148" t="s">
        <v>242</v>
      </c>
      <c r="M685" s="6"/>
      <c r="N685" s="11" t="s">
        <v>832</v>
      </c>
    </row>
    <row r="686" spans="1:14" ht="51">
      <c r="A686" s="4">
        <v>108</v>
      </c>
      <c r="B686" s="145" t="s">
        <v>1073</v>
      </c>
      <c r="C686" s="8" t="s">
        <v>241</v>
      </c>
      <c r="D686" s="8" t="s">
        <v>833</v>
      </c>
      <c r="E686" s="159" t="s">
        <v>222</v>
      </c>
      <c r="F686" s="117" t="s">
        <v>223</v>
      </c>
      <c r="G686" s="6">
        <v>0</v>
      </c>
      <c r="H686" s="6">
        <v>0</v>
      </c>
      <c r="I686" s="6">
        <v>0</v>
      </c>
      <c r="J686" s="6">
        <v>0</v>
      </c>
      <c r="K686" s="6">
        <v>2</v>
      </c>
      <c r="L686" s="148" t="s">
        <v>165</v>
      </c>
      <c r="M686" s="6"/>
      <c r="N686" s="11" t="s">
        <v>166</v>
      </c>
    </row>
    <row r="687" spans="1:14">
      <c r="A687" s="4">
        <v>1</v>
      </c>
      <c r="B687" s="7" t="s">
        <v>1074</v>
      </c>
      <c r="C687" s="12" t="s">
        <v>167</v>
      </c>
      <c r="D687" s="12" t="s">
        <v>168</v>
      </c>
      <c r="E687" s="13" t="s">
        <v>169</v>
      </c>
      <c r="F687" s="119">
        <v>39219</v>
      </c>
      <c r="G687" s="120"/>
      <c r="H687" s="120"/>
      <c r="I687" s="120"/>
      <c r="J687" s="120">
        <v>1</v>
      </c>
      <c r="K687" s="120"/>
      <c r="L687" s="10" t="s">
        <v>394</v>
      </c>
      <c r="M687" s="11" t="s">
        <v>153</v>
      </c>
      <c r="N687" s="11" t="s">
        <v>153</v>
      </c>
    </row>
    <row r="688" spans="1:14">
      <c r="A688" s="4">
        <v>2</v>
      </c>
      <c r="B688" s="7" t="s">
        <v>1074</v>
      </c>
      <c r="C688" s="12" t="s">
        <v>167</v>
      </c>
      <c r="D688" s="12" t="s">
        <v>170</v>
      </c>
      <c r="E688" s="13" t="s">
        <v>171</v>
      </c>
      <c r="F688" s="119">
        <v>39226</v>
      </c>
      <c r="G688" s="120"/>
      <c r="H688" s="120"/>
      <c r="I688" s="120">
        <v>1</v>
      </c>
      <c r="J688" s="120"/>
      <c r="K688" s="120"/>
      <c r="L688" s="10" t="s">
        <v>1021</v>
      </c>
      <c r="M688" s="11" t="s">
        <v>153</v>
      </c>
      <c r="N688" s="11" t="s">
        <v>153</v>
      </c>
    </row>
    <row r="689" spans="1:14">
      <c r="A689" s="4">
        <v>3</v>
      </c>
      <c r="B689" s="7" t="s">
        <v>1074</v>
      </c>
      <c r="C689" s="12" t="s">
        <v>167</v>
      </c>
      <c r="D689" s="12" t="s">
        <v>168</v>
      </c>
      <c r="E689" s="13" t="s">
        <v>1159</v>
      </c>
      <c r="F689" s="119">
        <v>39245</v>
      </c>
      <c r="G689" s="120"/>
      <c r="H689" s="120">
        <v>1</v>
      </c>
      <c r="I689" s="120"/>
      <c r="J689" s="120"/>
      <c r="K689" s="120"/>
      <c r="L689" s="10" t="s">
        <v>1160</v>
      </c>
      <c r="M689" s="11"/>
      <c r="N689" s="11" t="s">
        <v>153</v>
      </c>
    </row>
    <row r="690" spans="1:14" ht="25.5">
      <c r="A690" s="4">
        <v>4</v>
      </c>
      <c r="B690" s="7" t="s">
        <v>1074</v>
      </c>
      <c r="C690" s="12" t="s">
        <v>167</v>
      </c>
      <c r="D690" s="12" t="s">
        <v>1161</v>
      </c>
      <c r="E690" s="13" t="s">
        <v>1162</v>
      </c>
      <c r="F690" s="119">
        <v>39262</v>
      </c>
      <c r="G690" s="120"/>
      <c r="H690" s="120">
        <v>1</v>
      </c>
      <c r="I690" s="120"/>
      <c r="J690" s="120"/>
      <c r="K690" s="120"/>
      <c r="L690" s="10" t="s">
        <v>1163</v>
      </c>
      <c r="M690" s="11"/>
      <c r="N690" s="11"/>
    </row>
    <row r="691" spans="1:14">
      <c r="A691" s="4">
        <v>5</v>
      </c>
      <c r="B691" s="7" t="s">
        <v>1074</v>
      </c>
      <c r="C691" s="12" t="s">
        <v>1164</v>
      </c>
      <c r="D691" s="12" t="s">
        <v>1165</v>
      </c>
      <c r="E691" s="13" t="s">
        <v>1166</v>
      </c>
      <c r="F691" s="119">
        <v>39234</v>
      </c>
      <c r="G691" s="120"/>
      <c r="H691" s="120"/>
      <c r="I691" s="120"/>
      <c r="J691" s="120">
        <v>1</v>
      </c>
      <c r="K691" s="120"/>
      <c r="L691" s="10" t="s">
        <v>394</v>
      </c>
      <c r="M691" s="11" t="s">
        <v>153</v>
      </c>
      <c r="N691" s="11" t="s">
        <v>153</v>
      </c>
    </row>
    <row r="692" spans="1:14">
      <c r="A692" s="4">
        <v>6</v>
      </c>
      <c r="B692" s="7" t="s">
        <v>1074</v>
      </c>
      <c r="C692" s="12" t="s">
        <v>1164</v>
      </c>
      <c r="D692" s="12" t="s">
        <v>1165</v>
      </c>
      <c r="E692" s="13" t="s">
        <v>1167</v>
      </c>
      <c r="F692" s="119">
        <v>39234</v>
      </c>
      <c r="G692" s="120"/>
      <c r="H692" s="120"/>
      <c r="I692" s="120"/>
      <c r="J692" s="120">
        <v>1</v>
      </c>
      <c r="K692" s="120"/>
      <c r="L692" s="10" t="s">
        <v>394</v>
      </c>
      <c r="M692" s="11" t="s">
        <v>153</v>
      </c>
      <c r="N692" s="11" t="s">
        <v>153</v>
      </c>
    </row>
    <row r="693" spans="1:14">
      <c r="A693" s="4">
        <v>7</v>
      </c>
      <c r="B693" s="7" t="s">
        <v>1074</v>
      </c>
      <c r="C693" s="12" t="s">
        <v>1168</v>
      </c>
      <c r="D693" s="12" t="s">
        <v>1169</v>
      </c>
      <c r="E693" s="13" t="s">
        <v>1170</v>
      </c>
      <c r="F693" s="119">
        <v>39238</v>
      </c>
      <c r="G693" s="120"/>
      <c r="H693" s="120"/>
      <c r="I693" s="120"/>
      <c r="J693" s="120">
        <v>1</v>
      </c>
      <c r="K693" s="120"/>
      <c r="L693" s="10" t="s">
        <v>391</v>
      </c>
      <c r="M693" s="11" t="s">
        <v>153</v>
      </c>
      <c r="N693" s="11" t="s">
        <v>153</v>
      </c>
    </row>
    <row r="694" spans="1:14">
      <c r="A694" s="4">
        <v>8</v>
      </c>
      <c r="B694" s="7" t="s">
        <v>1074</v>
      </c>
      <c r="C694" s="12" t="s">
        <v>167</v>
      </c>
      <c r="D694" s="12" t="s">
        <v>1171</v>
      </c>
      <c r="E694" s="13" t="s">
        <v>1172</v>
      </c>
      <c r="F694" s="119">
        <v>39234</v>
      </c>
      <c r="G694" s="120"/>
      <c r="H694" s="120"/>
      <c r="I694" s="120"/>
      <c r="J694" s="120"/>
      <c r="K694" s="120">
        <v>1</v>
      </c>
      <c r="L694" s="10" t="s">
        <v>1173</v>
      </c>
      <c r="M694" s="11" t="s">
        <v>153</v>
      </c>
      <c r="N694" s="11" t="s">
        <v>153</v>
      </c>
    </row>
    <row r="695" spans="1:14">
      <c r="A695" s="4">
        <v>9</v>
      </c>
      <c r="B695" s="7" t="s">
        <v>1074</v>
      </c>
      <c r="C695" s="12" t="s">
        <v>167</v>
      </c>
      <c r="D695" s="12" t="s">
        <v>1174</v>
      </c>
      <c r="E695" s="13" t="s">
        <v>1175</v>
      </c>
      <c r="F695" s="119">
        <v>39254</v>
      </c>
      <c r="G695" s="120"/>
      <c r="H695" s="120"/>
      <c r="I695" s="120"/>
      <c r="J695" s="120"/>
      <c r="K695" s="120">
        <v>1</v>
      </c>
      <c r="L695" s="10" t="s">
        <v>394</v>
      </c>
      <c r="M695" s="11" t="s">
        <v>153</v>
      </c>
      <c r="N695" s="11" t="s">
        <v>153</v>
      </c>
    </row>
    <row r="696" spans="1:14">
      <c r="A696" s="4">
        <v>10</v>
      </c>
      <c r="B696" s="7" t="s">
        <v>1074</v>
      </c>
      <c r="C696" s="12" t="s">
        <v>167</v>
      </c>
      <c r="D696" s="12" t="s">
        <v>1171</v>
      </c>
      <c r="E696" s="13" t="s">
        <v>1176</v>
      </c>
      <c r="F696" s="119">
        <v>39254</v>
      </c>
      <c r="G696" s="120"/>
      <c r="H696" s="120"/>
      <c r="I696" s="120"/>
      <c r="J696" s="120"/>
      <c r="K696" s="120">
        <v>1</v>
      </c>
      <c r="L696" s="10" t="s">
        <v>1177</v>
      </c>
      <c r="M696" s="11" t="s">
        <v>153</v>
      </c>
      <c r="N696" s="11" t="s">
        <v>153</v>
      </c>
    </row>
    <row r="697" spans="1:14">
      <c r="A697" s="4">
        <v>11</v>
      </c>
      <c r="B697" s="7" t="s">
        <v>1074</v>
      </c>
      <c r="C697" s="12" t="s">
        <v>167</v>
      </c>
      <c r="D697" s="12" t="s">
        <v>1178</v>
      </c>
      <c r="E697" s="13" t="s">
        <v>1179</v>
      </c>
      <c r="F697" s="119">
        <v>39239</v>
      </c>
      <c r="G697" s="120"/>
      <c r="H697" s="120"/>
      <c r="I697" s="120"/>
      <c r="J697" s="120"/>
      <c r="K697" s="120">
        <v>1</v>
      </c>
      <c r="L697" s="10" t="s">
        <v>394</v>
      </c>
      <c r="M697" s="11" t="s">
        <v>153</v>
      </c>
      <c r="N697" s="11" t="s">
        <v>153</v>
      </c>
    </row>
    <row r="698" spans="1:14">
      <c r="A698" s="4">
        <v>12</v>
      </c>
      <c r="B698" s="7" t="s">
        <v>1074</v>
      </c>
      <c r="C698" s="12" t="s">
        <v>167</v>
      </c>
      <c r="D698" s="12" t="s">
        <v>1171</v>
      </c>
      <c r="E698" s="13" t="s">
        <v>1180</v>
      </c>
      <c r="F698" s="119">
        <v>39248</v>
      </c>
      <c r="G698" s="120"/>
      <c r="H698" s="120"/>
      <c r="I698" s="120"/>
      <c r="J698" s="120"/>
      <c r="K698" s="120">
        <v>1</v>
      </c>
      <c r="L698" s="10" t="s">
        <v>1181</v>
      </c>
      <c r="M698" s="11" t="s">
        <v>153</v>
      </c>
      <c r="N698" s="11" t="s">
        <v>153</v>
      </c>
    </row>
    <row r="699" spans="1:14">
      <c r="A699" s="4">
        <v>13</v>
      </c>
      <c r="B699" s="7" t="s">
        <v>1074</v>
      </c>
      <c r="C699" s="12" t="s">
        <v>1164</v>
      </c>
      <c r="D699" s="12" t="s">
        <v>1182</v>
      </c>
      <c r="E699" s="13" t="s">
        <v>1183</v>
      </c>
      <c r="F699" s="119">
        <v>39250</v>
      </c>
      <c r="G699" s="120"/>
      <c r="H699" s="120"/>
      <c r="I699" s="120"/>
      <c r="J699" s="120"/>
      <c r="K699" s="120">
        <v>1</v>
      </c>
      <c r="L699" s="10" t="s">
        <v>1177</v>
      </c>
      <c r="M699" s="11" t="s">
        <v>153</v>
      </c>
      <c r="N699" s="11" t="s">
        <v>153</v>
      </c>
    </row>
    <row r="700" spans="1:14">
      <c r="A700" s="4">
        <v>14</v>
      </c>
      <c r="B700" s="7" t="s">
        <v>1074</v>
      </c>
      <c r="C700" s="12" t="s">
        <v>1164</v>
      </c>
      <c r="D700" s="12" t="s">
        <v>1165</v>
      </c>
      <c r="E700" s="13" t="s">
        <v>1184</v>
      </c>
      <c r="F700" s="119">
        <v>39251</v>
      </c>
      <c r="G700" s="120"/>
      <c r="H700" s="120"/>
      <c r="I700" s="120"/>
      <c r="J700" s="120"/>
      <c r="K700" s="120">
        <v>1</v>
      </c>
      <c r="L700" s="10" t="s">
        <v>1177</v>
      </c>
      <c r="M700" s="11" t="s">
        <v>153</v>
      </c>
      <c r="N700" s="11" t="s">
        <v>153</v>
      </c>
    </row>
    <row r="701" spans="1:14" ht="25.5">
      <c r="A701" s="4">
        <v>15</v>
      </c>
      <c r="B701" s="7" t="s">
        <v>1074</v>
      </c>
      <c r="C701" s="12" t="s">
        <v>1164</v>
      </c>
      <c r="D701" s="12" t="s">
        <v>1165</v>
      </c>
      <c r="E701" s="13" t="s">
        <v>1185</v>
      </c>
      <c r="F701" s="119">
        <v>39254</v>
      </c>
      <c r="G701" s="120"/>
      <c r="H701" s="120"/>
      <c r="I701" s="120"/>
      <c r="J701" s="120"/>
      <c r="K701" s="120">
        <v>1</v>
      </c>
      <c r="L701" s="10" t="s">
        <v>1186</v>
      </c>
      <c r="M701" s="11" t="s">
        <v>153</v>
      </c>
      <c r="N701" s="11" t="s">
        <v>153</v>
      </c>
    </row>
    <row r="702" spans="1:14">
      <c r="A702" s="4">
        <v>16</v>
      </c>
      <c r="B702" s="7" t="s">
        <v>1074</v>
      </c>
      <c r="C702" s="12" t="s">
        <v>1164</v>
      </c>
      <c r="D702" s="12" t="s">
        <v>1187</v>
      </c>
      <c r="E702" s="13" t="s">
        <v>1188</v>
      </c>
      <c r="F702" s="119">
        <v>39252</v>
      </c>
      <c r="G702" s="120"/>
      <c r="H702" s="120"/>
      <c r="I702" s="120"/>
      <c r="J702" s="120"/>
      <c r="K702" s="120">
        <v>1</v>
      </c>
      <c r="L702" s="10" t="s">
        <v>1181</v>
      </c>
      <c r="M702" s="11" t="s">
        <v>153</v>
      </c>
      <c r="N702" s="11" t="s">
        <v>153</v>
      </c>
    </row>
    <row r="703" spans="1:14">
      <c r="A703" s="4">
        <v>17</v>
      </c>
      <c r="B703" s="7" t="s">
        <v>1074</v>
      </c>
      <c r="C703" s="12" t="s">
        <v>1168</v>
      </c>
      <c r="D703" s="12" t="s">
        <v>1189</v>
      </c>
      <c r="E703" s="13" t="s">
        <v>1190</v>
      </c>
      <c r="F703" s="119">
        <v>39248</v>
      </c>
      <c r="G703" s="120"/>
      <c r="H703" s="120"/>
      <c r="I703" s="120"/>
      <c r="J703" s="120"/>
      <c r="K703" s="120">
        <v>1</v>
      </c>
      <c r="L703" s="10" t="s">
        <v>391</v>
      </c>
      <c r="M703" s="11" t="s">
        <v>153</v>
      </c>
      <c r="N703" s="11" t="s">
        <v>153</v>
      </c>
    </row>
    <row r="704" spans="1:14">
      <c r="A704" s="4">
        <v>18</v>
      </c>
      <c r="B704" s="7" t="s">
        <v>1074</v>
      </c>
      <c r="C704" s="12" t="s">
        <v>1164</v>
      </c>
      <c r="D704" s="12" t="s">
        <v>1182</v>
      </c>
      <c r="E704" s="13" t="s">
        <v>1183</v>
      </c>
      <c r="F704" s="119">
        <v>39250</v>
      </c>
      <c r="G704" s="120"/>
      <c r="H704" s="120"/>
      <c r="I704" s="120">
        <v>1</v>
      </c>
      <c r="J704" s="120"/>
      <c r="K704" s="120"/>
      <c r="L704" s="10" t="s">
        <v>1177</v>
      </c>
      <c r="M704" s="11" t="s">
        <v>153</v>
      </c>
      <c r="N704" s="11" t="s">
        <v>153</v>
      </c>
    </row>
    <row r="705" spans="1:14">
      <c r="A705" s="4">
        <v>19</v>
      </c>
      <c r="B705" s="7" t="s">
        <v>1074</v>
      </c>
      <c r="C705" s="12" t="s">
        <v>1168</v>
      </c>
      <c r="D705" s="12" t="s">
        <v>1191</v>
      </c>
      <c r="E705" s="13" t="s">
        <v>1192</v>
      </c>
      <c r="F705" s="119">
        <v>39233</v>
      </c>
      <c r="G705" s="120"/>
      <c r="H705" s="120"/>
      <c r="I705" s="120">
        <v>1</v>
      </c>
      <c r="J705" s="120"/>
      <c r="K705" s="120"/>
      <c r="L705" s="10" t="s">
        <v>1021</v>
      </c>
      <c r="M705" s="11" t="s">
        <v>153</v>
      </c>
      <c r="N705" s="11" t="s">
        <v>153</v>
      </c>
    </row>
    <row r="706" spans="1:14">
      <c r="A706" s="4">
        <v>20</v>
      </c>
      <c r="B706" s="7" t="s">
        <v>1074</v>
      </c>
      <c r="C706" s="12" t="s">
        <v>1168</v>
      </c>
      <c r="D706" s="12" t="s">
        <v>1169</v>
      </c>
      <c r="E706" s="13" t="s">
        <v>1193</v>
      </c>
      <c r="F706" s="119">
        <v>39238</v>
      </c>
      <c r="G706" s="120"/>
      <c r="H706" s="120"/>
      <c r="I706" s="120"/>
      <c r="J706" s="120">
        <v>1</v>
      </c>
      <c r="K706" s="120"/>
      <c r="L706" s="10" t="s">
        <v>391</v>
      </c>
      <c r="M706" s="11" t="s">
        <v>153</v>
      </c>
      <c r="N706" s="11" t="s">
        <v>153</v>
      </c>
    </row>
    <row r="707" spans="1:14">
      <c r="A707" s="4">
        <v>21</v>
      </c>
      <c r="B707" s="7" t="s">
        <v>1074</v>
      </c>
      <c r="C707" s="12" t="s">
        <v>1168</v>
      </c>
      <c r="D707" s="12" t="s">
        <v>1169</v>
      </c>
      <c r="E707" s="13" t="s">
        <v>1765</v>
      </c>
      <c r="F707" s="119">
        <v>39238</v>
      </c>
      <c r="G707" s="120"/>
      <c r="H707" s="120"/>
      <c r="I707" s="120"/>
      <c r="J707" s="120">
        <v>1</v>
      </c>
      <c r="K707" s="120"/>
      <c r="L707" s="10" t="s">
        <v>391</v>
      </c>
      <c r="M707" s="11" t="s">
        <v>153</v>
      </c>
      <c r="N707" s="11" t="s">
        <v>153</v>
      </c>
    </row>
    <row r="708" spans="1:14">
      <c r="A708" s="4">
        <v>22</v>
      </c>
      <c r="B708" s="7" t="s">
        <v>1074</v>
      </c>
      <c r="C708" s="12" t="s">
        <v>1168</v>
      </c>
      <c r="D708" s="12" t="s">
        <v>1766</v>
      </c>
      <c r="E708" s="13" t="s">
        <v>1767</v>
      </c>
      <c r="F708" s="119"/>
      <c r="G708" s="120"/>
      <c r="H708" s="120"/>
      <c r="I708" s="120"/>
      <c r="J708" s="120">
        <v>1</v>
      </c>
      <c r="K708" s="120"/>
      <c r="L708" s="10" t="s">
        <v>1768</v>
      </c>
      <c r="M708" s="11" t="s">
        <v>153</v>
      </c>
      <c r="N708" s="11" t="s">
        <v>153</v>
      </c>
    </row>
    <row r="709" spans="1:14">
      <c r="A709" s="4">
        <v>23</v>
      </c>
      <c r="B709" s="7" t="s">
        <v>1074</v>
      </c>
      <c r="C709" s="12" t="s">
        <v>167</v>
      </c>
      <c r="D709" s="12" t="s">
        <v>170</v>
      </c>
      <c r="E709" s="13" t="s">
        <v>1769</v>
      </c>
      <c r="F709" s="119">
        <v>39272</v>
      </c>
      <c r="G709" s="120"/>
      <c r="H709" s="120"/>
      <c r="I709" s="120"/>
      <c r="J709" s="120"/>
      <c r="K709" s="120">
        <v>1</v>
      </c>
      <c r="L709" s="10" t="s">
        <v>1770</v>
      </c>
      <c r="M709" s="11" t="s">
        <v>153</v>
      </c>
      <c r="N709" s="11" t="s">
        <v>153</v>
      </c>
    </row>
    <row r="710" spans="1:14">
      <c r="A710" s="4">
        <v>24</v>
      </c>
      <c r="B710" s="7" t="s">
        <v>1074</v>
      </c>
      <c r="C710" s="12" t="s">
        <v>1164</v>
      </c>
      <c r="D710" s="12" t="s">
        <v>1771</v>
      </c>
      <c r="E710" s="13" t="s">
        <v>1772</v>
      </c>
      <c r="F710" s="119">
        <v>39268</v>
      </c>
      <c r="G710" s="120"/>
      <c r="H710" s="120"/>
      <c r="I710" s="120"/>
      <c r="J710" s="120"/>
      <c r="K710" s="120">
        <v>1</v>
      </c>
      <c r="L710" s="10" t="s">
        <v>1177</v>
      </c>
      <c r="M710" s="11" t="s">
        <v>153</v>
      </c>
      <c r="N710" s="11" t="s">
        <v>153</v>
      </c>
    </row>
    <row r="711" spans="1:14">
      <c r="A711" s="4">
        <v>25</v>
      </c>
      <c r="B711" s="7" t="s">
        <v>1074</v>
      </c>
      <c r="C711" s="12" t="s">
        <v>1168</v>
      </c>
      <c r="D711" s="12" t="s">
        <v>1191</v>
      </c>
      <c r="E711" s="13" t="s">
        <v>1773</v>
      </c>
      <c r="F711" s="119">
        <v>39264</v>
      </c>
      <c r="G711" s="120"/>
      <c r="H711" s="120"/>
      <c r="I711" s="120">
        <v>1</v>
      </c>
      <c r="J711" s="120"/>
      <c r="K711" s="120"/>
      <c r="L711" s="10" t="s">
        <v>1774</v>
      </c>
      <c r="M711" s="11" t="s">
        <v>153</v>
      </c>
      <c r="N711" s="11"/>
    </row>
    <row r="712" spans="1:14">
      <c r="A712" s="4">
        <v>26</v>
      </c>
      <c r="B712" s="7" t="s">
        <v>1074</v>
      </c>
      <c r="C712" s="12" t="s">
        <v>1168</v>
      </c>
      <c r="D712" s="12" t="s">
        <v>1766</v>
      </c>
      <c r="E712" s="13" t="s">
        <v>1775</v>
      </c>
      <c r="F712" s="119">
        <v>39268</v>
      </c>
      <c r="G712" s="120"/>
      <c r="H712" s="120"/>
      <c r="I712" s="120"/>
      <c r="J712" s="120"/>
      <c r="K712" s="120">
        <v>1</v>
      </c>
      <c r="L712" s="10" t="s">
        <v>391</v>
      </c>
      <c r="M712" s="11" t="s">
        <v>153</v>
      </c>
      <c r="N712" s="11" t="s">
        <v>153</v>
      </c>
    </row>
    <row r="713" spans="1:14">
      <c r="A713" s="4">
        <v>27</v>
      </c>
      <c r="B713" s="7" t="s">
        <v>1074</v>
      </c>
      <c r="C713" s="12" t="s">
        <v>1168</v>
      </c>
      <c r="D713" s="12" t="s">
        <v>1766</v>
      </c>
      <c r="E713" s="13" t="s">
        <v>489</v>
      </c>
      <c r="F713" s="119">
        <v>39265</v>
      </c>
      <c r="G713" s="120"/>
      <c r="H713" s="120"/>
      <c r="I713" s="120"/>
      <c r="J713" s="120"/>
      <c r="K713" s="120">
        <v>1</v>
      </c>
      <c r="L713" s="10" t="s">
        <v>391</v>
      </c>
      <c r="M713" s="11" t="s">
        <v>153</v>
      </c>
      <c r="N713" s="11" t="s">
        <v>153</v>
      </c>
    </row>
    <row r="714" spans="1:14">
      <c r="A714" s="4">
        <v>28</v>
      </c>
      <c r="B714" s="7" t="s">
        <v>1074</v>
      </c>
      <c r="C714" s="12" t="s">
        <v>1168</v>
      </c>
      <c r="D714" s="12" t="s">
        <v>1766</v>
      </c>
      <c r="E714" s="13" t="s">
        <v>490</v>
      </c>
      <c r="F714" s="119">
        <v>39277</v>
      </c>
      <c r="G714" s="120"/>
      <c r="H714" s="120"/>
      <c r="I714" s="120"/>
      <c r="J714" s="120"/>
      <c r="K714" s="120">
        <v>1</v>
      </c>
      <c r="L714" s="10" t="s">
        <v>1177</v>
      </c>
      <c r="M714" s="11" t="s">
        <v>153</v>
      </c>
      <c r="N714" s="11" t="s">
        <v>153</v>
      </c>
    </row>
    <row r="715" spans="1:14">
      <c r="A715" s="4">
        <v>29</v>
      </c>
      <c r="B715" s="7" t="s">
        <v>1074</v>
      </c>
      <c r="C715" s="12" t="s">
        <v>1168</v>
      </c>
      <c r="D715" s="12" t="s">
        <v>1189</v>
      </c>
      <c r="E715" s="13" t="s">
        <v>491</v>
      </c>
      <c r="F715" s="119">
        <v>39263</v>
      </c>
      <c r="G715" s="120"/>
      <c r="H715" s="120"/>
      <c r="I715" s="120"/>
      <c r="J715" s="120"/>
      <c r="K715" s="120">
        <v>1</v>
      </c>
      <c r="L715" s="10" t="s">
        <v>391</v>
      </c>
      <c r="M715" s="11" t="s">
        <v>153</v>
      </c>
      <c r="N715" s="11" t="s">
        <v>153</v>
      </c>
    </row>
    <row r="716" spans="1:14">
      <c r="A716" s="4">
        <v>30</v>
      </c>
      <c r="B716" s="7" t="s">
        <v>1074</v>
      </c>
      <c r="C716" s="12" t="s">
        <v>1164</v>
      </c>
      <c r="D716" s="12" t="s">
        <v>1165</v>
      </c>
      <c r="E716" s="13" t="s">
        <v>1025</v>
      </c>
      <c r="F716" s="119">
        <v>39234</v>
      </c>
      <c r="G716" s="120"/>
      <c r="H716" s="120"/>
      <c r="I716" s="120">
        <v>1</v>
      </c>
      <c r="J716" s="120"/>
      <c r="K716" s="120"/>
      <c r="L716" s="10" t="s">
        <v>1021</v>
      </c>
      <c r="M716" s="11" t="s">
        <v>153</v>
      </c>
      <c r="N716" s="11" t="s">
        <v>153</v>
      </c>
    </row>
    <row r="717" spans="1:14">
      <c r="A717" s="4">
        <v>31</v>
      </c>
      <c r="B717" s="7" t="s">
        <v>1074</v>
      </c>
      <c r="C717" s="12" t="s">
        <v>1168</v>
      </c>
      <c r="D717" s="12" t="s">
        <v>1189</v>
      </c>
      <c r="E717" s="13" t="s">
        <v>1026</v>
      </c>
      <c r="F717" s="119">
        <v>39258</v>
      </c>
      <c r="G717" s="120"/>
      <c r="H717" s="120"/>
      <c r="I717" s="120">
        <v>1</v>
      </c>
      <c r="J717" s="120"/>
      <c r="K717" s="120"/>
      <c r="L717" s="10" t="s">
        <v>1021</v>
      </c>
      <c r="M717" s="11" t="s">
        <v>153</v>
      </c>
      <c r="N717" s="11" t="s">
        <v>153</v>
      </c>
    </row>
    <row r="718" spans="1:14">
      <c r="A718" s="4">
        <v>32</v>
      </c>
      <c r="B718" s="7" t="s">
        <v>1074</v>
      </c>
      <c r="C718" s="12" t="s">
        <v>167</v>
      </c>
      <c r="D718" s="12" t="s">
        <v>1171</v>
      </c>
      <c r="E718" s="13" t="s">
        <v>1027</v>
      </c>
      <c r="F718" s="119">
        <v>39276</v>
      </c>
      <c r="G718" s="120"/>
      <c r="H718" s="120"/>
      <c r="I718" s="120">
        <v>1</v>
      </c>
      <c r="J718" s="120"/>
      <c r="K718" s="120"/>
      <c r="L718" s="10" t="s">
        <v>1021</v>
      </c>
      <c r="M718" s="11" t="s">
        <v>153</v>
      </c>
      <c r="N718" s="11" t="s">
        <v>153</v>
      </c>
    </row>
    <row r="719" spans="1:14">
      <c r="A719" s="4">
        <v>33</v>
      </c>
      <c r="B719" s="7" t="s">
        <v>1074</v>
      </c>
      <c r="C719" s="12" t="s">
        <v>167</v>
      </c>
      <c r="D719" s="12" t="s">
        <v>1171</v>
      </c>
      <c r="E719" s="13" t="s">
        <v>1028</v>
      </c>
      <c r="F719" s="119">
        <v>39278</v>
      </c>
      <c r="G719" s="120"/>
      <c r="H719" s="120"/>
      <c r="I719" s="120"/>
      <c r="J719" s="120"/>
      <c r="K719" s="120">
        <v>1</v>
      </c>
      <c r="L719" s="10" t="s">
        <v>1029</v>
      </c>
      <c r="M719" s="11" t="s">
        <v>153</v>
      </c>
      <c r="N719" s="11" t="s">
        <v>153</v>
      </c>
    </row>
    <row r="720" spans="1:14">
      <c r="A720" s="4">
        <v>34</v>
      </c>
      <c r="B720" s="7" t="s">
        <v>1074</v>
      </c>
      <c r="C720" s="12" t="s">
        <v>167</v>
      </c>
      <c r="D720" s="12" t="s">
        <v>1171</v>
      </c>
      <c r="E720" s="13" t="s">
        <v>1030</v>
      </c>
      <c r="F720" s="119">
        <v>39294</v>
      </c>
      <c r="G720" s="120"/>
      <c r="H720" s="120"/>
      <c r="I720" s="120">
        <v>1</v>
      </c>
      <c r="J720" s="120"/>
      <c r="K720" s="120"/>
      <c r="L720" s="10" t="s">
        <v>1029</v>
      </c>
      <c r="M720" s="11" t="s">
        <v>153</v>
      </c>
      <c r="N720" s="11" t="s">
        <v>153</v>
      </c>
    </row>
    <row r="721" spans="1:14">
      <c r="A721" s="4">
        <v>35</v>
      </c>
      <c r="B721" s="7" t="s">
        <v>1074</v>
      </c>
      <c r="C721" s="12" t="s">
        <v>167</v>
      </c>
      <c r="D721" s="12" t="s">
        <v>1171</v>
      </c>
      <c r="E721" s="13" t="s">
        <v>1031</v>
      </c>
      <c r="F721" s="119">
        <v>39298</v>
      </c>
      <c r="G721" s="120"/>
      <c r="H721" s="120"/>
      <c r="I721" s="120">
        <v>1</v>
      </c>
      <c r="J721" s="120"/>
      <c r="K721" s="120"/>
      <c r="L721" s="10" t="s">
        <v>1021</v>
      </c>
      <c r="M721" s="11" t="s">
        <v>153</v>
      </c>
      <c r="N721" s="11" t="s">
        <v>153</v>
      </c>
    </row>
    <row r="722" spans="1:14">
      <c r="A722" s="4">
        <v>36</v>
      </c>
      <c r="B722" s="7" t="s">
        <v>1074</v>
      </c>
      <c r="C722" s="12" t="s">
        <v>167</v>
      </c>
      <c r="D722" s="12" t="s">
        <v>1161</v>
      </c>
      <c r="E722" s="13" t="s">
        <v>1032</v>
      </c>
      <c r="F722" s="119">
        <v>39297</v>
      </c>
      <c r="G722" s="120"/>
      <c r="H722" s="120">
        <v>1</v>
      </c>
      <c r="I722" s="120"/>
      <c r="J722" s="120"/>
      <c r="K722" s="120"/>
      <c r="L722" s="10" t="s">
        <v>1033</v>
      </c>
      <c r="M722" s="11" t="s">
        <v>1034</v>
      </c>
      <c r="N722" s="11"/>
    </row>
    <row r="723" spans="1:14">
      <c r="A723" s="4">
        <v>37</v>
      </c>
      <c r="B723" s="7" t="s">
        <v>1074</v>
      </c>
      <c r="C723" s="12" t="s">
        <v>1164</v>
      </c>
      <c r="D723" s="12" t="s">
        <v>1035</v>
      </c>
      <c r="E723" s="13" t="s">
        <v>1036</v>
      </c>
      <c r="F723" s="119">
        <v>39295</v>
      </c>
      <c r="G723" s="120"/>
      <c r="H723" s="120"/>
      <c r="I723" s="120"/>
      <c r="J723" s="120"/>
      <c r="K723" s="120">
        <v>1</v>
      </c>
      <c r="L723" s="10" t="s">
        <v>1177</v>
      </c>
      <c r="M723" s="11"/>
      <c r="N723" s="11"/>
    </row>
    <row r="724" spans="1:14">
      <c r="A724" s="4">
        <v>38</v>
      </c>
      <c r="B724" s="7" t="s">
        <v>1074</v>
      </c>
      <c r="C724" s="12" t="s">
        <v>1168</v>
      </c>
      <c r="D724" s="12" t="s">
        <v>1037</v>
      </c>
      <c r="E724" s="13" t="s">
        <v>1038</v>
      </c>
      <c r="F724" s="119">
        <v>39302</v>
      </c>
      <c r="G724" s="120"/>
      <c r="H724" s="120"/>
      <c r="I724" s="120">
        <v>1</v>
      </c>
      <c r="J724" s="120"/>
      <c r="K724" s="120"/>
      <c r="L724" s="10" t="s">
        <v>1021</v>
      </c>
      <c r="M724" s="11" t="s">
        <v>153</v>
      </c>
      <c r="N724" s="11" t="s">
        <v>153</v>
      </c>
    </row>
    <row r="725" spans="1:14">
      <c r="A725" s="4">
        <v>39</v>
      </c>
      <c r="B725" s="7" t="s">
        <v>1074</v>
      </c>
      <c r="C725" s="12" t="s">
        <v>1168</v>
      </c>
      <c r="D725" s="12" t="s">
        <v>1766</v>
      </c>
      <c r="E725" s="13" t="s">
        <v>1039</v>
      </c>
      <c r="F725" s="119">
        <v>39308</v>
      </c>
      <c r="G725" s="120"/>
      <c r="H725" s="120"/>
      <c r="I725" s="120">
        <v>1</v>
      </c>
      <c r="J725" s="120"/>
      <c r="K725" s="120"/>
      <c r="L725" s="10" t="s">
        <v>1040</v>
      </c>
      <c r="M725" s="11" t="s">
        <v>153</v>
      </c>
      <c r="N725" s="11" t="s">
        <v>153</v>
      </c>
    </row>
    <row r="726" spans="1:14">
      <c r="A726" s="4">
        <v>40</v>
      </c>
      <c r="B726" s="7" t="s">
        <v>1074</v>
      </c>
      <c r="C726" s="12" t="s">
        <v>1164</v>
      </c>
      <c r="D726" s="12" t="s">
        <v>1187</v>
      </c>
      <c r="E726" s="13" t="s">
        <v>1041</v>
      </c>
      <c r="F726" s="119">
        <v>39297</v>
      </c>
      <c r="G726" s="120"/>
      <c r="H726" s="120"/>
      <c r="I726" s="120"/>
      <c r="J726" s="120"/>
      <c r="K726" s="120">
        <v>1</v>
      </c>
      <c r="L726" s="10" t="s">
        <v>1042</v>
      </c>
      <c r="M726" s="11" t="s">
        <v>153</v>
      </c>
      <c r="N726" s="11" t="s">
        <v>153</v>
      </c>
    </row>
    <row r="727" spans="1:14" ht="25.5">
      <c r="A727" s="4">
        <v>41</v>
      </c>
      <c r="B727" s="7" t="s">
        <v>1074</v>
      </c>
      <c r="C727" s="12" t="s">
        <v>167</v>
      </c>
      <c r="D727" s="12" t="s">
        <v>1174</v>
      </c>
      <c r="E727" s="13" t="s">
        <v>1043</v>
      </c>
      <c r="F727" s="119">
        <v>39322</v>
      </c>
      <c r="G727" s="120"/>
      <c r="H727" s="120"/>
      <c r="I727" s="120">
        <v>1</v>
      </c>
      <c r="J727" s="120"/>
      <c r="K727" s="120"/>
      <c r="L727" s="10" t="s">
        <v>1044</v>
      </c>
      <c r="M727" s="11" t="s">
        <v>153</v>
      </c>
      <c r="N727" s="11" t="s">
        <v>153</v>
      </c>
    </row>
    <row r="728" spans="1:14">
      <c r="A728" s="4">
        <v>42</v>
      </c>
      <c r="B728" s="7" t="s">
        <v>1074</v>
      </c>
      <c r="C728" s="12" t="s">
        <v>167</v>
      </c>
      <c r="D728" s="12" t="s">
        <v>1178</v>
      </c>
      <c r="E728" s="13" t="s">
        <v>1045</v>
      </c>
      <c r="F728" s="119">
        <v>39273</v>
      </c>
      <c r="G728" s="120"/>
      <c r="H728" s="120"/>
      <c r="I728" s="120"/>
      <c r="J728" s="120">
        <v>1</v>
      </c>
      <c r="K728" s="120"/>
      <c r="L728" s="10" t="s">
        <v>1770</v>
      </c>
      <c r="M728" s="11" t="s">
        <v>153</v>
      </c>
      <c r="N728" s="11" t="s">
        <v>153</v>
      </c>
    </row>
    <row r="729" spans="1:14">
      <c r="A729" s="4">
        <v>43</v>
      </c>
      <c r="B729" s="7" t="s">
        <v>1074</v>
      </c>
      <c r="C729" s="12" t="s">
        <v>167</v>
      </c>
      <c r="D729" s="12" t="s">
        <v>170</v>
      </c>
      <c r="E729" s="13" t="s">
        <v>1046</v>
      </c>
      <c r="F729" s="119">
        <v>39265</v>
      </c>
      <c r="G729" s="120"/>
      <c r="H729" s="120"/>
      <c r="I729" s="120"/>
      <c r="J729" s="120"/>
      <c r="K729" s="120">
        <v>1</v>
      </c>
      <c r="L729" s="10" t="s">
        <v>394</v>
      </c>
      <c r="M729" s="11" t="s">
        <v>153</v>
      </c>
      <c r="N729" s="11" t="s">
        <v>153</v>
      </c>
    </row>
    <row r="730" spans="1:14">
      <c r="A730" s="4">
        <v>44</v>
      </c>
      <c r="B730" s="7" t="s">
        <v>1074</v>
      </c>
      <c r="C730" s="12" t="s">
        <v>167</v>
      </c>
      <c r="D730" s="12" t="s">
        <v>1171</v>
      </c>
      <c r="E730" s="13" t="s">
        <v>1047</v>
      </c>
      <c r="F730" s="119">
        <v>39321</v>
      </c>
      <c r="G730" s="120"/>
      <c r="H730" s="120"/>
      <c r="I730" s="120"/>
      <c r="J730" s="120"/>
      <c r="K730" s="120">
        <v>1</v>
      </c>
      <c r="L730" s="10" t="s">
        <v>1029</v>
      </c>
      <c r="M730" s="11" t="s">
        <v>153</v>
      </c>
      <c r="N730" s="11" t="s">
        <v>153</v>
      </c>
    </row>
    <row r="731" spans="1:14">
      <c r="A731" s="4">
        <v>45</v>
      </c>
      <c r="B731" s="7" t="s">
        <v>1074</v>
      </c>
      <c r="C731" s="12" t="s">
        <v>1168</v>
      </c>
      <c r="D731" s="12" t="s">
        <v>1048</v>
      </c>
      <c r="E731" s="13" t="s">
        <v>1049</v>
      </c>
      <c r="F731" s="119">
        <v>39292</v>
      </c>
      <c r="G731" s="120"/>
      <c r="H731" s="120"/>
      <c r="I731" s="120"/>
      <c r="J731" s="120"/>
      <c r="K731" s="120">
        <v>1</v>
      </c>
      <c r="L731" s="10" t="s">
        <v>391</v>
      </c>
      <c r="M731" s="11" t="s">
        <v>153</v>
      </c>
      <c r="N731" s="11" t="s">
        <v>153</v>
      </c>
    </row>
    <row r="732" spans="1:14">
      <c r="A732" s="4">
        <v>46</v>
      </c>
      <c r="B732" s="7" t="s">
        <v>1074</v>
      </c>
      <c r="C732" s="12" t="s">
        <v>167</v>
      </c>
      <c r="D732" s="12" t="s">
        <v>1171</v>
      </c>
      <c r="E732" s="13" t="s">
        <v>1050</v>
      </c>
      <c r="F732" s="119">
        <v>39335</v>
      </c>
      <c r="G732" s="120"/>
      <c r="H732" s="120"/>
      <c r="I732" s="120"/>
      <c r="J732" s="120"/>
      <c r="K732" s="120">
        <v>1</v>
      </c>
      <c r="L732" s="10" t="s">
        <v>1042</v>
      </c>
      <c r="M732" s="11" t="s">
        <v>153</v>
      </c>
      <c r="N732" s="11" t="s">
        <v>153</v>
      </c>
    </row>
    <row r="733" spans="1:14" ht="25.5">
      <c r="A733" s="4">
        <v>47</v>
      </c>
      <c r="B733" s="7" t="s">
        <v>1074</v>
      </c>
      <c r="C733" s="12" t="s">
        <v>1164</v>
      </c>
      <c r="D733" s="12" t="s">
        <v>1051</v>
      </c>
      <c r="E733" s="13" t="s">
        <v>1052</v>
      </c>
      <c r="F733" s="119">
        <v>39350</v>
      </c>
      <c r="G733" s="120"/>
      <c r="H733" s="120"/>
      <c r="I733" s="120"/>
      <c r="J733" s="120"/>
      <c r="K733" s="120">
        <v>1</v>
      </c>
      <c r="L733" s="10" t="s">
        <v>1053</v>
      </c>
      <c r="M733" s="11" t="s">
        <v>153</v>
      </c>
      <c r="N733" s="11" t="s">
        <v>153</v>
      </c>
    </row>
    <row r="734" spans="1:14" ht="25.5">
      <c r="A734" s="4">
        <v>48</v>
      </c>
      <c r="B734" s="7" t="s">
        <v>1074</v>
      </c>
      <c r="C734" s="12" t="s">
        <v>1164</v>
      </c>
      <c r="D734" s="12" t="s">
        <v>1182</v>
      </c>
      <c r="E734" s="13" t="s">
        <v>1054</v>
      </c>
      <c r="F734" s="119">
        <v>39337</v>
      </c>
      <c r="G734" s="120"/>
      <c r="H734" s="120"/>
      <c r="I734" s="120">
        <v>1</v>
      </c>
      <c r="J734" s="120"/>
      <c r="K734" s="120"/>
      <c r="L734" s="10" t="s">
        <v>1055</v>
      </c>
      <c r="M734" s="11" t="s">
        <v>153</v>
      </c>
      <c r="N734" s="11" t="s">
        <v>153</v>
      </c>
    </row>
    <row r="735" spans="1:14">
      <c r="A735" s="4">
        <v>49</v>
      </c>
      <c r="B735" s="7" t="s">
        <v>1074</v>
      </c>
      <c r="C735" s="12" t="s">
        <v>1164</v>
      </c>
      <c r="D735" s="12" t="s">
        <v>1182</v>
      </c>
      <c r="E735" s="13" t="s">
        <v>1056</v>
      </c>
      <c r="F735" s="119">
        <v>39354</v>
      </c>
      <c r="G735" s="120"/>
      <c r="H735" s="120"/>
      <c r="I735" s="120"/>
      <c r="J735" s="120"/>
      <c r="K735" s="120">
        <v>1</v>
      </c>
      <c r="L735" s="10" t="s">
        <v>394</v>
      </c>
      <c r="M735" s="11" t="s">
        <v>153</v>
      </c>
      <c r="N735" s="11" t="s">
        <v>153</v>
      </c>
    </row>
    <row r="736" spans="1:14">
      <c r="A736" s="4">
        <v>50</v>
      </c>
      <c r="B736" s="7" t="s">
        <v>1074</v>
      </c>
      <c r="C736" s="12" t="s">
        <v>1164</v>
      </c>
      <c r="D736" s="12" t="s">
        <v>1035</v>
      </c>
      <c r="E736" s="13" t="s">
        <v>1057</v>
      </c>
      <c r="F736" s="119">
        <v>39353</v>
      </c>
      <c r="G736" s="120"/>
      <c r="H736" s="120"/>
      <c r="I736" s="120"/>
      <c r="J736" s="120"/>
      <c r="K736" s="120">
        <v>1</v>
      </c>
      <c r="L736" s="10" t="s">
        <v>394</v>
      </c>
      <c r="M736" s="11" t="s">
        <v>153</v>
      </c>
      <c r="N736" s="11" t="s">
        <v>153</v>
      </c>
    </row>
    <row r="737" spans="1:14">
      <c r="A737" s="4">
        <v>51</v>
      </c>
      <c r="B737" s="7" t="s">
        <v>1074</v>
      </c>
      <c r="C737" s="12" t="s">
        <v>1168</v>
      </c>
      <c r="D737" s="12" t="s">
        <v>1766</v>
      </c>
      <c r="E737" s="13" t="s">
        <v>1058</v>
      </c>
      <c r="F737" s="119">
        <v>39349</v>
      </c>
      <c r="G737" s="120"/>
      <c r="H737" s="120"/>
      <c r="I737" s="120"/>
      <c r="J737" s="120"/>
      <c r="K737" s="120">
        <v>1</v>
      </c>
      <c r="L737" s="10" t="s">
        <v>394</v>
      </c>
      <c r="M737" s="11" t="s">
        <v>153</v>
      </c>
      <c r="N737" s="11" t="s">
        <v>153</v>
      </c>
    </row>
    <row r="738" spans="1:14">
      <c r="A738" s="4">
        <v>52</v>
      </c>
      <c r="B738" s="7" t="s">
        <v>1074</v>
      </c>
      <c r="C738" s="12" t="s">
        <v>1168</v>
      </c>
      <c r="D738" s="12" t="s">
        <v>1048</v>
      </c>
      <c r="E738" s="13" t="s">
        <v>1059</v>
      </c>
      <c r="F738" s="119">
        <v>39323</v>
      </c>
      <c r="G738" s="120"/>
      <c r="H738" s="120"/>
      <c r="I738" s="120"/>
      <c r="J738" s="120"/>
      <c r="K738" s="120">
        <v>1</v>
      </c>
      <c r="L738" s="10" t="s">
        <v>394</v>
      </c>
      <c r="M738" s="11" t="s">
        <v>153</v>
      </c>
      <c r="N738" s="11" t="s">
        <v>153</v>
      </c>
    </row>
    <row r="739" spans="1:14">
      <c r="A739" s="4">
        <v>53</v>
      </c>
      <c r="B739" s="7" t="s">
        <v>1074</v>
      </c>
      <c r="C739" s="12" t="s">
        <v>167</v>
      </c>
      <c r="D739" s="12" t="s">
        <v>1171</v>
      </c>
      <c r="E739" s="13" t="s">
        <v>1060</v>
      </c>
      <c r="F739" s="119">
        <v>39344</v>
      </c>
      <c r="G739" s="120"/>
      <c r="H739" s="120"/>
      <c r="I739" s="120"/>
      <c r="J739" s="120">
        <v>1</v>
      </c>
      <c r="K739" s="120"/>
      <c r="L739" s="10" t="s">
        <v>1061</v>
      </c>
      <c r="M739" s="11" t="s">
        <v>1062</v>
      </c>
      <c r="N739" s="11"/>
    </row>
    <row r="740" spans="1:14">
      <c r="A740" s="4">
        <v>54</v>
      </c>
      <c r="B740" s="7" t="s">
        <v>1074</v>
      </c>
      <c r="C740" s="12" t="s">
        <v>167</v>
      </c>
      <c r="D740" s="12" t="s">
        <v>170</v>
      </c>
      <c r="E740" s="13" t="s">
        <v>1063</v>
      </c>
      <c r="F740" s="119">
        <v>39347</v>
      </c>
      <c r="G740" s="120"/>
      <c r="H740" s="120"/>
      <c r="I740" s="120">
        <v>1</v>
      </c>
      <c r="J740" s="120"/>
      <c r="K740" s="120"/>
      <c r="L740" s="10" t="s">
        <v>1021</v>
      </c>
      <c r="M740" s="11"/>
      <c r="N740" s="11"/>
    </row>
    <row r="741" spans="1:14" ht="25.5">
      <c r="A741" s="4">
        <v>55</v>
      </c>
      <c r="B741" s="7" t="s">
        <v>1074</v>
      </c>
      <c r="C741" s="12" t="s">
        <v>167</v>
      </c>
      <c r="D741" s="12" t="s">
        <v>1171</v>
      </c>
      <c r="E741" s="13" t="s">
        <v>1064</v>
      </c>
      <c r="F741" s="119">
        <v>39348</v>
      </c>
      <c r="G741" s="120"/>
      <c r="H741" s="120"/>
      <c r="I741" s="120"/>
      <c r="J741" s="120"/>
      <c r="K741" s="120">
        <v>1</v>
      </c>
      <c r="L741" s="10" t="s">
        <v>1042</v>
      </c>
      <c r="M741" s="11"/>
      <c r="N741" s="11"/>
    </row>
    <row r="742" spans="1:14" ht="25.5">
      <c r="A742" s="4">
        <v>56</v>
      </c>
      <c r="B742" s="7" t="s">
        <v>1074</v>
      </c>
      <c r="C742" s="12" t="s">
        <v>167</v>
      </c>
      <c r="D742" s="12" t="s">
        <v>1178</v>
      </c>
      <c r="E742" s="13" t="s">
        <v>1065</v>
      </c>
      <c r="F742" s="119">
        <v>39358</v>
      </c>
      <c r="G742" s="120"/>
      <c r="H742" s="120"/>
      <c r="I742" s="120">
        <v>1</v>
      </c>
      <c r="J742" s="120"/>
      <c r="K742" s="120"/>
      <c r="L742" s="10" t="s">
        <v>1275</v>
      </c>
      <c r="M742" s="11"/>
      <c r="N742" s="11"/>
    </row>
    <row r="743" spans="1:14">
      <c r="A743" s="4">
        <v>57</v>
      </c>
      <c r="B743" s="7" t="s">
        <v>1074</v>
      </c>
      <c r="C743" s="12" t="s">
        <v>167</v>
      </c>
      <c r="D743" s="12" t="s">
        <v>1171</v>
      </c>
      <c r="E743" s="13" t="s">
        <v>1276</v>
      </c>
      <c r="F743" s="119">
        <v>39358</v>
      </c>
      <c r="G743" s="120"/>
      <c r="H743" s="120"/>
      <c r="I743" s="120"/>
      <c r="J743" s="120">
        <v>1</v>
      </c>
      <c r="K743" s="120"/>
      <c r="L743" s="10" t="s">
        <v>708</v>
      </c>
      <c r="M743" s="11"/>
      <c r="N743" s="11"/>
    </row>
    <row r="744" spans="1:14" ht="25.5">
      <c r="A744" s="4">
        <v>58</v>
      </c>
      <c r="B744" s="7" t="s">
        <v>1074</v>
      </c>
      <c r="C744" s="12" t="s">
        <v>167</v>
      </c>
      <c r="D744" s="12" t="s">
        <v>1171</v>
      </c>
      <c r="E744" s="13" t="s">
        <v>1277</v>
      </c>
      <c r="F744" s="119">
        <v>39366</v>
      </c>
      <c r="G744" s="120"/>
      <c r="H744" s="120"/>
      <c r="I744" s="120"/>
      <c r="J744" s="120"/>
      <c r="K744" s="120">
        <v>1</v>
      </c>
      <c r="L744" s="10" t="s">
        <v>708</v>
      </c>
      <c r="M744" s="11"/>
      <c r="N744" s="11"/>
    </row>
    <row r="745" spans="1:14">
      <c r="A745" s="4">
        <v>59</v>
      </c>
      <c r="B745" s="7" t="s">
        <v>1074</v>
      </c>
      <c r="C745" s="12" t="s">
        <v>1168</v>
      </c>
      <c r="D745" s="12" t="s">
        <v>1037</v>
      </c>
      <c r="E745" s="13" t="s">
        <v>1278</v>
      </c>
      <c r="F745" s="119">
        <v>39360</v>
      </c>
      <c r="G745" s="120">
        <v>1</v>
      </c>
      <c r="H745" s="120"/>
      <c r="I745" s="120"/>
      <c r="J745" s="120"/>
      <c r="K745" s="120"/>
      <c r="L745" s="10" t="s">
        <v>1279</v>
      </c>
      <c r="M745" s="11"/>
      <c r="N745" s="11"/>
    </row>
    <row r="746" spans="1:14">
      <c r="A746" s="4">
        <v>60</v>
      </c>
      <c r="B746" s="7" t="s">
        <v>1074</v>
      </c>
      <c r="C746" s="12" t="s">
        <v>1164</v>
      </c>
      <c r="D746" s="12" t="s">
        <v>1035</v>
      </c>
      <c r="E746" s="13" t="s">
        <v>1280</v>
      </c>
      <c r="F746" s="119">
        <v>39353</v>
      </c>
      <c r="G746" s="120"/>
      <c r="H746" s="120"/>
      <c r="I746" s="120"/>
      <c r="J746" s="120"/>
      <c r="K746" s="120">
        <v>1</v>
      </c>
      <c r="L746" s="10" t="s">
        <v>1281</v>
      </c>
      <c r="M746" s="11"/>
      <c r="N746" s="11"/>
    </row>
    <row r="747" spans="1:14">
      <c r="A747" s="4">
        <v>61</v>
      </c>
      <c r="B747" s="145" t="s">
        <v>1074</v>
      </c>
      <c r="C747" s="8" t="s">
        <v>167</v>
      </c>
      <c r="D747" s="8" t="s">
        <v>170</v>
      </c>
      <c r="E747" s="6" t="s">
        <v>1282</v>
      </c>
      <c r="F747" s="117">
        <v>39394</v>
      </c>
      <c r="G747" s="6"/>
      <c r="H747" s="6"/>
      <c r="I747" s="6"/>
      <c r="J747" s="6"/>
      <c r="K747" s="6">
        <v>1</v>
      </c>
      <c r="L747" s="11" t="s">
        <v>1445</v>
      </c>
      <c r="M747" s="6"/>
      <c r="N747" s="11"/>
    </row>
    <row r="748" spans="1:14" ht="25.5">
      <c r="A748" s="4">
        <v>62</v>
      </c>
      <c r="B748" s="145" t="s">
        <v>1074</v>
      </c>
      <c r="C748" s="12" t="s">
        <v>1164</v>
      </c>
      <c r="D748" s="8" t="s">
        <v>1187</v>
      </c>
      <c r="E748" s="6" t="s">
        <v>1446</v>
      </c>
      <c r="F748" s="117">
        <v>39394</v>
      </c>
      <c r="G748" s="6"/>
      <c r="H748" s="6"/>
      <c r="I748" s="6"/>
      <c r="J748" s="6"/>
      <c r="K748" s="6">
        <v>1</v>
      </c>
      <c r="L748" s="11" t="s">
        <v>1042</v>
      </c>
      <c r="M748" s="6"/>
      <c r="N748" s="11"/>
    </row>
    <row r="749" spans="1:14" ht="51">
      <c r="A749" s="4">
        <v>63</v>
      </c>
      <c r="B749" s="7" t="s">
        <v>1074</v>
      </c>
      <c r="C749" s="12" t="s">
        <v>1168</v>
      </c>
      <c r="D749" s="12" t="s">
        <v>1191</v>
      </c>
      <c r="E749" s="6" t="s">
        <v>1447</v>
      </c>
      <c r="F749" s="117">
        <v>39405</v>
      </c>
      <c r="G749" s="6"/>
      <c r="H749" s="6">
        <v>1</v>
      </c>
      <c r="I749" s="6"/>
      <c r="J749" s="6"/>
      <c r="K749" s="6"/>
      <c r="L749" s="11" t="s">
        <v>1448</v>
      </c>
      <c r="M749" s="6"/>
      <c r="N749" s="11"/>
    </row>
    <row r="750" spans="1:14" ht="25.5">
      <c r="A750" s="4">
        <v>64</v>
      </c>
      <c r="B750" s="7" t="s">
        <v>1074</v>
      </c>
      <c r="C750" s="8" t="s">
        <v>167</v>
      </c>
      <c r="D750" s="8" t="s">
        <v>1171</v>
      </c>
      <c r="E750" s="6" t="s">
        <v>458</v>
      </c>
      <c r="F750" s="117">
        <v>39632</v>
      </c>
      <c r="G750" s="6"/>
      <c r="H750" s="6"/>
      <c r="I750" s="6">
        <v>1</v>
      </c>
      <c r="J750" s="6"/>
      <c r="K750" s="6"/>
      <c r="L750" s="11" t="s">
        <v>459</v>
      </c>
      <c r="M750" s="6" t="s">
        <v>153</v>
      </c>
      <c r="N750" s="11" t="s">
        <v>153</v>
      </c>
    </row>
    <row r="751" spans="1:14" ht="25.5">
      <c r="A751" s="4">
        <v>65</v>
      </c>
      <c r="B751" s="7" t="s">
        <v>1074</v>
      </c>
      <c r="C751" s="8" t="s">
        <v>167</v>
      </c>
      <c r="D751" s="8" t="s">
        <v>168</v>
      </c>
      <c r="E751" s="6" t="s">
        <v>460</v>
      </c>
      <c r="F751" s="117" t="s">
        <v>461</v>
      </c>
      <c r="G751" s="6"/>
      <c r="H751" s="6">
        <v>1</v>
      </c>
      <c r="I751" s="6"/>
      <c r="J751" s="6"/>
      <c r="K751" s="6"/>
      <c r="L751" s="11" t="s">
        <v>462</v>
      </c>
      <c r="M751" s="6"/>
      <c r="N751" s="11" t="s">
        <v>463</v>
      </c>
    </row>
    <row r="752" spans="1:14" ht="25.5">
      <c r="A752" s="4">
        <v>66</v>
      </c>
      <c r="B752" s="7" t="s">
        <v>1074</v>
      </c>
      <c r="C752" s="8" t="s">
        <v>1168</v>
      </c>
      <c r="D752" s="8" t="s">
        <v>464</v>
      </c>
      <c r="E752" s="6" t="s">
        <v>465</v>
      </c>
      <c r="F752" s="117" t="s">
        <v>466</v>
      </c>
      <c r="G752" s="6"/>
      <c r="H752" s="6"/>
      <c r="I752" s="6">
        <v>1</v>
      </c>
      <c r="J752" s="6"/>
      <c r="K752" s="6"/>
      <c r="L752" s="11" t="s">
        <v>333</v>
      </c>
      <c r="M752" s="6" t="s">
        <v>153</v>
      </c>
      <c r="N752" s="11" t="s">
        <v>153</v>
      </c>
    </row>
    <row r="753" spans="1:14">
      <c r="A753" s="603" t="s">
        <v>395</v>
      </c>
      <c r="B753" s="603"/>
      <c r="C753" s="603"/>
      <c r="D753" s="603"/>
      <c r="E753" s="603"/>
      <c r="F753" s="603"/>
      <c r="G753" s="2">
        <f>SUM(G6:G749)</f>
        <v>10</v>
      </c>
      <c r="H753" s="2">
        <f>SUM(H6:H749)</f>
        <v>80</v>
      </c>
      <c r="I753" s="2">
        <f>SUM(I6:I749)</f>
        <v>179</v>
      </c>
      <c r="J753" s="2">
        <f>SUM(J6:J752)</f>
        <v>101</v>
      </c>
      <c r="K753" s="2">
        <f>SUM(K6:K749)</f>
        <v>409</v>
      </c>
      <c r="L753" s="150"/>
      <c r="N753" s="150"/>
    </row>
    <row r="754" spans="1:14">
      <c r="L754" s="150"/>
      <c r="N754" s="150"/>
    </row>
    <row r="755" spans="1:14">
      <c r="G755" s="2">
        <v>10</v>
      </c>
      <c r="H755" s="2">
        <v>81</v>
      </c>
      <c r="I755" s="2">
        <v>181</v>
      </c>
      <c r="J755" s="2">
        <v>101</v>
      </c>
      <c r="K755" s="2">
        <v>409</v>
      </c>
      <c r="L755" s="150"/>
      <c r="N755" s="150"/>
    </row>
    <row r="756" spans="1:14">
      <c r="L756" s="150"/>
      <c r="N756" s="150"/>
    </row>
    <row r="757" spans="1:14">
      <c r="L757" s="150"/>
      <c r="N757" s="150"/>
    </row>
    <row r="758" spans="1:14">
      <c r="L758" s="150"/>
      <c r="N758" s="150"/>
    </row>
    <row r="759" spans="1:14">
      <c r="L759" s="150"/>
      <c r="N759" s="150"/>
    </row>
    <row r="760" spans="1:14">
      <c r="L760" s="150"/>
      <c r="N760" s="150"/>
    </row>
    <row r="761" spans="1:14">
      <c r="L761" s="150"/>
      <c r="N761" s="150"/>
    </row>
    <row r="762" spans="1:14">
      <c r="L762" s="150"/>
      <c r="N762" s="150"/>
    </row>
    <row r="763" spans="1:14">
      <c r="L763" s="150"/>
      <c r="N763" s="150"/>
    </row>
    <row r="764" spans="1:14">
      <c r="L764" s="150"/>
      <c r="N764" s="150"/>
    </row>
    <row r="765" spans="1:14">
      <c r="L765" s="150"/>
      <c r="N765" s="150"/>
    </row>
    <row r="766" spans="1:14">
      <c r="L766" s="150"/>
      <c r="N766" s="150"/>
    </row>
    <row r="767" spans="1:14">
      <c r="L767" s="150"/>
      <c r="N767" s="150"/>
    </row>
    <row r="768" spans="1:14">
      <c r="L768" s="150"/>
      <c r="N768" s="150"/>
    </row>
    <row r="769" spans="12:14">
      <c r="L769" s="150"/>
      <c r="N769" s="150"/>
    </row>
    <row r="770" spans="12:14">
      <c r="L770" s="150"/>
      <c r="N770" s="150"/>
    </row>
    <row r="771" spans="12:14">
      <c r="L771" s="150"/>
      <c r="N771" s="150"/>
    </row>
    <row r="772" spans="12:14">
      <c r="L772" s="150"/>
      <c r="N772" s="150"/>
    </row>
    <row r="773" spans="12:14">
      <c r="L773" s="150"/>
      <c r="N773" s="150"/>
    </row>
    <row r="774" spans="12:14">
      <c r="L774" s="150"/>
      <c r="N774" s="150"/>
    </row>
    <row r="775" spans="12:14">
      <c r="L775" s="150"/>
      <c r="N775" s="150"/>
    </row>
    <row r="776" spans="12:14">
      <c r="L776" s="150"/>
      <c r="N776" s="150"/>
    </row>
    <row r="777" spans="12:14">
      <c r="L777" s="150"/>
      <c r="N777" s="150"/>
    </row>
    <row r="778" spans="12:14">
      <c r="L778" s="150"/>
      <c r="N778" s="150"/>
    </row>
    <row r="779" spans="12:14">
      <c r="L779" s="150"/>
      <c r="N779" s="150"/>
    </row>
    <row r="780" spans="12:14">
      <c r="L780" s="150"/>
      <c r="N780" s="150"/>
    </row>
    <row r="781" spans="12:14">
      <c r="L781" s="150"/>
      <c r="N781" s="150"/>
    </row>
    <row r="782" spans="12:14">
      <c r="L782" s="150"/>
      <c r="N782" s="150"/>
    </row>
    <row r="783" spans="12:14">
      <c r="L783" s="150"/>
      <c r="N783" s="150"/>
    </row>
    <row r="784" spans="12:14">
      <c r="N784" s="150"/>
    </row>
    <row r="785" spans="14:14">
      <c r="N785" s="150"/>
    </row>
    <row r="786" spans="14:14">
      <c r="N786" s="150"/>
    </row>
    <row r="787" spans="14:14">
      <c r="N787" s="150"/>
    </row>
    <row r="788" spans="14:14">
      <c r="N788" s="150"/>
    </row>
    <row r="789" spans="14:14">
      <c r="N789" s="150"/>
    </row>
    <row r="790" spans="14:14">
      <c r="N790" s="150"/>
    </row>
    <row r="791" spans="14:14">
      <c r="N791" s="150"/>
    </row>
    <row r="792" spans="14:14">
      <c r="N792" s="150"/>
    </row>
    <row r="793" spans="14:14">
      <c r="N793" s="150"/>
    </row>
    <row r="794" spans="14:14">
      <c r="N794" s="150"/>
    </row>
    <row r="795" spans="14:14">
      <c r="N795" s="150"/>
    </row>
    <row r="796" spans="14:14">
      <c r="N796" s="150"/>
    </row>
    <row r="797" spans="14:14">
      <c r="N797" s="150"/>
    </row>
    <row r="798" spans="14:14">
      <c r="N798" s="150"/>
    </row>
    <row r="799" spans="14:14">
      <c r="N799" s="150"/>
    </row>
    <row r="800" spans="14:14">
      <c r="N800" s="150"/>
    </row>
    <row r="801" spans="14:14">
      <c r="N801" s="150"/>
    </row>
    <row r="802" spans="14:14">
      <c r="N802" s="150"/>
    </row>
    <row r="803" spans="14:14">
      <c r="N803" s="150"/>
    </row>
    <row r="804" spans="14:14">
      <c r="N804" s="150"/>
    </row>
    <row r="805" spans="14:14">
      <c r="N805" s="150"/>
    </row>
    <row r="806" spans="14:14">
      <c r="N806" s="150"/>
    </row>
    <row r="807" spans="14:14">
      <c r="N807" s="150"/>
    </row>
    <row r="808" spans="14:14">
      <c r="N808" s="150"/>
    </row>
    <row r="809" spans="14:14">
      <c r="N809" s="150"/>
    </row>
    <row r="810" spans="14:14">
      <c r="N810" s="150"/>
    </row>
    <row r="811" spans="14:14">
      <c r="N811" s="150"/>
    </row>
    <row r="812" spans="14:14">
      <c r="N812" s="150"/>
    </row>
    <row r="813" spans="14:14">
      <c r="N813" s="150"/>
    </row>
    <row r="814" spans="14:14">
      <c r="N814" s="150"/>
    </row>
    <row r="815" spans="14:14">
      <c r="N815" s="150"/>
    </row>
    <row r="816" spans="14:14">
      <c r="N816" s="150"/>
    </row>
    <row r="817" spans="14:14">
      <c r="N817" s="150"/>
    </row>
    <row r="818" spans="14:14">
      <c r="N818" s="150"/>
    </row>
    <row r="819" spans="14:14">
      <c r="N819" s="150"/>
    </row>
    <row r="820" spans="14:14">
      <c r="N820" s="150"/>
    </row>
    <row r="821" spans="14:14">
      <c r="N821" s="150"/>
    </row>
    <row r="822" spans="14:14">
      <c r="N822" s="150"/>
    </row>
    <row r="823" spans="14:14">
      <c r="N823" s="150"/>
    </row>
    <row r="824" spans="14:14">
      <c r="N824" s="150"/>
    </row>
    <row r="825" spans="14:14">
      <c r="N825" s="150"/>
    </row>
    <row r="826" spans="14:14">
      <c r="N826" s="150"/>
    </row>
    <row r="827" spans="14:14">
      <c r="N827" s="150"/>
    </row>
    <row r="828" spans="14:14">
      <c r="N828" s="150"/>
    </row>
    <row r="829" spans="14:14">
      <c r="N829" s="150"/>
    </row>
    <row r="830" spans="14:14">
      <c r="N830" s="150"/>
    </row>
    <row r="831" spans="14:14">
      <c r="N831" s="150"/>
    </row>
    <row r="832" spans="14:14">
      <c r="N832" s="150"/>
    </row>
    <row r="833" spans="14:14">
      <c r="N833" s="150"/>
    </row>
    <row r="834" spans="14:14">
      <c r="N834" s="150"/>
    </row>
    <row r="835" spans="14:14">
      <c r="N835" s="150"/>
    </row>
    <row r="836" spans="14:14">
      <c r="N836" s="150"/>
    </row>
    <row r="837" spans="14:14">
      <c r="N837" s="150"/>
    </row>
    <row r="838" spans="14:14">
      <c r="N838" s="150"/>
    </row>
    <row r="839" spans="14:14">
      <c r="N839" s="150"/>
    </row>
    <row r="840" spans="14:14">
      <c r="N840" s="150"/>
    </row>
    <row r="841" spans="14:14">
      <c r="N841" s="150"/>
    </row>
    <row r="842" spans="14:14">
      <c r="N842" s="150"/>
    </row>
    <row r="843" spans="14:14">
      <c r="N843" s="150"/>
    </row>
  </sheetData>
  <mergeCells count="17">
    <mergeCell ref="A753:F753"/>
    <mergeCell ref="G3:K3"/>
    <mergeCell ref="L3:L5"/>
    <mergeCell ref="M3:M5"/>
    <mergeCell ref="G4:H4"/>
    <mergeCell ref="I4:J4"/>
    <mergeCell ref="K4:K5"/>
    <mergeCell ref="A1:N1"/>
    <mergeCell ref="A3:A5"/>
    <mergeCell ref="B3:B5"/>
    <mergeCell ref="C3:C5"/>
    <mergeCell ref="D3:D5"/>
    <mergeCell ref="E3:E5"/>
    <mergeCell ref="F3:F5"/>
    <mergeCell ref="A2:L2"/>
    <mergeCell ref="M2:N2"/>
    <mergeCell ref="N3:N5"/>
  </mergeCells>
  <phoneticPr fontId="0" type="noConversion"/>
  <dataValidations count="2">
    <dataValidation type="list" allowBlank="1" showInputMessage="1" showErrorMessage="1" sqref="C379:C495">
      <formula1>"City Division, Rural Division-1, Rural Division-2, Veraval"</formula1>
    </dataValidation>
    <dataValidation type="list" allowBlank="1" showInputMessage="1" showErrorMessage="1" sqref="D379:D495">
      <formula1>"GIDC JND, Satellite, Gandhigram, Central, Junagadh(R), Bilkha, Bhesan, Visavadar-1, Visavadar-2, Shapur, Mendarda, Manavadar-1, Manavadar-2, GIDC VRL, Veraval Town, Prabhas Patan, Pranchi, Talala"</formula1>
    </dataValidation>
  </dataValidations>
  <printOptions horizontalCentered="1" verticalCentered="1" gridLines="1"/>
  <pageMargins left="0" right="0" top="0" bottom="0.5" header="0.26180555599999999" footer="0.25"/>
  <pageSetup paperSize="9" scale="70" firstPageNumber="0" orientation="landscape" horizontalDpi="1200" verticalDpi="1200" r:id="rId1"/>
  <headerFooter alignWithMargins="0">
    <oddFooter>&amp;L&amp;A&amp;C&amp;Z&amp;F&amp;R&amp;P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
  <sheetViews>
    <sheetView workbookViewId="0">
      <selection activeCell="F10" sqref="F10:F16"/>
    </sheetView>
  </sheetViews>
  <sheetFormatPr defaultColWidth="9.140625" defaultRowHeight="12.75"/>
  <cols>
    <col min="1" max="1" width="90.85546875" style="274" customWidth="1"/>
    <col min="2" max="16384" width="9.140625" style="274"/>
  </cols>
  <sheetData>
    <row r="1" spans="1:1" ht="84" customHeight="1" thickTop="1" thickBot="1">
      <c r="A1" s="273" t="s">
        <v>2012</v>
      </c>
    </row>
    <row r="2" spans="1:1" ht="65.25" customHeight="1" thickTop="1" thickBot="1">
      <c r="A2" s="275" t="s">
        <v>1894</v>
      </c>
    </row>
    <row r="3" spans="1:1" ht="58.7" customHeight="1" thickTop="1" thickBot="1">
      <c r="A3" s="273" t="s">
        <v>373</v>
      </c>
    </row>
    <row r="4" spans="1:1" ht="49.7" customHeight="1" thickTop="1" thickBot="1">
      <c r="A4" s="276" t="s">
        <v>2011</v>
      </c>
    </row>
    <row r="5" spans="1:1" ht="13.5" thickTop="1"/>
  </sheetData>
  <phoneticPr fontId="0" type="noConversion"/>
  <printOptions horizontalCentered="1" verticalCentered="1"/>
  <pageMargins left="0.75" right="0.75" top="1" bottom="1" header="0.5" footer="0.5"/>
  <pageSetup paperSize="9" scale="11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85" zoomScaleNormal="70" zoomScaleSheetLayoutView="85" workbookViewId="0">
      <pane xSplit="2" ySplit="8" topLeftCell="C9" activePane="bottomRight" state="frozen"/>
      <selection activeCell="C24" sqref="C24"/>
      <selection pane="topRight" activeCell="C24" sqref="C24"/>
      <selection pane="bottomLeft" activeCell="C24" sqref="C24"/>
      <selection pane="bottomRight" activeCell="F10" sqref="F10:F16"/>
    </sheetView>
  </sheetViews>
  <sheetFormatPr defaultColWidth="8.140625" defaultRowHeight="12.75"/>
  <cols>
    <col min="1" max="1" width="8.28515625" style="378" customWidth="1"/>
    <col min="2" max="2" width="10.42578125" style="378" hidden="1" customWidth="1"/>
    <col min="3" max="3" width="29.28515625" style="378" customWidth="1"/>
    <col min="4" max="4" width="20.7109375" style="378" customWidth="1"/>
    <col min="5" max="5" width="19.42578125" style="378" customWidth="1"/>
    <col min="6" max="6" width="25.140625" style="378" customWidth="1"/>
    <col min="7" max="7" width="22.7109375" style="378" customWidth="1"/>
    <col min="8" max="16384" width="8.140625" style="378"/>
  </cols>
  <sheetData>
    <row r="1" spans="1:7" s="374" customFormat="1" ht="27.75">
      <c r="A1" s="495" t="s">
        <v>1921</v>
      </c>
      <c r="B1" s="496"/>
      <c r="C1" s="497"/>
      <c r="D1" s="497"/>
      <c r="E1" s="497"/>
      <c r="F1" s="497"/>
      <c r="G1" s="498"/>
    </row>
    <row r="2" spans="1:7" s="374" customFormat="1" ht="24.75" customHeight="1">
      <c r="A2" s="499" t="s">
        <v>2013</v>
      </c>
      <c r="B2" s="500"/>
      <c r="C2" s="500"/>
      <c r="D2" s="500"/>
      <c r="E2" s="500"/>
      <c r="F2" s="500"/>
      <c r="G2" s="501"/>
    </row>
    <row r="3" spans="1:7" s="375" customFormat="1" ht="18">
      <c r="A3" s="502" t="s">
        <v>2007</v>
      </c>
      <c r="B3" s="503"/>
      <c r="C3" s="504"/>
      <c r="D3" s="504"/>
      <c r="E3" s="504"/>
      <c r="F3" s="504"/>
      <c r="G3" s="505"/>
    </row>
    <row r="4" spans="1:7" s="375" customFormat="1" ht="18.75" thickBot="1">
      <c r="A4" s="415"/>
      <c r="B4" s="415"/>
      <c r="C4" s="415"/>
      <c r="D4" s="415"/>
      <c r="E4" s="415"/>
      <c r="F4" s="415"/>
      <c r="G4" s="415"/>
    </row>
    <row r="5" spans="1:7" s="375" customFormat="1" ht="18">
      <c r="A5" s="492" t="s">
        <v>2010</v>
      </c>
      <c r="B5" s="493"/>
      <c r="C5" s="493"/>
      <c r="D5" s="493"/>
      <c r="E5" s="493"/>
      <c r="F5" s="493"/>
      <c r="G5" s="494"/>
    </row>
    <row r="6" spans="1:7" s="374" customFormat="1" ht="29.25" customHeight="1">
      <c r="A6" s="506" t="s">
        <v>1974</v>
      </c>
      <c r="B6" s="490" t="s">
        <v>1974</v>
      </c>
      <c r="C6" s="490" t="s">
        <v>1975</v>
      </c>
      <c r="D6" s="490" t="s">
        <v>1976</v>
      </c>
      <c r="E6" s="490" t="s">
        <v>1977</v>
      </c>
      <c r="F6" s="490" t="s">
        <v>1978</v>
      </c>
      <c r="G6" s="376" t="s">
        <v>1979</v>
      </c>
    </row>
    <row r="7" spans="1:7" s="374" customFormat="1" ht="54.75" customHeight="1">
      <c r="A7" s="506"/>
      <c r="B7" s="490"/>
      <c r="C7" s="490"/>
      <c r="D7" s="490"/>
      <c r="E7" s="490"/>
      <c r="F7" s="490"/>
      <c r="G7" s="376" t="s">
        <v>1980</v>
      </c>
    </row>
    <row r="8" spans="1:7" s="374" customFormat="1" ht="15.75">
      <c r="A8" s="410">
        <v>1</v>
      </c>
      <c r="B8" s="377"/>
      <c r="C8" s="377">
        <v>2</v>
      </c>
      <c r="D8" s="377">
        <v>3</v>
      </c>
      <c r="E8" s="377">
        <v>4</v>
      </c>
      <c r="F8" s="377">
        <v>5</v>
      </c>
      <c r="G8" s="376">
        <v>6</v>
      </c>
    </row>
    <row r="9" spans="1:7" ht="18">
      <c r="A9" s="412"/>
      <c r="B9" s="490" t="s">
        <v>392</v>
      </c>
      <c r="C9" s="403" t="s">
        <v>1981</v>
      </c>
      <c r="D9" s="377"/>
      <c r="E9" s="411"/>
      <c r="F9" s="411"/>
      <c r="G9" s="413"/>
    </row>
    <row r="10" spans="1:7" ht="18">
      <c r="A10" s="410">
        <v>1</v>
      </c>
      <c r="B10" s="490"/>
      <c r="C10" s="404" t="s">
        <v>1982</v>
      </c>
      <c r="D10" s="379">
        <v>1178</v>
      </c>
      <c r="E10" s="406">
        <v>0.02</v>
      </c>
      <c r="F10" s="379">
        <v>1178</v>
      </c>
      <c r="G10" s="380">
        <f t="shared" ref="G10:G16" si="0">F10*100/D10</f>
        <v>100</v>
      </c>
    </row>
    <row r="11" spans="1:7" ht="18">
      <c r="A11" s="410">
        <v>2</v>
      </c>
      <c r="B11" s="490"/>
      <c r="C11" s="404" t="s">
        <v>1983</v>
      </c>
      <c r="D11" s="379">
        <v>547</v>
      </c>
      <c r="E11" s="406">
        <v>0.02</v>
      </c>
      <c r="F11" s="379">
        <v>547</v>
      </c>
      <c r="G11" s="380">
        <f t="shared" si="0"/>
        <v>100</v>
      </c>
    </row>
    <row r="12" spans="1:7" ht="18">
      <c r="A12" s="410">
        <v>3</v>
      </c>
      <c r="B12" s="490"/>
      <c r="C12" s="404" t="s">
        <v>1984</v>
      </c>
      <c r="D12" s="379">
        <v>417</v>
      </c>
      <c r="E12" s="406">
        <v>0.02</v>
      </c>
      <c r="F12" s="379">
        <v>417</v>
      </c>
      <c r="G12" s="380">
        <f t="shared" si="0"/>
        <v>100</v>
      </c>
    </row>
    <row r="13" spans="1:7" ht="18">
      <c r="A13" s="410">
        <v>4</v>
      </c>
      <c r="B13" s="490"/>
      <c r="C13" s="404" t="s">
        <v>1985</v>
      </c>
      <c r="D13" s="379">
        <v>560</v>
      </c>
      <c r="E13" s="406">
        <v>0.02</v>
      </c>
      <c r="F13" s="379">
        <v>560</v>
      </c>
      <c r="G13" s="380">
        <f t="shared" si="0"/>
        <v>100</v>
      </c>
    </row>
    <row r="14" spans="1:7" ht="18">
      <c r="A14" s="410">
        <v>5</v>
      </c>
      <c r="B14" s="490"/>
      <c r="C14" s="404" t="s">
        <v>1986</v>
      </c>
      <c r="D14" s="379">
        <v>133</v>
      </c>
      <c r="E14" s="406">
        <v>0.02</v>
      </c>
      <c r="F14" s="379">
        <v>133</v>
      </c>
      <c r="G14" s="380">
        <f t="shared" si="0"/>
        <v>100</v>
      </c>
    </row>
    <row r="15" spans="1:7" ht="18">
      <c r="A15" s="410"/>
      <c r="B15" s="490"/>
      <c r="C15" s="403" t="s">
        <v>1987</v>
      </c>
      <c r="D15" s="379"/>
      <c r="E15" s="406"/>
      <c r="F15" s="379"/>
      <c r="G15" s="380"/>
    </row>
    <row r="16" spans="1:7" ht="18.75" thickBot="1">
      <c r="A16" s="414">
        <v>6</v>
      </c>
      <c r="B16" s="491"/>
      <c r="C16" s="405" t="s">
        <v>1988</v>
      </c>
      <c r="D16" s="408">
        <v>158</v>
      </c>
      <c r="E16" s="407">
        <v>0.02</v>
      </c>
      <c r="F16" s="408">
        <v>158</v>
      </c>
      <c r="G16" s="388">
        <f t="shared" si="0"/>
        <v>100</v>
      </c>
    </row>
  </sheetData>
  <autoFilter ref="A7:G16"/>
  <mergeCells count="11">
    <mergeCell ref="B9:B16"/>
    <mergeCell ref="A5:G5"/>
    <mergeCell ref="A1:G1"/>
    <mergeCell ref="A2:G2"/>
    <mergeCell ref="A3:G3"/>
    <mergeCell ref="A6:A7"/>
    <mergeCell ref="B6:B7"/>
    <mergeCell ref="C6:C7"/>
    <mergeCell ref="D6:D7"/>
    <mergeCell ref="E6:E7"/>
    <mergeCell ref="F6:F7"/>
  </mergeCells>
  <printOptions horizontalCentered="1" verticalCentered="1"/>
  <pageMargins left="0.75" right="0.75" top="0.5" bottom="0.5" header="0" footer="0"/>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view="pageBreakPreview" zoomScaleNormal="85" zoomScaleSheetLayoutView="100" workbookViewId="0">
      <selection activeCell="F10" sqref="F10:F16"/>
    </sheetView>
  </sheetViews>
  <sheetFormatPr defaultColWidth="8.140625" defaultRowHeight="12.75"/>
  <cols>
    <col min="1" max="1" width="19.28515625" style="378" customWidth="1"/>
    <col min="2" max="2" width="15.140625" style="378" customWidth="1"/>
    <col min="3" max="3" width="20.140625" style="378" customWidth="1"/>
    <col min="4" max="4" width="21.7109375" style="378" customWidth="1"/>
    <col min="5" max="5" width="22.28515625" style="378" customWidth="1"/>
    <col min="6" max="16384" width="8.140625" style="378"/>
  </cols>
  <sheetData>
    <row r="1" spans="1:5" ht="27.75">
      <c r="A1" s="510" t="s">
        <v>1921</v>
      </c>
      <c r="B1" s="511"/>
      <c r="C1" s="511"/>
      <c r="D1" s="511"/>
      <c r="E1" s="512"/>
    </row>
    <row r="2" spans="1:5" ht="15.75">
      <c r="A2" s="513" t="str">
        <f>'007'!A2:G2</f>
        <v>Year 2025-26 (April-25 to March-26)</v>
      </c>
      <c r="B2" s="514"/>
      <c r="C2" s="514"/>
      <c r="D2" s="514"/>
      <c r="E2" s="515"/>
    </row>
    <row r="3" spans="1:5" ht="16.5">
      <c r="A3" s="516" t="s">
        <v>2008</v>
      </c>
      <c r="B3" s="517"/>
      <c r="C3" s="518"/>
      <c r="D3" s="518"/>
      <c r="E3" s="519"/>
    </row>
    <row r="4" spans="1:5" ht="17.25" thickBot="1">
      <c r="A4" s="416"/>
      <c r="B4" s="417"/>
      <c r="C4" s="417"/>
      <c r="D4" s="417"/>
      <c r="E4" s="418"/>
    </row>
    <row r="5" spans="1:5" ht="16.5">
      <c r="A5" s="507" t="s">
        <v>2009</v>
      </c>
      <c r="B5" s="508"/>
      <c r="C5" s="508"/>
      <c r="D5" s="508"/>
      <c r="E5" s="509"/>
    </row>
    <row r="6" spans="1:5" ht="16.5">
      <c r="A6" s="381">
        <v>1</v>
      </c>
      <c r="B6" s="382">
        <v>2</v>
      </c>
      <c r="C6" s="382">
        <v>3</v>
      </c>
      <c r="D6" s="382">
        <v>4</v>
      </c>
      <c r="E6" s="383">
        <v>5</v>
      </c>
    </row>
    <row r="7" spans="1:5" ht="16.5">
      <c r="A7" s="520" t="s">
        <v>1989</v>
      </c>
      <c r="B7" s="521" t="s">
        <v>1990</v>
      </c>
      <c r="C7" s="521" t="s">
        <v>1991</v>
      </c>
      <c r="D7" s="521" t="s">
        <v>1978</v>
      </c>
      <c r="E7" s="383"/>
    </row>
    <row r="8" spans="1:5" ht="21" customHeight="1">
      <c r="A8" s="520"/>
      <c r="B8" s="521"/>
      <c r="C8" s="521"/>
      <c r="D8" s="521"/>
      <c r="E8" s="383" t="s">
        <v>1979</v>
      </c>
    </row>
    <row r="9" spans="1:5" ht="35.25" customHeight="1">
      <c r="A9" s="520"/>
      <c r="B9" s="521"/>
      <c r="C9" s="521"/>
      <c r="D9" s="521"/>
      <c r="E9" s="383" t="s">
        <v>1992</v>
      </c>
    </row>
    <row r="10" spans="1:5" ht="18">
      <c r="A10" s="384" t="s">
        <v>1993</v>
      </c>
      <c r="B10" s="379">
        <v>1630</v>
      </c>
      <c r="C10" s="385" t="s">
        <v>1994</v>
      </c>
      <c r="D10" s="379">
        <v>1630</v>
      </c>
      <c r="E10" s="380">
        <f t="shared" ref="E10:E12" si="0">D10*100/B10</f>
        <v>100</v>
      </c>
    </row>
    <row r="11" spans="1:5" ht="18">
      <c r="A11" s="384" t="s">
        <v>1995</v>
      </c>
      <c r="B11" s="379">
        <v>392</v>
      </c>
      <c r="C11" s="385" t="s">
        <v>1996</v>
      </c>
      <c r="D11" s="379">
        <v>392</v>
      </c>
      <c r="E11" s="380">
        <f t="shared" si="0"/>
        <v>100</v>
      </c>
    </row>
    <row r="12" spans="1:5" ht="33.75" thickBot="1">
      <c r="A12" s="386" t="s">
        <v>1997</v>
      </c>
      <c r="B12" s="408">
        <v>36</v>
      </c>
      <c r="C12" s="387" t="s">
        <v>1998</v>
      </c>
      <c r="D12" s="408">
        <v>36</v>
      </c>
      <c r="E12" s="388">
        <f t="shared" si="0"/>
        <v>100</v>
      </c>
    </row>
  </sheetData>
  <autoFilter ref="A9:E12"/>
  <mergeCells count="8">
    <mergeCell ref="A5:E5"/>
    <mergeCell ref="A1:E1"/>
    <mergeCell ref="A2:E2"/>
    <mergeCell ref="A3:E3"/>
    <mergeCell ref="A7:A9"/>
    <mergeCell ref="B7:B9"/>
    <mergeCell ref="C7:C9"/>
    <mergeCell ref="D7:D9"/>
  </mergeCells>
  <printOptions horizontalCentered="1" verticalCentered="1"/>
  <pageMargins left="0.39370078740157499" right="0.39303149599999998" top="0" bottom="0"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view="pageBreakPreview" zoomScale="130" zoomScaleNormal="100" workbookViewId="0">
      <selection activeCell="C30" sqref="C30"/>
    </sheetView>
  </sheetViews>
  <sheetFormatPr defaultRowHeight="12.75"/>
  <cols>
    <col min="1" max="1" width="7.7109375" style="389" customWidth="1"/>
    <col min="2" max="2" width="16.28515625" style="389" customWidth="1"/>
    <col min="3" max="3" width="15.28515625" style="389" customWidth="1"/>
    <col min="4" max="4" width="12.28515625" style="389" customWidth="1"/>
    <col min="5" max="5" width="15.85546875" style="389" customWidth="1"/>
    <col min="6" max="6" width="16.42578125" style="389" customWidth="1"/>
    <col min="7" max="256" width="9.140625" style="389"/>
    <col min="257" max="257" width="7.7109375" style="389" customWidth="1"/>
    <col min="258" max="258" width="16.28515625" style="389" customWidth="1"/>
    <col min="259" max="259" width="15.28515625" style="389" customWidth="1"/>
    <col min="260" max="260" width="12.28515625" style="389" customWidth="1"/>
    <col min="261" max="261" width="15.85546875" style="389" customWidth="1"/>
    <col min="262" max="262" width="16.42578125" style="389" customWidth="1"/>
    <col min="263" max="512" width="9.140625" style="389"/>
    <col min="513" max="513" width="7.7109375" style="389" customWidth="1"/>
    <col min="514" max="514" width="16.28515625" style="389" customWidth="1"/>
    <col min="515" max="515" width="15.28515625" style="389" customWidth="1"/>
    <col min="516" max="516" width="12.28515625" style="389" customWidth="1"/>
    <col min="517" max="517" width="15.85546875" style="389" customWidth="1"/>
    <col min="518" max="518" width="16.42578125" style="389" customWidth="1"/>
    <col min="519" max="768" width="9.140625" style="389"/>
    <col min="769" max="769" width="7.7109375" style="389" customWidth="1"/>
    <col min="770" max="770" width="16.28515625" style="389" customWidth="1"/>
    <col min="771" max="771" width="15.28515625" style="389" customWidth="1"/>
    <col min="772" max="772" width="12.28515625" style="389" customWidth="1"/>
    <col min="773" max="773" width="15.85546875" style="389" customWidth="1"/>
    <col min="774" max="774" width="16.42578125" style="389" customWidth="1"/>
    <col min="775" max="1024" width="9.140625" style="389"/>
    <col min="1025" max="1025" width="7.7109375" style="389" customWidth="1"/>
    <col min="1026" max="1026" width="16.28515625" style="389" customWidth="1"/>
    <col min="1027" max="1027" width="15.28515625" style="389" customWidth="1"/>
    <col min="1028" max="1028" width="12.28515625" style="389" customWidth="1"/>
    <col min="1029" max="1029" width="15.85546875" style="389" customWidth="1"/>
    <col min="1030" max="1030" width="16.42578125" style="389" customWidth="1"/>
    <col min="1031" max="1280" width="9.140625" style="389"/>
    <col min="1281" max="1281" width="7.7109375" style="389" customWidth="1"/>
    <col min="1282" max="1282" width="16.28515625" style="389" customWidth="1"/>
    <col min="1283" max="1283" width="15.28515625" style="389" customWidth="1"/>
    <col min="1284" max="1284" width="12.28515625" style="389" customWidth="1"/>
    <col min="1285" max="1285" width="15.85546875" style="389" customWidth="1"/>
    <col min="1286" max="1286" width="16.42578125" style="389" customWidth="1"/>
    <col min="1287" max="1536" width="9.140625" style="389"/>
    <col min="1537" max="1537" width="7.7109375" style="389" customWidth="1"/>
    <col min="1538" max="1538" width="16.28515625" style="389" customWidth="1"/>
    <col min="1539" max="1539" width="15.28515625" style="389" customWidth="1"/>
    <col min="1540" max="1540" width="12.28515625" style="389" customWidth="1"/>
    <col min="1541" max="1541" width="15.85546875" style="389" customWidth="1"/>
    <col min="1542" max="1542" width="16.42578125" style="389" customWidth="1"/>
    <col min="1543" max="1792" width="9.140625" style="389"/>
    <col min="1793" max="1793" width="7.7109375" style="389" customWidth="1"/>
    <col min="1794" max="1794" width="16.28515625" style="389" customWidth="1"/>
    <col min="1795" max="1795" width="15.28515625" style="389" customWidth="1"/>
    <col min="1796" max="1796" width="12.28515625" style="389" customWidth="1"/>
    <col min="1797" max="1797" width="15.85546875" style="389" customWidth="1"/>
    <col min="1798" max="1798" width="16.42578125" style="389" customWidth="1"/>
    <col min="1799" max="2048" width="9.140625" style="389"/>
    <col min="2049" max="2049" width="7.7109375" style="389" customWidth="1"/>
    <col min="2050" max="2050" width="16.28515625" style="389" customWidth="1"/>
    <col min="2051" max="2051" width="15.28515625" style="389" customWidth="1"/>
    <col min="2052" max="2052" width="12.28515625" style="389" customWidth="1"/>
    <col min="2053" max="2053" width="15.85546875" style="389" customWidth="1"/>
    <col min="2054" max="2054" width="16.42578125" style="389" customWidth="1"/>
    <col min="2055" max="2304" width="9.140625" style="389"/>
    <col min="2305" max="2305" width="7.7109375" style="389" customWidth="1"/>
    <col min="2306" max="2306" width="16.28515625" style="389" customWidth="1"/>
    <col min="2307" max="2307" width="15.28515625" style="389" customWidth="1"/>
    <col min="2308" max="2308" width="12.28515625" style="389" customWidth="1"/>
    <col min="2309" max="2309" width="15.85546875" style="389" customWidth="1"/>
    <col min="2310" max="2310" width="16.42578125" style="389" customWidth="1"/>
    <col min="2311" max="2560" width="9.140625" style="389"/>
    <col min="2561" max="2561" width="7.7109375" style="389" customWidth="1"/>
    <col min="2562" max="2562" width="16.28515625" style="389" customWidth="1"/>
    <col min="2563" max="2563" width="15.28515625" style="389" customWidth="1"/>
    <col min="2564" max="2564" width="12.28515625" style="389" customWidth="1"/>
    <col min="2565" max="2565" width="15.85546875" style="389" customWidth="1"/>
    <col min="2566" max="2566" width="16.42578125" style="389" customWidth="1"/>
    <col min="2567" max="2816" width="9.140625" style="389"/>
    <col min="2817" max="2817" width="7.7109375" style="389" customWidth="1"/>
    <col min="2818" max="2818" width="16.28515625" style="389" customWidth="1"/>
    <col min="2819" max="2819" width="15.28515625" style="389" customWidth="1"/>
    <col min="2820" max="2820" width="12.28515625" style="389" customWidth="1"/>
    <col min="2821" max="2821" width="15.85546875" style="389" customWidth="1"/>
    <col min="2822" max="2822" width="16.42578125" style="389" customWidth="1"/>
    <col min="2823" max="3072" width="9.140625" style="389"/>
    <col min="3073" max="3073" width="7.7109375" style="389" customWidth="1"/>
    <col min="3074" max="3074" width="16.28515625" style="389" customWidth="1"/>
    <col min="3075" max="3075" width="15.28515625" style="389" customWidth="1"/>
    <col min="3076" max="3076" width="12.28515625" style="389" customWidth="1"/>
    <col min="3077" max="3077" width="15.85546875" style="389" customWidth="1"/>
    <col min="3078" max="3078" width="16.42578125" style="389" customWidth="1"/>
    <col min="3079" max="3328" width="9.140625" style="389"/>
    <col min="3329" max="3329" width="7.7109375" style="389" customWidth="1"/>
    <col min="3330" max="3330" width="16.28515625" style="389" customWidth="1"/>
    <col min="3331" max="3331" width="15.28515625" style="389" customWidth="1"/>
    <col min="3332" max="3332" width="12.28515625" style="389" customWidth="1"/>
    <col min="3333" max="3333" width="15.85546875" style="389" customWidth="1"/>
    <col min="3334" max="3334" width="16.42578125" style="389" customWidth="1"/>
    <col min="3335" max="3584" width="9.140625" style="389"/>
    <col min="3585" max="3585" width="7.7109375" style="389" customWidth="1"/>
    <col min="3586" max="3586" width="16.28515625" style="389" customWidth="1"/>
    <col min="3587" max="3587" width="15.28515625" style="389" customWidth="1"/>
    <col min="3588" max="3588" width="12.28515625" style="389" customWidth="1"/>
    <col min="3589" max="3589" width="15.85546875" style="389" customWidth="1"/>
    <col min="3590" max="3590" width="16.42578125" style="389" customWidth="1"/>
    <col min="3591" max="3840" width="9.140625" style="389"/>
    <col min="3841" max="3841" width="7.7109375" style="389" customWidth="1"/>
    <col min="3842" max="3842" width="16.28515625" style="389" customWidth="1"/>
    <col min="3843" max="3843" width="15.28515625" style="389" customWidth="1"/>
    <col min="3844" max="3844" width="12.28515625" style="389" customWidth="1"/>
    <col min="3845" max="3845" width="15.85546875" style="389" customWidth="1"/>
    <col min="3846" max="3846" width="16.42578125" style="389" customWidth="1"/>
    <col min="3847" max="4096" width="9.140625" style="389"/>
    <col min="4097" max="4097" width="7.7109375" style="389" customWidth="1"/>
    <col min="4098" max="4098" width="16.28515625" style="389" customWidth="1"/>
    <col min="4099" max="4099" width="15.28515625" style="389" customWidth="1"/>
    <col min="4100" max="4100" width="12.28515625" style="389" customWidth="1"/>
    <col min="4101" max="4101" width="15.85546875" style="389" customWidth="1"/>
    <col min="4102" max="4102" width="16.42578125" style="389" customWidth="1"/>
    <col min="4103" max="4352" width="9.140625" style="389"/>
    <col min="4353" max="4353" width="7.7109375" style="389" customWidth="1"/>
    <col min="4354" max="4354" width="16.28515625" style="389" customWidth="1"/>
    <col min="4355" max="4355" width="15.28515625" style="389" customWidth="1"/>
    <col min="4356" max="4356" width="12.28515625" style="389" customWidth="1"/>
    <col min="4357" max="4357" width="15.85546875" style="389" customWidth="1"/>
    <col min="4358" max="4358" width="16.42578125" style="389" customWidth="1"/>
    <col min="4359" max="4608" width="9.140625" style="389"/>
    <col min="4609" max="4609" width="7.7109375" style="389" customWidth="1"/>
    <col min="4610" max="4610" width="16.28515625" style="389" customWidth="1"/>
    <col min="4611" max="4611" width="15.28515625" style="389" customWidth="1"/>
    <col min="4612" max="4612" width="12.28515625" style="389" customWidth="1"/>
    <col min="4613" max="4613" width="15.85546875" style="389" customWidth="1"/>
    <col min="4614" max="4614" width="16.42578125" style="389" customWidth="1"/>
    <col min="4615" max="4864" width="9.140625" style="389"/>
    <col min="4865" max="4865" width="7.7109375" style="389" customWidth="1"/>
    <col min="4866" max="4866" width="16.28515625" style="389" customWidth="1"/>
    <col min="4867" max="4867" width="15.28515625" style="389" customWidth="1"/>
    <col min="4868" max="4868" width="12.28515625" style="389" customWidth="1"/>
    <col min="4869" max="4869" width="15.85546875" style="389" customWidth="1"/>
    <col min="4870" max="4870" width="16.42578125" style="389" customWidth="1"/>
    <col min="4871" max="5120" width="9.140625" style="389"/>
    <col min="5121" max="5121" width="7.7109375" style="389" customWidth="1"/>
    <col min="5122" max="5122" width="16.28515625" style="389" customWidth="1"/>
    <col min="5123" max="5123" width="15.28515625" style="389" customWidth="1"/>
    <col min="5124" max="5124" width="12.28515625" style="389" customWidth="1"/>
    <col min="5125" max="5125" width="15.85546875" style="389" customWidth="1"/>
    <col min="5126" max="5126" width="16.42578125" style="389" customWidth="1"/>
    <col min="5127" max="5376" width="9.140625" style="389"/>
    <col min="5377" max="5377" width="7.7109375" style="389" customWidth="1"/>
    <col min="5378" max="5378" width="16.28515625" style="389" customWidth="1"/>
    <col min="5379" max="5379" width="15.28515625" style="389" customWidth="1"/>
    <col min="5380" max="5380" width="12.28515625" style="389" customWidth="1"/>
    <col min="5381" max="5381" width="15.85546875" style="389" customWidth="1"/>
    <col min="5382" max="5382" width="16.42578125" style="389" customWidth="1"/>
    <col min="5383" max="5632" width="9.140625" style="389"/>
    <col min="5633" max="5633" width="7.7109375" style="389" customWidth="1"/>
    <col min="5634" max="5634" width="16.28515625" style="389" customWidth="1"/>
    <col min="5635" max="5635" width="15.28515625" style="389" customWidth="1"/>
    <col min="5636" max="5636" width="12.28515625" style="389" customWidth="1"/>
    <col min="5637" max="5637" width="15.85546875" style="389" customWidth="1"/>
    <col min="5638" max="5638" width="16.42578125" style="389" customWidth="1"/>
    <col min="5639" max="5888" width="9.140625" style="389"/>
    <col min="5889" max="5889" width="7.7109375" style="389" customWidth="1"/>
    <col min="5890" max="5890" width="16.28515625" style="389" customWidth="1"/>
    <col min="5891" max="5891" width="15.28515625" style="389" customWidth="1"/>
    <col min="5892" max="5892" width="12.28515625" style="389" customWidth="1"/>
    <col min="5893" max="5893" width="15.85546875" style="389" customWidth="1"/>
    <col min="5894" max="5894" width="16.42578125" style="389" customWidth="1"/>
    <col min="5895" max="6144" width="9.140625" style="389"/>
    <col min="6145" max="6145" width="7.7109375" style="389" customWidth="1"/>
    <col min="6146" max="6146" width="16.28515625" style="389" customWidth="1"/>
    <col min="6147" max="6147" width="15.28515625" style="389" customWidth="1"/>
    <col min="6148" max="6148" width="12.28515625" style="389" customWidth="1"/>
    <col min="6149" max="6149" width="15.85546875" style="389" customWidth="1"/>
    <col min="6150" max="6150" width="16.42578125" style="389" customWidth="1"/>
    <col min="6151" max="6400" width="9.140625" style="389"/>
    <col min="6401" max="6401" width="7.7109375" style="389" customWidth="1"/>
    <col min="6402" max="6402" width="16.28515625" style="389" customWidth="1"/>
    <col min="6403" max="6403" width="15.28515625" style="389" customWidth="1"/>
    <col min="6404" max="6404" width="12.28515625" style="389" customWidth="1"/>
    <col min="6405" max="6405" width="15.85546875" style="389" customWidth="1"/>
    <col min="6406" max="6406" width="16.42578125" style="389" customWidth="1"/>
    <col min="6407" max="6656" width="9.140625" style="389"/>
    <col min="6657" max="6657" width="7.7109375" style="389" customWidth="1"/>
    <col min="6658" max="6658" width="16.28515625" style="389" customWidth="1"/>
    <col min="6659" max="6659" width="15.28515625" style="389" customWidth="1"/>
    <col min="6660" max="6660" width="12.28515625" style="389" customWidth="1"/>
    <col min="6661" max="6661" width="15.85546875" style="389" customWidth="1"/>
    <col min="6662" max="6662" width="16.42578125" style="389" customWidth="1"/>
    <col min="6663" max="6912" width="9.140625" style="389"/>
    <col min="6913" max="6913" width="7.7109375" style="389" customWidth="1"/>
    <col min="6914" max="6914" width="16.28515625" style="389" customWidth="1"/>
    <col min="6915" max="6915" width="15.28515625" style="389" customWidth="1"/>
    <col min="6916" max="6916" width="12.28515625" style="389" customWidth="1"/>
    <col min="6917" max="6917" width="15.85546875" style="389" customWidth="1"/>
    <col min="6918" max="6918" width="16.42578125" style="389" customWidth="1"/>
    <col min="6919" max="7168" width="9.140625" style="389"/>
    <col min="7169" max="7169" width="7.7109375" style="389" customWidth="1"/>
    <col min="7170" max="7170" width="16.28515625" style="389" customWidth="1"/>
    <col min="7171" max="7171" width="15.28515625" style="389" customWidth="1"/>
    <col min="7172" max="7172" width="12.28515625" style="389" customWidth="1"/>
    <col min="7173" max="7173" width="15.85546875" style="389" customWidth="1"/>
    <col min="7174" max="7174" width="16.42578125" style="389" customWidth="1"/>
    <col min="7175" max="7424" width="9.140625" style="389"/>
    <col min="7425" max="7425" width="7.7109375" style="389" customWidth="1"/>
    <col min="7426" max="7426" width="16.28515625" style="389" customWidth="1"/>
    <col min="7427" max="7427" width="15.28515625" style="389" customWidth="1"/>
    <col min="7428" max="7428" width="12.28515625" style="389" customWidth="1"/>
    <col min="7429" max="7429" width="15.85546875" style="389" customWidth="1"/>
    <col min="7430" max="7430" width="16.42578125" style="389" customWidth="1"/>
    <col min="7431" max="7680" width="9.140625" style="389"/>
    <col min="7681" max="7681" width="7.7109375" style="389" customWidth="1"/>
    <col min="7682" max="7682" width="16.28515625" style="389" customWidth="1"/>
    <col min="7683" max="7683" width="15.28515625" style="389" customWidth="1"/>
    <col min="7684" max="7684" width="12.28515625" style="389" customWidth="1"/>
    <col min="7685" max="7685" width="15.85546875" style="389" customWidth="1"/>
    <col min="7686" max="7686" width="16.42578125" style="389" customWidth="1"/>
    <col min="7687" max="7936" width="9.140625" style="389"/>
    <col min="7937" max="7937" width="7.7109375" style="389" customWidth="1"/>
    <col min="7938" max="7938" width="16.28515625" style="389" customWidth="1"/>
    <col min="7939" max="7939" width="15.28515625" style="389" customWidth="1"/>
    <col min="7940" max="7940" width="12.28515625" style="389" customWidth="1"/>
    <col min="7941" max="7941" width="15.85546875" style="389" customWidth="1"/>
    <col min="7942" max="7942" width="16.42578125" style="389" customWidth="1"/>
    <col min="7943" max="8192" width="9.140625" style="389"/>
    <col min="8193" max="8193" width="7.7109375" style="389" customWidth="1"/>
    <col min="8194" max="8194" width="16.28515625" style="389" customWidth="1"/>
    <col min="8195" max="8195" width="15.28515625" style="389" customWidth="1"/>
    <col min="8196" max="8196" width="12.28515625" style="389" customWidth="1"/>
    <col min="8197" max="8197" width="15.85546875" style="389" customWidth="1"/>
    <col min="8198" max="8198" width="16.42578125" style="389" customWidth="1"/>
    <col min="8199" max="8448" width="9.140625" style="389"/>
    <col min="8449" max="8449" width="7.7109375" style="389" customWidth="1"/>
    <col min="8450" max="8450" width="16.28515625" style="389" customWidth="1"/>
    <col min="8451" max="8451" width="15.28515625" style="389" customWidth="1"/>
    <col min="8452" max="8452" width="12.28515625" style="389" customWidth="1"/>
    <col min="8453" max="8453" width="15.85546875" style="389" customWidth="1"/>
    <col min="8454" max="8454" width="16.42578125" style="389" customWidth="1"/>
    <col min="8455" max="8704" width="9.140625" style="389"/>
    <col min="8705" max="8705" width="7.7109375" style="389" customWidth="1"/>
    <col min="8706" max="8706" width="16.28515625" style="389" customWidth="1"/>
    <col min="8707" max="8707" width="15.28515625" style="389" customWidth="1"/>
    <col min="8708" max="8708" width="12.28515625" style="389" customWidth="1"/>
    <col min="8709" max="8709" width="15.85546875" style="389" customWidth="1"/>
    <col min="8710" max="8710" width="16.42578125" style="389" customWidth="1"/>
    <col min="8711" max="8960" width="9.140625" style="389"/>
    <col min="8961" max="8961" width="7.7109375" style="389" customWidth="1"/>
    <col min="8962" max="8962" width="16.28515625" style="389" customWidth="1"/>
    <col min="8963" max="8963" width="15.28515625" style="389" customWidth="1"/>
    <col min="8964" max="8964" width="12.28515625" style="389" customWidth="1"/>
    <col min="8965" max="8965" width="15.85546875" style="389" customWidth="1"/>
    <col min="8966" max="8966" width="16.42578125" style="389" customWidth="1"/>
    <col min="8967" max="9216" width="9.140625" style="389"/>
    <col min="9217" max="9217" width="7.7109375" style="389" customWidth="1"/>
    <col min="9218" max="9218" width="16.28515625" style="389" customWidth="1"/>
    <col min="9219" max="9219" width="15.28515625" style="389" customWidth="1"/>
    <col min="9220" max="9220" width="12.28515625" style="389" customWidth="1"/>
    <col min="9221" max="9221" width="15.85546875" style="389" customWidth="1"/>
    <col min="9222" max="9222" width="16.42578125" style="389" customWidth="1"/>
    <col min="9223" max="9472" width="9.140625" style="389"/>
    <col min="9473" max="9473" width="7.7109375" style="389" customWidth="1"/>
    <col min="9474" max="9474" width="16.28515625" style="389" customWidth="1"/>
    <col min="9475" max="9475" width="15.28515625" style="389" customWidth="1"/>
    <col min="9476" max="9476" width="12.28515625" style="389" customWidth="1"/>
    <col min="9477" max="9477" width="15.85546875" style="389" customWidth="1"/>
    <col min="9478" max="9478" width="16.42578125" style="389" customWidth="1"/>
    <col min="9479" max="9728" width="9.140625" style="389"/>
    <col min="9729" max="9729" width="7.7109375" style="389" customWidth="1"/>
    <col min="9730" max="9730" width="16.28515625" style="389" customWidth="1"/>
    <col min="9731" max="9731" width="15.28515625" style="389" customWidth="1"/>
    <col min="9732" max="9732" width="12.28515625" style="389" customWidth="1"/>
    <col min="9733" max="9733" width="15.85546875" style="389" customWidth="1"/>
    <col min="9734" max="9734" width="16.42578125" style="389" customWidth="1"/>
    <col min="9735" max="9984" width="9.140625" style="389"/>
    <col min="9985" max="9985" width="7.7109375" style="389" customWidth="1"/>
    <col min="9986" max="9986" width="16.28515625" style="389" customWidth="1"/>
    <col min="9987" max="9987" width="15.28515625" style="389" customWidth="1"/>
    <col min="9988" max="9988" width="12.28515625" style="389" customWidth="1"/>
    <col min="9989" max="9989" width="15.85546875" style="389" customWidth="1"/>
    <col min="9990" max="9990" width="16.42578125" style="389" customWidth="1"/>
    <col min="9991" max="10240" width="9.140625" style="389"/>
    <col min="10241" max="10241" width="7.7109375" style="389" customWidth="1"/>
    <col min="10242" max="10242" width="16.28515625" style="389" customWidth="1"/>
    <col min="10243" max="10243" width="15.28515625" style="389" customWidth="1"/>
    <col min="10244" max="10244" width="12.28515625" style="389" customWidth="1"/>
    <col min="10245" max="10245" width="15.85546875" style="389" customWidth="1"/>
    <col min="10246" max="10246" width="16.42578125" style="389" customWidth="1"/>
    <col min="10247" max="10496" width="9.140625" style="389"/>
    <col min="10497" max="10497" width="7.7109375" style="389" customWidth="1"/>
    <col min="10498" max="10498" width="16.28515625" style="389" customWidth="1"/>
    <col min="10499" max="10499" width="15.28515625" style="389" customWidth="1"/>
    <col min="10500" max="10500" width="12.28515625" style="389" customWidth="1"/>
    <col min="10501" max="10501" width="15.85546875" style="389" customWidth="1"/>
    <col min="10502" max="10502" width="16.42578125" style="389" customWidth="1"/>
    <col min="10503" max="10752" width="9.140625" style="389"/>
    <col min="10753" max="10753" width="7.7109375" style="389" customWidth="1"/>
    <col min="10754" max="10754" width="16.28515625" style="389" customWidth="1"/>
    <col min="10755" max="10755" width="15.28515625" style="389" customWidth="1"/>
    <col min="10756" max="10756" width="12.28515625" style="389" customWidth="1"/>
    <col min="10757" max="10757" width="15.85546875" style="389" customWidth="1"/>
    <col min="10758" max="10758" width="16.42578125" style="389" customWidth="1"/>
    <col min="10759" max="11008" width="9.140625" style="389"/>
    <col min="11009" max="11009" width="7.7109375" style="389" customWidth="1"/>
    <col min="11010" max="11010" width="16.28515625" style="389" customWidth="1"/>
    <col min="11011" max="11011" width="15.28515625" style="389" customWidth="1"/>
    <col min="11012" max="11012" width="12.28515625" style="389" customWidth="1"/>
    <col min="11013" max="11013" width="15.85546875" style="389" customWidth="1"/>
    <col min="11014" max="11014" width="16.42578125" style="389" customWidth="1"/>
    <col min="11015" max="11264" width="9.140625" style="389"/>
    <col min="11265" max="11265" width="7.7109375" style="389" customWidth="1"/>
    <col min="11266" max="11266" width="16.28515625" style="389" customWidth="1"/>
    <col min="11267" max="11267" width="15.28515625" style="389" customWidth="1"/>
    <col min="11268" max="11268" width="12.28515625" style="389" customWidth="1"/>
    <col min="11269" max="11269" width="15.85546875" style="389" customWidth="1"/>
    <col min="11270" max="11270" width="16.42578125" style="389" customWidth="1"/>
    <col min="11271" max="11520" width="9.140625" style="389"/>
    <col min="11521" max="11521" width="7.7109375" style="389" customWidth="1"/>
    <col min="11522" max="11522" width="16.28515625" style="389" customWidth="1"/>
    <col min="11523" max="11523" width="15.28515625" style="389" customWidth="1"/>
    <col min="11524" max="11524" width="12.28515625" style="389" customWidth="1"/>
    <col min="11525" max="11525" width="15.85546875" style="389" customWidth="1"/>
    <col min="11526" max="11526" width="16.42578125" style="389" customWidth="1"/>
    <col min="11527" max="11776" width="9.140625" style="389"/>
    <col min="11777" max="11777" width="7.7109375" style="389" customWidth="1"/>
    <col min="11778" max="11778" width="16.28515625" style="389" customWidth="1"/>
    <col min="11779" max="11779" width="15.28515625" style="389" customWidth="1"/>
    <col min="11780" max="11780" width="12.28515625" style="389" customWidth="1"/>
    <col min="11781" max="11781" width="15.85546875" style="389" customWidth="1"/>
    <col min="11782" max="11782" width="16.42578125" style="389" customWidth="1"/>
    <col min="11783" max="12032" width="9.140625" style="389"/>
    <col min="12033" max="12033" width="7.7109375" style="389" customWidth="1"/>
    <col min="12034" max="12034" width="16.28515625" style="389" customWidth="1"/>
    <col min="12035" max="12035" width="15.28515625" style="389" customWidth="1"/>
    <col min="12036" max="12036" width="12.28515625" style="389" customWidth="1"/>
    <col min="12037" max="12037" width="15.85546875" style="389" customWidth="1"/>
    <col min="12038" max="12038" width="16.42578125" style="389" customWidth="1"/>
    <col min="12039" max="12288" width="9.140625" style="389"/>
    <col min="12289" max="12289" width="7.7109375" style="389" customWidth="1"/>
    <col min="12290" max="12290" width="16.28515625" style="389" customWidth="1"/>
    <col min="12291" max="12291" width="15.28515625" style="389" customWidth="1"/>
    <col min="12292" max="12292" width="12.28515625" style="389" customWidth="1"/>
    <col min="12293" max="12293" width="15.85546875" style="389" customWidth="1"/>
    <col min="12294" max="12294" width="16.42578125" style="389" customWidth="1"/>
    <col min="12295" max="12544" width="9.140625" style="389"/>
    <col min="12545" max="12545" width="7.7109375" style="389" customWidth="1"/>
    <col min="12546" max="12546" width="16.28515625" style="389" customWidth="1"/>
    <col min="12547" max="12547" width="15.28515625" style="389" customWidth="1"/>
    <col min="12548" max="12548" width="12.28515625" style="389" customWidth="1"/>
    <col min="12549" max="12549" width="15.85546875" style="389" customWidth="1"/>
    <col min="12550" max="12550" width="16.42578125" style="389" customWidth="1"/>
    <col min="12551" max="12800" width="9.140625" style="389"/>
    <col min="12801" max="12801" width="7.7109375" style="389" customWidth="1"/>
    <col min="12802" max="12802" width="16.28515625" style="389" customWidth="1"/>
    <col min="12803" max="12803" width="15.28515625" style="389" customWidth="1"/>
    <col min="12804" max="12804" width="12.28515625" style="389" customWidth="1"/>
    <col min="12805" max="12805" width="15.85546875" style="389" customWidth="1"/>
    <col min="12806" max="12806" width="16.42578125" style="389" customWidth="1"/>
    <col min="12807" max="13056" width="9.140625" style="389"/>
    <col min="13057" max="13057" width="7.7109375" style="389" customWidth="1"/>
    <col min="13058" max="13058" width="16.28515625" style="389" customWidth="1"/>
    <col min="13059" max="13059" width="15.28515625" style="389" customWidth="1"/>
    <col min="13060" max="13060" width="12.28515625" style="389" customWidth="1"/>
    <col min="13061" max="13061" width="15.85546875" style="389" customWidth="1"/>
    <col min="13062" max="13062" width="16.42578125" style="389" customWidth="1"/>
    <col min="13063" max="13312" width="9.140625" style="389"/>
    <col min="13313" max="13313" width="7.7109375" style="389" customWidth="1"/>
    <col min="13314" max="13314" width="16.28515625" style="389" customWidth="1"/>
    <col min="13315" max="13315" width="15.28515625" style="389" customWidth="1"/>
    <col min="13316" max="13316" width="12.28515625" style="389" customWidth="1"/>
    <col min="13317" max="13317" width="15.85546875" style="389" customWidth="1"/>
    <col min="13318" max="13318" width="16.42578125" style="389" customWidth="1"/>
    <col min="13319" max="13568" width="9.140625" style="389"/>
    <col min="13569" max="13569" width="7.7109375" style="389" customWidth="1"/>
    <col min="13570" max="13570" width="16.28515625" style="389" customWidth="1"/>
    <col min="13571" max="13571" width="15.28515625" style="389" customWidth="1"/>
    <col min="13572" max="13572" width="12.28515625" style="389" customWidth="1"/>
    <col min="13573" max="13573" width="15.85546875" style="389" customWidth="1"/>
    <col min="13574" max="13574" width="16.42578125" style="389" customWidth="1"/>
    <col min="13575" max="13824" width="9.140625" style="389"/>
    <col min="13825" max="13825" width="7.7109375" style="389" customWidth="1"/>
    <col min="13826" max="13826" width="16.28515625" style="389" customWidth="1"/>
    <col min="13827" max="13827" width="15.28515625" style="389" customWidth="1"/>
    <col min="13828" max="13828" width="12.28515625" style="389" customWidth="1"/>
    <col min="13829" max="13829" width="15.85546875" style="389" customWidth="1"/>
    <col min="13830" max="13830" width="16.42578125" style="389" customWidth="1"/>
    <col min="13831" max="14080" width="9.140625" style="389"/>
    <col min="14081" max="14081" width="7.7109375" style="389" customWidth="1"/>
    <col min="14082" max="14082" width="16.28515625" style="389" customWidth="1"/>
    <col min="14083" max="14083" width="15.28515625" style="389" customWidth="1"/>
    <col min="14084" max="14084" width="12.28515625" style="389" customWidth="1"/>
    <col min="14085" max="14085" width="15.85546875" style="389" customWidth="1"/>
    <col min="14086" max="14086" width="16.42578125" style="389" customWidth="1"/>
    <col min="14087" max="14336" width="9.140625" style="389"/>
    <col min="14337" max="14337" width="7.7109375" style="389" customWidth="1"/>
    <col min="14338" max="14338" width="16.28515625" style="389" customWidth="1"/>
    <col min="14339" max="14339" width="15.28515625" style="389" customWidth="1"/>
    <col min="14340" max="14340" width="12.28515625" style="389" customWidth="1"/>
    <col min="14341" max="14341" width="15.85546875" style="389" customWidth="1"/>
    <col min="14342" max="14342" width="16.42578125" style="389" customWidth="1"/>
    <col min="14343" max="14592" width="9.140625" style="389"/>
    <col min="14593" max="14593" width="7.7109375" style="389" customWidth="1"/>
    <col min="14594" max="14594" width="16.28515625" style="389" customWidth="1"/>
    <col min="14595" max="14595" width="15.28515625" style="389" customWidth="1"/>
    <col min="14596" max="14596" width="12.28515625" style="389" customWidth="1"/>
    <col min="14597" max="14597" width="15.85546875" style="389" customWidth="1"/>
    <col min="14598" max="14598" width="16.42578125" style="389" customWidth="1"/>
    <col min="14599" max="14848" width="9.140625" style="389"/>
    <col min="14849" max="14849" width="7.7109375" style="389" customWidth="1"/>
    <col min="14850" max="14850" width="16.28515625" style="389" customWidth="1"/>
    <col min="14851" max="14851" width="15.28515625" style="389" customWidth="1"/>
    <col min="14852" max="14852" width="12.28515625" style="389" customWidth="1"/>
    <col min="14853" max="14853" width="15.85546875" style="389" customWidth="1"/>
    <col min="14854" max="14854" width="16.42578125" style="389" customWidth="1"/>
    <col min="14855" max="15104" width="9.140625" style="389"/>
    <col min="15105" max="15105" width="7.7109375" style="389" customWidth="1"/>
    <col min="15106" max="15106" width="16.28515625" style="389" customWidth="1"/>
    <col min="15107" max="15107" width="15.28515625" style="389" customWidth="1"/>
    <col min="15108" max="15108" width="12.28515625" style="389" customWidth="1"/>
    <col min="15109" max="15109" width="15.85546875" style="389" customWidth="1"/>
    <col min="15110" max="15110" width="16.42578125" style="389" customWidth="1"/>
    <col min="15111" max="15360" width="9.140625" style="389"/>
    <col min="15361" max="15361" width="7.7109375" style="389" customWidth="1"/>
    <col min="15362" max="15362" width="16.28515625" style="389" customWidth="1"/>
    <col min="15363" max="15363" width="15.28515625" style="389" customWidth="1"/>
    <col min="15364" max="15364" width="12.28515625" style="389" customWidth="1"/>
    <col min="15365" max="15365" width="15.85546875" style="389" customWidth="1"/>
    <col min="15366" max="15366" width="16.42578125" style="389" customWidth="1"/>
    <col min="15367" max="15616" width="9.140625" style="389"/>
    <col min="15617" max="15617" width="7.7109375" style="389" customWidth="1"/>
    <col min="15618" max="15618" width="16.28515625" style="389" customWidth="1"/>
    <col min="15619" max="15619" width="15.28515625" style="389" customWidth="1"/>
    <col min="15620" max="15620" width="12.28515625" style="389" customWidth="1"/>
    <col min="15621" max="15621" width="15.85546875" style="389" customWidth="1"/>
    <col min="15622" max="15622" width="16.42578125" style="389" customWidth="1"/>
    <col min="15623" max="15872" width="9.140625" style="389"/>
    <col min="15873" max="15873" width="7.7109375" style="389" customWidth="1"/>
    <col min="15874" max="15874" width="16.28515625" style="389" customWidth="1"/>
    <col min="15875" max="15875" width="15.28515625" style="389" customWidth="1"/>
    <col min="15876" max="15876" width="12.28515625" style="389" customWidth="1"/>
    <col min="15877" max="15877" width="15.85546875" style="389" customWidth="1"/>
    <col min="15878" max="15878" width="16.42578125" style="389" customWidth="1"/>
    <col min="15879" max="16128" width="9.140625" style="389"/>
    <col min="16129" max="16129" width="7.7109375" style="389" customWidth="1"/>
    <col min="16130" max="16130" width="16.28515625" style="389" customWidth="1"/>
    <col min="16131" max="16131" width="15.28515625" style="389" customWidth="1"/>
    <col min="16132" max="16132" width="12.28515625" style="389" customWidth="1"/>
    <col min="16133" max="16133" width="15.85546875" style="389" customWidth="1"/>
    <col min="16134" max="16134" width="16.42578125" style="389" customWidth="1"/>
    <col min="16135" max="16384" width="9.140625" style="389"/>
  </cols>
  <sheetData>
    <row r="1" spans="1:6" ht="15.75">
      <c r="D1" s="390" t="s">
        <v>2006</v>
      </c>
    </row>
    <row r="2" spans="1:6">
      <c r="A2" s="523" t="s">
        <v>2014</v>
      </c>
      <c r="B2" s="524"/>
      <c r="C2" s="524"/>
      <c r="D2" s="524"/>
      <c r="E2" s="524"/>
      <c r="F2" s="525"/>
    </row>
    <row r="3" spans="1:6" s="392" customFormat="1">
      <c r="A3" s="391">
        <v>1</v>
      </c>
      <c r="B3" s="391">
        <v>2</v>
      </c>
      <c r="C3" s="391">
        <v>3</v>
      </c>
      <c r="D3" s="391">
        <v>4</v>
      </c>
      <c r="E3" s="391">
        <v>5</v>
      </c>
      <c r="F3" s="391">
        <v>6</v>
      </c>
    </row>
    <row r="4" spans="1:6" ht="45" customHeight="1">
      <c r="A4" s="393" t="s">
        <v>1999</v>
      </c>
      <c r="B4" s="394" t="s">
        <v>1975</v>
      </c>
      <c r="C4" s="394" t="s">
        <v>2000</v>
      </c>
      <c r="D4" s="394" t="s">
        <v>2001</v>
      </c>
      <c r="E4" s="395" t="s">
        <v>2002</v>
      </c>
      <c r="F4" s="394" t="s">
        <v>2003</v>
      </c>
    </row>
    <row r="5" spans="1:6" ht="13.7" hidden="1" customHeight="1">
      <c r="A5" s="526" t="s">
        <v>667</v>
      </c>
      <c r="B5" s="396" t="s">
        <v>1981</v>
      </c>
      <c r="C5" s="397"/>
      <c r="D5" s="397"/>
      <c r="E5" s="398"/>
      <c r="F5" s="397"/>
    </row>
    <row r="6" spans="1:6" ht="13.7" hidden="1" customHeight="1">
      <c r="A6" s="527"/>
      <c r="B6" s="396" t="s">
        <v>1987</v>
      </c>
      <c r="C6" s="397"/>
      <c r="D6" s="397"/>
      <c r="E6" s="398"/>
      <c r="F6" s="397"/>
    </row>
    <row r="7" spans="1:6" ht="13.7" hidden="1" customHeight="1">
      <c r="A7" s="528"/>
      <c r="B7" s="396" t="s">
        <v>2004</v>
      </c>
      <c r="C7" s="397"/>
      <c r="D7" s="397"/>
      <c r="E7" s="398"/>
      <c r="F7" s="397"/>
    </row>
    <row r="8" spans="1:6" ht="13.7" hidden="1" customHeight="1">
      <c r="A8" s="526" t="s">
        <v>1073</v>
      </c>
      <c r="B8" s="396" t="s">
        <v>1981</v>
      </c>
      <c r="C8" s="397"/>
      <c r="D8" s="397"/>
      <c r="E8" s="398"/>
      <c r="F8" s="397"/>
    </row>
    <row r="9" spans="1:6" ht="13.7" hidden="1" customHeight="1">
      <c r="A9" s="527"/>
      <c r="B9" s="396" t="s">
        <v>1987</v>
      </c>
      <c r="C9" s="397"/>
      <c r="D9" s="397"/>
      <c r="E9" s="398"/>
      <c r="F9" s="397"/>
    </row>
    <row r="10" spans="1:6" ht="13.7" hidden="1" customHeight="1">
      <c r="A10" s="528"/>
      <c r="B10" s="396" t="s">
        <v>2004</v>
      </c>
      <c r="C10" s="397"/>
      <c r="D10" s="397"/>
      <c r="E10" s="398"/>
      <c r="F10" s="397"/>
    </row>
    <row r="11" spans="1:6" ht="13.7" hidden="1" customHeight="1">
      <c r="A11" s="526" t="s">
        <v>1074</v>
      </c>
      <c r="B11" s="396" t="s">
        <v>1981</v>
      </c>
      <c r="C11" s="397"/>
      <c r="D11" s="397"/>
      <c r="E11" s="398"/>
      <c r="F11" s="397"/>
    </row>
    <row r="12" spans="1:6" ht="13.7" hidden="1" customHeight="1">
      <c r="A12" s="527"/>
      <c r="B12" s="396" t="s">
        <v>1987</v>
      </c>
      <c r="C12" s="397"/>
      <c r="D12" s="397"/>
      <c r="E12" s="398"/>
      <c r="F12" s="397"/>
    </row>
    <row r="13" spans="1:6" ht="13.7" hidden="1" customHeight="1">
      <c r="A13" s="528"/>
      <c r="B13" s="396" t="s">
        <v>2004</v>
      </c>
      <c r="C13" s="397"/>
      <c r="D13" s="397"/>
      <c r="E13" s="398"/>
      <c r="F13" s="397"/>
    </row>
    <row r="14" spans="1:6" ht="13.5" hidden="1">
      <c r="A14" s="529" t="s">
        <v>392</v>
      </c>
      <c r="B14" s="396" t="s">
        <v>1981</v>
      </c>
      <c r="C14" s="399" t="e">
        <f>#REF!+#REF!+#REF!+#REF!+#REF!+#REF!+#REF!+#REF!+#REF!+C5+C8+C11</f>
        <v>#REF!</v>
      </c>
      <c r="D14" s="399">
        <v>3.5</v>
      </c>
      <c r="E14" s="399" t="e">
        <f>#REF!+#REF!+#REF!+#REF!+#REF!+#REF!+#REF!+#REF!+#REF!+E5+E8+E11</f>
        <v>#REF!</v>
      </c>
      <c r="F14" s="399" t="e">
        <f>(E14*100)*C14</f>
        <v>#REF!</v>
      </c>
    </row>
    <row r="15" spans="1:6" ht="13.5" hidden="1">
      <c r="A15" s="529"/>
      <c r="B15" s="396" t="s">
        <v>1987</v>
      </c>
      <c r="C15" s="399" t="e">
        <f>#REF!+#REF!+#REF!+#REF!+#REF!+#REF!+#REF!+#REF!+#REF!+C6+C9+C12</f>
        <v>#REF!</v>
      </c>
      <c r="D15" s="399">
        <v>3.5</v>
      </c>
      <c r="E15" s="399" t="e">
        <f>#REF!+#REF!+#REF!+#REF!+#REF!+#REF!+#REF!+#REF!+#REF!+E6+E9+E12</f>
        <v>#REF!</v>
      </c>
      <c r="F15" s="400" t="e">
        <f>(E15*100)/C15</f>
        <v>#REF!</v>
      </c>
    </row>
    <row r="16" spans="1:6" ht="13.5" hidden="1">
      <c r="A16" s="529"/>
      <c r="B16" s="396" t="s">
        <v>2004</v>
      </c>
      <c r="C16" s="399" t="e">
        <f>#REF!+#REF!+#REF!+#REF!+#REF!+#REF!+#REF!+#REF!+#REF!+C7+C10+C13</f>
        <v>#REF!</v>
      </c>
      <c r="D16" s="399">
        <v>3.5</v>
      </c>
      <c r="E16" s="399" t="e">
        <f>#REF!+#REF!+#REF!+#REF!+#REF!+#REF!+#REF!+#REF!+#REF!+E7+E10+E13</f>
        <v>#REF!</v>
      </c>
      <c r="F16" s="399" t="e">
        <f t="shared" ref="F16" si="0">(E16*100)*C16</f>
        <v>#REF!</v>
      </c>
    </row>
    <row r="17" spans="1:6">
      <c r="A17" s="522" t="s">
        <v>2005</v>
      </c>
      <c r="B17" s="401" t="s">
        <v>1981</v>
      </c>
      <c r="C17" s="401">
        <v>0</v>
      </c>
      <c r="D17" s="409">
        <v>3.5000000000000003E-2</v>
      </c>
      <c r="E17" s="401">
        <v>0</v>
      </c>
      <c r="F17" s="402" t="e">
        <f>E17*100/C17</f>
        <v>#DIV/0!</v>
      </c>
    </row>
    <row r="18" spans="1:6">
      <c r="A18" s="522"/>
      <c r="B18" s="401" t="s">
        <v>1987</v>
      </c>
      <c r="C18" s="401">
        <v>382</v>
      </c>
      <c r="D18" s="409">
        <v>0.03</v>
      </c>
      <c r="E18" s="401">
        <v>382</v>
      </c>
      <c r="F18" s="402">
        <f t="shared" ref="F18:F19" si="1">E18*100/C18</f>
        <v>100</v>
      </c>
    </row>
    <row r="19" spans="1:6">
      <c r="A19" s="522"/>
      <c r="B19" s="401" t="s">
        <v>2004</v>
      </c>
      <c r="C19" s="401">
        <v>0</v>
      </c>
      <c r="D19" s="409">
        <v>0.03</v>
      </c>
      <c r="E19" s="401">
        <v>0</v>
      </c>
      <c r="F19" s="402" t="e">
        <f t="shared" si="1"/>
        <v>#DIV/0!</v>
      </c>
    </row>
  </sheetData>
  <mergeCells count="6">
    <mergeCell ref="A17:A19"/>
    <mergeCell ref="A2:F2"/>
    <mergeCell ref="A5:A7"/>
    <mergeCell ref="A8:A10"/>
    <mergeCell ref="A11:A13"/>
    <mergeCell ref="A14:A16"/>
  </mergeCells>
  <printOptions horizontalCentered="1" verticalCentered="1"/>
  <pageMargins left="0.75" right="0.75" top="1" bottom="1" header="0.5" footer="0.5"/>
  <pageSetup paperSize="9" scale="85"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topLeftCell="A64" zoomScaleNormal="100" zoomScaleSheetLayoutView="100" workbookViewId="0">
      <selection activeCell="F10" sqref="F10:F16"/>
    </sheetView>
  </sheetViews>
  <sheetFormatPr defaultColWidth="9.140625" defaultRowHeight="12.75"/>
  <cols>
    <col min="1" max="1" width="6.140625" style="282" customWidth="1"/>
    <col min="2" max="2" width="10.7109375" style="282" bestFit="1" customWidth="1"/>
    <col min="3" max="3" width="17" style="282" customWidth="1"/>
    <col min="4" max="4" width="14.85546875" style="282" customWidth="1"/>
    <col min="5" max="5" width="22.7109375" style="282" customWidth="1"/>
    <col min="6" max="6" width="19.42578125" style="282" customWidth="1"/>
    <col min="7" max="7" width="24.85546875" style="282" customWidth="1"/>
    <col min="8" max="8" width="14.85546875" style="282" bestFit="1" customWidth="1"/>
    <col min="9" max="9" width="32.7109375" style="282" customWidth="1"/>
    <col min="10" max="10" width="17" style="282" customWidth="1"/>
    <col min="11" max="11" width="10.85546875" style="282" bestFit="1" customWidth="1"/>
    <col min="12" max="12" width="9.140625" style="282"/>
    <col min="13" max="13" width="13.42578125" style="282" customWidth="1"/>
    <col min="14" max="14" width="12.28515625" style="282" customWidth="1"/>
    <col min="15" max="15" width="11.85546875" style="282" bestFit="1" customWidth="1"/>
    <col min="16" max="16384" width="9.140625" style="282"/>
  </cols>
  <sheetData>
    <row r="1" spans="1:10" ht="26.25">
      <c r="A1" s="530" t="s">
        <v>1921</v>
      </c>
      <c r="B1" s="531"/>
      <c r="C1" s="531"/>
      <c r="D1" s="531"/>
      <c r="E1" s="531"/>
      <c r="F1" s="531"/>
      <c r="G1" s="531"/>
      <c r="H1" s="531"/>
      <c r="I1" s="531"/>
      <c r="J1" s="531"/>
    </row>
    <row r="2" spans="1:10" ht="15">
      <c r="A2" s="532" t="s">
        <v>2017</v>
      </c>
      <c r="B2" s="533"/>
      <c r="C2" s="533"/>
      <c r="D2" s="533"/>
      <c r="E2" s="533"/>
      <c r="F2" s="533"/>
      <c r="G2" s="533"/>
      <c r="H2" s="533"/>
      <c r="I2" s="533"/>
      <c r="J2" s="533"/>
    </row>
    <row r="3" spans="1:10" s="283" customFormat="1" ht="16.5" thickBot="1">
      <c r="A3" s="534" t="s">
        <v>1963</v>
      </c>
      <c r="B3" s="535"/>
      <c r="C3" s="535"/>
      <c r="D3" s="535"/>
      <c r="E3" s="535"/>
      <c r="F3" s="535"/>
      <c r="G3" s="535"/>
      <c r="H3" s="535"/>
      <c r="I3" s="535"/>
      <c r="J3" s="535"/>
    </row>
    <row r="4" spans="1:10" s="283" customFormat="1" ht="114.75">
      <c r="A4" s="335" t="s">
        <v>1710</v>
      </c>
      <c r="B4" s="336" t="s">
        <v>1665</v>
      </c>
      <c r="C4" s="337" t="s">
        <v>1922</v>
      </c>
      <c r="D4" s="337" t="s">
        <v>1923</v>
      </c>
      <c r="E4" s="337" t="s">
        <v>1924</v>
      </c>
      <c r="F4" s="338" t="s">
        <v>1925</v>
      </c>
      <c r="G4" s="339" t="s">
        <v>1926</v>
      </c>
      <c r="H4" s="288"/>
    </row>
    <row r="5" spans="1:10" s="283" customFormat="1">
      <c r="A5" s="289">
        <v>1</v>
      </c>
      <c r="B5" s="290">
        <v>2</v>
      </c>
      <c r="C5" s="290">
        <v>3</v>
      </c>
      <c r="D5" s="290">
        <v>4</v>
      </c>
      <c r="E5" s="290">
        <v>5</v>
      </c>
      <c r="F5" s="290" t="s">
        <v>1927</v>
      </c>
      <c r="G5" s="334" t="s">
        <v>1928</v>
      </c>
      <c r="H5" s="288"/>
    </row>
    <row r="6" spans="1:10" s="283" customFormat="1">
      <c r="A6" s="289">
        <v>1</v>
      </c>
      <c r="B6" s="277">
        <v>45748</v>
      </c>
      <c r="C6" s="324">
        <v>113414</v>
      </c>
      <c r="D6" s="324">
        <v>5334855</v>
      </c>
      <c r="E6" s="324">
        <v>6324707</v>
      </c>
      <c r="F6" s="324">
        <v>62932223</v>
      </c>
      <c r="G6" s="349">
        <f>F6/E6</f>
        <v>9.9502195121449901</v>
      </c>
      <c r="H6" s="288"/>
      <c r="I6" s="361"/>
    </row>
    <row r="7" spans="1:10" s="283" customFormat="1">
      <c r="A7" s="289">
        <f>A6+1</f>
        <v>2</v>
      </c>
      <c r="B7" s="277">
        <v>45778</v>
      </c>
      <c r="C7" s="324">
        <v>223563</v>
      </c>
      <c r="D7" s="324">
        <v>5627901</v>
      </c>
      <c r="E7" s="324">
        <v>6336420</v>
      </c>
      <c r="F7" s="324">
        <v>128412304</v>
      </c>
      <c r="G7" s="349">
        <f t="shared" ref="G7:G22" si="0">F7/E7</f>
        <v>20.26575006075986</v>
      </c>
      <c r="H7" s="421"/>
    </row>
    <row r="8" spans="1:10" s="283" customFormat="1">
      <c r="A8" s="289">
        <f t="shared" ref="A8:A21" si="1">A7+1</f>
        <v>3</v>
      </c>
      <c r="B8" s="277">
        <v>45809</v>
      </c>
      <c r="C8" s="324">
        <v>207393</v>
      </c>
      <c r="D8" s="324">
        <v>5616990</v>
      </c>
      <c r="E8" s="324">
        <v>6353086</v>
      </c>
      <c r="F8" s="324">
        <v>115267141</v>
      </c>
      <c r="G8" s="349">
        <f t="shared" si="0"/>
        <v>18.143488219740767</v>
      </c>
      <c r="H8" s="288"/>
    </row>
    <row r="9" spans="1:10" s="283" customFormat="1">
      <c r="A9" s="292">
        <f t="shared" si="1"/>
        <v>4</v>
      </c>
      <c r="B9" s="278" t="s">
        <v>1895</v>
      </c>
      <c r="C9" s="325">
        <f>SUM(C6:C8)</f>
        <v>544370</v>
      </c>
      <c r="D9" s="325">
        <f t="shared" ref="D9:F9" si="2">SUM(D6:D8)</f>
        <v>16579746</v>
      </c>
      <c r="E9" s="325">
        <f t="shared" si="2"/>
        <v>19014213</v>
      </c>
      <c r="F9" s="325">
        <f t="shared" si="2"/>
        <v>306611668</v>
      </c>
      <c r="G9" s="366">
        <f t="shared" si="0"/>
        <v>16.125393567432951</v>
      </c>
      <c r="H9" s="288"/>
    </row>
    <row r="10" spans="1:10" s="283" customFormat="1">
      <c r="A10" s="289">
        <f t="shared" si="1"/>
        <v>5</v>
      </c>
      <c r="B10" s="277">
        <v>45839</v>
      </c>
      <c r="C10" s="290">
        <v>194498</v>
      </c>
      <c r="D10" s="290">
        <v>5422118</v>
      </c>
      <c r="E10" s="290">
        <v>6375010</v>
      </c>
      <c r="F10" s="290">
        <v>106477313</v>
      </c>
      <c r="G10" s="349">
        <f t="shared" si="0"/>
        <v>16.702297408160927</v>
      </c>
      <c r="H10" s="288"/>
    </row>
    <row r="11" spans="1:10" s="283" customFormat="1">
      <c r="A11" s="289">
        <f t="shared" si="1"/>
        <v>6</v>
      </c>
      <c r="B11" s="277">
        <v>45870</v>
      </c>
      <c r="C11" s="290">
        <v>219176</v>
      </c>
      <c r="D11" s="290">
        <v>5426358</v>
      </c>
      <c r="E11" s="290">
        <v>6383070</v>
      </c>
      <c r="F11" s="290">
        <v>113746983</v>
      </c>
      <c r="G11" s="349">
        <f t="shared" si="0"/>
        <v>17.820105842486452</v>
      </c>
      <c r="H11" s="288"/>
    </row>
    <row r="12" spans="1:10" s="283" customFormat="1">
      <c r="A12" s="289">
        <f t="shared" si="1"/>
        <v>7</v>
      </c>
      <c r="B12" s="277">
        <v>45901</v>
      </c>
      <c r="C12" s="290">
        <v>185991</v>
      </c>
      <c r="D12" s="290">
        <v>5293529</v>
      </c>
      <c r="E12" s="290">
        <v>6386243</v>
      </c>
      <c r="F12" s="290">
        <v>97726166</v>
      </c>
      <c r="G12" s="349">
        <f t="shared" si="0"/>
        <v>15.302606869171749</v>
      </c>
      <c r="H12" s="288"/>
    </row>
    <row r="13" spans="1:10" s="283" customFormat="1">
      <c r="A13" s="292">
        <f t="shared" si="1"/>
        <v>8</v>
      </c>
      <c r="B13" s="278" t="s">
        <v>1896</v>
      </c>
      <c r="C13" s="293">
        <f>SUM(C10:C12)</f>
        <v>599665</v>
      </c>
      <c r="D13" s="293">
        <f t="shared" ref="D13:F13" si="3">SUM(D10:D12)</f>
        <v>16142005</v>
      </c>
      <c r="E13" s="293">
        <f t="shared" si="3"/>
        <v>19144323</v>
      </c>
      <c r="F13" s="293">
        <f t="shared" si="3"/>
        <v>317950462</v>
      </c>
      <c r="G13" s="362">
        <f t="shared" si="0"/>
        <v>16.608080734952079</v>
      </c>
      <c r="H13" s="288"/>
    </row>
    <row r="14" spans="1:10" s="283" customFormat="1">
      <c r="A14" s="289">
        <v>9</v>
      </c>
      <c r="B14" s="277">
        <v>45931</v>
      </c>
      <c r="C14" s="290">
        <v>180982</v>
      </c>
      <c r="D14" s="290">
        <v>5139825</v>
      </c>
      <c r="E14" s="290">
        <v>6427405</v>
      </c>
      <c r="F14" s="290">
        <v>93048478</v>
      </c>
      <c r="G14" s="349">
        <f t="shared" si="0"/>
        <v>14.476834430069367</v>
      </c>
      <c r="H14" s="288"/>
    </row>
    <row r="15" spans="1:10" s="283" customFormat="1">
      <c r="A15" s="289">
        <f t="shared" si="1"/>
        <v>10</v>
      </c>
      <c r="B15" s="277">
        <v>45962</v>
      </c>
      <c r="C15" s="290">
        <v>158911</v>
      </c>
      <c r="D15" s="290">
        <v>5121458</v>
      </c>
      <c r="E15" s="290">
        <v>6447171</v>
      </c>
      <c r="F15" s="290">
        <v>78742733</v>
      </c>
      <c r="G15" s="349">
        <f t="shared" si="0"/>
        <v>12.213532571107544</v>
      </c>
      <c r="H15" s="288"/>
    </row>
    <row r="16" spans="1:10" s="283" customFormat="1">
      <c r="A16" s="289">
        <f t="shared" si="1"/>
        <v>11</v>
      </c>
      <c r="B16" s="277">
        <v>45992</v>
      </c>
      <c r="C16" s="290">
        <v>128571</v>
      </c>
      <c r="D16" s="290">
        <v>5178989</v>
      </c>
      <c r="E16" s="290">
        <v>6539654</v>
      </c>
      <c r="F16" s="290">
        <v>67555728</v>
      </c>
      <c r="G16" s="349">
        <f t="shared" si="0"/>
        <v>10.330168537968522</v>
      </c>
      <c r="H16" s="288"/>
    </row>
    <row r="17" spans="1:11" s="283" customFormat="1" ht="13.5" thickBot="1">
      <c r="A17" s="329">
        <f t="shared" si="1"/>
        <v>12</v>
      </c>
      <c r="B17" s="330" t="s">
        <v>1897</v>
      </c>
      <c r="C17" s="331">
        <f>SUM(C14:C16)</f>
        <v>468464</v>
      </c>
      <c r="D17" s="331">
        <f t="shared" ref="D17:F17" si="4">SUM(D14:D16)</f>
        <v>15440272</v>
      </c>
      <c r="E17" s="331">
        <f t="shared" si="4"/>
        <v>19414230</v>
      </c>
      <c r="F17" s="331">
        <f t="shared" si="4"/>
        <v>239346939</v>
      </c>
      <c r="G17" s="422">
        <f t="shared" si="0"/>
        <v>12.328428116901881</v>
      </c>
      <c r="H17" s="288"/>
    </row>
    <row r="18" spans="1:11" s="283" customFormat="1">
      <c r="A18" s="423">
        <f t="shared" si="1"/>
        <v>13</v>
      </c>
      <c r="B18" s="424">
        <v>46023</v>
      </c>
      <c r="C18" s="425">
        <v>116989</v>
      </c>
      <c r="D18" s="425">
        <v>5404662</v>
      </c>
      <c r="E18" s="425">
        <v>6539736</v>
      </c>
      <c r="F18" s="425">
        <v>69838347</v>
      </c>
      <c r="G18" s="426">
        <f t="shared" si="0"/>
        <v>10.679077412299213</v>
      </c>
      <c r="H18" s="288"/>
    </row>
    <row r="19" spans="1:11" s="283" customFormat="1" ht="15">
      <c r="A19" s="289">
        <f t="shared" si="1"/>
        <v>14</v>
      </c>
      <c r="B19" s="277">
        <v>46054</v>
      </c>
      <c r="C19" s="369">
        <v>64591</v>
      </c>
      <c r="D19" s="369">
        <v>4264630</v>
      </c>
      <c r="E19" s="369">
        <v>6559491.0000010002</v>
      </c>
      <c r="F19" s="369">
        <v>35681952</v>
      </c>
      <c r="G19" s="427">
        <f t="shared" si="0"/>
        <v>5.4397440289184873</v>
      </c>
      <c r="H19" s="288"/>
      <c r="I19" s="296"/>
    </row>
    <row r="20" spans="1:11" s="283" customFormat="1" ht="15">
      <c r="A20" s="289">
        <f t="shared" si="1"/>
        <v>15</v>
      </c>
      <c r="B20" s="277">
        <v>46082</v>
      </c>
      <c r="C20" s="369">
        <v>95935</v>
      </c>
      <c r="D20" s="369">
        <v>4831354</v>
      </c>
      <c r="E20" s="369">
        <v>6566641.0000010002</v>
      </c>
      <c r="F20" s="369">
        <v>52135403</v>
      </c>
      <c r="G20" s="427">
        <f t="shared" si="0"/>
        <v>7.9394325043796456</v>
      </c>
      <c r="H20" s="288"/>
      <c r="I20" s="296"/>
    </row>
    <row r="21" spans="1:11" s="283" customFormat="1" ht="15">
      <c r="A21" s="293">
        <f t="shared" si="1"/>
        <v>16</v>
      </c>
      <c r="B21" s="278" t="s">
        <v>1898</v>
      </c>
      <c r="C21" s="293">
        <f>SUM(C18:C20)</f>
        <v>277515</v>
      </c>
      <c r="D21" s="293">
        <f t="shared" ref="D21:F21" si="5">SUM(D18:D20)</f>
        <v>14500646</v>
      </c>
      <c r="E21" s="293">
        <f t="shared" si="5"/>
        <v>19665868.000002</v>
      </c>
      <c r="F21" s="293">
        <f t="shared" si="5"/>
        <v>157655702</v>
      </c>
      <c r="G21" s="294">
        <f t="shared" si="0"/>
        <v>8.0167171873615732</v>
      </c>
      <c r="H21" s="288"/>
      <c r="I21" s="296"/>
    </row>
    <row r="22" spans="1:11" s="283" customFormat="1" ht="15">
      <c r="A22" s="428"/>
      <c r="B22" s="429" t="s">
        <v>1899</v>
      </c>
      <c r="C22" s="343">
        <f>C9+C13+C17+C21</f>
        <v>1890014</v>
      </c>
      <c r="D22" s="343">
        <f t="shared" ref="D22:F22" si="6">D9+D13+D17+D21</f>
        <v>62662669</v>
      </c>
      <c r="E22" s="343">
        <f t="shared" si="6"/>
        <v>77238634.000001997</v>
      </c>
      <c r="F22" s="343">
        <f t="shared" si="6"/>
        <v>1021564771</v>
      </c>
      <c r="G22" s="430">
        <f t="shared" si="0"/>
        <v>13.226085419894577</v>
      </c>
      <c r="H22" s="288"/>
      <c r="I22" s="296"/>
    </row>
    <row r="23" spans="1:11" s="283" customFormat="1">
      <c r="A23" s="297"/>
      <c r="B23" s="298"/>
      <c r="C23" s="299"/>
      <c r="D23" s="299"/>
      <c r="E23" s="300"/>
      <c r="F23" s="288"/>
      <c r="G23" s="288"/>
      <c r="H23" s="288"/>
    </row>
    <row r="24" spans="1:11" s="283" customFormat="1" ht="15.75" thickBot="1">
      <c r="A24" s="536" t="s">
        <v>1964</v>
      </c>
      <c r="B24" s="537"/>
      <c r="C24" s="537"/>
      <c r="D24" s="537"/>
      <c r="E24" s="537"/>
      <c r="F24" s="537"/>
      <c r="G24" s="537"/>
      <c r="H24" s="537"/>
      <c r="I24" s="537"/>
      <c r="J24" s="537"/>
    </row>
    <row r="25" spans="1:11" s="283" customFormat="1" ht="102">
      <c r="A25" s="335" t="s">
        <v>1710</v>
      </c>
      <c r="B25" s="336" t="s">
        <v>1665</v>
      </c>
      <c r="C25" s="364" t="s">
        <v>1929</v>
      </c>
      <c r="D25" s="337" t="s">
        <v>1930</v>
      </c>
      <c r="E25" s="337" t="s">
        <v>1931</v>
      </c>
      <c r="F25" s="337" t="s">
        <v>1932</v>
      </c>
      <c r="G25" s="338" t="s">
        <v>1933</v>
      </c>
      <c r="H25" s="338" t="s">
        <v>1934</v>
      </c>
      <c r="I25" s="338" t="s">
        <v>1935</v>
      </c>
      <c r="J25" s="339" t="s">
        <v>1936</v>
      </c>
    </row>
    <row r="26" spans="1:11" s="283" customFormat="1">
      <c r="A26" s="284"/>
      <c r="B26" s="285"/>
      <c r="C26" s="301" t="s">
        <v>1937</v>
      </c>
      <c r="D26" s="286" t="s">
        <v>1938</v>
      </c>
      <c r="E26" s="286" t="s">
        <v>1938</v>
      </c>
      <c r="F26" s="301" t="s">
        <v>1937</v>
      </c>
      <c r="G26" s="287" t="s">
        <v>1938</v>
      </c>
      <c r="H26" s="301" t="s">
        <v>1937</v>
      </c>
      <c r="I26" s="286" t="s">
        <v>1938</v>
      </c>
      <c r="J26" s="317" t="s">
        <v>1938</v>
      </c>
    </row>
    <row r="27" spans="1:11" s="283" customFormat="1">
      <c r="A27" s="289">
        <v>1</v>
      </c>
      <c r="B27" s="290">
        <v>2</v>
      </c>
      <c r="C27" s="290">
        <v>3</v>
      </c>
      <c r="D27" s="290">
        <v>4</v>
      </c>
      <c r="E27" s="290" t="s">
        <v>1939</v>
      </c>
      <c r="F27" s="290">
        <v>6</v>
      </c>
      <c r="G27" s="290" t="s">
        <v>1940</v>
      </c>
      <c r="H27" s="290">
        <v>8</v>
      </c>
      <c r="I27" s="290" t="s">
        <v>2015</v>
      </c>
      <c r="J27" s="334" t="s">
        <v>2016</v>
      </c>
    </row>
    <row r="28" spans="1:11" s="283" customFormat="1">
      <c r="A28" s="289">
        <f>A6</f>
        <v>1</v>
      </c>
      <c r="B28" s="277">
        <f>B6</f>
        <v>45748</v>
      </c>
      <c r="C28" s="344">
        <f>C6</f>
        <v>113414</v>
      </c>
      <c r="D28" s="291">
        <v>5788.3079166666657</v>
      </c>
      <c r="E28" s="342">
        <f>D28/C28</f>
        <v>5.1036978826835007E-2</v>
      </c>
      <c r="F28" s="344">
        <f>D6</f>
        <v>5334855</v>
      </c>
      <c r="G28" s="342">
        <f>F28*E28</f>
        <v>272274.88167923485</v>
      </c>
      <c r="H28" s="344">
        <f>E6</f>
        <v>6324707</v>
      </c>
      <c r="I28" s="302">
        <v>2840769.7362500001</v>
      </c>
      <c r="J28" s="350">
        <f>I28/H28</f>
        <v>0.44915436181470542</v>
      </c>
    </row>
    <row r="29" spans="1:11" s="283" customFormat="1">
      <c r="A29" s="289">
        <f t="shared" ref="A29:C44" si="7">A7</f>
        <v>2</v>
      </c>
      <c r="B29" s="277">
        <f t="shared" si="7"/>
        <v>45778</v>
      </c>
      <c r="C29" s="344">
        <f t="shared" si="7"/>
        <v>223563</v>
      </c>
      <c r="D29" s="291">
        <v>14044.511250000001</v>
      </c>
      <c r="E29" s="342">
        <f t="shared" ref="E29:E30" si="8">D29/C29</f>
        <v>6.2821268501496233E-2</v>
      </c>
      <c r="F29" s="344">
        <f t="shared" ref="F29:F30" si="9">D7</f>
        <v>5627901</v>
      </c>
      <c r="G29" s="342">
        <f t="shared" ref="G29:G34" si="10">F29*E29</f>
        <v>353551.87982083915</v>
      </c>
      <c r="H29" s="344">
        <f t="shared" ref="H29:H42" si="11">E7</f>
        <v>6336420</v>
      </c>
      <c r="I29" s="302">
        <v>6154612.3395833336</v>
      </c>
      <c r="J29" s="350">
        <f t="shared" ref="J29:J44" si="12">I29/H29</f>
        <v>0.97130751111563529</v>
      </c>
      <c r="K29" s="431">
        <v>26.33</v>
      </c>
    </row>
    <row r="30" spans="1:11" s="283" customFormat="1">
      <c r="A30" s="289">
        <f t="shared" si="7"/>
        <v>3</v>
      </c>
      <c r="B30" s="277">
        <f t="shared" si="7"/>
        <v>45809</v>
      </c>
      <c r="C30" s="344">
        <f t="shared" si="7"/>
        <v>207393</v>
      </c>
      <c r="D30" s="291">
        <v>12691.63125</v>
      </c>
      <c r="E30" s="342">
        <f t="shared" si="8"/>
        <v>6.1196044466303105E-2</v>
      </c>
      <c r="F30" s="344">
        <f t="shared" si="9"/>
        <v>5616990</v>
      </c>
      <c r="G30" s="342">
        <f t="shared" si="10"/>
        <v>343737.56980677985</v>
      </c>
      <c r="H30" s="344">
        <f t="shared" si="11"/>
        <v>6353086</v>
      </c>
      <c r="I30" s="302">
        <v>3540411.8345833332</v>
      </c>
      <c r="J30" s="350">
        <f t="shared" si="12"/>
        <v>0.55727434424519573</v>
      </c>
    </row>
    <row r="31" spans="1:11" s="283" customFormat="1">
      <c r="A31" s="292">
        <f t="shared" si="7"/>
        <v>4</v>
      </c>
      <c r="B31" s="278" t="str">
        <f t="shared" si="7"/>
        <v>1st Qtr</v>
      </c>
      <c r="C31" s="325">
        <f>SUM(C28:C30)</f>
        <v>544370</v>
      </c>
      <c r="D31" s="294">
        <f>SUM(D28:D30)</f>
        <v>32524.450416666667</v>
      </c>
      <c r="E31" s="294">
        <f>D31/C31</f>
        <v>5.9746955961325322E-2</v>
      </c>
      <c r="F31" s="325">
        <f t="shared" ref="F31:H31" si="13">SUM(F28:F30)</f>
        <v>16579746</v>
      </c>
      <c r="G31" s="294">
        <f t="shared" si="10"/>
        <v>990589.35411195969</v>
      </c>
      <c r="H31" s="325">
        <f t="shared" si="13"/>
        <v>19014213</v>
      </c>
      <c r="I31" s="303">
        <f>SUM(I28:I30)</f>
        <v>12535793.910416666</v>
      </c>
      <c r="J31" s="363">
        <f t="shared" si="12"/>
        <v>0.65928544665070632</v>
      </c>
    </row>
    <row r="32" spans="1:11" s="283" customFormat="1">
      <c r="A32" s="289">
        <f t="shared" si="7"/>
        <v>5</v>
      </c>
      <c r="B32" s="277">
        <f t="shared" si="7"/>
        <v>45839</v>
      </c>
      <c r="C32" s="342">
        <f>C10</f>
        <v>194498</v>
      </c>
      <c r="D32" s="302">
        <v>10400.389583333334</v>
      </c>
      <c r="E32" s="345">
        <f>D32/C32</f>
        <v>5.3472989867933522E-2</v>
      </c>
      <c r="F32" s="342">
        <f t="shared" ref="F32:F34" si="14">D10</f>
        <v>5422118</v>
      </c>
      <c r="G32" s="346">
        <f>F32*E32</f>
        <v>289936.86087673996</v>
      </c>
      <c r="H32" s="342">
        <f t="shared" si="11"/>
        <v>6375010</v>
      </c>
      <c r="I32" s="302">
        <v>3926177.34375</v>
      </c>
      <c r="J32" s="350">
        <f>I32/H32</f>
        <v>0.61586998981178065</v>
      </c>
    </row>
    <row r="33" spans="1:10" s="283" customFormat="1">
      <c r="A33" s="289">
        <f t="shared" si="7"/>
        <v>6</v>
      </c>
      <c r="B33" s="277">
        <f t="shared" si="7"/>
        <v>45870</v>
      </c>
      <c r="C33" s="342">
        <f t="shared" si="7"/>
        <v>219176</v>
      </c>
      <c r="D33" s="302">
        <v>10090.707499999999</v>
      </c>
      <c r="E33" s="345">
        <f t="shared" ref="E33:E34" si="15">D33/C33</f>
        <v>4.6039290342008245E-2</v>
      </c>
      <c r="F33" s="342">
        <f t="shared" si="14"/>
        <v>5426358</v>
      </c>
      <c r="G33" s="346">
        <f t="shared" si="10"/>
        <v>249825.67146167919</v>
      </c>
      <c r="H33" s="342">
        <f t="shared" si="11"/>
        <v>6383070</v>
      </c>
      <c r="I33" s="302">
        <v>3942742.4550000001</v>
      </c>
      <c r="J33" s="350">
        <f t="shared" si="12"/>
        <v>0.6176874850189642</v>
      </c>
    </row>
    <row r="34" spans="1:10" s="283" customFormat="1">
      <c r="A34" s="289">
        <f t="shared" si="7"/>
        <v>7</v>
      </c>
      <c r="B34" s="277">
        <f t="shared" si="7"/>
        <v>45901</v>
      </c>
      <c r="C34" s="342">
        <f t="shared" si="7"/>
        <v>185991</v>
      </c>
      <c r="D34" s="302">
        <v>9166.6266666666688</v>
      </c>
      <c r="E34" s="345">
        <f t="shared" si="15"/>
        <v>4.928532384183465E-2</v>
      </c>
      <c r="F34" s="342">
        <f t="shared" si="14"/>
        <v>5293529</v>
      </c>
      <c r="G34" s="346">
        <f t="shared" si="10"/>
        <v>260893.29103114313</v>
      </c>
      <c r="H34" s="342">
        <f t="shared" si="11"/>
        <v>6386243</v>
      </c>
      <c r="I34" s="302">
        <v>3463193.6004166664</v>
      </c>
      <c r="J34" s="350">
        <f t="shared" si="12"/>
        <v>0.54228966865442896</v>
      </c>
    </row>
    <row r="35" spans="1:10" s="283" customFormat="1">
      <c r="A35" s="292">
        <f t="shared" si="7"/>
        <v>8</v>
      </c>
      <c r="B35" s="278" t="str">
        <f t="shared" si="7"/>
        <v>2nd Qtr</v>
      </c>
      <c r="C35" s="293">
        <f>SUM(C32:C34)</f>
        <v>599665</v>
      </c>
      <c r="D35" s="303">
        <f>SUM(D32:D34)</f>
        <v>29657.723750000005</v>
      </c>
      <c r="E35" s="304">
        <f>D35/C35</f>
        <v>4.9457153160514626E-2</v>
      </c>
      <c r="F35" s="293">
        <f t="shared" ref="F35" si="16">SUM(F32:F34)</f>
        <v>16142005</v>
      </c>
      <c r="G35" s="303">
        <f>SUM(G32:G34)</f>
        <v>800655.82336956228</v>
      </c>
      <c r="H35" s="293">
        <f t="shared" ref="H35" si="17">SUM(H32:H34)</f>
        <v>19144323</v>
      </c>
      <c r="I35" s="303">
        <f>SUM(I32:I34)</f>
        <v>11332113.399166666</v>
      </c>
      <c r="J35" s="363">
        <f t="shared" si="12"/>
        <v>0.59193074621477426</v>
      </c>
    </row>
    <row r="36" spans="1:10" s="283" customFormat="1">
      <c r="A36" s="289">
        <f t="shared" si="7"/>
        <v>9</v>
      </c>
      <c r="B36" s="277">
        <f t="shared" si="7"/>
        <v>45931</v>
      </c>
      <c r="C36" s="342">
        <f>C14</f>
        <v>180982</v>
      </c>
      <c r="D36" s="302">
        <v>7628.2316666666666</v>
      </c>
      <c r="E36" s="345">
        <f>D36/C36</f>
        <v>4.2149117960165468E-2</v>
      </c>
      <c r="F36" s="342">
        <f t="shared" ref="F36:F38" si="18">D14</f>
        <v>5139825</v>
      </c>
      <c r="G36" s="346">
        <f>F36*E36</f>
        <v>216639.09021960749</v>
      </c>
      <c r="H36" s="342">
        <f t="shared" si="11"/>
        <v>6427405</v>
      </c>
      <c r="I36" s="302">
        <v>3167998.2904166668</v>
      </c>
      <c r="J36" s="350">
        <f>I36/H36</f>
        <v>0.4928891660657243</v>
      </c>
    </row>
    <row r="37" spans="1:10" s="283" customFormat="1">
      <c r="A37" s="289">
        <f t="shared" si="7"/>
        <v>10</v>
      </c>
      <c r="B37" s="277">
        <f t="shared" si="7"/>
        <v>45962</v>
      </c>
      <c r="C37" s="342">
        <f t="shared" si="7"/>
        <v>158911</v>
      </c>
      <c r="D37" s="302">
        <v>5529.3283333333338</v>
      </c>
      <c r="E37" s="345">
        <f t="shared" ref="E37:E38" si="19">D37/C37</f>
        <v>3.4795126412478269E-2</v>
      </c>
      <c r="F37" s="342">
        <f t="shared" si="18"/>
        <v>5121458</v>
      </c>
      <c r="G37" s="346">
        <f t="shared" ref="G37:G38" si="20">F37*E37</f>
        <v>178201.77852619812</v>
      </c>
      <c r="H37" s="342">
        <f t="shared" si="11"/>
        <v>6447171</v>
      </c>
      <c r="I37" s="302">
        <v>2277082.9745833334</v>
      </c>
      <c r="J37" s="350">
        <f t="shared" si="12"/>
        <v>0.35319103131952501</v>
      </c>
    </row>
    <row r="38" spans="1:10" s="283" customFormat="1">
      <c r="A38" s="289">
        <f t="shared" si="7"/>
        <v>11</v>
      </c>
      <c r="B38" s="277">
        <f t="shared" si="7"/>
        <v>45992</v>
      </c>
      <c r="C38" s="342">
        <f t="shared" si="7"/>
        <v>128571</v>
      </c>
      <c r="D38" s="302">
        <v>4187.5545833333335</v>
      </c>
      <c r="E38" s="345">
        <f t="shared" si="19"/>
        <v>3.2569977548073309E-2</v>
      </c>
      <c r="F38" s="342">
        <f t="shared" si="18"/>
        <v>5178989</v>
      </c>
      <c r="G38" s="346">
        <f t="shared" si="20"/>
        <v>168679.55545171862</v>
      </c>
      <c r="H38" s="342">
        <f t="shared" si="11"/>
        <v>6539654</v>
      </c>
      <c r="I38" s="302">
        <v>1942334.4025000001</v>
      </c>
      <c r="J38" s="350">
        <f t="shared" si="12"/>
        <v>0.29700874121169102</v>
      </c>
    </row>
    <row r="39" spans="1:10" s="283" customFormat="1" ht="13.5" thickBot="1">
      <c r="A39" s="329">
        <f t="shared" si="7"/>
        <v>12</v>
      </c>
      <c r="B39" s="330" t="str">
        <f t="shared" si="7"/>
        <v>3rd Qtr</v>
      </c>
      <c r="C39" s="331">
        <f>SUM(C36:C38)</f>
        <v>468464</v>
      </c>
      <c r="D39" s="432">
        <f>SUM(D36:D38)</f>
        <v>17345.114583333336</v>
      </c>
      <c r="E39" s="433">
        <f>D39/C39</f>
        <v>3.7025501603822994E-2</v>
      </c>
      <c r="F39" s="331">
        <f t="shared" ref="F39" si="21">SUM(F36:F38)</f>
        <v>15440272</v>
      </c>
      <c r="G39" s="432">
        <f>SUM(G36:G38)</f>
        <v>563520.4241975242</v>
      </c>
      <c r="H39" s="331">
        <f t="shared" ref="H39" si="22">SUM(H36:H38)</f>
        <v>19414230</v>
      </c>
      <c r="I39" s="432">
        <f>SUM(I36:I38)</f>
        <v>7387415.6675000004</v>
      </c>
      <c r="J39" s="434">
        <f t="shared" si="12"/>
        <v>0.38051551194664945</v>
      </c>
    </row>
    <row r="40" spans="1:10" s="283" customFormat="1">
      <c r="A40" s="423">
        <f t="shared" si="7"/>
        <v>13</v>
      </c>
      <c r="B40" s="424">
        <f t="shared" si="7"/>
        <v>46023</v>
      </c>
      <c r="C40" s="426">
        <f>C18</f>
        <v>116989</v>
      </c>
      <c r="D40" s="435">
        <v>4141.9429166666669</v>
      </c>
      <c r="E40" s="436">
        <f>D40/C40</f>
        <v>3.5404550142890928E-2</v>
      </c>
      <c r="F40" s="426">
        <f t="shared" ref="F40:F42" si="23">D18</f>
        <v>5404662</v>
      </c>
      <c r="G40" s="437">
        <f>F40*E40</f>
        <v>191349.62678437718</v>
      </c>
      <c r="H40" s="438">
        <f t="shared" si="11"/>
        <v>6539736</v>
      </c>
      <c r="I40" s="435">
        <v>2082939.8895833334</v>
      </c>
      <c r="J40" s="437">
        <f>I40/H40</f>
        <v>0.31850519494721702</v>
      </c>
    </row>
    <row r="41" spans="1:10" s="283" customFormat="1">
      <c r="A41" s="289">
        <f t="shared" si="7"/>
        <v>14</v>
      </c>
      <c r="B41" s="277">
        <f t="shared" si="7"/>
        <v>46054</v>
      </c>
      <c r="C41" s="342">
        <f t="shared" si="7"/>
        <v>64591</v>
      </c>
      <c r="D41" s="302">
        <v>2053.4179166666668</v>
      </c>
      <c r="E41" s="345">
        <f t="shared" ref="E41:E42" si="24">D41/C41</f>
        <v>3.1791084155171262E-2</v>
      </c>
      <c r="F41" s="342">
        <f t="shared" si="23"/>
        <v>4264630</v>
      </c>
      <c r="G41" s="346">
        <f t="shared" ref="G41:G42" si="25">F41*E41</f>
        <v>135577.21122066802</v>
      </c>
      <c r="H41" s="439">
        <f t="shared" si="11"/>
        <v>6559491.0000010002</v>
      </c>
      <c r="I41" s="302">
        <v>968752.33750000002</v>
      </c>
      <c r="J41" s="346">
        <f t="shared" si="12"/>
        <v>0.14768712046405008</v>
      </c>
    </row>
    <row r="42" spans="1:10" s="283" customFormat="1">
      <c r="A42" s="289">
        <f t="shared" si="7"/>
        <v>15</v>
      </c>
      <c r="B42" s="277">
        <f t="shared" si="7"/>
        <v>46082</v>
      </c>
      <c r="C42" s="342">
        <f t="shared" si="7"/>
        <v>95935</v>
      </c>
      <c r="D42" s="302">
        <v>5983.3025000000007</v>
      </c>
      <c r="E42" s="345">
        <f t="shared" si="24"/>
        <v>6.2368296242247365E-2</v>
      </c>
      <c r="F42" s="342">
        <f t="shared" si="23"/>
        <v>4831354</v>
      </c>
      <c r="G42" s="346">
        <f t="shared" si="25"/>
        <v>301323.31752316677</v>
      </c>
      <c r="H42" s="439">
        <f t="shared" si="11"/>
        <v>6566641.0000010002</v>
      </c>
      <c r="I42" s="302">
        <v>2181124.4658333338</v>
      </c>
      <c r="J42" s="346">
        <f t="shared" si="12"/>
        <v>0.33215223214319184</v>
      </c>
    </row>
    <row r="43" spans="1:10" s="283" customFormat="1">
      <c r="A43" s="292">
        <f t="shared" si="7"/>
        <v>16</v>
      </c>
      <c r="B43" s="278" t="str">
        <f t="shared" si="7"/>
        <v>4th Qtr</v>
      </c>
      <c r="C43" s="293">
        <f>SUM(C40:C42)</f>
        <v>277515</v>
      </c>
      <c r="D43" s="303">
        <f>SUM(D40:D42)</f>
        <v>12178.663333333334</v>
      </c>
      <c r="E43" s="304">
        <f>D43/C43</f>
        <v>4.3884702928970808E-2</v>
      </c>
      <c r="F43" s="293">
        <f t="shared" ref="F43" si="26">SUM(F40:F42)</f>
        <v>14500646</v>
      </c>
      <c r="G43" s="303">
        <f>SUM(G40:G42)</f>
        <v>628250.15552821197</v>
      </c>
      <c r="H43" s="293">
        <f t="shared" ref="H43" si="27">SUM(H40:H42)</f>
        <v>19665868.000002</v>
      </c>
      <c r="I43" s="303">
        <f>SUM(I40:I42)</f>
        <v>5232816.6929166671</v>
      </c>
      <c r="J43" s="303">
        <f t="shared" si="12"/>
        <v>0.26608623087046729</v>
      </c>
    </row>
    <row r="44" spans="1:10" s="283" customFormat="1" ht="15">
      <c r="A44" s="428">
        <f t="shared" si="7"/>
        <v>0</v>
      </c>
      <c r="B44" s="429" t="str">
        <f t="shared" si="7"/>
        <v>Yearly Data</v>
      </c>
      <c r="C44" s="440">
        <f>C31+C35+C39+C43</f>
        <v>1890014</v>
      </c>
      <c r="D44" s="441">
        <f>D31+D35+D39+D43</f>
        <v>91705.952083333337</v>
      </c>
      <c r="E44" s="442">
        <f>D44/C44</f>
        <v>4.8521308351860533E-2</v>
      </c>
      <c r="F44" s="440">
        <f>F31+F35+F39+F43</f>
        <v>62662669</v>
      </c>
      <c r="G44" s="441">
        <f>G31+G35+G39+G43</f>
        <v>2983015.7572072581</v>
      </c>
      <c r="H44" s="443">
        <f>H31+H35+H39+H43</f>
        <v>77238634.000001997</v>
      </c>
      <c r="I44" s="441">
        <f>I31+I35+I39+I43</f>
        <v>36488139.670000002</v>
      </c>
      <c r="J44" s="441">
        <f t="shared" si="12"/>
        <v>0.47240788424610225</v>
      </c>
    </row>
    <row r="45" spans="1:10" s="283" customFormat="1" ht="15.75" thickBot="1">
      <c r="A45" s="297"/>
      <c r="B45" s="318"/>
      <c r="C45" s="319"/>
      <c r="D45" s="319"/>
      <c r="E45" s="319"/>
      <c r="F45" s="320"/>
      <c r="G45" s="288"/>
      <c r="H45" s="305"/>
    </row>
    <row r="46" spans="1:10" s="283" customFormat="1" ht="40.700000000000003" customHeight="1">
      <c r="A46" s="538" t="s">
        <v>1965</v>
      </c>
      <c r="B46" s="539"/>
      <c r="C46" s="539"/>
      <c r="D46" s="539"/>
      <c r="E46" s="539"/>
      <c r="F46" s="539"/>
      <c r="G46" s="539"/>
      <c r="H46" s="540"/>
    </row>
    <row r="47" spans="1:10" s="283" customFormat="1" ht="114.75">
      <c r="A47" s="284" t="s">
        <v>1710</v>
      </c>
      <c r="B47" s="285" t="s">
        <v>1665</v>
      </c>
      <c r="C47" s="301" t="s">
        <v>1941</v>
      </c>
      <c r="D47" s="301" t="s">
        <v>1942</v>
      </c>
      <c r="E47" s="301" t="s">
        <v>1943</v>
      </c>
      <c r="F47" s="301" t="s">
        <v>1934</v>
      </c>
      <c r="G47" s="286" t="s">
        <v>1944</v>
      </c>
      <c r="H47" s="306" t="s">
        <v>1945</v>
      </c>
    </row>
    <row r="48" spans="1:10" s="283" customFormat="1">
      <c r="A48" s="289">
        <v>1</v>
      </c>
      <c r="B48" s="290">
        <v>2</v>
      </c>
      <c r="C48" s="290">
        <v>3</v>
      </c>
      <c r="D48" s="290">
        <v>4</v>
      </c>
      <c r="E48" s="290" t="s">
        <v>1900</v>
      </c>
      <c r="F48" s="290">
        <v>6</v>
      </c>
      <c r="G48" s="290" t="s">
        <v>1946</v>
      </c>
      <c r="H48" s="307" t="s">
        <v>1901</v>
      </c>
    </row>
    <row r="49" spans="1:9" s="283" customFormat="1">
      <c r="A49" s="289">
        <f>A28</f>
        <v>1</v>
      </c>
      <c r="B49" s="277">
        <f>B28</f>
        <v>45748</v>
      </c>
      <c r="C49" s="324">
        <v>121587.5</v>
      </c>
      <c r="D49" s="324">
        <v>5210907</v>
      </c>
      <c r="E49" s="344">
        <f>C49*D49</f>
        <v>633581154862.5</v>
      </c>
      <c r="F49" s="344">
        <f>E6</f>
        <v>6324707</v>
      </c>
      <c r="G49" s="324">
        <v>65859844.5</v>
      </c>
      <c r="H49" s="349">
        <f>G49/F49</f>
        <v>10.413106014239078</v>
      </c>
    </row>
    <row r="50" spans="1:9" s="283" customFormat="1">
      <c r="A50" s="289">
        <f t="shared" ref="A50:B65" si="28">A29</f>
        <v>2</v>
      </c>
      <c r="B50" s="277">
        <f t="shared" si="28"/>
        <v>45778</v>
      </c>
      <c r="C50" s="324">
        <v>166588</v>
      </c>
      <c r="D50" s="324">
        <v>5333248</v>
      </c>
      <c r="E50" s="344">
        <f t="shared" ref="E50:E65" si="29">C50*D50</f>
        <v>888455117824</v>
      </c>
      <c r="F50" s="344">
        <f t="shared" ref="F50:F63" si="30">E7</f>
        <v>6336420</v>
      </c>
      <c r="G50" s="324">
        <v>93528881</v>
      </c>
      <c r="H50" s="349">
        <f t="shared" ref="H50:H65" si="31">G50/F50</f>
        <v>14.760524239239192</v>
      </c>
      <c r="I50" s="431"/>
    </row>
    <row r="51" spans="1:9" s="283" customFormat="1">
      <c r="A51" s="289">
        <f t="shared" si="28"/>
        <v>3</v>
      </c>
      <c r="B51" s="277">
        <f t="shared" si="28"/>
        <v>45809</v>
      </c>
      <c r="C51" s="324">
        <v>150845</v>
      </c>
      <c r="D51" s="324">
        <v>5213384</v>
      </c>
      <c r="E51" s="344">
        <f t="shared" si="29"/>
        <v>786412909480</v>
      </c>
      <c r="F51" s="344">
        <f t="shared" si="30"/>
        <v>6353086</v>
      </c>
      <c r="G51" s="324">
        <v>83758747</v>
      </c>
      <c r="H51" s="349">
        <f t="shared" si="31"/>
        <v>13.183946667808369</v>
      </c>
    </row>
    <row r="52" spans="1:9" s="283" customFormat="1">
      <c r="A52" s="292">
        <f t="shared" si="28"/>
        <v>4</v>
      </c>
      <c r="B52" s="278" t="str">
        <f t="shared" si="28"/>
        <v>1st Qtr</v>
      </c>
      <c r="C52" s="325">
        <f>SUM(C49:C51)</f>
        <v>439020.5</v>
      </c>
      <c r="D52" s="325">
        <f t="shared" ref="D52:F52" si="32">SUM(D49:D51)</f>
        <v>15757539</v>
      </c>
      <c r="E52" s="325">
        <f t="shared" si="29"/>
        <v>6917882650549.5</v>
      </c>
      <c r="F52" s="325">
        <f t="shared" si="32"/>
        <v>19014213</v>
      </c>
      <c r="G52" s="325">
        <f>SUM(G49:G51)</f>
        <v>243147472.5</v>
      </c>
      <c r="H52" s="362">
        <f t="shared" si="31"/>
        <v>12.78766954488203</v>
      </c>
    </row>
    <row r="53" spans="1:9" s="283" customFormat="1">
      <c r="A53" s="289">
        <f t="shared" si="28"/>
        <v>5</v>
      </c>
      <c r="B53" s="277">
        <f t="shared" si="28"/>
        <v>45839</v>
      </c>
      <c r="C53" s="290">
        <v>125332</v>
      </c>
      <c r="D53" s="290">
        <v>5007294</v>
      </c>
      <c r="E53" s="342">
        <f t="shared" si="29"/>
        <v>627574171608</v>
      </c>
      <c r="F53" s="347">
        <f t="shared" si="30"/>
        <v>6375010</v>
      </c>
      <c r="G53" s="291">
        <v>67438021</v>
      </c>
      <c r="H53" s="349">
        <f t="shared" si="31"/>
        <v>10.578496504319208</v>
      </c>
    </row>
    <row r="54" spans="1:9" s="283" customFormat="1">
      <c r="A54" s="289">
        <f t="shared" si="28"/>
        <v>6</v>
      </c>
      <c r="B54" s="277">
        <f t="shared" si="28"/>
        <v>45870</v>
      </c>
      <c r="C54" s="290">
        <v>166013</v>
      </c>
      <c r="D54" s="290">
        <v>5142839</v>
      </c>
      <c r="E54" s="342">
        <f t="shared" si="29"/>
        <v>853778130907</v>
      </c>
      <c r="F54" s="347">
        <f t="shared" si="30"/>
        <v>6383070</v>
      </c>
      <c r="G54" s="291">
        <v>86981343</v>
      </c>
      <c r="H54" s="349">
        <f t="shared" si="31"/>
        <v>13.62688220558446</v>
      </c>
    </row>
    <row r="55" spans="1:9" s="283" customFormat="1">
      <c r="A55" s="289">
        <f t="shared" si="28"/>
        <v>7</v>
      </c>
      <c r="B55" s="277">
        <f t="shared" si="28"/>
        <v>45901</v>
      </c>
      <c r="C55" s="290">
        <v>147368</v>
      </c>
      <c r="D55" s="290">
        <v>5063521</v>
      </c>
      <c r="E55" s="342">
        <f t="shared" si="29"/>
        <v>746200962728</v>
      </c>
      <c r="F55" s="347">
        <f t="shared" si="30"/>
        <v>6386243</v>
      </c>
      <c r="G55" s="291">
        <v>77818233</v>
      </c>
      <c r="H55" s="349">
        <f t="shared" si="31"/>
        <v>12.185291571272813</v>
      </c>
    </row>
    <row r="56" spans="1:9" s="283" customFormat="1">
      <c r="A56" s="292">
        <f t="shared" si="28"/>
        <v>8</v>
      </c>
      <c r="B56" s="278" t="str">
        <f t="shared" si="28"/>
        <v>2nd Qtr</v>
      </c>
      <c r="C56" s="293">
        <f>SUM(C53:C55)</f>
        <v>438713</v>
      </c>
      <c r="D56" s="293">
        <f t="shared" ref="D56" si="33">SUM(D53:D55)</f>
        <v>15213654</v>
      </c>
      <c r="E56" s="294">
        <f t="shared" si="29"/>
        <v>6674427787302</v>
      </c>
      <c r="F56" s="293">
        <f t="shared" ref="F56" si="34">SUM(F53:F55)</f>
        <v>19144323</v>
      </c>
      <c r="G56" s="294">
        <f>SUM(G53:G55)</f>
        <v>232237597</v>
      </c>
      <c r="H56" s="362">
        <f t="shared" si="31"/>
        <v>12.130885850599157</v>
      </c>
    </row>
    <row r="57" spans="1:9" s="283" customFormat="1">
      <c r="A57" s="289">
        <f t="shared" si="28"/>
        <v>9</v>
      </c>
      <c r="B57" s="277">
        <f t="shared" si="28"/>
        <v>45931</v>
      </c>
      <c r="C57" s="290">
        <v>158623</v>
      </c>
      <c r="D57" s="290">
        <v>5019056</v>
      </c>
      <c r="E57" s="342">
        <f t="shared" si="29"/>
        <v>796137719888</v>
      </c>
      <c r="F57" s="347">
        <f t="shared" si="30"/>
        <v>6427405</v>
      </c>
      <c r="G57" s="291">
        <v>82327960</v>
      </c>
      <c r="H57" s="349">
        <f t="shared" si="31"/>
        <v>12.808895658512261</v>
      </c>
    </row>
    <row r="58" spans="1:9" s="283" customFormat="1">
      <c r="A58" s="289">
        <f t="shared" si="28"/>
        <v>10</v>
      </c>
      <c r="B58" s="277">
        <f t="shared" si="28"/>
        <v>45962</v>
      </c>
      <c r="C58" s="290">
        <v>163009</v>
      </c>
      <c r="D58" s="290">
        <v>4978031</v>
      </c>
      <c r="E58" s="342">
        <f t="shared" si="29"/>
        <v>811463855279</v>
      </c>
      <c r="F58" s="347">
        <f t="shared" si="30"/>
        <v>6447171</v>
      </c>
      <c r="G58" s="291">
        <v>79977046</v>
      </c>
      <c r="H58" s="349">
        <f t="shared" si="31"/>
        <v>12.40498289870084</v>
      </c>
    </row>
    <row r="59" spans="1:9" s="283" customFormat="1">
      <c r="A59" s="289">
        <f t="shared" si="28"/>
        <v>11</v>
      </c>
      <c r="B59" s="277">
        <f t="shared" si="28"/>
        <v>45992</v>
      </c>
      <c r="C59" s="290">
        <v>139518</v>
      </c>
      <c r="D59" s="290">
        <v>5065557</v>
      </c>
      <c r="E59" s="342">
        <f t="shared" si="29"/>
        <v>706736381526</v>
      </c>
      <c r="F59" s="347">
        <f t="shared" si="30"/>
        <v>6539654</v>
      </c>
      <c r="G59" s="291">
        <v>69663362</v>
      </c>
      <c r="H59" s="349">
        <f t="shared" si="31"/>
        <v>10.652453784252195</v>
      </c>
    </row>
    <row r="60" spans="1:9" s="283" customFormat="1" ht="13.5" thickBot="1">
      <c r="A60" s="329">
        <f t="shared" si="28"/>
        <v>12</v>
      </c>
      <c r="B60" s="330" t="str">
        <f t="shared" si="28"/>
        <v>3rd Qtr</v>
      </c>
      <c r="C60" s="331">
        <f>SUM(C57:C59)</f>
        <v>461150</v>
      </c>
      <c r="D60" s="331">
        <f t="shared" ref="D60" si="35">SUM(D57:D59)</f>
        <v>15062644</v>
      </c>
      <c r="E60" s="444">
        <f t="shared" si="29"/>
        <v>6946138280600</v>
      </c>
      <c r="F60" s="331">
        <f t="shared" ref="F60" si="36">SUM(F57:F59)</f>
        <v>19414230</v>
      </c>
      <c r="G60" s="444">
        <f>SUM(G57:G59)</f>
        <v>231968368</v>
      </c>
      <c r="H60" s="332">
        <f t="shared" si="31"/>
        <v>11.948368181483376</v>
      </c>
    </row>
    <row r="61" spans="1:9" s="283" customFormat="1" ht="15">
      <c r="A61" s="423">
        <f t="shared" si="28"/>
        <v>13</v>
      </c>
      <c r="B61" s="424">
        <f t="shared" si="28"/>
        <v>46023</v>
      </c>
      <c r="C61" s="295">
        <v>116516</v>
      </c>
      <c r="D61" s="295">
        <v>5161110</v>
      </c>
      <c r="E61" s="426">
        <f t="shared" si="29"/>
        <v>601351892760</v>
      </c>
      <c r="F61" s="445">
        <f t="shared" si="30"/>
        <v>6539736</v>
      </c>
      <c r="G61" s="446">
        <v>62981440</v>
      </c>
      <c r="H61" s="426">
        <f t="shared" si="31"/>
        <v>9.6305783597380685</v>
      </c>
    </row>
    <row r="62" spans="1:9" s="283" customFormat="1" ht="15">
      <c r="A62" s="289">
        <f t="shared" si="28"/>
        <v>14</v>
      </c>
      <c r="B62" s="277">
        <f t="shared" si="28"/>
        <v>46054</v>
      </c>
      <c r="C62" s="295">
        <v>65951</v>
      </c>
      <c r="D62" s="295">
        <v>3787307</v>
      </c>
      <c r="E62" s="426">
        <f t="shared" si="29"/>
        <v>249776683957</v>
      </c>
      <c r="F62" s="347">
        <f t="shared" si="30"/>
        <v>6559491.0000010002</v>
      </c>
      <c r="G62" s="446">
        <v>33512112</v>
      </c>
      <c r="H62" s="430">
        <f t="shared" si="31"/>
        <v>5.1089500694482073</v>
      </c>
    </row>
    <row r="63" spans="1:9" s="283" customFormat="1" ht="15">
      <c r="A63" s="289">
        <f t="shared" si="28"/>
        <v>15</v>
      </c>
      <c r="B63" s="277">
        <f t="shared" si="28"/>
        <v>46082</v>
      </c>
      <c r="C63" s="295">
        <v>83613</v>
      </c>
      <c r="D63" s="295">
        <v>4106365</v>
      </c>
      <c r="E63" s="426">
        <f t="shared" si="29"/>
        <v>343345496745</v>
      </c>
      <c r="F63" s="347">
        <f t="shared" si="30"/>
        <v>6566641.0000010002</v>
      </c>
      <c r="G63" s="446">
        <v>42675516</v>
      </c>
      <c r="H63" s="430">
        <f t="shared" si="31"/>
        <v>6.4988349446838196</v>
      </c>
    </row>
    <row r="64" spans="1:9" s="283" customFormat="1">
      <c r="A64" s="292">
        <f t="shared" si="28"/>
        <v>16</v>
      </c>
      <c r="B64" s="278" t="str">
        <f t="shared" si="28"/>
        <v>4th Qtr</v>
      </c>
      <c r="C64" s="293">
        <f>SUM(C61:C63)</f>
        <v>266080</v>
      </c>
      <c r="D64" s="293">
        <f t="shared" ref="D64" si="37">SUM(D61:D63)</f>
        <v>13054782</v>
      </c>
      <c r="E64" s="294">
        <f t="shared" si="29"/>
        <v>3473616394560</v>
      </c>
      <c r="F64" s="293">
        <f t="shared" ref="F64" si="38">SUM(F61:F63)</f>
        <v>19665868.000002</v>
      </c>
      <c r="G64" s="294">
        <f>SUM(G61:G63)</f>
        <v>139169068</v>
      </c>
      <c r="H64" s="294">
        <f t="shared" si="31"/>
        <v>7.0766806733364547</v>
      </c>
    </row>
    <row r="65" spans="1:11" s="283" customFormat="1">
      <c r="A65" s="447">
        <f t="shared" si="28"/>
        <v>0</v>
      </c>
      <c r="B65" s="429" t="str">
        <f t="shared" si="28"/>
        <v>Yearly Data</v>
      </c>
      <c r="C65" s="448">
        <f>C52+C56+C60+C64</f>
        <v>1604963.5</v>
      </c>
      <c r="D65" s="448">
        <f t="shared" ref="D65:G65" si="39">D52+D56+D60+D64</f>
        <v>59088619</v>
      </c>
      <c r="E65" s="449">
        <f t="shared" si="29"/>
        <v>94835076760406.5</v>
      </c>
      <c r="F65" s="448">
        <f t="shared" si="39"/>
        <v>77238634.000001997</v>
      </c>
      <c r="G65" s="448">
        <f t="shared" si="39"/>
        <v>846522505.5</v>
      </c>
      <c r="H65" s="449">
        <f t="shared" si="31"/>
        <v>10.959832685544104</v>
      </c>
    </row>
    <row r="67" spans="1:11" ht="13.5" thickBot="1">
      <c r="K67" s="308"/>
    </row>
    <row r="68" spans="1:11" ht="39" customHeight="1">
      <c r="A68" s="538" t="s">
        <v>1947</v>
      </c>
      <c r="B68" s="539"/>
      <c r="C68" s="539"/>
      <c r="D68" s="539"/>
      <c r="E68" s="539"/>
      <c r="F68" s="540"/>
    </row>
    <row r="69" spans="1:11" ht="102">
      <c r="A69" s="284" t="s">
        <v>1710</v>
      </c>
      <c r="B69" s="285" t="s">
        <v>1665</v>
      </c>
      <c r="C69" s="301" t="s">
        <v>1948</v>
      </c>
      <c r="D69" s="301" t="s">
        <v>1949</v>
      </c>
      <c r="E69" s="301" t="s">
        <v>1950</v>
      </c>
      <c r="F69" s="333" t="s">
        <v>1951</v>
      </c>
    </row>
    <row r="70" spans="1:11">
      <c r="A70" s="284">
        <v>1</v>
      </c>
      <c r="B70" s="285">
        <v>2</v>
      </c>
      <c r="C70" s="301">
        <v>3</v>
      </c>
      <c r="D70" s="301">
        <v>4</v>
      </c>
      <c r="E70" s="301">
        <v>5</v>
      </c>
      <c r="F70" s="333" t="s">
        <v>1952</v>
      </c>
    </row>
    <row r="71" spans="1:11">
      <c r="A71" s="289">
        <f>A49</f>
        <v>1</v>
      </c>
      <c r="B71" s="277">
        <f>B49</f>
        <v>45748</v>
      </c>
      <c r="C71" s="341">
        <f>F6</f>
        <v>62932223</v>
      </c>
      <c r="D71" s="309">
        <v>457718.70408174768</v>
      </c>
      <c r="E71" s="348">
        <f>D6</f>
        <v>5334855</v>
      </c>
      <c r="F71" s="351">
        <f>(D71*E71)/(C71*E71)</f>
        <v>7.2732009495635923E-3</v>
      </c>
    </row>
    <row r="72" spans="1:11">
      <c r="A72" s="289">
        <f t="shared" ref="A72:B87" si="40">A50</f>
        <v>2</v>
      </c>
      <c r="B72" s="277">
        <f t="shared" si="40"/>
        <v>45778</v>
      </c>
      <c r="C72" s="341">
        <f t="shared" ref="C72:C73" si="41">F7</f>
        <v>128412304</v>
      </c>
      <c r="D72" s="309">
        <v>1743514.9022948248</v>
      </c>
      <c r="E72" s="348">
        <f t="shared" ref="E72:E73" si="42">D7</f>
        <v>5627901</v>
      </c>
      <c r="F72" s="351">
        <f t="shared" ref="F72:F86" si="43">(D72*E72)/(C72*E72)</f>
        <v>1.3577475428638247E-2</v>
      </c>
    </row>
    <row r="73" spans="1:11">
      <c r="A73" s="289">
        <f t="shared" si="40"/>
        <v>3</v>
      </c>
      <c r="B73" s="277">
        <f t="shared" si="40"/>
        <v>45809</v>
      </c>
      <c r="C73" s="341">
        <f t="shared" si="41"/>
        <v>115267141</v>
      </c>
      <c r="D73" s="309">
        <v>556623.69036896084</v>
      </c>
      <c r="E73" s="348">
        <f t="shared" si="42"/>
        <v>5616990</v>
      </c>
      <c r="F73" s="351">
        <f t="shared" si="43"/>
        <v>4.8289884310478461E-3</v>
      </c>
    </row>
    <row r="74" spans="1:11">
      <c r="A74" s="292">
        <f t="shared" si="40"/>
        <v>4</v>
      </c>
      <c r="B74" s="278" t="str">
        <f t="shared" si="40"/>
        <v>1st Qtr</v>
      </c>
      <c r="C74" s="326">
        <f>SUM(C71:C73)</f>
        <v>306611668</v>
      </c>
      <c r="D74" s="311">
        <f t="shared" ref="D74:E74" si="44">SUM(D71:D73)</f>
        <v>2757857.2967455331</v>
      </c>
      <c r="E74" s="310">
        <f t="shared" si="44"/>
        <v>16579746</v>
      </c>
      <c r="F74" s="353">
        <f t="shared" si="43"/>
        <v>8.9946260516919826E-3</v>
      </c>
    </row>
    <row r="75" spans="1:11">
      <c r="A75" s="289">
        <f t="shared" si="40"/>
        <v>5</v>
      </c>
      <c r="B75" s="277">
        <f t="shared" si="40"/>
        <v>45839</v>
      </c>
      <c r="C75" s="340">
        <f>F10</f>
        <v>106477313</v>
      </c>
      <c r="D75" s="301">
        <v>941712.73830070661</v>
      </c>
      <c r="E75" s="340">
        <f>D7</f>
        <v>5627901</v>
      </c>
      <c r="F75" s="351">
        <f t="shared" si="43"/>
        <v>8.8442571639716968E-3</v>
      </c>
    </row>
    <row r="76" spans="1:11">
      <c r="A76" s="289">
        <f t="shared" si="40"/>
        <v>6</v>
      </c>
      <c r="B76" s="277">
        <f t="shared" si="40"/>
        <v>45870</v>
      </c>
      <c r="C76" s="340">
        <f>F11</f>
        <v>113746983</v>
      </c>
      <c r="D76" s="301">
        <v>847660.34192682814</v>
      </c>
      <c r="E76" s="340">
        <f t="shared" ref="E76:E77" si="45">D8</f>
        <v>5616990</v>
      </c>
      <c r="F76" s="351">
        <f t="shared" si="43"/>
        <v>7.4521567040316851E-3</v>
      </c>
    </row>
    <row r="77" spans="1:11">
      <c r="A77" s="289">
        <f t="shared" si="40"/>
        <v>7</v>
      </c>
      <c r="B77" s="277">
        <f t="shared" si="40"/>
        <v>45901</v>
      </c>
      <c r="C77" s="340">
        <f>F12</f>
        <v>97726166</v>
      </c>
      <c r="D77" s="301">
        <v>763731.91850237327</v>
      </c>
      <c r="E77" s="340">
        <f t="shared" si="45"/>
        <v>16579746</v>
      </c>
      <c r="F77" s="351">
        <f t="shared" si="43"/>
        <v>7.8150197614666808E-3</v>
      </c>
    </row>
    <row r="78" spans="1:11">
      <c r="A78" s="292">
        <f t="shared" si="40"/>
        <v>8</v>
      </c>
      <c r="B78" s="278" t="str">
        <f t="shared" si="40"/>
        <v>2nd Qtr</v>
      </c>
      <c r="C78" s="310">
        <f>SUM(C75:C77)</f>
        <v>317950462</v>
      </c>
      <c r="D78" s="310">
        <f t="shared" ref="D78:E78" si="46">SUM(D75:D77)</f>
        <v>2553104.9987299079</v>
      </c>
      <c r="E78" s="310">
        <f t="shared" si="46"/>
        <v>27824637</v>
      </c>
      <c r="F78" s="353">
        <f t="shared" si="43"/>
        <v>8.0298829656360367E-3</v>
      </c>
    </row>
    <row r="79" spans="1:11">
      <c r="A79" s="289">
        <f t="shared" si="40"/>
        <v>9</v>
      </c>
      <c r="B79" s="277">
        <f t="shared" si="40"/>
        <v>45931</v>
      </c>
      <c r="C79" s="340">
        <f>F14</f>
        <v>93048478</v>
      </c>
      <c r="D79" s="301">
        <v>749305.43084146967</v>
      </c>
      <c r="E79" s="340">
        <f t="shared" ref="E79:E81" si="47">D11</f>
        <v>5426358</v>
      </c>
      <c r="F79" s="367">
        <f t="shared" si="43"/>
        <v>8.0528499438912871E-3</v>
      </c>
    </row>
    <row r="80" spans="1:11">
      <c r="A80" s="289">
        <f t="shared" si="40"/>
        <v>10</v>
      </c>
      <c r="B80" s="277">
        <f t="shared" si="40"/>
        <v>45962</v>
      </c>
      <c r="C80" s="340">
        <f t="shared" ref="C80:C81" si="48">F15</f>
        <v>78742733</v>
      </c>
      <c r="D80" s="301">
        <v>559901.93281040504</v>
      </c>
      <c r="E80" s="340">
        <f t="shared" si="47"/>
        <v>5293529</v>
      </c>
      <c r="F80" s="367">
        <f t="shared" si="43"/>
        <v>7.1105219679180433E-3</v>
      </c>
    </row>
    <row r="81" spans="1:6">
      <c r="A81" s="289">
        <f t="shared" si="40"/>
        <v>11</v>
      </c>
      <c r="B81" s="277">
        <f t="shared" si="40"/>
        <v>45992</v>
      </c>
      <c r="C81" s="340">
        <f t="shared" si="48"/>
        <v>67555728</v>
      </c>
      <c r="D81" s="301">
        <v>371818.25390067144</v>
      </c>
      <c r="E81" s="340">
        <f t="shared" si="47"/>
        <v>16142005</v>
      </c>
      <c r="F81" s="367">
        <f t="shared" si="43"/>
        <v>5.5038745774550965E-3</v>
      </c>
    </row>
    <row r="82" spans="1:6" ht="13.5" thickBot="1">
      <c r="A82" s="329">
        <f t="shared" si="40"/>
        <v>12</v>
      </c>
      <c r="B82" s="330" t="str">
        <f t="shared" si="40"/>
        <v>3rd Qtr</v>
      </c>
      <c r="C82" s="450">
        <f>SUM(C79:C81)</f>
        <v>239346939</v>
      </c>
      <c r="D82" s="450">
        <f t="shared" ref="D82:E82" si="49">SUM(D79:D81)</f>
        <v>1681025.6175525461</v>
      </c>
      <c r="E82" s="450">
        <f t="shared" si="49"/>
        <v>26861892</v>
      </c>
      <c r="F82" s="451">
        <f t="shared" si="43"/>
        <v>7.0233846506495166E-3</v>
      </c>
    </row>
    <row r="83" spans="1:6">
      <c r="A83" s="423">
        <f t="shared" si="40"/>
        <v>13</v>
      </c>
      <c r="B83" s="424">
        <f t="shared" si="40"/>
        <v>46023</v>
      </c>
      <c r="C83" s="340">
        <f t="shared" ref="C83:C85" si="50">F18</f>
        <v>69838347</v>
      </c>
      <c r="D83" s="312">
        <v>395440.71990740724</v>
      </c>
      <c r="E83" s="340">
        <f t="shared" ref="E83:E85" si="51">D15</f>
        <v>5121458</v>
      </c>
      <c r="F83" s="367">
        <f t="shared" si="43"/>
        <v>5.6622290889474696E-3</v>
      </c>
    </row>
    <row r="84" spans="1:6">
      <c r="A84" s="289">
        <f t="shared" si="40"/>
        <v>14</v>
      </c>
      <c r="B84" s="277">
        <f t="shared" si="40"/>
        <v>46054</v>
      </c>
      <c r="C84" s="340">
        <f t="shared" si="50"/>
        <v>35681952</v>
      </c>
      <c r="D84" s="312">
        <v>153807.25611111106</v>
      </c>
      <c r="E84" s="340">
        <f t="shared" si="51"/>
        <v>5178989</v>
      </c>
      <c r="F84" s="367">
        <f t="shared" si="43"/>
        <v>4.3105056615487585E-3</v>
      </c>
    </row>
    <row r="85" spans="1:6">
      <c r="A85" s="289">
        <f t="shared" si="40"/>
        <v>15</v>
      </c>
      <c r="B85" s="277">
        <f t="shared" si="40"/>
        <v>46082</v>
      </c>
      <c r="C85" s="340">
        <f t="shared" si="50"/>
        <v>52135403</v>
      </c>
      <c r="D85" s="312">
        <v>379175.30402777827</v>
      </c>
      <c r="E85" s="340">
        <f t="shared" si="51"/>
        <v>15440272</v>
      </c>
      <c r="F85" s="367">
        <f t="shared" si="43"/>
        <v>7.2728948508900609E-3</v>
      </c>
    </row>
    <row r="86" spans="1:6" ht="13.5" thickBot="1">
      <c r="A86" s="292">
        <f t="shared" si="40"/>
        <v>16</v>
      </c>
      <c r="B86" s="278" t="str">
        <f t="shared" si="40"/>
        <v>4th Qtr</v>
      </c>
      <c r="C86" s="310">
        <f>SUM(C83:C85)</f>
        <v>157655702</v>
      </c>
      <c r="D86" s="310">
        <f t="shared" ref="D86:E86" si="52">SUM(D83:D85)</f>
        <v>928423.28004629654</v>
      </c>
      <c r="E86" s="310">
        <f t="shared" si="52"/>
        <v>25740719</v>
      </c>
      <c r="F86" s="451">
        <f t="shared" si="43"/>
        <v>5.888929282407411E-3</v>
      </c>
    </row>
    <row r="87" spans="1:6" ht="15">
      <c r="A87" s="428">
        <f t="shared" si="40"/>
        <v>0</v>
      </c>
      <c r="B87" s="429" t="str">
        <f t="shared" si="40"/>
        <v>Yearly Data</v>
      </c>
      <c r="C87" s="452">
        <f>C74+C78+C82+C86</f>
        <v>1021564771</v>
      </c>
      <c r="D87" s="452">
        <f t="shared" ref="D87:E87" si="53">D74+D78+D82+D86</f>
        <v>7920411.1930742832</v>
      </c>
      <c r="E87" s="452">
        <f t="shared" si="53"/>
        <v>97006994</v>
      </c>
      <c r="F87" s="453">
        <f>(D87*E87)/(C87*E87)</f>
        <v>7.7532148894690926E-3</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35" orientation="landscape" r:id="rId1"/>
  <rowBreaks count="1" manualBreakCount="1">
    <brk id="2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topLeftCell="A62" zoomScaleNormal="100" zoomScaleSheetLayoutView="100" workbookViewId="0">
      <selection activeCell="F10" sqref="F10:F16"/>
    </sheetView>
  </sheetViews>
  <sheetFormatPr defaultColWidth="9.140625" defaultRowHeight="12.75"/>
  <cols>
    <col min="1" max="1" width="6.140625" style="313" customWidth="1"/>
    <col min="2" max="2" width="11.140625" style="313" customWidth="1"/>
    <col min="3" max="3" width="17" style="313" customWidth="1"/>
    <col min="4" max="4" width="14.85546875" style="313" customWidth="1"/>
    <col min="5" max="5" width="18.5703125" style="313" customWidth="1"/>
    <col min="6" max="6" width="19" style="313" customWidth="1"/>
    <col min="7" max="7" width="13.42578125" style="313" customWidth="1"/>
    <col min="8" max="8" width="13.7109375" style="313" bestFit="1" customWidth="1"/>
    <col min="9" max="9" width="17.5703125" style="313" customWidth="1"/>
    <col min="10" max="10" width="9.140625" style="313"/>
    <col min="11" max="11" width="10.85546875" style="313" bestFit="1" customWidth="1"/>
    <col min="12" max="12" width="9.140625" style="313"/>
    <col min="13" max="13" width="13.42578125" style="313" customWidth="1"/>
    <col min="14" max="14" width="12.28515625" style="313" customWidth="1"/>
    <col min="15" max="15" width="11.85546875" style="313" bestFit="1" customWidth="1"/>
    <col min="16" max="16384" width="9.140625" style="313"/>
  </cols>
  <sheetData>
    <row r="1" spans="1:11" ht="26.25">
      <c r="A1" s="541" t="s">
        <v>1921</v>
      </c>
      <c r="B1" s="541"/>
      <c r="C1" s="541"/>
      <c r="D1" s="541"/>
      <c r="E1" s="541"/>
      <c r="F1" s="541"/>
      <c r="G1" s="541"/>
      <c r="H1" s="541"/>
      <c r="I1" s="541"/>
      <c r="J1" s="541"/>
    </row>
    <row r="2" spans="1:11" ht="15.75" thickBot="1">
      <c r="A2" s="542" t="str">
        <f>'SoP 010-013 Overall'!A2:J2</f>
        <v>Year 2025-26  (April-25 to March-2026)</v>
      </c>
      <c r="B2" s="542"/>
      <c r="C2" s="542"/>
      <c r="D2" s="542"/>
      <c r="E2" s="542"/>
      <c r="F2" s="542"/>
      <c r="G2" s="542"/>
      <c r="H2" s="542"/>
      <c r="I2" s="542"/>
      <c r="J2" s="542"/>
      <c r="K2" s="321"/>
    </row>
    <row r="3" spans="1:11" s="314" customFormat="1" ht="37.5" customHeight="1" thickBot="1">
      <c r="A3" s="543" t="s">
        <v>1953</v>
      </c>
      <c r="B3" s="544"/>
      <c r="C3" s="544"/>
      <c r="D3" s="544"/>
      <c r="E3" s="544"/>
      <c r="F3" s="544"/>
      <c r="G3" s="544"/>
      <c r="H3" s="544"/>
      <c r="I3" s="544"/>
      <c r="J3" s="545"/>
    </row>
    <row r="4" spans="1:11" s="314" customFormat="1" ht="114.75">
      <c r="A4" s="335" t="s">
        <v>1710</v>
      </c>
      <c r="B4" s="336" t="s">
        <v>1665</v>
      </c>
      <c r="C4" s="337" t="s">
        <v>1922</v>
      </c>
      <c r="D4" s="337" t="s">
        <v>1923</v>
      </c>
      <c r="E4" s="337" t="s">
        <v>1924</v>
      </c>
      <c r="F4" s="338" t="s">
        <v>1925</v>
      </c>
      <c r="G4" s="339" t="s">
        <v>1926</v>
      </c>
      <c r="H4" s="315"/>
    </row>
    <row r="5" spans="1:11" s="314" customFormat="1">
      <c r="A5" s="289">
        <v>1</v>
      </c>
      <c r="B5" s="290">
        <v>2</v>
      </c>
      <c r="C5" s="290">
        <v>3</v>
      </c>
      <c r="D5" s="290">
        <v>4</v>
      </c>
      <c r="E5" s="290">
        <v>5</v>
      </c>
      <c r="F5" s="290" t="s">
        <v>1927</v>
      </c>
      <c r="G5" s="334" t="s">
        <v>1928</v>
      </c>
      <c r="H5" s="315"/>
    </row>
    <row r="6" spans="1:11" s="314" customFormat="1">
      <c r="A6" s="289">
        <f>'SoP 010-013 Overall'!A6</f>
        <v>1</v>
      </c>
      <c r="B6" s="277">
        <f>'SoP 010-013 Overall'!B6</f>
        <v>45748</v>
      </c>
      <c r="C6" s="291">
        <v>90721</v>
      </c>
      <c r="D6" s="291">
        <v>1369611</v>
      </c>
      <c r="E6" s="291">
        <v>1435954</v>
      </c>
      <c r="F6" s="291">
        <v>33451379</v>
      </c>
      <c r="G6" s="349">
        <f>F6/E6</f>
        <v>23.295578409893352</v>
      </c>
      <c r="H6" s="315"/>
    </row>
    <row r="7" spans="1:11" s="314" customFormat="1">
      <c r="A7" s="289">
        <f>'SoP 010-013 Overall'!A7</f>
        <v>2</v>
      </c>
      <c r="B7" s="277">
        <f>'SoP 010-013 Overall'!B7</f>
        <v>45778</v>
      </c>
      <c r="C7" s="291">
        <v>174907</v>
      </c>
      <c r="D7" s="291">
        <v>1371549</v>
      </c>
      <c r="E7" s="291">
        <v>1436692</v>
      </c>
      <c r="F7" s="291">
        <v>64538716</v>
      </c>
      <c r="G7" s="349">
        <f t="shared" ref="G7:G22" si="0">F7/E7</f>
        <v>44.921748015580235</v>
      </c>
      <c r="H7" s="315"/>
    </row>
    <row r="8" spans="1:11" s="314" customFormat="1">
      <c r="A8" s="289">
        <f>'SoP 010-013 Overall'!A8</f>
        <v>3</v>
      </c>
      <c r="B8" s="277">
        <f>'SoP 010-013 Overall'!B8</f>
        <v>45809</v>
      </c>
      <c r="C8" s="291">
        <v>162788</v>
      </c>
      <c r="D8" s="291">
        <v>1377338</v>
      </c>
      <c r="E8" s="291">
        <v>1438440</v>
      </c>
      <c r="F8" s="291">
        <v>58662677</v>
      </c>
      <c r="G8" s="349">
        <f t="shared" si="0"/>
        <v>40.782150802258002</v>
      </c>
      <c r="H8" s="315"/>
    </row>
    <row r="9" spans="1:11" s="314" customFormat="1">
      <c r="A9" s="292">
        <f>'SoP 010-013 Overall'!A9</f>
        <v>4</v>
      </c>
      <c r="B9" s="278" t="str">
        <f>'SoP 010-013 Overall'!B9</f>
        <v>1st Qtr</v>
      </c>
      <c r="C9" s="293">
        <f>SUM(C6:C8)</f>
        <v>428416</v>
      </c>
      <c r="D9" s="293">
        <f t="shared" ref="D9:F9" si="1">SUM(D6:D8)</f>
        <v>4118498</v>
      </c>
      <c r="E9" s="293">
        <f t="shared" si="1"/>
        <v>4311086</v>
      </c>
      <c r="F9" s="293">
        <f t="shared" si="1"/>
        <v>156652772</v>
      </c>
      <c r="G9" s="362">
        <f t="shared" si="0"/>
        <v>36.33719485067104</v>
      </c>
      <c r="H9" s="315"/>
    </row>
    <row r="10" spans="1:11" s="314" customFormat="1">
      <c r="A10" s="289">
        <f>'SoP 010-013 Overall'!A10</f>
        <v>5</v>
      </c>
      <c r="B10" s="277">
        <f>'SoP 010-013 Overall'!B10</f>
        <v>45839</v>
      </c>
      <c r="C10" s="290">
        <v>153978</v>
      </c>
      <c r="D10" s="290">
        <v>1365450</v>
      </c>
      <c r="E10" s="290">
        <v>1441769</v>
      </c>
      <c r="F10" s="290">
        <v>55690395</v>
      </c>
      <c r="G10" s="349">
        <f t="shared" si="0"/>
        <v>38.626433915557904</v>
      </c>
      <c r="H10" s="315"/>
    </row>
    <row r="11" spans="1:11" s="314" customFormat="1">
      <c r="A11" s="289">
        <f>'SoP 010-013 Overall'!A11</f>
        <v>6</v>
      </c>
      <c r="B11" s="277">
        <f>'SoP 010-013 Overall'!B11</f>
        <v>45870</v>
      </c>
      <c r="C11" s="290">
        <v>178593</v>
      </c>
      <c r="D11" s="290">
        <v>1366540</v>
      </c>
      <c r="E11" s="290">
        <v>1442890</v>
      </c>
      <c r="F11" s="290">
        <v>63723457</v>
      </c>
      <c r="G11" s="349">
        <f t="shared" si="0"/>
        <v>44.163766468684379</v>
      </c>
      <c r="H11" s="315"/>
    </row>
    <row r="12" spans="1:11" s="314" customFormat="1">
      <c r="A12" s="289">
        <f>'SoP 010-013 Overall'!A12</f>
        <v>7</v>
      </c>
      <c r="B12" s="277">
        <f>'SoP 010-013 Overall'!B12</f>
        <v>45901</v>
      </c>
      <c r="C12" s="290">
        <v>150029</v>
      </c>
      <c r="D12" s="290">
        <v>1358056</v>
      </c>
      <c r="E12" s="290">
        <v>1446918</v>
      </c>
      <c r="F12" s="290">
        <v>53443253</v>
      </c>
      <c r="G12" s="349">
        <f t="shared" si="0"/>
        <v>36.935923804942647</v>
      </c>
      <c r="H12" s="315"/>
    </row>
    <row r="13" spans="1:11" s="314" customFormat="1">
      <c r="A13" s="292">
        <f>'SoP 010-013 Overall'!A13</f>
        <v>8</v>
      </c>
      <c r="B13" s="278" t="str">
        <f>'SoP 010-013 Overall'!B13</f>
        <v>2nd Qtr</v>
      </c>
      <c r="C13" s="293">
        <f>SUM(C10:C12)</f>
        <v>482600</v>
      </c>
      <c r="D13" s="293">
        <f t="shared" ref="D13:F13" si="2">SUM(D10:D12)</f>
        <v>4090046</v>
      </c>
      <c r="E13" s="293">
        <f t="shared" si="2"/>
        <v>4331577</v>
      </c>
      <c r="F13" s="293">
        <f t="shared" si="2"/>
        <v>172857105</v>
      </c>
      <c r="G13" s="362">
        <f t="shared" si="0"/>
        <v>39.906275474267225</v>
      </c>
      <c r="H13" s="315"/>
    </row>
    <row r="14" spans="1:11" s="314" customFormat="1">
      <c r="A14" s="289">
        <f>'SoP 010-013 Overall'!A14</f>
        <v>9</v>
      </c>
      <c r="B14" s="277">
        <f>'SoP 010-013 Overall'!B14</f>
        <v>45931</v>
      </c>
      <c r="C14" s="290">
        <v>147895</v>
      </c>
      <c r="D14" s="290">
        <v>1356456</v>
      </c>
      <c r="E14" s="290">
        <v>1448036</v>
      </c>
      <c r="F14" s="290">
        <v>51161475</v>
      </c>
      <c r="G14" s="349">
        <f t="shared" si="0"/>
        <v>35.331631948376973</v>
      </c>
      <c r="H14" s="315"/>
    </row>
    <row r="15" spans="1:11" s="314" customFormat="1">
      <c r="A15" s="289">
        <f>'SoP 010-013 Overall'!A15</f>
        <v>10</v>
      </c>
      <c r="B15" s="277">
        <f>'SoP 010-013 Overall'!B15</f>
        <v>45962</v>
      </c>
      <c r="C15" s="290">
        <v>132115</v>
      </c>
      <c r="D15" s="290">
        <v>1371099</v>
      </c>
      <c r="E15" s="290">
        <v>1450767</v>
      </c>
      <c r="F15" s="290">
        <v>46029506</v>
      </c>
      <c r="G15" s="349">
        <f t="shared" si="0"/>
        <v>31.727704035175876</v>
      </c>
      <c r="H15" s="315"/>
    </row>
    <row r="16" spans="1:11" s="314" customFormat="1">
      <c r="A16" s="289">
        <f>'SoP 010-013 Overall'!A16</f>
        <v>11</v>
      </c>
      <c r="B16" s="277">
        <f>'SoP 010-013 Overall'!B16</f>
        <v>45992</v>
      </c>
      <c r="C16" s="290">
        <v>105717</v>
      </c>
      <c r="D16" s="290">
        <v>1386346</v>
      </c>
      <c r="E16" s="290">
        <v>1487071</v>
      </c>
      <c r="F16" s="290">
        <v>38197279</v>
      </c>
      <c r="G16" s="349">
        <f t="shared" si="0"/>
        <v>25.686251026346422</v>
      </c>
      <c r="H16" s="315"/>
    </row>
    <row r="17" spans="1:10" s="314" customFormat="1" ht="13.5" thickBot="1">
      <c r="A17" s="329">
        <f>'SoP 010-013 Overall'!A17</f>
        <v>12</v>
      </c>
      <c r="B17" s="330" t="str">
        <f>'SoP 010-013 Overall'!B17</f>
        <v>3rd Qtr</v>
      </c>
      <c r="C17" s="331">
        <f>SUM(C14:C16)</f>
        <v>385727</v>
      </c>
      <c r="D17" s="331">
        <f t="shared" ref="D17:F17" si="3">SUM(D14:D16)</f>
        <v>4113901</v>
      </c>
      <c r="E17" s="331">
        <f t="shared" si="3"/>
        <v>4385874</v>
      </c>
      <c r="F17" s="331">
        <f t="shared" si="3"/>
        <v>135388260</v>
      </c>
      <c r="G17" s="332">
        <f t="shared" si="0"/>
        <v>30.869163136013483</v>
      </c>
      <c r="H17" s="315"/>
    </row>
    <row r="18" spans="1:10" s="314" customFormat="1">
      <c r="A18" s="425">
        <f>'SoP 010-013 Overall'!A18</f>
        <v>13</v>
      </c>
      <c r="B18" s="424">
        <f>'SoP 010-013 Overall'!B18</f>
        <v>46023</v>
      </c>
      <c r="C18" s="425">
        <v>91706</v>
      </c>
      <c r="D18" s="425">
        <v>1364040</v>
      </c>
      <c r="E18" s="425">
        <v>1488547</v>
      </c>
      <c r="F18" s="425">
        <v>33148708</v>
      </c>
      <c r="G18" s="349">
        <f t="shared" si="0"/>
        <v>22.2691712119268</v>
      </c>
      <c r="H18" s="315"/>
    </row>
    <row r="19" spans="1:10" s="314" customFormat="1" ht="15">
      <c r="A19" s="290">
        <f>'SoP 010-013 Overall'!A19</f>
        <v>14</v>
      </c>
      <c r="B19" s="277">
        <f>'SoP 010-013 Overall'!B19</f>
        <v>46054</v>
      </c>
      <c r="C19" s="425">
        <v>51747</v>
      </c>
      <c r="D19" s="425">
        <v>1198574</v>
      </c>
      <c r="E19" s="425">
        <v>1495310</v>
      </c>
      <c r="F19" s="425">
        <v>18388442</v>
      </c>
      <c r="G19" s="349">
        <f t="shared" si="0"/>
        <v>12.297411239141047</v>
      </c>
      <c r="H19" s="315"/>
      <c r="I19" s="316"/>
    </row>
    <row r="20" spans="1:10" s="314" customFormat="1" ht="15">
      <c r="A20" s="290">
        <f>'SoP 010-013 Overall'!A20</f>
        <v>15</v>
      </c>
      <c r="B20" s="277">
        <f>'SoP 010-013 Overall'!B20</f>
        <v>46082</v>
      </c>
      <c r="C20" s="425">
        <v>76301</v>
      </c>
      <c r="D20" s="425">
        <v>1248335</v>
      </c>
      <c r="E20" s="425">
        <v>1496757</v>
      </c>
      <c r="F20" s="425">
        <v>26404920</v>
      </c>
      <c r="G20" s="349">
        <f t="shared" si="0"/>
        <v>17.641420751665098</v>
      </c>
      <c r="H20" s="315"/>
      <c r="I20" s="316"/>
    </row>
    <row r="21" spans="1:10" s="314" customFormat="1" ht="15.75" thickBot="1">
      <c r="A21" s="293">
        <f>'SoP 010-013 Overall'!A21</f>
        <v>16</v>
      </c>
      <c r="B21" s="278" t="str">
        <f>'SoP 010-013 Overall'!B21</f>
        <v>4th Qtr</v>
      </c>
      <c r="C21" s="293">
        <f>SUM(C18:C20)</f>
        <v>219754</v>
      </c>
      <c r="D21" s="293">
        <f t="shared" ref="D21:F21" si="4">SUM(D18:D20)</f>
        <v>3810949</v>
      </c>
      <c r="E21" s="293">
        <f t="shared" si="4"/>
        <v>4480614</v>
      </c>
      <c r="F21" s="293">
        <f t="shared" si="4"/>
        <v>77942070</v>
      </c>
      <c r="G21" s="332">
        <f t="shared" si="0"/>
        <v>17.39539938053133</v>
      </c>
      <c r="H21" s="315"/>
      <c r="I21" s="316"/>
    </row>
    <row r="22" spans="1:10" s="314" customFormat="1" ht="15" hidden="1">
      <c r="A22" s="428">
        <f>'SoP 010-013 Overall'!A22</f>
        <v>0</v>
      </c>
      <c r="B22" s="429" t="str">
        <f>'SoP 010-013 Overall'!B22</f>
        <v>Yearly Data</v>
      </c>
      <c r="C22" s="343">
        <f>C9+C13+C17+C21</f>
        <v>1516497</v>
      </c>
      <c r="D22" s="343">
        <f t="shared" ref="D22:F22" si="5">D9+D13+D17+D21</f>
        <v>16133394</v>
      </c>
      <c r="E22" s="343">
        <f t="shared" si="5"/>
        <v>17509151</v>
      </c>
      <c r="F22" s="343">
        <f t="shared" si="5"/>
        <v>542840207</v>
      </c>
      <c r="G22" s="430">
        <f t="shared" si="0"/>
        <v>31.003228368982597</v>
      </c>
      <c r="H22" s="315"/>
      <c r="I22" s="316"/>
    </row>
    <row r="23" spans="1:10" s="314" customFormat="1" ht="13.5" thickBot="1">
      <c r="A23" s="297"/>
      <c r="B23" s="298"/>
      <c r="C23" s="299"/>
      <c r="D23" s="299"/>
      <c r="E23" s="300"/>
      <c r="F23" s="315"/>
      <c r="G23" s="315"/>
      <c r="H23" s="315"/>
    </row>
    <row r="24" spans="1:10" s="314" customFormat="1" ht="15.75" thickBot="1">
      <c r="A24" s="546" t="s">
        <v>1954</v>
      </c>
      <c r="B24" s="547"/>
      <c r="C24" s="547"/>
      <c r="D24" s="547"/>
      <c r="E24" s="547"/>
      <c r="F24" s="547"/>
      <c r="G24" s="547"/>
      <c r="H24" s="547"/>
      <c r="I24" s="547"/>
      <c r="J24" s="548"/>
    </row>
    <row r="25" spans="1:10" s="314" customFormat="1" ht="102">
      <c r="A25" s="335" t="s">
        <v>1710</v>
      </c>
      <c r="B25" s="336" t="s">
        <v>1665</v>
      </c>
      <c r="C25" s="364" t="s">
        <v>1929</v>
      </c>
      <c r="D25" s="337" t="s">
        <v>1930</v>
      </c>
      <c r="E25" s="337" t="s">
        <v>1931</v>
      </c>
      <c r="F25" s="337" t="s">
        <v>1932</v>
      </c>
      <c r="G25" s="338" t="s">
        <v>1933</v>
      </c>
      <c r="H25" s="337" t="s">
        <v>1934</v>
      </c>
      <c r="I25" s="337" t="s">
        <v>1935</v>
      </c>
      <c r="J25" s="365" t="s">
        <v>1936</v>
      </c>
    </row>
    <row r="26" spans="1:10" s="314" customFormat="1">
      <c r="A26" s="284"/>
      <c r="B26" s="285"/>
      <c r="C26" s="301" t="s">
        <v>1937</v>
      </c>
      <c r="D26" s="286" t="s">
        <v>1938</v>
      </c>
      <c r="E26" s="286" t="s">
        <v>1938</v>
      </c>
      <c r="F26" s="301" t="s">
        <v>1937</v>
      </c>
      <c r="G26" s="287" t="s">
        <v>1938</v>
      </c>
      <c r="H26" s="301" t="s">
        <v>1937</v>
      </c>
      <c r="I26" s="286" t="s">
        <v>1938</v>
      </c>
      <c r="J26" s="317" t="s">
        <v>1938</v>
      </c>
    </row>
    <row r="27" spans="1:10" s="314" customFormat="1">
      <c r="A27" s="289">
        <v>1</v>
      </c>
      <c r="B27" s="290">
        <v>2</v>
      </c>
      <c r="C27" s="290">
        <v>3</v>
      </c>
      <c r="D27" s="290">
        <v>4</v>
      </c>
      <c r="E27" s="290" t="s">
        <v>1939</v>
      </c>
      <c r="F27" s="290">
        <v>6</v>
      </c>
      <c r="G27" s="290" t="s">
        <v>1940</v>
      </c>
      <c r="H27" s="290">
        <v>8</v>
      </c>
      <c r="I27" s="290" t="s">
        <v>2015</v>
      </c>
      <c r="J27" s="334" t="s">
        <v>2016</v>
      </c>
    </row>
    <row r="28" spans="1:10" s="314" customFormat="1">
      <c r="A28" s="289">
        <f>A6</f>
        <v>1</v>
      </c>
      <c r="B28" s="277">
        <f>B6</f>
        <v>45748</v>
      </c>
      <c r="C28" s="344">
        <f>C6</f>
        <v>90721</v>
      </c>
      <c r="D28" s="302">
        <v>4703.2579166666665</v>
      </c>
      <c r="E28" s="345">
        <f t="shared" ref="E28:E30" si="6">D28/C28</f>
        <v>5.1843100458181308E-2</v>
      </c>
      <c r="F28" s="342">
        <f t="shared" ref="F28:F30" si="7">D6</f>
        <v>1369611</v>
      </c>
      <c r="G28" s="346">
        <f t="shared" ref="G28:G34" si="8">F28*E28</f>
        <v>71004.880661630159</v>
      </c>
      <c r="H28" s="342">
        <f>E6</f>
        <v>1435954</v>
      </c>
      <c r="I28" s="302">
        <v>1392579.0433333332</v>
      </c>
      <c r="J28" s="350">
        <f t="shared" ref="J28:J44" si="9">I28/H28</f>
        <v>0.96979363080804348</v>
      </c>
    </row>
    <row r="29" spans="1:10" s="314" customFormat="1">
      <c r="A29" s="289">
        <f t="shared" ref="A29:C44" si="10">A7</f>
        <v>2</v>
      </c>
      <c r="B29" s="277">
        <f t="shared" si="10"/>
        <v>45778</v>
      </c>
      <c r="C29" s="344">
        <f t="shared" si="10"/>
        <v>174907</v>
      </c>
      <c r="D29" s="302">
        <v>12277.554583333333</v>
      </c>
      <c r="E29" s="345">
        <f t="shared" si="6"/>
        <v>7.0194758262009715E-2</v>
      </c>
      <c r="F29" s="342">
        <f t="shared" si="7"/>
        <v>1371549</v>
      </c>
      <c r="G29" s="346">
        <f t="shared" si="8"/>
        <v>96275.550499501158</v>
      </c>
      <c r="H29" s="342">
        <f t="shared" ref="H29:H30" si="11">E7</f>
        <v>1436692</v>
      </c>
      <c r="I29" s="302">
        <v>4072673.5833333335</v>
      </c>
      <c r="J29" s="350">
        <f t="shared" si="9"/>
        <v>2.8347576121627553</v>
      </c>
    </row>
    <row r="30" spans="1:10" s="314" customFormat="1">
      <c r="A30" s="289">
        <f t="shared" si="10"/>
        <v>3</v>
      </c>
      <c r="B30" s="277">
        <f t="shared" si="10"/>
        <v>45809</v>
      </c>
      <c r="C30" s="344">
        <f t="shared" si="10"/>
        <v>162788</v>
      </c>
      <c r="D30" s="302">
        <v>10906.105833333333</v>
      </c>
      <c r="E30" s="345">
        <f t="shared" si="6"/>
        <v>6.6995760334504592E-2</v>
      </c>
      <c r="F30" s="342">
        <f t="shared" si="7"/>
        <v>1377338</v>
      </c>
      <c r="G30" s="346">
        <f t="shared" si="8"/>
        <v>92275.806547605884</v>
      </c>
      <c r="H30" s="342">
        <f t="shared" si="11"/>
        <v>1438440</v>
      </c>
      <c r="I30" s="302">
        <v>1392579.0433333332</v>
      </c>
      <c r="J30" s="350">
        <f t="shared" si="9"/>
        <v>0.96811757413123467</v>
      </c>
    </row>
    <row r="31" spans="1:10" s="355" customFormat="1">
      <c r="A31" s="292">
        <f t="shared" si="10"/>
        <v>4</v>
      </c>
      <c r="B31" s="278" t="str">
        <f t="shared" si="10"/>
        <v>1st Qtr</v>
      </c>
      <c r="C31" s="325">
        <f>SUM(C28:C30)</f>
        <v>428416</v>
      </c>
      <c r="D31" s="303">
        <f>SUM(D28:D30)</f>
        <v>27886.918333333335</v>
      </c>
      <c r="E31" s="304">
        <f>D31/C31</f>
        <v>6.5093083202619265E-2</v>
      </c>
      <c r="F31" s="293">
        <f t="shared" ref="F31:H31" si="12">SUM(F28:F30)</f>
        <v>4118498</v>
      </c>
      <c r="G31" s="303">
        <f t="shared" si="8"/>
        <v>268085.73298382101</v>
      </c>
      <c r="H31" s="293">
        <f t="shared" si="12"/>
        <v>4311086</v>
      </c>
      <c r="I31" s="303">
        <f>SUM(I28:I30)</f>
        <v>6857831.6699999999</v>
      </c>
      <c r="J31" s="363">
        <f t="shared" si="9"/>
        <v>1.5907434159281444</v>
      </c>
    </row>
    <row r="32" spans="1:10" s="314" customFormat="1">
      <c r="A32" s="289">
        <f t="shared" si="10"/>
        <v>5</v>
      </c>
      <c r="B32" s="277">
        <f t="shared" si="10"/>
        <v>45839</v>
      </c>
      <c r="C32" s="344">
        <f>C10</f>
        <v>153978</v>
      </c>
      <c r="D32" s="302">
        <v>9197.9770833333332</v>
      </c>
      <c r="E32" s="345">
        <f>D32/C32</f>
        <v>5.9735657583117933E-2</v>
      </c>
      <c r="F32" s="342">
        <f t="shared" ref="F32:F34" si="13">D10</f>
        <v>1365450</v>
      </c>
      <c r="G32" s="346">
        <f>F32*E32</f>
        <v>81566.053646868386</v>
      </c>
      <c r="H32" s="342">
        <f t="shared" ref="H32:H42" si="14">E10</f>
        <v>1441769</v>
      </c>
      <c r="I32" s="302">
        <v>2641588.1004166664</v>
      </c>
      <c r="J32" s="350">
        <f>I32/H32</f>
        <v>1.8321853919848925</v>
      </c>
    </row>
    <row r="33" spans="1:10" s="314" customFormat="1">
      <c r="A33" s="289">
        <f t="shared" si="10"/>
        <v>6</v>
      </c>
      <c r="B33" s="277">
        <f t="shared" si="10"/>
        <v>45870</v>
      </c>
      <c r="C33" s="344">
        <f t="shared" si="10"/>
        <v>178593</v>
      </c>
      <c r="D33" s="302">
        <v>9016.3095833333336</v>
      </c>
      <c r="E33" s="345">
        <f t="shared" ref="E33:E34" si="15">D33/C33</f>
        <v>5.0485235050272595E-2</v>
      </c>
      <c r="F33" s="342">
        <f t="shared" si="13"/>
        <v>1366540</v>
      </c>
      <c r="G33" s="346">
        <f t="shared" si="8"/>
        <v>68990.093105599517</v>
      </c>
      <c r="H33" s="342">
        <f t="shared" si="14"/>
        <v>1442890</v>
      </c>
      <c r="I33" s="302">
        <v>2740944.4408333334</v>
      </c>
      <c r="J33" s="350">
        <f t="shared" si="9"/>
        <v>1.8996212052431809</v>
      </c>
    </row>
    <row r="34" spans="1:10" s="314" customFormat="1">
      <c r="A34" s="289">
        <f t="shared" si="10"/>
        <v>7</v>
      </c>
      <c r="B34" s="277">
        <f t="shared" si="10"/>
        <v>45901</v>
      </c>
      <c r="C34" s="344">
        <f t="shared" si="10"/>
        <v>150029</v>
      </c>
      <c r="D34" s="302">
        <v>8155.6333333333341</v>
      </c>
      <c r="E34" s="345">
        <f t="shared" si="15"/>
        <v>5.4360379215573885E-2</v>
      </c>
      <c r="F34" s="342">
        <f t="shared" si="13"/>
        <v>1358056</v>
      </c>
      <c r="G34" s="346">
        <f t="shared" si="8"/>
        <v>73824.439155985412</v>
      </c>
      <c r="H34" s="342">
        <f t="shared" si="14"/>
        <v>1446918</v>
      </c>
      <c r="I34" s="302">
        <v>2320533.7720833332</v>
      </c>
      <c r="J34" s="350">
        <f t="shared" si="9"/>
        <v>1.6037769742883379</v>
      </c>
    </row>
    <row r="35" spans="1:10" s="355" customFormat="1">
      <c r="A35" s="292">
        <f t="shared" si="10"/>
        <v>8</v>
      </c>
      <c r="B35" s="278" t="str">
        <f t="shared" si="10"/>
        <v>2nd Qtr</v>
      </c>
      <c r="C35" s="325">
        <f>SUM(C32:C34)</f>
        <v>482600</v>
      </c>
      <c r="D35" s="303">
        <f>SUM(D32:D34)</f>
        <v>26369.920000000002</v>
      </c>
      <c r="E35" s="304">
        <f>D35/C35</f>
        <v>5.4641359303771245E-2</v>
      </c>
      <c r="F35" s="293">
        <f t="shared" ref="F35" si="16">SUM(F32:F34)</f>
        <v>4090046</v>
      </c>
      <c r="G35" s="303">
        <f>SUM(G32:G34)</f>
        <v>224380.58590845333</v>
      </c>
      <c r="H35" s="293">
        <f t="shared" ref="H35" si="17">SUM(H32:H34)</f>
        <v>4331577</v>
      </c>
      <c r="I35" s="303">
        <f>SUM(I32:I34)</f>
        <v>7703066.3133333325</v>
      </c>
      <c r="J35" s="363">
        <f t="shared" si="9"/>
        <v>1.7783514672215992</v>
      </c>
    </row>
    <row r="36" spans="1:10" s="314" customFormat="1">
      <c r="A36" s="289">
        <f t="shared" si="10"/>
        <v>9</v>
      </c>
      <c r="B36" s="277">
        <f t="shared" si="10"/>
        <v>45931</v>
      </c>
      <c r="C36" s="344">
        <f>C14</f>
        <v>147895</v>
      </c>
      <c r="D36" s="302">
        <v>6716.4241666666667</v>
      </c>
      <c r="E36" s="345">
        <f>D36/C36</f>
        <v>4.5413463380551515E-2</v>
      </c>
      <c r="F36" s="342">
        <f t="shared" ref="F36:F38" si="18">D14</f>
        <v>1356456</v>
      </c>
      <c r="G36" s="346">
        <f>F36*E36</f>
        <v>61601.364883329385</v>
      </c>
      <c r="H36" s="342">
        <f t="shared" si="14"/>
        <v>1448036</v>
      </c>
      <c r="I36" s="302">
        <v>2042476.8916666666</v>
      </c>
      <c r="J36" s="350">
        <f>I36/H36</f>
        <v>1.410515271489567</v>
      </c>
    </row>
    <row r="37" spans="1:10" s="314" customFormat="1">
      <c r="A37" s="289">
        <f t="shared" si="10"/>
        <v>10</v>
      </c>
      <c r="B37" s="277">
        <f t="shared" si="10"/>
        <v>45962</v>
      </c>
      <c r="C37" s="344">
        <f t="shared" si="10"/>
        <v>132115</v>
      </c>
      <c r="D37" s="302">
        <v>4798.8516666666665</v>
      </c>
      <c r="E37" s="345">
        <f t="shared" ref="E37:E38" si="19">D37/C37</f>
        <v>3.6323291576782851E-2</v>
      </c>
      <c r="F37" s="342">
        <f t="shared" si="18"/>
        <v>1371099</v>
      </c>
      <c r="G37" s="346">
        <f t="shared" ref="G37:G38" si="20">F37*E37</f>
        <v>49802.828757635391</v>
      </c>
      <c r="H37" s="342">
        <f t="shared" si="14"/>
        <v>1450767</v>
      </c>
      <c r="I37" s="302">
        <v>1480536.9270833333</v>
      </c>
      <c r="J37" s="350">
        <f t="shared" si="9"/>
        <v>1.0205201297543529</v>
      </c>
    </row>
    <row r="38" spans="1:10" s="314" customFormat="1">
      <c r="A38" s="289">
        <f t="shared" si="10"/>
        <v>11</v>
      </c>
      <c r="B38" s="277">
        <f t="shared" si="10"/>
        <v>45992</v>
      </c>
      <c r="C38" s="344">
        <f t="shared" si="10"/>
        <v>105717</v>
      </c>
      <c r="D38" s="302">
        <v>3553.6366666666668</v>
      </c>
      <c r="E38" s="345">
        <f t="shared" si="19"/>
        <v>3.3614618903929042E-2</v>
      </c>
      <c r="F38" s="342">
        <f t="shared" si="18"/>
        <v>1386346</v>
      </c>
      <c r="G38" s="346">
        <f t="shared" si="20"/>
        <v>46601.492458986409</v>
      </c>
      <c r="H38" s="342">
        <f t="shared" si="14"/>
        <v>1487071</v>
      </c>
      <c r="I38" s="302">
        <v>1169224.0454166667</v>
      </c>
      <c r="J38" s="350">
        <f t="shared" si="9"/>
        <v>0.78625973165818352</v>
      </c>
    </row>
    <row r="39" spans="1:10" s="355" customFormat="1" ht="13.5" thickBot="1">
      <c r="A39" s="329">
        <f t="shared" si="10"/>
        <v>12</v>
      </c>
      <c r="B39" s="330" t="str">
        <f t="shared" si="10"/>
        <v>3rd Qtr</v>
      </c>
      <c r="C39" s="454">
        <f>SUM(C36:C38)</f>
        <v>385727</v>
      </c>
      <c r="D39" s="432">
        <f>SUM(D36:D38)</f>
        <v>15068.9125</v>
      </c>
      <c r="E39" s="433">
        <f>D39/C39</f>
        <v>3.906626318613942E-2</v>
      </c>
      <c r="F39" s="331">
        <f t="shared" ref="F39" si="21">SUM(F36:F38)</f>
        <v>4113901</v>
      </c>
      <c r="G39" s="432">
        <f>SUM(G36:G38)</f>
        <v>158005.68609995118</v>
      </c>
      <c r="H39" s="331">
        <f t="shared" ref="H39" si="22">SUM(H36:H38)</f>
        <v>4385874</v>
      </c>
      <c r="I39" s="432">
        <f>SUM(I36:I38)</f>
        <v>4692237.8641666658</v>
      </c>
      <c r="J39" s="434">
        <f t="shared" si="9"/>
        <v>1.0698524089307322</v>
      </c>
    </row>
    <row r="40" spans="1:10" s="314" customFormat="1">
      <c r="A40" s="423">
        <f t="shared" si="10"/>
        <v>13</v>
      </c>
      <c r="B40" s="424">
        <f t="shared" si="10"/>
        <v>46023</v>
      </c>
      <c r="C40" s="426">
        <f>C18</f>
        <v>91706</v>
      </c>
      <c r="D40" s="435">
        <v>3210.8466666666668</v>
      </c>
      <c r="E40" s="436">
        <f>D40/C40</f>
        <v>3.5012394681554829E-2</v>
      </c>
      <c r="F40" s="426">
        <f t="shared" ref="F40:F42" si="23">D18</f>
        <v>1364040</v>
      </c>
      <c r="G40" s="437">
        <f>F40*E40</f>
        <v>47758.30684142805</v>
      </c>
      <c r="H40" s="438">
        <f t="shared" si="14"/>
        <v>1488547</v>
      </c>
      <c r="I40" s="435">
        <v>1015905.4379166667</v>
      </c>
      <c r="J40" s="437">
        <f>I40/H40</f>
        <v>0.68248126388798391</v>
      </c>
    </row>
    <row r="41" spans="1:10" s="314" customFormat="1">
      <c r="A41" s="289">
        <f t="shared" si="10"/>
        <v>14</v>
      </c>
      <c r="B41" s="277">
        <f t="shared" si="10"/>
        <v>46054</v>
      </c>
      <c r="C41" s="342">
        <f t="shared" si="10"/>
        <v>51747</v>
      </c>
      <c r="D41" s="302">
        <v>1708.2570833333332</v>
      </c>
      <c r="E41" s="345">
        <f t="shared" ref="E41:E42" si="24">D41/C41</f>
        <v>3.3011712434215183E-2</v>
      </c>
      <c r="F41" s="342">
        <f t="shared" si="23"/>
        <v>1198574</v>
      </c>
      <c r="G41" s="346">
        <f t="shared" ref="G41:G42" si="25">F41*E41</f>
        <v>39566.980219127028</v>
      </c>
      <c r="H41" s="439">
        <f t="shared" si="14"/>
        <v>1495310</v>
      </c>
      <c r="I41" s="302">
        <v>541486.2220833333</v>
      </c>
      <c r="J41" s="346">
        <f t="shared" si="9"/>
        <v>0.36212305280064555</v>
      </c>
    </row>
    <row r="42" spans="1:10" s="314" customFormat="1">
      <c r="A42" s="289">
        <f t="shared" si="10"/>
        <v>15</v>
      </c>
      <c r="B42" s="277">
        <f t="shared" si="10"/>
        <v>46082</v>
      </c>
      <c r="C42" s="342">
        <f t="shared" si="10"/>
        <v>76301</v>
      </c>
      <c r="D42" s="302">
        <v>5268.8354166666668</v>
      </c>
      <c r="E42" s="345">
        <f t="shared" si="24"/>
        <v>6.9053294408548599E-2</v>
      </c>
      <c r="F42" s="342">
        <f t="shared" si="23"/>
        <v>1248335</v>
      </c>
      <c r="G42" s="346">
        <f t="shared" si="25"/>
        <v>86201.644275495521</v>
      </c>
      <c r="H42" s="439">
        <f t="shared" si="14"/>
        <v>1496757</v>
      </c>
      <c r="I42" s="302">
        <v>1400544.2262500001</v>
      </c>
      <c r="J42" s="346">
        <f t="shared" si="9"/>
        <v>0.93571917569117768</v>
      </c>
    </row>
    <row r="43" spans="1:10" s="355" customFormat="1">
      <c r="A43" s="292">
        <f t="shared" si="10"/>
        <v>16</v>
      </c>
      <c r="B43" s="278" t="str">
        <f t="shared" si="10"/>
        <v>4th Qtr</v>
      </c>
      <c r="C43" s="293">
        <f>SUM(C40:C42)</f>
        <v>219754</v>
      </c>
      <c r="D43" s="303">
        <f>SUM(D40:D42)</f>
        <v>10187.939166666667</v>
      </c>
      <c r="E43" s="304">
        <f>D43/C43</f>
        <v>4.6360654034359634E-2</v>
      </c>
      <c r="F43" s="293">
        <f t="shared" ref="F43" si="26">SUM(F40:F42)</f>
        <v>3810949</v>
      </c>
      <c r="G43" s="303">
        <f>SUM(G40:G42)</f>
        <v>173526.93133605059</v>
      </c>
      <c r="H43" s="293">
        <f t="shared" ref="H43" si="27">SUM(H40:H42)</f>
        <v>4480614</v>
      </c>
      <c r="I43" s="303">
        <f>SUM(I40:I42)</f>
        <v>2957935.8862500004</v>
      </c>
      <c r="J43" s="303">
        <f t="shared" si="9"/>
        <v>0.66016306833170646</v>
      </c>
    </row>
    <row r="44" spans="1:10" s="355" customFormat="1" ht="15">
      <c r="A44" s="455">
        <f t="shared" si="10"/>
        <v>0</v>
      </c>
      <c r="B44" s="456" t="str">
        <f t="shared" si="10"/>
        <v>Yearly Data</v>
      </c>
      <c r="C44" s="457">
        <f>C31+C35+C39+C43</f>
        <v>1516497</v>
      </c>
      <c r="D44" s="458">
        <f>D31+D35+D39+D43</f>
        <v>79513.69</v>
      </c>
      <c r="E44" s="459">
        <f>D44/C44</f>
        <v>5.2432474314159538E-2</v>
      </c>
      <c r="F44" s="457">
        <f>F31+F35+F39+F43</f>
        <v>16133394</v>
      </c>
      <c r="G44" s="458">
        <f>G31+G35+G39+G43</f>
        <v>823998.93632827618</v>
      </c>
      <c r="H44" s="460">
        <f>H31+H35+H39+H43</f>
        <v>17509151</v>
      </c>
      <c r="I44" s="458">
        <f>I31+I35+I39+I43</f>
        <v>22211071.733749997</v>
      </c>
      <c r="J44" s="461">
        <f t="shared" si="9"/>
        <v>1.2685407609854982</v>
      </c>
    </row>
    <row r="45" spans="1:10" s="314" customFormat="1" ht="15.75" thickBot="1">
      <c r="A45" s="297"/>
      <c r="B45" s="318"/>
      <c r="C45" s="319"/>
      <c r="D45" s="319"/>
      <c r="E45" s="319"/>
      <c r="F45" s="320"/>
      <c r="G45" s="315"/>
      <c r="H45" s="315"/>
      <c r="I45" s="315"/>
      <c r="J45" s="315"/>
    </row>
    <row r="46" spans="1:10" s="314" customFormat="1" ht="40.700000000000003" customHeight="1">
      <c r="A46" s="538" t="s">
        <v>1955</v>
      </c>
      <c r="B46" s="539"/>
      <c r="C46" s="539"/>
      <c r="D46" s="539"/>
      <c r="E46" s="539"/>
      <c r="F46" s="539"/>
      <c r="G46" s="539"/>
      <c r="H46" s="540"/>
    </row>
    <row r="47" spans="1:10" s="314" customFormat="1" ht="114.75">
      <c r="A47" s="284" t="s">
        <v>1710</v>
      </c>
      <c r="B47" s="285" t="s">
        <v>1665</v>
      </c>
      <c r="C47" s="301" t="s">
        <v>1941</v>
      </c>
      <c r="D47" s="301" t="s">
        <v>1942</v>
      </c>
      <c r="E47" s="301" t="s">
        <v>1943</v>
      </c>
      <c r="F47" s="301" t="s">
        <v>1934</v>
      </c>
      <c r="G47" s="286" t="s">
        <v>1944</v>
      </c>
      <c r="H47" s="306" t="s">
        <v>1945</v>
      </c>
    </row>
    <row r="48" spans="1:10" s="314" customFormat="1">
      <c r="A48" s="289">
        <v>1</v>
      </c>
      <c r="B48" s="290">
        <v>2</v>
      </c>
      <c r="C48" s="290">
        <v>3</v>
      </c>
      <c r="D48" s="290">
        <v>4</v>
      </c>
      <c r="E48" s="290" t="s">
        <v>1900</v>
      </c>
      <c r="F48" s="290">
        <v>6</v>
      </c>
      <c r="G48" s="290" t="s">
        <v>1946</v>
      </c>
      <c r="H48" s="307" t="s">
        <v>1901</v>
      </c>
    </row>
    <row r="49" spans="1:8" s="314" customFormat="1">
      <c r="A49" s="289">
        <f>A28</f>
        <v>1</v>
      </c>
      <c r="B49" s="277">
        <f>B28</f>
        <v>45748</v>
      </c>
      <c r="C49" s="291">
        <v>102640.5</v>
      </c>
      <c r="D49" s="324">
        <v>1354741</v>
      </c>
      <c r="E49" s="342">
        <f>C49*D49</f>
        <v>139051293610.5</v>
      </c>
      <c r="F49" s="344">
        <f>E6</f>
        <v>1435954</v>
      </c>
      <c r="G49" s="324">
        <v>38800207.5</v>
      </c>
      <c r="H49" s="349">
        <f>G49/F49</f>
        <v>27.020508665319362</v>
      </c>
    </row>
    <row r="50" spans="1:8" s="314" customFormat="1">
      <c r="A50" s="289">
        <f t="shared" ref="A50:B65" si="28">A29</f>
        <v>2</v>
      </c>
      <c r="B50" s="277">
        <f t="shared" si="28"/>
        <v>45778</v>
      </c>
      <c r="C50" s="291">
        <v>137993</v>
      </c>
      <c r="D50" s="324">
        <v>1324009</v>
      </c>
      <c r="E50" s="342">
        <f t="shared" ref="E50:E65" si="29">C50*D50</f>
        <v>182703973937</v>
      </c>
      <c r="F50" s="344">
        <f t="shared" ref="F50:F63" si="30">E7</f>
        <v>1436692</v>
      </c>
      <c r="G50" s="324">
        <v>52006867</v>
      </c>
      <c r="H50" s="349">
        <f t="shared" ref="H50:H65" si="31">G50/F50</f>
        <v>36.199037093545449</v>
      </c>
    </row>
    <row r="51" spans="1:8" s="314" customFormat="1">
      <c r="A51" s="289">
        <f t="shared" si="28"/>
        <v>3</v>
      </c>
      <c r="B51" s="277">
        <f t="shared" si="28"/>
        <v>45809</v>
      </c>
      <c r="C51" s="291">
        <v>123828</v>
      </c>
      <c r="D51" s="324">
        <v>1340822</v>
      </c>
      <c r="E51" s="342">
        <f t="shared" si="29"/>
        <v>166031306616</v>
      </c>
      <c r="F51" s="344">
        <f t="shared" si="30"/>
        <v>1438440</v>
      </c>
      <c r="G51" s="324">
        <v>45127389</v>
      </c>
      <c r="H51" s="349">
        <f t="shared" si="31"/>
        <v>31.372451405689496</v>
      </c>
    </row>
    <row r="52" spans="1:8" s="355" customFormat="1">
      <c r="A52" s="292">
        <f t="shared" si="28"/>
        <v>4</v>
      </c>
      <c r="B52" s="278" t="str">
        <f t="shared" si="28"/>
        <v>1st Qtr</v>
      </c>
      <c r="C52" s="293">
        <f>SUM(C49:C51)</f>
        <v>364461.5</v>
      </c>
      <c r="D52" s="325">
        <f t="shared" ref="D52:G52" si="32">SUM(D49:D51)</f>
        <v>4019572</v>
      </c>
      <c r="E52" s="294">
        <f t="shared" si="29"/>
        <v>1464979240478</v>
      </c>
      <c r="F52" s="293">
        <f t="shared" si="32"/>
        <v>4311086</v>
      </c>
      <c r="G52" s="325">
        <f t="shared" si="32"/>
        <v>135934463.5</v>
      </c>
      <c r="H52" s="362">
        <f t="shared" si="31"/>
        <v>31.531373649238265</v>
      </c>
    </row>
    <row r="53" spans="1:8" s="314" customFormat="1">
      <c r="A53" s="289">
        <f t="shared" si="28"/>
        <v>5</v>
      </c>
      <c r="B53" s="277">
        <f t="shared" si="28"/>
        <v>45839</v>
      </c>
      <c r="C53" s="290">
        <v>103123</v>
      </c>
      <c r="D53" s="324">
        <v>1303627</v>
      </c>
      <c r="E53" s="342">
        <f t="shared" si="29"/>
        <v>134433927121</v>
      </c>
      <c r="F53" s="347">
        <f t="shared" si="30"/>
        <v>1441769</v>
      </c>
      <c r="G53" s="324">
        <v>36684857</v>
      </c>
      <c r="H53" s="349">
        <f t="shared" si="31"/>
        <v>25.44433747708544</v>
      </c>
    </row>
    <row r="54" spans="1:8" s="314" customFormat="1">
      <c r="A54" s="289">
        <f t="shared" si="28"/>
        <v>6</v>
      </c>
      <c r="B54" s="277">
        <f t="shared" si="28"/>
        <v>45870</v>
      </c>
      <c r="C54" s="290">
        <v>140180</v>
      </c>
      <c r="D54" s="324">
        <v>1358259</v>
      </c>
      <c r="E54" s="342">
        <f t="shared" si="29"/>
        <v>190400746620</v>
      </c>
      <c r="F54" s="347">
        <f t="shared" si="30"/>
        <v>1442890</v>
      </c>
      <c r="G54" s="324">
        <v>50692248</v>
      </c>
      <c r="H54" s="349">
        <f t="shared" si="31"/>
        <v>35.132441142429428</v>
      </c>
    </row>
    <row r="55" spans="1:8" s="314" customFormat="1">
      <c r="A55" s="289">
        <f t="shared" si="28"/>
        <v>7</v>
      </c>
      <c r="B55" s="277">
        <f t="shared" si="28"/>
        <v>45901</v>
      </c>
      <c r="C55" s="290">
        <v>123870</v>
      </c>
      <c r="D55" s="324">
        <v>1341331</v>
      </c>
      <c r="E55" s="342">
        <f t="shared" si="29"/>
        <v>166150670970</v>
      </c>
      <c r="F55" s="347">
        <f t="shared" si="30"/>
        <v>1446918</v>
      </c>
      <c r="G55" s="324">
        <v>45436988</v>
      </c>
      <c r="H55" s="349">
        <f t="shared" si="31"/>
        <v>31.402600562022172</v>
      </c>
    </row>
    <row r="56" spans="1:8" s="355" customFormat="1">
      <c r="A56" s="292">
        <f t="shared" si="28"/>
        <v>8</v>
      </c>
      <c r="B56" s="278" t="str">
        <f t="shared" si="28"/>
        <v>2nd Qtr</v>
      </c>
      <c r="C56" s="293">
        <f>SUM(C53:C55)</f>
        <v>367173</v>
      </c>
      <c r="D56" s="325">
        <f t="shared" ref="D56" si="33">SUM(D53:D55)</f>
        <v>4003217</v>
      </c>
      <c r="E56" s="294">
        <f t="shared" si="29"/>
        <v>1469873195541</v>
      </c>
      <c r="F56" s="293">
        <f t="shared" ref="F56:G56" si="34">SUM(F53:F55)</f>
        <v>4331577</v>
      </c>
      <c r="G56" s="325">
        <f t="shared" si="34"/>
        <v>132814093</v>
      </c>
      <c r="H56" s="362">
        <f t="shared" si="31"/>
        <v>30.66183355392274</v>
      </c>
    </row>
    <row r="57" spans="1:8" s="314" customFormat="1">
      <c r="A57" s="289">
        <f t="shared" si="28"/>
        <v>9</v>
      </c>
      <c r="B57" s="277">
        <f t="shared" si="28"/>
        <v>45931</v>
      </c>
      <c r="C57" s="290">
        <v>133540</v>
      </c>
      <c r="D57" s="324">
        <v>1336420</v>
      </c>
      <c r="E57" s="342">
        <f t="shared" si="29"/>
        <v>178465526800</v>
      </c>
      <c r="F57" s="347">
        <f t="shared" si="30"/>
        <v>1448036</v>
      </c>
      <c r="G57" s="324">
        <v>46746864</v>
      </c>
      <c r="H57" s="349">
        <f t="shared" si="31"/>
        <v>32.282943241742608</v>
      </c>
    </row>
    <row r="58" spans="1:8" s="314" customFormat="1">
      <c r="A58" s="289">
        <f t="shared" si="28"/>
        <v>10</v>
      </c>
      <c r="B58" s="277">
        <f t="shared" si="28"/>
        <v>45962</v>
      </c>
      <c r="C58" s="290">
        <v>141873</v>
      </c>
      <c r="D58" s="324">
        <v>1347446</v>
      </c>
      <c r="E58" s="342">
        <f t="shared" si="29"/>
        <v>191166206358</v>
      </c>
      <c r="F58" s="347">
        <f t="shared" si="30"/>
        <v>1450767</v>
      </c>
      <c r="G58" s="324">
        <v>50774481</v>
      </c>
      <c r="H58" s="349">
        <f t="shared" si="31"/>
        <v>34.998370517112669</v>
      </c>
    </row>
    <row r="59" spans="1:8" s="314" customFormat="1">
      <c r="A59" s="289">
        <f t="shared" si="28"/>
        <v>11</v>
      </c>
      <c r="B59" s="277">
        <f t="shared" si="28"/>
        <v>45992</v>
      </c>
      <c r="C59" s="290">
        <v>122142</v>
      </c>
      <c r="D59" s="324">
        <v>1376593</v>
      </c>
      <c r="E59" s="342">
        <f t="shared" si="29"/>
        <v>168139822206</v>
      </c>
      <c r="F59" s="347">
        <f t="shared" si="30"/>
        <v>1487071</v>
      </c>
      <c r="G59" s="324">
        <v>45421020</v>
      </c>
      <c r="H59" s="349">
        <f t="shared" si="31"/>
        <v>30.543948473206726</v>
      </c>
    </row>
    <row r="60" spans="1:8" s="355" customFormat="1">
      <c r="A60" s="292">
        <f t="shared" si="28"/>
        <v>12</v>
      </c>
      <c r="B60" s="278" t="str">
        <f t="shared" si="28"/>
        <v>3rd Qtr</v>
      </c>
      <c r="C60" s="293">
        <f>SUM(C57:C59)</f>
        <v>397555</v>
      </c>
      <c r="D60" s="325">
        <f t="shared" ref="D60" si="35">SUM(D57:D59)</f>
        <v>4060459</v>
      </c>
      <c r="E60" s="294">
        <f t="shared" si="29"/>
        <v>1614255777745</v>
      </c>
      <c r="F60" s="293">
        <f t="shared" ref="F60:G60" si="36">SUM(F57:F59)</f>
        <v>4385874</v>
      </c>
      <c r="G60" s="325">
        <f t="shared" si="36"/>
        <v>142942365</v>
      </c>
      <c r="H60" s="362">
        <f t="shared" si="31"/>
        <v>32.591534777332868</v>
      </c>
    </row>
    <row r="61" spans="1:8" s="314" customFormat="1">
      <c r="A61" s="289">
        <f t="shared" si="28"/>
        <v>13</v>
      </c>
      <c r="B61" s="277">
        <f t="shared" si="28"/>
        <v>46023</v>
      </c>
      <c r="C61" s="290">
        <v>99059</v>
      </c>
      <c r="D61" s="324">
        <v>1359775</v>
      </c>
      <c r="E61" s="342">
        <f t="shared" si="29"/>
        <v>134697951725</v>
      </c>
      <c r="F61" s="347">
        <f t="shared" si="30"/>
        <v>1488547</v>
      </c>
      <c r="G61" s="324">
        <v>36198110</v>
      </c>
      <c r="H61" s="349">
        <f t="shared" si="31"/>
        <v>24.317747440960883</v>
      </c>
    </row>
    <row r="62" spans="1:8" s="314" customFormat="1">
      <c r="A62" s="289">
        <f t="shared" si="28"/>
        <v>14</v>
      </c>
      <c r="B62" s="277">
        <f t="shared" si="28"/>
        <v>46054</v>
      </c>
      <c r="C62" s="290">
        <v>57261</v>
      </c>
      <c r="D62" s="324">
        <v>1124382</v>
      </c>
      <c r="E62" s="342">
        <f t="shared" si="29"/>
        <v>64383237702</v>
      </c>
      <c r="F62" s="347">
        <f t="shared" si="30"/>
        <v>1495310</v>
      </c>
      <c r="G62" s="324">
        <v>20307451</v>
      </c>
      <c r="H62" s="349">
        <f t="shared" si="31"/>
        <v>13.580763186228943</v>
      </c>
    </row>
    <row r="63" spans="1:8" s="314" customFormat="1">
      <c r="A63" s="289">
        <f t="shared" si="28"/>
        <v>15</v>
      </c>
      <c r="B63" s="277">
        <f t="shared" si="28"/>
        <v>46082</v>
      </c>
      <c r="C63" s="290">
        <v>71122</v>
      </c>
      <c r="D63" s="324">
        <v>1134034</v>
      </c>
      <c r="E63" s="342">
        <f t="shared" si="29"/>
        <v>80654766148</v>
      </c>
      <c r="F63" s="347">
        <f t="shared" si="30"/>
        <v>1496757</v>
      </c>
      <c r="G63" s="324">
        <v>24393789</v>
      </c>
      <c r="H63" s="349">
        <f t="shared" si="31"/>
        <v>16.297761760927123</v>
      </c>
    </row>
    <row r="64" spans="1:8" s="355" customFormat="1" ht="13.5" thickBot="1">
      <c r="A64" s="329">
        <f t="shared" si="28"/>
        <v>16</v>
      </c>
      <c r="B64" s="330" t="str">
        <f t="shared" si="28"/>
        <v>4th Qtr</v>
      </c>
      <c r="C64" s="331">
        <f>SUM(C61:C63)</f>
        <v>227442</v>
      </c>
      <c r="D64" s="454">
        <f t="shared" ref="D64" si="37">SUM(D61:D63)</f>
        <v>3618191</v>
      </c>
      <c r="E64" s="444">
        <f t="shared" si="29"/>
        <v>822928597422</v>
      </c>
      <c r="F64" s="331">
        <f t="shared" ref="F64:G64" si="38">SUM(F61:F63)</f>
        <v>4480614</v>
      </c>
      <c r="G64" s="454">
        <f t="shared" si="38"/>
        <v>80899350</v>
      </c>
      <c r="H64" s="332">
        <f t="shared" si="31"/>
        <v>18.055416065744559</v>
      </c>
    </row>
    <row r="65" spans="1:11" s="356" customFormat="1" ht="15">
      <c r="A65" s="462">
        <f t="shared" si="28"/>
        <v>0</v>
      </c>
      <c r="B65" s="463" t="str">
        <f t="shared" si="28"/>
        <v>Yearly Data</v>
      </c>
      <c r="C65" s="464">
        <f>C52+C56+C60+C64</f>
        <v>1356631.5</v>
      </c>
      <c r="D65" s="464">
        <f t="shared" ref="D65:G65" si="39">D52+D56+D60+D64</f>
        <v>15701439</v>
      </c>
      <c r="E65" s="465">
        <f t="shared" si="29"/>
        <v>21301066742728.5</v>
      </c>
      <c r="F65" s="464">
        <f t="shared" si="39"/>
        <v>17509151</v>
      </c>
      <c r="G65" s="464">
        <f t="shared" si="39"/>
        <v>492590271.5</v>
      </c>
      <c r="H65" s="466">
        <f t="shared" si="31"/>
        <v>28.133304207611207</v>
      </c>
    </row>
    <row r="66" spans="1:11" ht="15">
      <c r="A66" s="315"/>
      <c r="B66" s="318"/>
      <c r="C66" s="319"/>
      <c r="D66" s="319"/>
      <c r="E66" s="319"/>
      <c r="F66" s="320"/>
      <c r="G66" s="315"/>
      <c r="H66" s="315"/>
    </row>
    <row r="67" spans="1:11" ht="13.5" thickBot="1">
      <c r="K67" s="321"/>
    </row>
    <row r="68" spans="1:11" ht="39" customHeight="1">
      <c r="A68" s="538" t="s">
        <v>1956</v>
      </c>
      <c r="B68" s="539"/>
      <c r="C68" s="539"/>
      <c r="D68" s="539"/>
      <c r="E68" s="539"/>
      <c r="F68" s="540"/>
    </row>
    <row r="69" spans="1:11" ht="102">
      <c r="A69" s="284" t="s">
        <v>1710</v>
      </c>
      <c r="B69" s="285" t="s">
        <v>1665</v>
      </c>
      <c r="C69" s="301" t="s">
        <v>1948</v>
      </c>
      <c r="D69" s="301" t="s">
        <v>1949</v>
      </c>
      <c r="E69" s="301" t="s">
        <v>1950</v>
      </c>
      <c r="F69" s="333" t="s">
        <v>1951</v>
      </c>
    </row>
    <row r="70" spans="1:11">
      <c r="A70" s="284">
        <v>1</v>
      </c>
      <c r="B70" s="285">
        <v>2</v>
      </c>
      <c r="C70" s="301">
        <v>3</v>
      </c>
      <c r="D70" s="301">
        <v>4</v>
      </c>
      <c r="E70" s="301">
        <v>5</v>
      </c>
      <c r="F70" s="333" t="s">
        <v>1952</v>
      </c>
    </row>
    <row r="71" spans="1:11">
      <c r="A71" s="289">
        <f>A49</f>
        <v>1</v>
      </c>
      <c r="B71" s="277">
        <f>B49</f>
        <v>45748</v>
      </c>
      <c r="C71" s="341">
        <f>F6</f>
        <v>33451379</v>
      </c>
      <c r="D71" s="309">
        <v>351407.51107750001</v>
      </c>
      <c r="E71" s="340">
        <f>D6</f>
        <v>1369611</v>
      </c>
      <c r="F71" s="351">
        <f>(D71*E71)/(C71*E71)</f>
        <v>1.0505023158462317E-2</v>
      </c>
    </row>
    <row r="72" spans="1:11">
      <c r="A72" s="289">
        <f t="shared" ref="A72:B87" si="40">A50</f>
        <v>2</v>
      </c>
      <c r="B72" s="277">
        <f t="shared" si="40"/>
        <v>45778</v>
      </c>
      <c r="C72" s="341">
        <f t="shared" ref="C72:C73" si="41">F7</f>
        <v>64538716</v>
      </c>
      <c r="D72" s="309">
        <v>1495744.690657394</v>
      </c>
      <c r="E72" s="340">
        <f t="shared" ref="E72:E73" si="42">D7</f>
        <v>1371549</v>
      </c>
      <c r="F72" s="351">
        <f t="shared" ref="F72:F86" si="43">(D72*E72)/(C72*E72)</f>
        <v>2.3175928858847981E-2</v>
      </c>
    </row>
    <row r="73" spans="1:11">
      <c r="A73" s="289">
        <f t="shared" si="40"/>
        <v>3</v>
      </c>
      <c r="B73" s="277">
        <f t="shared" si="40"/>
        <v>45809</v>
      </c>
      <c r="C73" s="341">
        <f t="shared" si="41"/>
        <v>58662677</v>
      </c>
      <c r="D73" s="309">
        <v>401182.06598277797</v>
      </c>
      <c r="E73" s="340">
        <f t="shared" si="42"/>
        <v>1377338</v>
      </c>
      <c r="F73" s="351">
        <f t="shared" si="43"/>
        <v>6.8387957471285864E-3</v>
      </c>
    </row>
    <row r="74" spans="1:11">
      <c r="A74" s="292">
        <f t="shared" si="40"/>
        <v>4</v>
      </c>
      <c r="B74" s="278" t="str">
        <f t="shared" si="40"/>
        <v>1st Qtr</v>
      </c>
      <c r="C74" s="326">
        <f>SUM(C71:C73)</f>
        <v>156652772</v>
      </c>
      <c r="D74" s="311">
        <f t="shared" ref="D74:E74" si="44">SUM(D71:D73)</f>
        <v>2248334.267717672</v>
      </c>
      <c r="E74" s="310">
        <f t="shared" si="44"/>
        <v>4118498</v>
      </c>
      <c r="F74" s="353">
        <f t="shared" si="43"/>
        <v>1.4352342694055054E-2</v>
      </c>
    </row>
    <row r="75" spans="1:11">
      <c r="A75" s="289">
        <f t="shared" si="40"/>
        <v>5</v>
      </c>
      <c r="B75" s="277">
        <f t="shared" si="40"/>
        <v>45839</v>
      </c>
      <c r="C75" s="340">
        <f>F10</f>
        <v>55690395</v>
      </c>
      <c r="D75" s="309">
        <v>799174.17067648203</v>
      </c>
      <c r="E75" s="340">
        <f t="shared" ref="E75:E85" si="45">D10</f>
        <v>1365450</v>
      </c>
      <c r="F75" s="351">
        <f t="shared" si="43"/>
        <v>1.4350305302673505E-2</v>
      </c>
    </row>
    <row r="76" spans="1:11">
      <c r="A76" s="289">
        <f t="shared" si="40"/>
        <v>6</v>
      </c>
      <c r="B76" s="277">
        <f t="shared" si="40"/>
        <v>45870</v>
      </c>
      <c r="C76" s="340">
        <f>F11</f>
        <v>63723457</v>
      </c>
      <c r="D76" s="309">
        <v>706991.98843635374</v>
      </c>
      <c r="E76" s="340">
        <f t="shared" si="45"/>
        <v>1366540</v>
      </c>
      <c r="F76" s="351">
        <f t="shared" si="43"/>
        <v>1.1094689800591856E-2</v>
      </c>
    </row>
    <row r="77" spans="1:11">
      <c r="A77" s="289">
        <f t="shared" si="40"/>
        <v>7</v>
      </c>
      <c r="B77" s="277">
        <f t="shared" si="40"/>
        <v>45901</v>
      </c>
      <c r="C77" s="340">
        <f>F12</f>
        <v>53443253</v>
      </c>
      <c r="D77" s="309">
        <v>621386.3793870376</v>
      </c>
      <c r="E77" s="340">
        <f t="shared" si="45"/>
        <v>1358056</v>
      </c>
      <c r="F77" s="351">
        <f t="shared" si="43"/>
        <v>1.1627031374513029E-2</v>
      </c>
    </row>
    <row r="78" spans="1:11">
      <c r="A78" s="292">
        <f t="shared" si="40"/>
        <v>8</v>
      </c>
      <c r="B78" s="278" t="str">
        <f t="shared" si="40"/>
        <v>2nd Qtr</v>
      </c>
      <c r="C78" s="310">
        <f>SUM(C75:C77)</f>
        <v>172857105</v>
      </c>
      <c r="D78" s="311">
        <f t="shared" ref="D78:E78" si="46">SUM(D75:D77)</f>
        <v>2127552.5384998731</v>
      </c>
      <c r="E78" s="310">
        <f t="shared" si="46"/>
        <v>4090046</v>
      </c>
      <c r="F78" s="353">
        <f t="shared" si="43"/>
        <v>1.230815787699252E-2</v>
      </c>
    </row>
    <row r="79" spans="1:11">
      <c r="A79" s="289">
        <f t="shared" si="40"/>
        <v>9</v>
      </c>
      <c r="B79" s="277">
        <f t="shared" si="40"/>
        <v>45931</v>
      </c>
      <c r="C79" s="340">
        <f>F14</f>
        <v>51161475</v>
      </c>
      <c r="D79" s="309">
        <v>525288.80082357617</v>
      </c>
      <c r="E79" s="340">
        <f t="shared" si="45"/>
        <v>1356456</v>
      </c>
      <c r="F79" s="351">
        <f t="shared" si="43"/>
        <v>1.0267272411977491E-2</v>
      </c>
    </row>
    <row r="80" spans="1:11">
      <c r="A80" s="289">
        <f t="shared" si="40"/>
        <v>10</v>
      </c>
      <c r="B80" s="277">
        <f t="shared" si="40"/>
        <v>45962</v>
      </c>
      <c r="C80" s="340">
        <f>F15</f>
        <v>46029506</v>
      </c>
      <c r="D80" s="309">
        <v>433589.61382650456</v>
      </c>
      <c r="E80" s="340">
        <f t="shared" si="45"/>
        <v>1371099</v>
      </c>
      <c r="F80" s="351">
        <f t="shared" si="43"/>
        <v>9.4198189706077799E-3</v>
      </c>
    </row>
    <row r="81" spans="1:6">
      <c r="A81" s="289">
        <f t="shared" si="40"/>
        <v>11</v>
      </c>
      <c r="B81" s="277">
        <f t="shared" si="40"/>
        <v>45992</v>
      </c>
      <c r="C81" s="340">
        <f>F16</f>
        <v>38197279</v>
      </c>
      <c r="D81" s="309">
        <v>285429.44150478026</v>
      </c>
      <c r="E81" s="340">
        <f t="shared" si="45"/>
        <v>1386346</v>
      </c>
      <c r="F81" s="351">
        <f t="shared" si="43"/>
        <v>7.4725071779270002E-3</v>
      </c>
    </row>
    <row r="82" spans="1:6" ht="13.5" thickBot="1">
      <c r="A82" s="329">
        <f t="shared" si="40"/>
        <v>12</v>
      </c>
      <c r="B82" s="330" t="str">
        <f t="shared" si="40"/>
        <v>3rd Qtr</v>
      </c>
      <c r="C82" s="450">
        <f>SUM(C79:C81)</f>
        <v>135388260</v>
      </c>
      <c r="D82" s="467">
        <f t="shared" ref="D82:E82" si="47">SUM(D79:D81)</f>
        <v>1244307.8561548609</v>
      </c>
      <c r="E82" s="450">
        <f t="shared" si="47"/>
        <v>4113901</v>
      </c>
      <c r="F82" s="451">
        <f t="shared" si="43"/>
        <v>9.1906628843214395E-3</v>
      </c>
    </row>
    <row r="83" spans="1:6">
      <c r="A83" s="423">
        <f t="shared" si="40"/>
        <v>13</v>
      </c>
      <c r="B83" s="424">
        <f t="shared" si="40"/>
        <v>46023</v>
      </c>
      <c r="C83" s="468">
        <f>F18</f>
        <v>33148708</v>
      </c>
      <c r="D83" s="469">
        <v>257247.00056712949</v>
      </c>
      <c r="E83" s="468">
        <f t="shared" si="45"/>
        <v>1364040</v>
      </c>
      <c r="F83" s="351">
        <f t="shared" si="43"/>
        <v>7.7603929711869768E-3</v>
      </c>
    </row>
    <row r="84" spans="1:6">
      <c r="A84" s="289">
        <f t="shared" si="40"/>
        <v>14</v>
      </c>
      <c r="B84" s="277">
        <f t="shared" si="40"/>
        <v>46054</v>
      </c>
      <c r="C84" s="340">
        <f>F19</f>
        <v>18388442</v>
      </c>
      <c r="D84" s="309">
        <v>117353.43629629625</v>
      </c>
      <c r="E84" s="340">
        <f t="shared" si="45"/>
        <v>1198574</v>
      </c>
      <c r="F84" s="351">
        <f t="shared" si="43"/>
        <v>6.3819129590367823E-3</v>
      </c>
    </row>
    <row r="85" spans="1:6">
      <c r="A85" s="289">
        <f t="shared" si="40"/>
        <v>15</v>
      </c>
      <c r="B85" s="277">
        <f t="shared" si="40"/>
        <v>46082</v>
      </c>
      <c r="C85" s="340">
        <f>F20</f>
        <v>26404920</v>
      </c>
      <c r="D85" s="309">
        <v>310803.72603009304</v>
      </c>
      <c r="E85" s="340">
        <f t="shared" si="45"/>
        <v>1248335</v>
      </c>
      <c r="F85" s="351">
        <f t="shared" si="43"/>
        <v>1.1770674784475507E-2</v>
      </c>
    </row>
    <row r="86" spans="1:6" ht="13.5" thickBot="1">
      <c r="A86" s="329">
        <f t="shared" si="40"/>
        <v>16</v>
      </c>
      <c r="B86" s="330" t="str">
        <f t="shared" si="40"/>
        <v>4th Qtr</v>
      </c>
      <c r="C86" s="450">
        <f>SUM(C83:C85)</f>
        <v>77942070</v>
      </c>
      <c r="D86" s="467">
        <f t="shared" ref="D86:E86" si="48">SUM(D83:D85)</f>
        <v>685404.16289351881</v>
      </c>
      <c r="E86" s="450">
        <f t="shared" si="48"/>
        <v>3810949</v>
      </c>
      <c r="F86" s="451">
        <f t="shared" si="43"/>
        <v>8.7937639184270926E-3</v>
      </c>
    </row>
    <row r="87" spans="1:6">
      <c r="A87" s="373">
        <f t="shared" si="40"/>
        <v>0</v>
      </c>
      <c r="B87" s="352" t="str">
        <f t="shared" si="40"/>
        <v>Yearly Data</v>
      </c>
      <c r="C87" s="470">
        <f>C74+C78+C82+C86</f>
        <v>542840207</v>
      </c>
      <c r="D87" s="470">
        <f t="shared" ref="D87:E87" si="49">D74+D78+D82+D86</f>
        <v>6305598.8252659254</v>
      </c>
      <c r="E87" s="470">
        <f t="shared" si="49"/>
        <v>16133394</v>
      </c>
      <c r="F87" s="471">
        <f>(D87*E87)/(C87*E87)</f>
        <v>1.1615939173175367E-2</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2" orientation="landscape" r:id="rId1"/>
  <rowBreaks count="1" manualBreakCount="1">
    <brk id="45"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58" workbookViewId="0">
      <selection activeCell="F10" sqref="F10:F16"/>
    </sheetView>
  </sheetViews>
  <sheetFormatPr defaultColWidth="9.140625" defaultRowHeight="12.75"/>
  <cols>
    <col min="1" max="1" width="6.140625" style="282" customWidth="1"/>
    <col min="2" max="2" width="11.28515625" style="282" customWidth="1"/>
    <col min="3" max="4" width="16.140625" style="282" customWidth="1"/>
    <col min="5" max="5" width="17.28515625" style="282" customWidth="1"/>
    <col min="6" max="6" width="16.140625" style="282" customWidth="1"/>
    <col min="7" max="7" width="15.5703125" style="282" customWidth="1"/>
    <col min="8" max="8" width="15.140625" style="282" customWidth="1"/>
    <col min="9" max="9" width="20.7109375" style="282" customWidth="1"/>
    <col min="10" max="10" width="16.140625" style="282" customWidth="1"/>
    <col min="11" max="11" width="10.85546875" style="282" bestFit="1" customWidth="1"/>
    <col min="12" max="12" width="9.140625" style="282"/>
    <col min="13" max="13" width="13.42578125" style="282" customWidth="1"/>
    <col min="14" max="14" width="12.28515625" style="282" customWidth="1"/>
    <col min="15" max="15" width="11.85546875" style="282" bestFit="1" customWidth="1"/>
    <col min="16" max="16384" width="9.140625" style="282"/>
  </cols>
  <sheetData>
    <row r="1" spans="1:10" ht="26.25">
      <c r="A1" s="541" t="s">
        <v>1921</v>
      </c>
      <c r="B1" s="541"/>
      <c r="C1" s="541"/>
      <c r="D1" s="541"/>
      <c r="E1" s="541"/>
      <c r="F1" s="541"/>
      <c r="G1" s="541"/>
      <c r="H1" s="541"/>
      <c r="I1" s="541"/>
      <c r="J1" s="541"/>
    </row>
    <row r="2" spans="1:10" ht="15.75" thickBot="1">
      <c r="A2" s="542" t="str">
        <f>'SoP 010-013 AG'!A2:J2</f>
        <v>Year 2025-26  (April-25 to March-2026)</v>
      </c>
      <c r="B2" s="542"/>
      <c r="C2" s="542"/>
      <c r="D2" s="542"/>
      <c r="E2" s="542"/>
      <c r="F2" s="542"/>
      <c r="G2" s="542"/>
      <c r="H2" s="549"/>
      <c r="I2" s="549"/>
      <c r="J2" s="549"/>
    </row>
    <row r="3" spans="1:10" s="283" customFormat="1" ht="37.5" customHeight="1">
      <c r="A3" s="550" t="s">
        <v>1966</v>
      </c>
      <c r="B3" s="551"/>
      <c r="C3" s="551"/>
      <c r="D3" s="551"/>
      <c r="E3" s="551"/>
      <c r="F3" s="551"/>
      <c r="G3" s="552"/>
      <c r="H3" s="322"/>
      <c r="I3" s="322"/>
      <c r="J3" s="322"/>
    </row>
    <row r="4" spans="1:10" s="283" customFormat="1" ht="140.25">
      <c r="A4" s="284" t="s">
        <v>1710</v>
      </c>
      <c r="B4" s="285" t="s">
        <v>1665</v>
      </c>
      <c r="C4" s="286" t="s">
        <v>1922</v>
      </c>
      <c r="D4" s="286" t="s">
        <v>1923</v>
      </c>
      <c r="E4" s="286" t="s">
        <v>1924</v>
      </c>
      <c r="F4" s="287" t="s">
        <v>1925</v>
      </c>
      <c r="G4" s="306" t="s">
        <v>1926</v>
      </c>
      <c r="H4" s="288"/>
    </row>
    <row r="5" spans="1:10" s="283" customFormat="1">
      <c r="A5" s="289">
        <v>1</v>
      </c>
      <c r="B5" s="290">
        <v>2</v>
      </c>
      <c r="C5" s="290">
        <v>3</v>
      </c>
      <c r="D5" s="290">
        <v>4</v>
      </c>
      <c r="E5" s="290">
        <v>5</v>
      </c>
      <c r="F5" s="290" t="s">
        <v>1927</v>
      </c>
      <c r="G5" s="334" t="s">
        <v>1928</v>
      </c>
      <c r="H5" s="288"/>
    </row>
    <row r="6" spans="1:10" s="283" customFormat="1">
      <c r="A6" s="289">
        <f>'SoP 010-013 Overall'!A6</f>
        <v>1</v>
      </c>
      <c r="B6" s="277">
        <f>'SoP 010-013 Overall'!B6</f>
        <v>45748</v>
      </c>
      <c r="C6" s="291">
        <v>17054</v>
      </c>
      <c r="D6" s="291">
        <v>2011457</v>
      </c>
      <c r="E6" s="291">
        <v>2207153</v>
      </c>
      <c r="F6" s="291">
        <v>20020108</v>
      </c>
      <c r="G6" s="349">
        <f>F6/E6</f>
        <v>9.0705574103834223</v>
      </c>
      <c r="H6" s="288"/>
    </row>
    <row r="7" spans="1:10" s="283" customFormat="1">
      <c r="A7" s="289">
        <f>'SoP 010-013 Overall'!A7</f>
        <v>2</v>
      </c>
      <c r="B7" s="277">
        <f>'SoP 010-013 Overall'!B7</f>
        <v>45778</v>
      </c>
      <c r="C7" s="291">
        <v>37727</v>
      </c>
      <c r="D7" s="291">
        <v>2026725</v>
      </c>
      <c r="E7" s="291">
        <v>2210133</v>
      </c>
      <c r="F7" s="291">
        <v>45439828</v>
      </c>
      <c r="G7" s="349">
        <f t="shared" ref="G7:G22" si="0">F7/E7</f>
        <v>20.559770837320649</v>
      </c>
      <c r="H7" s="288"/>
    </row>
    <row r="8" spans="1:10" s="283" customFormat="1">
      <c r="A8" s="289">
        <f>'SoP 010-013 Overall'!A8</f>
        <v>3</v>
      </c>
      <c r="B8" s="277">
        <f>'SoP 010-013 Overall'!B8</f>
        <v>45809</v>
      </c>
      <c r="C8" s="291">
        <v>33996</v>
      </c>
      <c r="D8" s="291">
        <v>2039783</v>
      </c>
      <c r="E8" s="291">
        <v>2219696</v>
      </c>
      <c r="F8" s="291">
        <v>39960801</v>
      </c>
      <c r="G8" s="349">
        <f t="shared" si="0"/>
        <v>18.002826062668042</v>
      </c>
      <c r="H8" s="288"/>
    </row>
    <row r="9" spans="1:10" s="358" customFormat="1" ht="13.5" thickBot="1">
      <c r="A9" s="329">
        <f>'SoP 010-013 Overall'!A9</f>
        <v>4</v>
      </c>
      <c r="B9" s="330" t="str">
        <f>'SoP 010-013 Overall'!B9</f>
        <v>1st Qtr</v>
      </c>
      <c r="C9" s="331">
        <f>SUM(C6:C8)</f>
        <v>88777</v>
      </c>
      <c r="D9" s="331">
        <f t="shared" ref="D9:F9" si="1">SUM(D6:D8)</f>
        <v>6077965</v>
      </c>
      <c r="E9" s="331">
        <f t="shared" si="1"/>
        <v>6636982</v>
      </c>
      <c r="F9" s="331">
        <f t="shared" si="1"/>
        <v>105420737</v>
      </c>
      <c r="G9" s="332">
        <f t="shared" si="0"/>
        <v>15.883836508822835</v>
      </c>
      <c r="H9" s="357"/>
    </row>
    <row r="10" spans="1:10" s="283" customFormat="1">
      <c r="A10" s="423">
        <f>'SoP 010-013 Overall'!A10</f>
        <v>5</v>
      </c>
      <c r="B10" s="424">
        <f>'SoP 010-013 Overall'!B10</f>
        <v>45839</v>
      </c>
      <c r="C10" s="425">
        <v>31481</v>
      </c>
      <c r="D10" s="425">
        <v>2046313</v>
      </c>
      <c r="E10" s="425">
        <v>2224092</v>
      </c>
      <c r="F10" s="425">
        <v>36793806</v>
      </c>
      <c r="G10" s="472">
        <f t="shared" si="0"/>
        <v>16.543293173124134</v>
      </c>
      <c r="H10" s="288"/>
    </row>
    <row r="11" spans="1:10" s="283" customFormat="1">
      <c r="A11" s="289">
        <f>'SoP 010-013 Overall'!A11</f>
        <v>6</v>
      </c>
      <c r="B11" s="277">
        <f>'SoP 010-013 Overall'!B11</f>
        <v>45870</v>
      </c>
      <c r="C11" s="290">
        <v>32229</v>
      </c>
      <c r="D11" s="290">
        <v>2018010</v>
      </c>
      <c r="E11" s="290">
        <v>2227523</v>
      </c>
      <c r="F11" s="290">
        <v>36828211</v>
      </c>
      <c r="G11" s="349">
        <f t="shared" si="0"/>
        <v>16.533257344593075</v>
      </c>
      <c r="H11" s="288"/>
    </row>
    <row r="12" spans="1:10" s="283" customFormat="1">
      <c r="A12" s="289">
        <f>'SoP 010-013 Overall'!A12</f>
        <v>7</v>
      </c>
      <c r="B12" s="277">
        <f>'SoP 010-013 Overall'!B12</f>
        <v>45901</v>
      </c>
      <c r="C12" s="290">
        <v>28514</v>
      </c>
      <c r="D12" s="290">
        <v>1981202</v>
      </c>
      <c r="E12" s="290">
        <v>2226396</v>
      </c>
      <c r="F12" s="290">
        <v>32680962</v>
      </c>
      <c r="G12" s="349">
        <f t="shared" si="0"/>
        <v>14.678863059401831</v>
      </c>
      <c r="H12" s="288"/>
    </row>
    <row r="13" spans="1:10" s="358" customFormat="1">
      <c r="A13" s="292">
        <f>'SoP 010-013 Overall'!A13</f>
        <v>8</v>
      </c>
      <c r="B13" s="278" t="str">
        <f>'SoP 010-013 Overall'!B13</f>
        <v>2nd Qtr</v>
      </c>
      <c r="C13" s="293">
        <f>SUM(C10:C12)</f>
        <v>92224</v>
      </c>
      <c r="D13" s="293">
        <f t="shared" ref="D13:F13" si="2">SUM(D10:D12)</f>
        <v>6045525</v>
      </c>
      <c r="E13" s="293">
        <f t="shared" si="2"/>
        <v>6678011</v>
      </c>
      <c r="F13" s="293">
        <f t="shared" si="2"/>
        <v>106302979</v>
      </c>
      <c r="G13" s="362">
        <f t="shared" si="0"/>
        <v>15.918359373771622</v>
      </c>
      <c r="H13" s="357"/>
    </row>
    <row r="14" spans="1:10" s="283" customFormat="1">
      <c r="A14" s="289">
        <f>'SoP 010-013 Overall'!A14</f>
        <v>9</v>
      </c>
      <c r="B14" s="277">
        <f>'SoP 010-013 Overall'!B14</f>
        <v>45931</v>
      </c>
      <c r="C14" s="290">
        <v>25691</v>
      </c>
      <c r="D14" s="290">
        <v>1934751</v>
      </c>
      <c r="E14" s="290">
        <v>2232847</v>
      </c>
      <c r="F14" s="290">
        <v>29234976</v>
      </c>
      <c r="G14" s="349">
        <f t="shared" si="0"/>
        <v>13.093138938762934</v>
      </c>
      <c r="H14" s="288"/>
    </row>
    <row r="15" spans="1:10" s="283" customFormat="1">
      <c r="A15" s="289">
        <f>'SoP 010-013 Overall'!A15</f>
        <v>10</v>
      </c>
      <c r="B15" s="277">
        <f>'SoP 010-013 Overall'!B15</f>
        <v>45962</v>
      </c>
      <c r="C15" s="290">
        <v>20627</v>
      </c>
      <c r="D15" s="290">
        <v>1979651</v>
      </c>
      <c r="E15" s="290">
        <v>2239478</v>
      </c>
      <c r="F15" s="290">
        <v>23365095</v>
      </c>
      <c r="G15" s="349">
        <f t="shared" si="0"/>
        <v>10.433277308372755</v>
      </c>
      <c r="H15" s="288"/>
    </row>
    <row r="16" spans="1:10" s="283" customFormat="1">
      <c r="A16" s="289">
        <f>'SoP 010-013 Overall'!A16</f>
        <v>11</v>
      </c>
      <c r="B16" s="277">
        <f>'SoP 010-013 Overall'!B16</f>
        <v>45992</v>
      </c>
      <c r="C16" s="290">
        <v>17389</v>
      </c>
      <c r="D16" s="290">
        <v>2009720</v>
      </c>
      <c r="E16" s="290">
        <v>2272906</v>
      </c>
      <c r="F16" s="290">
        <v>20264100</v>
      </c>
      <c r="G16" s="349">
        <f t="shared" si="0"/>
        <v>8.9155028848531348</v>
      </c>
      <c r="H16" s="288"/>
    </row>
    <row r="17" spans="1:10" s="358" customFormat="1" ht="13.5" thickBot="1">
      <c r="A17" s="329">
        <f>'SoP 010-013 Overall'!A17</f>
        <v>12</v>
      </c>
      <c r="B17" s="330" t="str">
        <f>'SoP 010-013 Overall'!B17</f>
        <v>3rd Qtr</v>
      </c>
      <c r="C17" s="331">
        <f>SUM(C14:C16)</f>
        <v>63707</v>
      </c>
      <c r="D17" s="331">
        <f t="shared" ref="D17:F17" si="3">SUM(D14:D16)</f>
        <v>5924122</v>
      </c>
      <c r="E17" s="331">
        <f t="shared" si="3"/>
        <v>6745231</v>
      </c>
      <c r="F17" s="331">
        <f t="shared" si="3"/>
        <v>72864171</v>
      </c>
      <c r="G17" s="332">
        <f t="shared" si="0"/>
        <v>10.802324041978697</v>
      </c>
      <c r="H17" s="357"/>
    </row>
    <row r="18" spans="1:10" s="283" customFormat="1">
      <c r="A18" s="423">
        <f>'SoP 010-013 Overall'!A18</f>
        <v>13</v>
      </c>
      <c r="B18" s="424">
        <f>'SoP 010-013 Overall'!B18</f>
        <v>46023</v>
      </c>
      <c r="C18" s="425">
        <v>17888</v>
      </c>
      <c r="D18" s="425">
        <v>1981868</v>
      </c>
      <c r="E18" s="425">
        <v>2270287</v>
      </c>
      <c r="F18" s="425">
        <v>21689768</v>
      </c>
      <c r="G18" s="426">
        <f t="shared" si="0"/>
        <v>9.5537559788696313</v>
      </c>
      <c r="H18" s="288"/>
    </row>
    <row r="19" spans="1:10" s="283" customFormat="1" ht="15">
      <c r="A19" s="289">
        <f>'SoP 010-013 Overall'!A19</f>
        <v>14</v>
      </c>
      <c r="B19" s="277">
        <f>'SoP 010-013 Overall'!B19</f>
        <v>46054</v>
      </c>
      <c r="C19" s="425">
        <v>9639</v>
      </c>
      <c r="D19" s="425">
        <v>1651636</v>
      </c>
      <c r="E19" s="425">
        <v>2277309</v>
      </c>
      <c r="F19" s="425">
        <v>11718601</v>
      </c>
      <c r="G19" s="430">
        <f t="shared" si="0"/>
        <v>5.145810691478407</v>
      </c>
      <c r="H19" s="288"/>
      <c r="I19" s="296"/>
    </row>
    <row r="20" spans="1:10" s="283" customFormat="1" ht="15">
      <c r="A20" s="289">
        <f>'SoP 010-013 Overall'!A20</f>
        <v>15</v>
      </c>
      <c r="B20" s="277">
        <f>'SoP 010-013 Overall'!B20</f>
        <v>46082</v>
      </c>
      <c r="C20" s="425">
        <v>14812</v>
      </c>
      <c r="D20" s="425">
        <v>1793476</v>
      </c>
      <c r="E20" s="425">
        <v>2278573</v>
      </c>
      <c r="F20" s="425">
        <v>17643932</v>
      </c>
      <c r="G20" s="430">
        <f t="shared" si="0"/>
        <v>7.7434130923169899</v>
      </c>
      <c r="H20" s="288"/>
      <c r="I20" s="296"/>
    </row>
    <row r="21" spans="1:10" s="358" customFormat="1" ht="15">
      <c r="A21" s="293">
        <f>'SoP 010-013 Overall'!A21</f>
        <v>16</v>
      </c>
      <c r="B21" s="278" t="str">
        <f>'SoP 010-013 Overall'!B21</f>
        <v>4th Qtr</v>
      </c>
      <c r="C21" s="293">
        <f>SUM(C18:C20)</f>
        <v>42339</v>
      </c>
      <c r="D21" s="293">
        <f t="shared" ref="D21:F21" si="4">SUM(D18:D20)</f>
        <v>5426980</v>
      </c>
      <c r="E21" s="293">
        <f t="shared" si="4"/>
        <v>6826169</v>
      </c>
      <c r="F21" s="293">
        <f t="shared" si="4"/>
        <v>51052301</v>
      </c>
      <c r="G21" s="294">
        <f t="shared" si="0"/>
        <v>7.4789096197296026</v>
      </c>
      <c r="H21" s="357"/>
      <c r="I21" s="359"/>
    </row>
    <row r="22" spans="1:10" s="358" customFormat="1" ht="15">
      <c r="A22" s="455">
        <f>'SoP 010-013 Overall'!A22</f>
        <v>0</v>
      </c>
      <c r="B22" s="456" t="str">
        <f>'SoP 010-013 Overall'!B22</f>
        <v>Yearly Data</v>
      </c>
      <c r="C22" s="473">
        <f>C9+C13+C17+C21</f>
        <v>287047</v>
      </c>
      <c r="D22" s="473">
        <f t="shared" ref="D22:F22" si="5">D9+D13+D17+D21</f>
        <v>23474592</v>
      </c>
      <c r="E22" s="473">
        <f t="shared" si="5"/>
        <v>26886393</v>
      </c>
      <c r="F22" s="473">
        <f t="shared" si="5"/>
        <v>335640188</v>
      </c>
      <c r="G22" s="474">
        <f t="shared" si="0"/>
        <v>12.48364509140367</v>
      </c>
      <c r="H22" s="357"/>
      <c r="I22" s="359"/>
    </row>
    <row r="23" spans="1:10" s="283" customFormat="1" ht="13.5" thickBot="1">
      <c r="A23" s="297"/>
      <c r="B23" s="298"/>
      <c r="C23" s="299"/>
      <c r="D23" s="299"/>
      <c r="E23" s="300"/>
      <c r="F23" s="288"/>
      <c r="G23" s="288"/>
      <c r="H23" s="288"/>
    </row>
    <row r="24" spans="1:10" s="283" customFormat="1" ht="15">
      <c r="A24" s="538" t="s">
        <v>1967</v>
      </c>
      <c r="B24" s="539"/>
      <c r="C24" s="539"/>
      <c r="D24" s="539"/>
      <c r="E24" s="539"/>
      <c r="F24" s="539"/>
      <c r="G24" s="539"/>
      <c r="H24" s="539"/>
      <c r="I24" s="539"/>
      <c r="J24" s="540"/>
    </row>
    <row r="25" spans="1:10" s="283" customFormat="1" ht="102">
      <c r="A25" s="284" t="s">
        <v>1710</v>
      </c>
      <c r="B25" s="285" t="s">
        <v>1665</v>
      </c>
      <c r="C25" s="301" t="s">
        <v>1929</v>
      </c>
      <c r="D25" s="286" t="s">
        <v>1930</v>
      </c>
      <c r="E25" s="286" t="s">
        <v>1931</v>
      </c>
      <c r="F25" s="286" t="s">
        <v>1932</v>
      </c>
      <c r="G25" s="287" t="s">
        <v>1933</v>
      </c>
      <c r="H25" s="286" t="s">
        <v>1934</v>
      </c>
      <c r="I25" s="286" t="s">
        <v>1935</v>
      </c>
      <c r="J25" s="317" t="s">
        <v>1936</v>
      </c>
    </row>
    <row r="26" spans="1:10" s="283" customFormat="1">
      <c r="A26" s="284"/>
      <c r="B26" s="285"/>
      <c r="C26" s="301" t="s">
        <v>1937</v>
      </c>
      <c r="D26" s="286" t="s">
        <v>1938</v>
      </c>
      <c r="E26" s="286" t="s">
        <v>1938</v>
      </c>
      <c r="F26" s="301" t="s">
        <v>1937</v>
      </c>
      <c r="G26" s="287" t="s">
        <v>1938</v>
      </c>
      <c r="H26" s="301" t="s">
        <v>1937</v>
      </c>
      <c r="I26" s="286" t="s">
        <v>1938</v>
      </c>
      <c r="J26" s="317" t="s">
        <v>1938</v>
      </c>
    </row>
    <row r="27" spans="1:10" s="283" customFormat="1">
      <c r="A27" s="289">
        <v>1</v>
      </c>
      <c r="B27" s="290">
        <v>2</v>
      </c>
      <c r="C27" s="290">
        <v>3</v>
      </c>
      <c r="D27" s="290">
        <v>4</v>
      </c>
      <c r="E27" s="290" t="s">
        <v>1939</v>
      </c>
      <c r="F27" s="290">
        <v>6</v>
      </c>
      <c r="G27" s="290" t="s">
        <v>1940</v>
      </c>
      <c r="H27" s="290">
        <v>8</v>
      </c>
      <c r="I27" s="290" t="s">
        <v>2015</v>
      </c>
      <c r="J27" s="334" t="s">
        <v>2016</v>
      </c>
    </row>
    <row r="28" spans="1:10" s="283" customFormat="1">
      <c r="A28" s="289">
        <f>A6</f>
        <v>1</v>
      </c>
      <c r="B28" s="277">
        <f>B6</f>
        <v>45748</v>
      </c>
      <c r="C28" s="344">
        <f>C6</f>
        <v>17054</v>
      </c>
      <c r="D28" s="302">
        <v>770.98291666666671</v>
      </c>
      <c r="E28" s="345">
        <f t="shared" ref="E28:E30" si="6">D28/C28</f>
        <v>4.5208333333333336E-2</v>
      </c>
      <c r="F28" s="342">
        <f t="shared" ref="F28:F30" si="7">D6</f>
        <v>2011457</v>
      </c>
      <c r="G28" s="346">
        <f t="shared" ref="G28:G34" si="8">F28*E28</f>
        <v>90934.61854166667</v>
      </c>
      <c r="H28" s="342">
        <f>E6</f>
        <v>2207153</v>
      </c>
      <c r="I28" s="302">
        <v>1034725.4779166667</v>
      </c>
      <c r="J28" s="350">
        <f t="shared" ref="J28:J44" si="9">I28/H28</f>
        <v>0.4688055055162314</v>
      </c>
    </row>
    <row r="29" spans="1:10" s="283" customFormat="1">
      <c r="A29" s="289">
        <f t="shared" ref="A29:C44" si="10">A7</f>
        <v>2</v>
      </c>
      <c r="B29" s="277">
        <f t="shared" si="10"/>
        <v>45778</v>
      </c>
      <c r="C29" s="344">
        <f t="shared" si="10"/>
        <v>37727</v>
      </c>
      <c r="D29" s="302">
        <v>1253.6466666666668</v>
      </c>
      <c r="E29" s="345">
        <f t="shared" si="6"/>
        <v>3.3229428967759607E-2</v>
      </c>
      <c r="F29" s="342">
        <f t="shared" si="7"/>
        <v>2026725</v>
      </c>
      <c r="G29" s="346">
        <f t="shared" si="8"/>
        <v>67346.914424682589</v>
      </c>
      <c r="H29" s="342">
        <f t="shared" ref="H29:H30" si="11">E7</f>
        <v>2210133</v>
      </c>
      <c r="I29" s="302">
        <v>1449625.7233333334</v>
      </c>
      <c r="J29" s="350">
        <f t="shared" si="9"/>
        <v>0.6558997686262924</v>
      </c>
    </row>
    <row r="30" spans="1:10" s="283" customFormat="1">
      <c r="A30" s="289">
        <f t="shared" si="10"/>
        <v>3</v>
      </c>
      <c r="B30" s="277">
        <f t="shared" si="10"/>
        <v>45809</v>
      </c>
      <c r="C30" s="344">
        <f t="shared" si="10"/>
        <v>33996</v>
      </c>
      <c r="D30" s="302">
        <v>1195.9375</v>
      </c>
      <c r="E30" s="345">
        <f t="shared" si="6"/>
        <v>3.5178771031886102E-2</v>
      </c>
      <c r="F30" s="342">
        <f t="shared" si="7"/>
        <v>2039783</v>
      </c>
      <c r="G30" s="346">
        <f t="shared" si="8"/>
        <v>71757.059111733732</v>
      </c>
      <c r="H30" s="342">
        <f t="shared" si="11"/>
        <v>2219696</v>
      </c>
      <c r="I30" s="302">
        <v>1357500.3825000001</v>
      </c>
      <c r="J30" s="350">
        <f t="shared" si="9"/>
        <v>0.61157040536181539</v>
      </c>
    </row>
    <row r="31" spans="1:10" s="358" customFormat="1">
      <c r="A31" s="292">
        <f t="shared" si="10"/>
        <v>4</v>
      </c>
      <c r="B31" s="278" t="str">
        <f t="shared" si="10"/>
        <v>1st Qtr</v>
      </c>
      <c r="C31" s="325">
        <f>SUM(C28:C30)</f>
        <v>88777</v>
      </c>
      <c r="D31" s="303">
        <f>SUM(D28:D30)</f>
        <v>3220.5670833333334</v>
      </c>
      <c r="E31" s="304">
        <f>D31/C31</f>
        <v>3.6277043415899761E-2</v>
      </c>
      <c r="F31" s="293">
        <f t="shared" ref="F31:H31" si="12">SUM(F28:F30)</f>
        <v>6077965</v>
      </c>
      <c r="G31" s="303">
        <f t="shared" si="8"/>
        <v>220490.6001853192</v>
      </c>
      <c r="H31" s="293">
        <f t="shared" si="12"/>
        <v>6636982</v>
      </c>
      <c r="I31" s="303">
        <f>SUM(I28:I30)</f>
        <v>3841851.5837500002</v>
      </c>
      <c r="J31" s="363">
        <f t="shared" si="9"/>
        <v>0.57885520613887465</v>
      </c>
    </row>
    <row r="32" spans="1:10" s="283" customFormat="1">
      <c r="A32" s="289">
        <f t="shared" si="10"/>
        <v>5</v>
      </c>
      <c r="B32" s="277">
        <f t="shared" si="10"/>
        <v>45839</v>
      </c>
      <c r="C32" s="344">
        <f>C10</f>
        <v>31481</v>
      </c>
      <c r="D32" s="302">
        <v>826.46249999999998</v>
      </c>
      <c r="E32" s="345">
        <f>D32/C32</f>
        <v>2.6252739747784377E-2</v>
      </c>
      <c r="F32" s="342">
        <f t="shared" ref="F32:F34" si="13">D10</f>
        <v>2046313</v>
      </c>
      <c r="G32" s="346">
        <f>F32*E32</f>
        <v>53721.322631507894</v>
      </c>
      <c r="H32" s="342">
        <f t="shared" ref="H32:H42" si="14">E10</f>
        <v>2224092</v>
      </c>
      <c r="I32" s="302">
        <v>940886.64875000005</v>
      </c>
      <c r="J32" s="350">
        <f>I32/H32</f>
        <v>0.42304304352068173</v>
      </c>
    </row>
    <row r="33" spans="1:10" s="283" customFormat="1">
      <c r="A33" s="289">
        <f t="shared" si="10"/>
        <v>6</v>
      </c>
      <c r="B33" s="277">
        <f t="shared" si="10"/>
        <v>45870</v>
      </c>
      <c r="C33" s="344">
        <f t="shared" si="10"/>
        <v>32229</v>
      </c>
      <c r="D33" s="302">
        <v>787.19083333333344</v>
      </c>
      <c r="E33" s="345">
        <f t="shared" ref="E33:E34" si="15">D33/C33</f>
        <v>2.4424922688675833E-2</v>
      </c>
      <c r="F33" s="342">
        <f t="shared" si="13"/>
        <v>2018010</v>
      </c>
      <c r="G33" s="346">
        <f t="shared" si="8"/>
        <v>49289.73823497472</v>
      </c>
      <c r="H33" s="342">
        <f t="shared" si="14"/>
        <v>2227523</v>
      </c>
      <c r="I33" s="302">
        <v>891689.72166666668</v>
      </c>
      <c r="J33" s="350">
        <f t="shared" si="9"/>
        <v>0.4003055060112361</v>
      </c>
    </row>
    <row r="34" spans="1:10" s="283" customFormat="1">
      <c r="A34" s="289">
        <f t="shared" si="10"/>
        <v>7</v>
      </c>
      <c r="B34" s="277">
        <f t="shared" si="10"/>
        <v>45901</v>
      </c>
      <c r="C34" s="344">
        <f t="shared" si="10"/>
        <v>28514</v>
      </c>
      <c r="D34" s="302">
        <v>733.98291666666671</v>
      </c>
      <c r="E34" s="345">
        <f t="shared" si="15"/>
        <v>2.5741141778307733E-2</v>
      </c>
      <c r="F34" s="342">
        <f t="shared" si="13"/>
        <v>1981202</v>
      </c>
      <c r="G34" s="346">
        <f t="shared" si="8"/>
        <v>50998.401573466836</v>
      </c>
      <c r="H34" s="342">
        <f t="shared" si="14"/>
        <v>2226396</v>
      </c>
      <c r="I34" s="302">
        <v>838223.06458333333</v>
      </c>
      <c r="J34" s="350">
        <f t="shared" si="9"/>
        <v>0.37649324944139917</v>
      </c>
    </row>
    <row r="35" spans="1:10" s="358" customFormat="1">
      <c r="A35" s="292">
        <f t="shared" si="10"/>
        <v>8</v>
      </c>
      <c r="B35" s="278" t="str">
        <f t="shared" si="10"/>
        <v>2nd Qtr</v>
      </c>
      <c r="C35" s="325">
        <f>SUM(C32:C34)</f>
        <v>92224</v>
      </c>
      <c r="D35" s="303">
        <f>SUM(D32:D34)</f>
        <v>2347.63625</v>
      </c>
      <c r="E35" s="304">
        <f>D35/C35</f>
        <v>2.545580597241499E-2</v>
      </c>
      <c r="F35" s="293">
        <f t="shared" ref="F35" si="16">SUM(F32:F34)</f>
        <v>6045525</v>
      </c>
      <c r="G35" s="303">
        <f>SUM(G32:G34)</f>
        <v>154009.46243994945</v>
      </c>
      <c r="H35" s="293">
        <f t="shared" ref="H35" si="17">SUM(H32:H34)</f>
        <v>6678011</v>
      </c>
      <c r="I35" s="303">
        <f>SUM(I32:I34)</f>
        <v>2670799.4350000001</v>
      </c>
      <c r="J35" s="363">
        <f t="shared" si="9"/>
        <v>0.39993935844070938</v>
      </c>
    </row>
    <row r="36" spans="1:10" s="283" customFormat="1">
      <c r="A36" s="289">
        <f t="shared" si="10"/>
        <v>9</v>
      </c>
      <c r="B36" s="277">
        <f t="shared" si="10"/>
        <v>45931</v>
      </c>
      <c r="C36" s="344">
        <f>C14</f>
        <v>25691</v>
      </c>
      <c r="D36" s="302">
        <v>636.10583333333341</v>
      </c>
      <c r="E36" s="345">
        <f>D36/C36</f>
        <v>2.4759870512371392E-2</v>
      </c>
      <c r="F36" s="342">
        <f t="shared" ref="F36:F38" si="18">D14</f>
        <v>1934751</v>
      </c>
      <c r="G36" s="346">
        <f>F36*E36</f>
        <v>47904.184233681066</v>
      </c>
      <c r="H36" s="342">
        <f t="shared" si="14"/>
        <v>2232847</v>
      </c>
      <c r="I36" s="302">
        <v>764014.97916666663</v>
      </c>
      <c r="J36" s="350">
        <f>I36/H36</f>
        <v>0.34217077084397929</v>
      </c>
    </row>
    <row r="37" spans="1:10" s="283" customFormat="1">
      <c r="A37" s="289">
        <f t="shared" si="10"/>
        <v>10</v>
      </c>
      <c r="B37" s="277">
        <f t="shared" si="10"/>
        <v>45962</v>
      </c>
      <c r="C37" s="344">
        <f t="shared" si="10"/>
        <v>20627</v>
      </c>
      <c r="D37" s="302">
        <v>480.54250000000002</v>
      </c>
      <c r="E37" s="345">
        <f t="shared" ref="E37:E38" si="19">D37/C37</f>
        <v>2.3296771222184515E-2</v>
      </c>
      <c r="F37" s="342">
        <f t="shared" si="18"/>
        <v>1979651</v>
      </c>
      <c r="G37" s="346">
        <f t="shared" ref="G37:G38" si="20">F37*E37</f>
        <v>46119.4764467688</v>
      </c>
      <c r="H37" s="342">
        <f t="shared" si="14"/>
        <v>2239478</v>
      </c>
      <c r="I37" s="302">
        <v>520626.17124999996</v>
      </c>
      <c r="J37" s="350">
        <f t="shared" si="9"/>
        <v>0.23247657322376017</v>
      </c>
    </row>
    <row r="38" spans="1:10" s="283" customFormat="1">
      <c r="A38" s="289">
        <f t="shared" si="10"/>
        <v>11</v>
      </c>
      <c r="B38" s="277">
        <f t="shared" si="10"/>
        <v>45992</v>
      </c>
      <c r="C38" s="344">
        <f t="shared" si="10"/>
        <v>17389</v>
      </c>
      <c r="D38" s="302">
        <v>430.22458333333333</v>
      </c>
      <c r="E38" s="345">
        <f t="shared" si="19"/>
        <v>2.4741191749573486E-2</v>
      </c>
      <c r="F38" s="342">
        <f t="shared" si="18"/>
        <v>2009720</v>
      </c>
      <c r="G38" s="346">
        <f t="shared" si="20"/>
        <v>49722.867882952829</v>
      </c>
      <c r="H38" s="342">
        <f t="shared" si="14"/>
        <v>2272906</v>
      </c>
      <c r="I38" s="302">
        <v>516880.88291666663</v>
      </c>
      <c r="J38" s="350">
        <f t="shared" si="9"/>
        <v>0.22740970498413338</v>
      </c>
    </row>
    <row r="39" spans="1:10" s="358" customFormat="1" ht="13.5" thickBot="1">
      <c r="A39" s="329">
        <f t="shared" si="10"/>
        <v>12</v>
      </c>
      <c r="B39" s="330" t="str">
        <f t="shared" si="10"/>
        <v>3rd Qtr</v>
      </c>
      <c r="C39" s="331">
        <f>SUM(C36:C38)</f>
        <v>63707</v>
      </c>
      <c r="D39" s="432">
        <f>SUM(D36:D38)</f>
        <v>1546.8729166666669</v>
      </c>
      <c r="E39" s="433">
        <f>D39/C39</f>
        <v>2.4281051009569857E-2</v>
      </c>
      <c r="F39" s="331">
        <f t="shared" ref="F39" si="21">SUM(F36:F38)</f>
        <v>5924122</v>
      </c>
      <c r="G39" s="432">
        <f>SUM(G36:G38)</f>
        <v>143746.52856340268</v>
      </c>
      <c r="H39" s="331">
        <f t="shared" ref="H39" si="22">SUM(H36:H38)</f>
        <v>6745231</v>
      </c>
      <c r="I39" s="432">
        <f>SUM(I36:I38)</f>
        <v>1801522.0333333332</v>
      </c>
      <c r="J39" s="434">
        <f t="shared" si="9"/>
        <v>0.26708085065334802</v>
      </c>
    </row>
    <row r="40" spans="1:10" s="283" customFormat="1">
      <c r="A40" s="423">
        <f t="shared" si="10"/>
        <v>13</v>
      </c>
      <c r="B40" s="424">
        <f t="shared" si="10"/>
        <v>46023</v>
      </c>
      <c r="C40" s="475">
        <f>C18</f>
        <v>17888</v>
      </c>
      <c r="D40" s="435">
        <v>526.68583333333333</v>
      </c>
      <c r="E40" s="436">
        <f>D40/C40</f>
        <v>2.9443528249850925E-2</v>
      </c>
      <c r="F40" s="426">
        <f t="shared" ref="F40:F42" si="23">D18</f>
        <v>1981868</v>
      </c>
      <c r="G40" s="437">
        <f>F40*E40</f>
        <v>58353.186445475556</v>
      </c>
      <c r="H40" s="438">
        <f t="shared" si="14"/>
        <v>2270287</v>
      </c>
      <c r="I40" s="435">
        <v>639038.47416666674</v>
      </c>
      <c r="J40" s="437">
        <f>I40/H40</f>
        <v>0.28147915843532856</v>
      </c>
    </row>
    <row r="41" spans="1:10" s="283" customFormat="1">
      <c r="A41" s="289">
        <f t="shared" si="10"/>
        <v>14</v>
      </c>
      <c r="B41" s="277">
        <f t="shared" si="10"/>
        <v>46054</v>
      </c>
      <c r="C41" s="344">
        <f t="shared" si="10"/>
        <v>9639</v>
      </c>
      <c r="D41" s="302">
        <v>247.59</v>
      </c>
      <c r="E41" s="345">
        <f t="shared" ref="E41:E42" si="24">D41/C41</f>
        <v>2.5686274509803923E-2</v>
      </c>
      <c r="F41" s="342">
        <f t="shared" si="23"/>
        <v>1651636</v>
      </c>
      <c r="G41" s="346">
        <f t="shared" ref="G41:G42" si="25">F41*E41</f>
        <v>42424.375686274514</v>
      </c>
      <c r="H41" s="439">
        <f t="shared" si="14"/>
        <v>2277309</v>
      </c>
      <c r="I41" s="302">
        <v>296018.42208333331</v>
      </c>
      <c r="J41" s="346">
        <f t="shared" si="9"/>
        <v>0.12998605902112242</v>
      </c>
    </row>
    <row r="42" spans="1:10" s="283" customFormat="1">
      <c r="A42" s="289">
        <f t="shared" si="10"/>
        <v>15</v>
      </c>
      <c r="B42" s="277">
        <f t="shared" si="10"/>
        <v>46082</v>
      </c>
      <c r="C42" s="344">
        <f t="shared" si="10"/>
        <v>14812</v>
      </c>
      <c r="D42" s="302">
        <v>468.52250000000004</v>
      </c>
      <c r="E42" s="345">
        <f t="shared" si="24"/>
        <v>3.163127869295166E-2</v>
      </c>
      <c r="F42" s="342">
        <f t="shared" si="23"/>
        <v>1793476</v>
      </c>
      <c r="G42" s="346">
        <f t="shared" si="25"/>
        <v>56729.939185120173</v>
      </c>
      <c r="H42" s="439">
        <f t="shared" si="14"/>
        <v>2278573</v>
      </c>
      <c r="I42" s="302">
        <v>537574.3041666667</v>
      </c>
      <c r="J42" s="346">
        <f t="shared" si="9"/>
        <v>0.23592586419950851</v>
      </c>
    </row>
    <row r="43" spans="1:10" s="358" customFormat="1">
      <c r="A43" s="292">
        <f t="shared" si="10"/>
        <v>16</v>
      </c>
      <c r="B43" s="278" t="str">
        <f t="shared" si="10"/>
        <v>4th Qtr</v>
      </c>
      <c r="C43" s="293">
        <f>SUM(C40:C42)</f>
        <v>42339</v>
      </c>
      <c r="D43" s="303">
        <f>SUM(D40:D42)</f>
        <v>1242.7983333333334</v>
      </c>
      <c r="E43" s="304">
        <f>D43/C43</f>
        <v>2.9353511734649694E-2</v>
      </c>
      <c r="F43" s="293">
        <f t="shared" ref="F43" si="26">SUM(F40:F42)</f>
        <v>5426980</v>
      </c>
      <c r="G43" s="303">
        <f>SUM(G40:G42)</f>
        <v>157507.50131687024</v>
      </c>
      <c r="H43" s="293">
        <f t="shared" ref="H43" si="27">SUM(H40:H42)</f>
        <v>6826169</v>
      </c>
      <c r="I43" s="303">
        <f>SUM(I40:I42)</f>
        <v>1472631.2004166667</v>
      </c>
      <c r="J43" s="303">
        <f t="shared" si="9"/>
        <v>0.21573318803221347</v>
      </c>
    </row>
    <row r="44" spans="1:10" s="358" customFormat="1" ht="15" customHeight="1">
      <c r="A44" s="455">
        <f t="shared" si="10"/>
        <v>0</v>
      </c>
      <c r="B44" s="456" t="str">
        <f t="shared" si="10"/>
        <v>Yearly Data</v>
      </c>
      <c r="C44" s="457">
        <f>C31+C35+C39+C43</f>
        <v>287047</v>
      </c>
      <c r="D44" s="458">
        <f>D31+D35+D39+D43</f>
        <v>8357.8745833333342</v>
      </c>
      <c r="E44" s="459">
        <f>D44/C44</f>
        <v>2.9116745980042762E-2</v>
      </c>
      <c r="F44" s="457">
        <f>F31+F35+F39+F43</f>
        <v>23474592</v>
      </c>
      <c r="G44" s="458">
        <f>G31+G35+G39+G43</f>
        <v>675754.09250554151</v>
      </c>
      <c r="H44" s="460">
        <f>H31+H35+H39+H43</f>
        <v>26886393</v>
      </c>
      <c r="I44" s="458">
        <f>I31+I35+I39+I43</f>
        <v>9786804.2525000013</v>
      </c>
      <c r="J44" s="458">
        <f t="shared" si="9"/>
        <v>0.36400584684230425</v>
      </c>
    </row>
    <row r="45" spans="1:10" s="283" customFormat="1" ht="15.75" thickBot="1">
      <c r="A45" s="297"/>
      <c r="B45" s="318"/>
      <c r="C45" s="319"/>
      <c r="D45" s="319"/>
      <c r="E45" s="319"/>
      <c r="F45" s="320"/>
      <c r="G45" s="288"/>
      <c r="H45" s="288"/>
      <c r="I45" s="288"/>
      <c r="J45" s="288"/>
    </row>
    <row r="46" spans="1:10" s="283" customFormat="1" ht="20.25" customHeight="1">
      <c r="A46" s="553" t="s">
        <v>1968</v>
      </c>
      <c r="B46" s="554"/>
      <c r="C46" s="554"/>
      <c r="D46" s="554"/>
      <c r="E46" s="554"/>
      <c r="F46" s="554"/>
      <c r="G46" s="554"/>
      <c r="H46" s="555"/>
    </row>
    <row r="47" spans="1:10" s="283" customFormat="1" ht="114.75">
      <c r="A47" s="284" t="s">
        <v>1710</v>
      </c>
      <c r="B47" s="285" t="s">
        <v>1665</v>
      </c>
      <c r="C47" s="301" t="s">
        <v>1941</v>
      </c>
      <c r="D47" s="301" t="s">
        <v>1942</v>
      </c>
      <c r="E47" s="301" t="s">
        <v>1943</v>
      </c>
      <c r="F47" s="301" t="s">
        <v>1934</v>
      </c>
      <c r="G47" s="286" t="s">
        <v>1944</v>
      </c>
      <c r="H47" s="306" t="s">
        <v>1945</v>
      </c>
    </row>
    <row r="48" spans="1:10" s="283" customFormat="1">
      <c r="A48" s="289">
        <v>1</v>
      </c>
      <c r="B48" s="290">
        <v>2</v>
      </c>
      <c r="C48" s="290">
        <v>3</v>
      </c>
      <c r="D48" s="290">
        <v>4</v>
      </c>
      <c r="E48" s="290" t="s">
        <v>1900</v>
      </c>
      <c r="F48" s="290">
        <v>6</v>
      </c>
      <c r="G48" s="290" t="s">
        <v>1946</v>
      </c>
      <c r="H48" s="307" t="s">
        <v>1901</v>
      </c>
    </row>
    <row r="49" spans="1:8" s="283" customFormat="1">
      <c r="A49" s="289">
        <f>A28</f>
        <v>1</v>
      </c>
      <c r="B49" s="277">
        <f>B28</f>
        <v>45748</v>
      </c>
      <c r="C49" s="291">
        <v>14777</v>
      </c>
      <c r="D49" s="291">
        <v>1995716</v>
      </c>
      <c r="E49" s="347">
        <f>C49*D49</f>
        <v>29490695332</v>
      </c>
      <c r="F49" s="445">
        <f>E6</f>
        <v>2207153</v>
      </c>
      <c r="G49" s="324">
        <v>19569883</v>
      </c>
      <c r="H49" s="349">
        <f>G49/F49</f>
        <v>8.866572910894714</v>
      </c>
    </row>
    <row r="50" spans="1:8" s="283" customFormat="1">
      <c r="A50" s="289">
        <f t="shared" ref="A50:B65" si="28">A29</f>
        <v>2</v>
      </c>
      <c r="B50" s="277">
        <f t="shared" si="28"/>
        <v>45778</v>
      </c>
      <c r="C50" s="291">
        <v>23400</v>
      </c>
      <c r="D50" s="291">
        <v>1995800</v>
      </c>
      <c r="E50" s="347">
        <f t="shared" ref="E50:E65" si="29">C50*D50</f>
        <v>46701720000</v>
      </c>
      <c r="F50" s="445">
        <f t="shared" ref="F50:F63" si="30">E7</f>
        <v>2210133</v>
      </c>
      <c r="G50" s="324">
        <v>30565855</v>
      </c>
      <c r="H50" s="349">
        <f t="shared" ref="H50:H65" si="31">G50/F50</f>
        <v>13.829871324485902</v>
      </c>
    </row>
    <row r="51" spans="1:8" s="283" customFormat="1">
      <c r="A51" s="289">
        <f t="shared" si="28"/>
        <v>3</v>
      </c>
      <c r="B51" s="277">
        <f t="shared" si="28"/>
        <v>45809</v>
      </c>
      <c r="C51" s="291">
        <v>21796</v>
      </c>
      <c r="D51" s="291">
        <v>1942898</v>
      </c>
      <c r="E51" s="347">
        <f t="shared" si="29"/>
        <v>42347404808</v>
      </c>
      <c r="F51" s="445">
        <f t="shared" si="30"/>
        <v>2219696</v>
      </c>
      <c r="G51" s="324">
        <v>28827064</v>
      </c>
      <c r="H51" s="349">
        <f t="shared" si="31"/>
        <v>12.986942356070381</v>
      </c>
    </row>
    <row r="52" spans="1:8" s="358" customFormat="1" ht="13.5" thickBot="1">
      <c r="A52" s="329">
        <f t="shared" si="28"/>
        <v>4</v>
      </c>
      <c r="B52" s="330" t="str">
        <f t="shared" si="28"/>
        <v>1st Qtr</v>
      </c>
      <c r="C52" s="331">
        <f>SUM(C49:C51)</f>
        <v>59973</v>
      </c>
      <c r="D52" s="331">
        <f t="shared" ref="D52:G52" si="32">SUM(D49:D51)</f>
        <v>5934414</v>
      </c>
      <c r="E52" s="331">
        <f t="shared" si="29"/>
        <v>355904610822</v>
      </c>
      <c r="F52" s="331">
        <f t="shared" si="32"/>
        <v>6636982</v>
      </c>
      <c r="G52" s="331">
        <f t="shared" si="32"/>
        <v>78962802</v>
      </c>
      <c r="H52" s="332">
        <f t="shared" si="31"/>
        <v>11.897395834431975</v>
      </c>
    </row>
    <row r="53" spans="1:8" s="283" customFormat="1">
      <c r="A53" s="423">
        <f t="shared" si="28"/>
        <v>5</v>
      </c>
      <c r="B53" s="424">
        <f t="shared" si="28"/>
        <v>45839</v>
      </c>
      <c r="C53" s="425">
        <v>18014</v>
      </c>
      <c r="D53" s="425">
        <v>1934752</v>
      </c>
      <c r="E53" s="445">
        <f t="shared" si="29"/>
        <v>34852622528</v>
      </c>
      <c r="F53" s="445">
        <f t="shared" si="30"/>
        <v>2224092</v>
      </c>
      <c r="G53" s="425">
        <v>23031498</v>
      </c>
      <c r="H53" s="472">
        <f t="shared" si="31"/>
        <v>10.355461015101893</v>
      </c>
    </row>
    <row r="54" spans="1:8" s="283" customFormat="1">
      <c r="A54" s="289">
        <f t="shared" si="28"/>
        <v>6</v>
      </c>
      <c r="B54" s="277">
        <f t="shared" si="28"/>
        <v>45870</v>
      </c>
      <c r="C54" s="290">
        <v>21144</v>
      </c>
      <c r="D54" s="290">
        <v>1983057</v>
      </c>
      <c r="E54" s="347">
        <f t="shared" si="29"/>
        <v>41929757208</v>
      </c>
      <c r="F54" s="347">
        <f t="shared" si="30"/>
        <v>2227523</v>
      </c>
      <c r="G54" s="290">
        <v>27537211</v>
      </c>
      <c r="H54" s="349">
        <f t="shared" si="31"/>
        <v>12.362256641121101</v>
      </c>
    </row>
    <row r="55" spans="1:8" s="283" customFormat="1">
      <c r="A55" s="289">
        <f t="shared" si="28"/>
        <v>7</v>
      </c>
      <c r="B55" s="277">
        <f t="shared" si="28"/>
        <v>45901</v>
      </c>
      <c r="C55" s="290">
        <v>19211</v>
      </c>
      <c r="D55" s="290">
        <v>1975309</v>
      </c>
      <c r="E55" s="347">
        <f t="shared" si="29"/>
        <v>37947661199</v>
      </c>
      <c r="F55" s="347">
        <f t="shared" si="30"/>
        <v>2226396</v>
      </c>
      <c r="G55" s="290">
        <v>24823883</v>
      </c>
      <c r="H55" s="349">
        <f t="shared" si="31"/>
        <v>11.149805784775035</v>
      </c>
    </row>
    <row r="56" spans="1:8" s="358" customFormat="1">
      <c r="A56" s="292">
        <f t="shared" si="28"/>
        <v>8</v>
      </c>
      <c r="B56" s="278" t="str">
        <f t="shared" si="28"/>
        <v>2nd Qtr</v>
      </c>
      <c r="C56" s="293">
        <f>SUM(C53:C55)</f>
        <v>58369</v>
      </c>
      <c r="D56" s="293">
        <f t="shared" ref="D56" si="33">SUM(D53:D55)</f>
        <v>5893118</v>
      </c>
      <c r="E56" s="293">
        <f t="shared" si="29"/>
        <v>343975404542</v>
      </c>
      <c r="F56" s="293">
        <f t="shared" ref="F56:G56" si="34">SUM(F53:F55)</f>
        <v>6678011</v>
      </c>
      <c r="G56" s="293">
        <f t="shared" si="34"/>
        <v>75392592</v>
      </c>
      <c r="H56" s="362">
        <f t="shared" si="31"/>
        <v>11.289677719907919</v>
      </c>
    </row>
    <row r="57" spans="1:8" s="283" customFormat="1">
      <c r="A57" s="289">
        <f t="shared" si="28"/>
        <v>9</v>
      </c>
      <c r="B57" s="277">
        <f t="shared" si="28"/>
        <v>45931</v>
      </c>
      <c r="C57" s="290">
        <v>19811</v>
      </c>
      <c r="D57" s="290">
        <v>1935899</v>
      </c>
      <c r="E57" s="347">
        <f t="shared" si="29"/>
        <v>38352095089</v>
      </c>
      <c r="F57" s="347">
        <f t="shared" si="30"/>
        <v>2232847</v>
      </c>
      <c r="G57" s="290">
        <v>25361958</v>
      </c>
      <c r="H57" s="349">
        <f t="shared" si="31"/>
        <v>11.358574053663327</v>
      </c>
    </row>
    <row r="58" spans="1:8" s="283" customFormat="1">
      <c r="A58" s="289">
        <f t="shared" si="28"/>
        <v>10</v>
      </c>
      <c r="B58" s="277">
        <f t="shared" si="28"/>
        <v>45962</v>
      </c>
      <c r="C58" s="290">
        <v>17169</v>
      </c>
      <c r="D58" s="290">
        <v>1944332</v>
      </c>
      <c r="E58" s="347">
        <f t="shared" si="29"/>
        <v>33382236108</v>
      </c>
      <c r="F58" s="347">
        <f t="shared" si="30"/>
        <v>2239478</v>
      </c>
      <c r="G58" s="290">
        <v>22200790</v>
      </c>
      <c r="H58" s="349">
        <f t="shared" si="31"/>
        <v>9.9133771352074014</v>
      </c>
    </row>
    <row r="59" spans="1:8" s="283" customFormat="1">
      <c r="A59" s="289">
        <f t="shared" si="28"/>
        <v>11</v>
      </c>
      <c r="B59" s="277">
        <f t="shared" si="28"/>
        <v>45992</v>
      </c>
      <c r="C59" s="290">
        <v>13851</v>
      </c>
      <c r="D59" s="290">
        <v>1926266</v>
      </c>
      <c r="E59" s="347">
        <f t="shared" si="29"/>
        <v>26680710366</v>
      </c>
      <c r="F59" s="347">
        <f t="shared" si="30"/>
        <v>2272906</v>
      </c>
      <c r="G59" s="290">
        <v>17671732</v>
      </c>
      <c r="H59" s="349">
        <f t="shared" si="31"/>
        <v>7.7749506578802645</v>
      </c>
    </row>
    <row r="60" spans="1:8" s="358" customFormat="1" ht="13.5" thickBot="1">
      <c r="A60" s="329">
        <f t="shared" si="28"/>
        <v>12</v>
      </c>
      <c r="B60" s="330" t="str">
        <f t="shared" si="28"/>
        <v>3rd Qtr</v>
      </c>
      <c r="C60" s="331">
        <f>SUM(C57:C59)</f>
        <v>50831</v>
      </c>
      <c r="D60" s="331">
        <f t="shared" ref="D60" si="35">SUM(D57:D59)</f>
        <v>5806497</v>
      </c>
      <c r="E60" s="331">
        <f t="shared" si="29"/>
        <v>295150049007</v>
      </c>
      <c r="F60" s="331">
        <f t="shared" ref="F60:G60" si="36">SUM(F57:F59)</f>
        <v>6745231</v>
      </c>
      <c r="G60" s="331">
        <f t="shared" si="36"/>
        <v>65234480</v>
      </c>
      <c r="H60" s="332">
        <f t="shared" si="31"/>
        <v>9.6712002895082474</v>
      </c>
    </row>
    <row r="61" spans="1:8" s="283" customFormat="1">
      <c r="A61" s="423">
        <f t="shared" si="28"/>
        <v>13</v>
      </c>
      <c r="B61" s="424">
        <f t="shared" si="28"/>
        <v>46023</v>
      </c>
      <c r="C61" s="425">
        <v>13362</v>
      </c>
      <c r="D61" s="425">
        <v>1962358</v>
      </c>
      <c r="E61" s="445">
        <f t="shared" si="29"/>
        <v>26221027596</v>
      </c>
      <c r="F61" s="445">
        <f t="shared" si="30"/>
        <v>2270287</v>
      </c>
      <c r="G61" s="425">
        <v>17454163</v>
      </c>
      <c r="H61" s="426">
        <f t="shared" si="31"/>
        <v>7.6880865723144254</v>
      </c>
    </row>
    <row r="62" spans="1:8" s="283" customFormat="1" ht="15">
      <c r="A62" s="289">
        <f t="shared" si="28"/>
        <v>14</v>
      </c>
      <c r="B62" s="277">
        <f t="shared" si="28"/>
        <v>46054</v>
      </c>
      <c r="C62" s="425">
        <v>6699</v>
      </c>
      <c r="D62" s="425">
        <v>1424591</v>
      </c>
      <c r="E62" s="343">
        <f t="shared" si="29"/>
        <v>9543335109</v>
      </c>
      <c r="F62" s="347">
        <f t="shared" si="30"/>
        <v>2277309</v>
      </c>
      <c r="G62" s="425">
        <v>8919483</v>
      </c>
      <c r="H62" s="430">
        <f t="shared" si="31"/>
        <v>3.9166766565275069</v>
      </c>
    </row>
    <row r="63" spans="1:8" s="283" customFormat="1" ht="15">
      <c r="A63" s="289">
        <f t="shared" si="28"/>
        <v>15</v>
      </c>
      <c r="B63" s="277">
        <f t="shared" si="28"/>
        <v>46082</v>
      </c>
      <c r="C63" s="425">
        <v>9652</v>
      </c>
      <c r="D63" s="425">
        <v>1557008</v>
      </c>
      <c r="E63" s="343">
        <f t="shared" si="29"/>
        <v>15028241216</v>
      </c>
      <c r="F63" s="347">
        <f t="shared" si="30"/>
        <v>2278573</v>
      </c>
      <c r="G63" s="425">
        <v>12617287</v>
      </c>
      <c r="H63" s="430">
        <f t="shared" si="31"/>
        <v>5.5373635165518067</v>
      </c>
    </row>
    <row r="64" spans="1:8" s="358" customFormat="1">
      <c r="A64" s="292">
        <f t="shared" si="28"/>
        <v>16</v>
      </c>
      <c r="B64" s="278" t="str">
        <f t="shared" si="28"/>
        <v>4th Qtr</v>
      </c>
      <c r="C64" s="293">
        <f>SUM(C61:C63)</f>
        <v>29713</v>
      </c>
      <c r="D64" s="293">
        <f t="shared" ref="D64" si="37">SUM(D61:D63)</f>
        <v>4943957</v>
      </c>
      <c r="E64" s="293">
        <f t="shared" si="29"/>
        <v>146899794341</v>
      </c>
      <c r="F64" s="293">
        <f t="shared" ref="F64:G64" si="38">SUM(F61:F63)</f>
        <v>6826169</v>
      </c>
      <c r="G64" s="293">
        <f t="shared" si="38"/>
        <v>38990933</v>
      </c>
      <c r="H64" s="294">
        <f t="shared" si="31"/>
        <v>5.7119788566617675</v>
      </c>
    </row>
    <row r="65" spans="1:11" s="360" customFormat="1" ht="15" customHeight="1">
      <c r="A65" s="455">
        <f t="shared" si="28"/>
        <v>0</v>
      </c>
      <c r="B65" s="456" t="str">
        <f t="shared" si="28"/>
        <v>Yearly Data</v>
      </c>
      <c r="C65" s="473">
        <f>C52+C56+C60+C64</f>
        <v>198886</v>
      </c>
      <c r="D65" s="473">
        <f t="shared" ref="D65:G65" si="39">D52+D56+D60+D64</f>
        <v>22577986</v>
      </c>
      <c r="E65" s="473">
        <f t="shared" si="29"/>
        <v>4490445323596</v>
      </c>
      <c r="F65" s="473">
        <f t="shared" si="39"/>
        <v>26886393</v>
      </c>
      <c r="G65" s="473">
        <f t="shared" si="39"/>
        <v>258580807</v>
      </c>
      <c r="H65" s="474">
        <f t="shared" si="31"/>
        <v>9.6175343044342174</v>
      </c>
    </row>
    <row r="66" spans="1:11" ht="15">
      <c r="A66" s="318"/>
      <c r="B66" s="318"/>
      <c r="C66" s="319"/>
      <c r="D66" s="319"/>
      <c r="E66" s="319"/>
      <c r="F66" s="320"/>
      <c r="G66" s="288"/>
      <c r="H66" s="320"/>
    </row>
    <row r="67" spans="1:11" ht="13.5" thickBot="1">
      <c r="K67" s="308"/>
    </row>
    <row r="68" spans="1:11" ht="39" customHeight="1">
      <c r="A68" s="553" t="s">
        <v>1969</v>
      </c>
      <c r="B68" s="554"/>
      <c r="C68" s="554"/>
      <c r="D68" s="554"/>
      <c r="E68" s="554"/>
      <c r="F68" s="555"/>
    </row>
    <row r="69" spans="1:11" ht="102">
      <c r="A69" s="284" t="s">
        <v>1710</v>
      </c>
      <c r="B69" s="285" t="s">
        <v>1665</v>
      </c>
      <c r="C69" s="301" t="s">
        <v>1948</v>
      </c>
      <c r="D69" s="301" t="s">
        <v>1949</v>
      </c>
      <c r="E69" s="301" t="s">
        <v>1950</v>
      </c>
      <c r="F69" s="333" t="s">
        <v>1951</v>
      </c>
    </row>
    <row r="70" spans="1:11" ht="25.5">
      <c r="A70" s="284">
        <v>1</v>
      </c>
      <c r="B70" s="285">
        <v>2</v>
      </c>
      <c r="C70" s="301">
        <v>3</v>
      </c>
      <c r="D70" s="301">
        <v>4</v>
      </c>
      <c r="E70" s="301">
        <v>5</v>
      </c>
      <c r="F70" s="333" t="s">
        <v>1952</v>
      </c>
    </row>
    <row r="71" spans="1:11">
      <c r="A71" s="289">
        <f>A49</f>
        <v>1</v>
      </c>
      <c r="B71" s="277">
        <f>B49</f>
        <v>45748</v>
      </c>
      <c r="C71" s="341">
        <f>F6</f>
        <v>20020108</v>
      </c>
      <c r="D71" s="309">
        <v>53878.456140081049</v>
      </c>
      <c r="E71" s="341">
        <f>D6</f>
        <v>2011457</v>
      </c>
      <c r="F71" s="351">
        <f>(D71*E71)/(C71*E71)</f>
        <v>2.6912170573745683E-3</v>
      </c>
    </row>
    <row r="72" spans="1:11">
      <c r="A72" s="289">
        <f t="shared" ref="A72:B87" si="40">A50</f>
        <v>2</v>
      </c>
      <c r="B72" s="277">
        <f t="shared" si="40"/>
        <v>45778</v>
      </c>
      <c r="C72" s="341">
        <f t="shared" ref="C72:C73" si="41">F7</f>
        <v>45439828</v>
      </c>
      <c r="D72" s="309">
        <v>166191.35341315981</v>
      </c>
      <c r="E72" s="341">
        <f t="shared" ref="E72:E73" si="42">D7</f>
        <v>2026725</v>
      </c>
      <c r="F72" s="351">
        <f t="shared" ref="F72:F86" si="43">(D72*E72)/(C72*E72)</f>
        <v>3.6573939807421764E-3</v>
      </c>
    </row>
    <row r="73" spans="1:11">
      <c r="A73" s="289">
        <f t="shared" si="40"/>
        <v>3</v>
      </c>
      <c r="B73" s="277">
        <f t="shared" si="40"/>
        <v>45809</v>
      </c>
      <c r="C73" s="341">
        <f t="shared" si="41"/>
        <v>39960801</v>
      </c>
      <c r="D73" s="309">
        <v>91861.793623770849</v>
      </c>
      <c r="E73" s="341">
        <f t="shared" si="42"/>
        <v>2039783</v>
      </c>
      <c r="F73" s="351">
        <f t="shared" si="43"/>
        <v>2.2987976047770128E-3</v>
      </c>
    </row>
    <row r="74" spans="1:11">
      <c r="A74" s="292">
        <f t="shared" si="40"/>
        <v>4</v>
      </c>
      <c r="B74" s="278" t="str">
        <f t="shared" si="40"/>
        <v>1st Qtr</v>
      </c>
      <c r="C74" s="326">
        <f>SUM(C71:C73)</f>
        <v>105420737</v>
      </c>
      <c r="D74" s="311">
        <f t="shared" ref="D74:E74" si="44">SUM(D71:D73)</f>
        <v>311931.60317701171</v>
      </c>
      <c r="E74" s="310">
        <f t="shared" si="44"/>
        <v>6077965</v>
      </c>
      <c r="F74" s="353">
        <f t="shared" si="43"/>
        <v>2.9589207214232595E-3</v>
      </c>
    </row>
    <row r="75" spans="1:11">
      <c r="A75" s="289">
        <f t="shared" si="40"/>
        <v>5</v>
      </c>
      <c r="B75" s="277">
        <f t="shared" si="40"/>
        <v>45839</v>
      </c>
      <c r="C75" s="340">
        <f>F10</f>
        <v>36793806</v>
      </c>
      <c r="D75" s="309">
        <v>93335.3442943056</v>
      </c>
      <c r="E75" s="340">
        <f t="shared" ref="E75:E85" si="45">D10</f>
        <v>2046313</v>
      </c>
      <c r="F75" s="351">
        <f t="shared" si="43"/>
        <v>2.5367134972203091E-3</v>
      </c>
    </row>
    <row r="76" spans="1:11">
      <c r="A76" s="289">
        <f t="shared" si="40"/>
        <v>6</v>
      </c>
      <c r="B76" s="277">
        <f t="shared" si="40"/>
        <v>45870</v>
      </c>
      <c r="C76" s="340">
        <f>F11</f>
        <v>36828211</v>
      </c>
      <c r="D76" s="309">
        <v>94449.582816226815</v>
      </c>
      <c r="E76" s="340">
        <f t="shared" si="45"/>
        <v>2018010</v>
      </c>
      <c r="F76" s="351">
        <f t="shared" si="43"/>
        <v>2.5645987206988365E-3</v>
      </c>
    </row>
    <row r="77" spans="1:11">
      <c r="A77" s="289">
        <f t="shared" si="40"/>
        <v>7</v>
      </c>
      <c r="B77" s="277">
        <f t="shared" si="40"/>
        <v>45901</v>
      </c>
      <c r="C77" s="340">
        <f>F12</f>
        <v>32680962</v>
      </c>
      <c r="D77" s="309">
        <v>92337.846071122767</v>
      </c>
      <c r="E77" s="340">
        <f t="shared" si="45"/>
        <v>1981202</v>
      </c>
      <c r="F77" s="351">
        <f t="shared" si="43"/>
        <v>2.8254323135017494E-3</v>
      </c>
    </row>
    <row r="78" spans="1:11">
      <c r="A78" s="292">
        <f t="shared" si="40"/>
        <v>8</v>
      </c>
      <c r="B78" s="278" t="str">
        <f t="shared" si="40"/>
        <v>2nd Qtr</v>
      </c>
      <c r="C78" s="310">
        <f>SUM(C75:C77)</f>
        <v>106302979</v>
      </c>
      <c r="D78" s="311">
        <f t="shared" ref="D78:E78" si="46">SUM(D75:D77)</f>
        <v>280122.77318165521</v>
      </c>
      <c r="E78" s="310">
        <f t="shared" si="46"/>
        <v>6045525</v>
      </c>
      <c r="F78" s="353">
        <f t="shared" si="43"/>
        <v>2.6351356830898896E-3</v>
      </c>
    </row>
    <row r="79" spans="1:11">
      <c r="A79" s="289">
        <f t="shared" si="40"/>
        <v>9</v>
      </c>
      <c r="B79" s="277">
        <f t="shared" si="40"/>
        <v>45931</v>
      </c>
      <c r="C79" s="340">
        <f>F14</f>
        <v>29234976</v>
      </c>
      <c r="D79" s="309">
        <v>104653.18410019676</v>
      </c>
      <c r="E79" s="340">
        <f t="shared" si="45"/>
        <v>1934751</v>
      </c>
      <c r="F79" s="351">
        <f t="shared" si="43"/>
        <v>3.5797253296940197E-3</v>
      </c>
    </row>
    <row r="80" spans="1:11">
      <c r="A80" s="289">
        <f t="shared" si="40"/>
        <v>10</v>
      </c>
      <c r="B80" s="277">
        <f t="shared" si="40"/>
        <v>45962</v>
      </c>
      <c r="C80" s="340">
        <f>F15</f>
        <v>23365095</v>
      </c>
      <c r="D80" s="309">
        <v>57336.383468495354</v>
      </c>
      <c r="E80" s="340">
        <f t="shared" si="45"/>
        <v>1979651</v>
      </c>
      <c r="F80" s="351">
        <f t="shared" si="43"/>
        <v>2.4539332482275528E-3</v>
      </c>
    </row>
    <row r="81" spans="1:6">
      <c r="A81" s="289">
        <f t="shared" si="40"/>
        <v>11</v>
      </c>
      <c r="B81" s="277">
        <f t="shared" si="40"/>
        <v>45992</v>
      </c>
      <c r="C81" s="340">
        <f>F16</f>
        <v>20264100</v>
      </c>
      <c r="D81" s="309">
        <v>51949.710562847213</v>
      </c>
      <c r="E81" s="340">
        <f t="shared" si="45"/>
        <v>2009720</v>
      </c>
      <c r="F81" s="351">
        <f t="shared" si="43"/>
        <v>2.5636327575785361E-3</v>
      </c>
    </row>
    <row r="82" spans="1:6" ht="13.5" thickBot="1">
      <c r="A82" s="329">
        <f t="shared" si="40"/>
        <v>12</v>
      </c>
      <c r="B82" s="330" t="str">
        <f t="shared" si="40"/>
        <v>3rd Qtr</v>
      </c>
      <c r="C82" s="450">
        <f>SUM(C79:C81)</f>
        <v>72864171</v>
      </c>
      <c r="D82" s="467">
        <f t="shared" ref="D82:E82" si="47">SUM(D79:D81)</f>
        <v>213939.27813153932</v>
      </c>
      <c r="E82" s="450">
        <f t="shared" si="47"/>
        <v>5924122</v>
      </c>
      <c r="F82" s="451">
        <f t="shared" si="43"/>
        <v>2.9361382308396716E-3</v>
      </c>
    </row>
    <row r="83" spans="1:6">
      <c r="A83" s="423">
        <f t="shared" si="40"/>
        <v>13</v>
      </c>
      <c r="B83" s="424">
        <f t="shared" si="40"/>
        <v>46023</v>
      </c>
      <c r="C83" s="468">
        <f>F18</f>
        <v>21689768</v>
      </c>
      <c r="D83" s="469">
        <v>51469.743310185186</v>
      </c>
      <c r="E83" s="468">
        <f t="shared" si="45"/>
        <v>1981868</v>
      </c>
      <c r="F83" s="351">
        <f t="shared" si="43"/>
        <v>2.3729964889520803E-3</v>
      </c>
    </row>
    <row r="84" spans="1:6">
      <c r="A84" s="289">
        <f t="shared" si="40"/>
        <v>14</v>
      </c>
      <c r="B84" s="277">
        <f t="shared" si="40"/>
        <v>46054</v>
      </c>
      <c r="C84" s="340">
        <f>F19</f>
        <v>11718601</v>
      </c>
      <c r="D84" s="309">
        <v>22799.082905092593</v>
      </c>
      <c r="E84" s="340">
        <f t="shared" si="45"/>
        <v>1651636</v>
      </c>
      <c r="F84" s="351">
        <f t="shared" si="43"/>
        <v>1.9455464782095228E-3</v>
      </c>
    </row>
    <row r="85" spans="1:6">
      <c r="A85" s="289">
        <f t="shared" si="40"/>
        <v>15</v>
      </c>
      <c r="B85" s="277">
        <f t="shared" si="40"/>
        <v>46082</v>
      </c>
      <c r="C85" s="340">
        <f>F20</f>
        <v>17643932</v>
      </c>
      <c r="D85" s="309">
        <v>38907.940416666672</v>
      </c>
      <c r="E85" s="340">
        <f t="shared" si="45"/>
        <v>1793476</v>
      </c>
      <c r="F85" s="351">
        <f t="shared" si="43"/>
        <v>2.2051740177113964E-3</v>
      </c>
    </row>
    <row r="86" spans="1:6" ht="13.5" thickBot="1">
      <c r="A86" s="292">
        <f t="shared" si="40"/>
        <v>16</v>
      </c>
      <c r="B86" s="278" t="str">
        <f t="shared" si="40"/>
        <v>4th Qtr</v>
      </c>
      <c r="C86" s="310">
        <f>SUM(C83:C85)</f>
        <v>51052301</v>
      </c>
      <c r="D86" s="311">
        <f t="shared" ref="D86:E86" si="48">SUM(D83:D85)</f>
        <v>113176.76663194445</v>
      </c>
      <c r="E86" s="310">
        <f t="shared" si="48"/>
        <v>5426980</v>
      </c>
      <c r="F86" s="451">
        <f t="shared" si="43"/>
        <v>2.2168788559000395E-3</v>
      </c>
    </row>
    <row r="87" spans="1:6" ht="13.5" thickBot="1">
      <c r="A87" s="476">
        <f t="shared" si="40"/>
        <v>0</v>
      </c>
      <c r="B87" s="354" t="str">
        <f t="shared" si="40"/>
        <v>Yearly Data</v>
      </c>
      <c r="C87" s="370">
        <f>C74+C78+C82+C86</f>
        <v>335640188</v>
      </c>
      <c r="D87" s="370">
        <f t="shared" ref="D87:E87" si="49">D74+D78+D82+D86</f>
        <v>919170.42112215073</v>
      </c>
      <c r="E87" s="370">
        <f t="shared" si="49"/>
        <v>23474592</v>
      </c>
      <c r="F87" s="371">
        <f>(D87*E87)/(C87*E87)</f>
        <v>2.7385588912915006E-3</v>
      </c>
    </row>
    <row r="88" spans="1:6">
      <c r="A88" s="323"/>
      <c r="B88" s="323"/>
    </row>
  </sheetData>
  <mergeCells count="6">
    <mergeCell ref="A68:F68"/>
    <mergeCell ref="A1:J1"/>
    <mergeCell ref="A2:J2"/>
    <mergeCell ref="A3:G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40" workbookViewId="0">
      <selection activeCell="F10" sqref="F10:F16"/>
    </sheetView>
  </sheetViews>
  <sheetFormatPr defaultColWidth="9.140625" defaultRowHeight="12.75"/>
  <cols>
    <col min="1" max="1" width="6.140625" style="282" customWidth="1"/>
    <col min="2" max="2" width="10.7109375" style="282" bestFit="1" customWidth="1"/>
    <col min="3" max="8" width="16.5703125" style="282" customWidth="1"/>
    <col min="9" max="9" width="17.42578125" style="282" customWidth="1"/>
    <col min="10" max="10" width="10.7109375" style="282" customWidth="1"/>
    <col min="11" max="11" width="10.85546875" style="282" bestFit="1" customWidth="1"/>
    <col min="12" max="12" width="9.140625" style="282"/>
    <col min="13" max="13" width="13.42578125" style="282" customWidth="1"/>
    <col min="14" max="14" width="12.28515625" style="282" customWidth="1"/>
    <col min="15" max="15" width="11.85546875" style="282" bestFit="1" customWidth="1"/>
    <col min="16" max="16384" width="9.140625" style="282"/>
  </cols>
  <sheetData>
    <row r="1" spans="1:10" ht="26.25">
      <c r="A1" s="530" t="s">
        <v>1921</v>
      </c>
      <c r="B1" s="531"/>
      <c r="C1" s="531"/>
      <c r="D1" s="531"/>
      <c r="E1" s="531"/>
      <c r="F1" s="531"/>
      <c r="G1" s="531"/>
      <c r="H1" s="531"/>
      <c r="I1" s="531"/>
      <c r="J1" s="531"/>
    </row>
    <row r="2" spans="1:10" ht="15">
      <c r="A2" s="532" t="str">
        <f>'SoP 010-013 JGY'!A2:J2</f>
        <v>Year 2025-26  (April-25 to March-2026)</v>
      </c>
      <c r="B2" s="533"/>
      <c r="C2" s="533"/>
      <c r="D2" s="533"/>
      <c r="E2" s="533"/>
      <c r="F2" s="533"/>
      <c r="G2" s="533"/>
      <c r="H2" s="533"/>
      <c r="I2" s="533"/>
      <c r="J2" s="533"/>
    </row>
    <row r="3" spans="1:10" s="283" customFormat="1" ht="37.5" customHeight="1" thickBot="1">
      <c r="A3" s="534" t="s">
        <v>1970</v>
      </c>
      <c r="B3" s="535"/>
      <c r="C3" s="535"/>
      <c r="D3" s="535"/>
      <c r="E3" s="535"/>
      <c r="F3" s="535"/>
      <c r="G3" s="535"/>
      <c r="H3" s="535"/>
      <c r="I3" s="535"/>
      <c r="J3" s="535"/>
    </row>
    <row r="4" spans="1:10" s="283" customFormat="1" ht="140.25">
      <c r="A4" s="335" t="s">
        <v>1710</v>
      </c>
      <c r="B4" s="336" t="s">
        <v>1665</v>
      </c>
      <c r="C4" s="337" t="s">
        <v>1922</v>
      </c>
      <c r="D4" s="337" t="s">
        <v>1923</v>
      </c>
      <c r="E4" s="337" t="s">
        <v>1924</v>
      </c>
      <c r="F4" s="338" t="s">
        <v>1925</v>
      </c>
      <c r="G4" s="339" t="s">
        <v>1926</v>
      </c>
      <c r="H4" s="288"/>
    </row>
    <row r="5" spans="1:10" s="283" customFormat="1">
      <c r="A5" s="289">
        <v>1</v>
      </c>
      <c r="B5" s="290">
        <v>2</v>
      </c>
      <c r="C5" s="290">
        <v>3</v>
      </c>
      <c r="D5" s="290">
        <v>4</v>
      </c>
      <c r="E5" s="290">
        <v>5</v>
      </c>
      <c r="F5" s="290" t="s">
        <v>1927</v>
      </c>
      <c r="G5" s="334" t="s">
        <v>1928</v>
      </c>
      <c r="H5" s="288"/>
    </row>
    <row r="6" spans="1:10" s="283" customFormat="1">
      <c r="A6" s="289">
        <f>'SoP 010-013 Overall'!A6</f>
        <v>1</v>
      </c>
      <c r="B6" s="277">
        <f>'SoP 010-013 Overall'!B6</f>
        <v>45748</v>
      </c>
      <c r="C6" s="324">
        <v>5639</v>
      </c>
      <c r="D6" s="324">
        <v>1953787</v>
      </c>
      <c r="E6" s="324">
        <v>2681600</v>
      </c>
      <c r="F6" s="324">
        <v>9460736</v>
      </c>
      <c r="G6" s="349">
        <f>F6/E6</f>
        <v>3.5280190930787589</v>
      </c>
      <c r="H6" s="288"/>
    </row>
    <row r="7" spans="1:10" s="283" customFormat="1">
      <c r="A7" s="289">
        <f>'SoP 010-013 Overall'!A7</f>
        <v>2</v>
      </c>
      <c r="B7" s="277">
        <f>'SoP 010-013 Overall'!B7</f>
        <v>45778</v>
      </c>
      <c r="C7" s="324">
        <v>10929</v>
      </c>
      <c r="D7" s="324">
        <v>2229627</v>
      </c>
      <c r="E7" s="324">
        <v>2689595</v>
      </c>
      <c r="F7" s="324">
        <v>18433760</v>
      </c>
      <c r="G7" s="349">
        <f t="shared" ref="G7:G22" si="0">F7/E7</f>
        <v>6.853730766156243</v>
      </c>
      <c r="H7" s="288"/>
    </row>
    <row r="8" spans="1:10" s="283" customFormat="1">
      <c r="A8" s="289">
        <f>'SoP 010-013 Overall'!A8</f>
        <v>3</v>
      </c>
      <c r="B8" s="277">
        <f>'SoP 010-013 Overall'!B8</f>
        <v>45809</v>
      </c>
      <c r="C8" s="324">
        <v>10609</v>
      </c>
      <c r="D8" s="324">
        <v>2199869</v>
      </c>
      <c r="E8" s="324">
        <v>2694950</v>
      </c>
      <c r="F8" s="324">
        <v>16643663</v>
      </c>
      <c r="G8" s="349">
        <f t="shared" si="0"/>
        <v>6.1758707953765377</v>
      </c>
      <c r="H8" s="288"/>
    </row>
    <row r="9" spans="1:10" s="283" customFormat="1" ht="13.5" thickBot="1">
      <c r="A9" s="329">
        <f>'SoP 010-013 Overall'!A9</f>
        <v>4</v>
      </c>
      <c r="B9" s="330" t="str">
        <f>'SoP 010-013 Overall'!B9</f>
        <v>1st Qtr</v>
      </c>
      <c r="C9" s="331">
        <f>SUM(C6:C8)</f>
        <v>27177</v>
      </c>
      <c r="D9" s="331">
        <f t="shared" ref="D9:F9" si="1">SUM(D6:D8)</f>
        <v>6383283</v>
      </c>
      <c r="E9" s="331">
        <f t="shared" si="1"/>
        <v>8066145</v>
      </c>
      <c r="F9" s="331">
        <f t="shared" si="1"/>
        <v>44538159</v>
      </c>
      <c r="G9" s="332">
        <f t="shared" si="0"/>
        <v>5.5216164599074276</v>
      </c>
      <c r="H9" s="288"/>
    </row>
    <row r="10" spans="1:10" s="283" customFormat="1">
      <c r="A10" s="423">
        <f>'SoP 010-013 Overall'!A10</f>
        <v>5</v>
      </c>
      <c r="B10" s="424">
        <f>'SoP 010-013 Overall'!B10</f>
        <v>45839</v>
      </c>
      <c r="C10" s="425">
        <v>9039</v>
      </c>
      <c r="D10" s="425">
        <v>2010355</v>
      </c>
      <c r="E10" s="425">
        <v>2709149</v>
      </c>
      <c r="F10" s="425">
        <v>13993112</v>
      </c>
      <c r="G10" s="472">
        <f t="shared" si="0"/>
        <v>5.1651319288824649</v>
      </c>
      <c r="H10" s="288"/>
    </row>
    <row r="11" spans="1:10" s="283" customFormat="1">
      <c r="A11" s="289">
        <f>'SoP 010-013 Overall'!A11</f>
        <v>6</v>
      </c>
      <c r="B11" s="277">
        <f>'SoP 010-013 Overall'!B11</f>
        <v>45870</v>
      </c>
      <c r="C11" s="290">
        <v>8354</v>
      </c>
      <c r="D11" s="290">
        <v>2041808</v>
      </c>
      <c r="E11" s="290">
        <v>2712657</v>
      </c>
      <c r="F11" s="290">
        <v>13195315</v>
      </c>
      <c r="G11" s="349">
        <f t="shared" si="0"/>
        <v>4.8643507085488507</v>
      </c>
      <c r="H11" s="288"/>
    </row>
    <row r="12" spans="1:10" s="283" customFormat="1">
      <c r="A12" s="289">
        <f>'SoP 010-013 Overall'!A12</f>
        <v>7</v>
      </c>
      <c r="B12" s="277">
        <f>'SoP 010-013 Overall'!B12</f>
        <v>45901</v>
      </c>
      <c r="C12" s="290">
        <v>7448</v>
      </c>
      <c r="D12" s="290">
        <v>1954271</v>
      </c>
      <c r="E12" s="290">
        <v>2712929</v>
      </c>
      <c r="F12" s="290">
        <v>11601951</v>
      </c>
      <c r="G12" s="349">
        <f t="shared" si="0"/>
        <v>4.276540595054275</v>
      </c>
      <c r="H12" s="288"/>
    </row>
    <row r="13" spans="1:10" s="283" customFormat="1">
      <c r="A13" s="292">
        <f>'SoP 010-013 Overall'!A13</f>
        <v>8</v>
      </c>
      <c r="B13" s="278" t="str">
        <f>'SoP 010-013 Overall'!B13</f>
        <v>2nd Qtr</v>
      </c>
      <c r="C13" s="293">
        <f>SUM(C10:C12)</f>
        <v>24841</v>
      </c>
      <c r="D13" s="293">
        <f t="shared" ref="D13:F13" si="2">SUM(D10:D12)</f>
        <v>6006434</v>
      </c>
      <c r="E13" s="293">
        <f t="shared" si="2"/>
        <v>8134735</v>
      </c>
      <c r="F13" s="293">
        <f t="shared" si="2"/>
        <v>38790378</v>
      </c>
      <c r="G13" s="362">
        <f t="shared" si="0"/>
        <v>4.7684869882055159</v>
      </c>
      <c r="H13" s="288"/>
    </row>
    <row r="14" spans="1:10" s="283" customFormat="1">
      <c r="A14" s="289">
        <f>'SoP 010-013 Overall'!A14</f>
        <v>9</v>
      </c>
      <c r="B14" s="277">
        <f>'SoP 010-013 Overall'!B14</f>
        <v>45931</v>
      </c>
      <c r="C14" s="290">
        <v>7396</v>
      </c>
      <c r="D14" s="290">
        <v>1848618</v>
      </c>
      <c r="E14" s="290">
        <v>2746522</v>
      </c>
      <c r="F14" s="290">
        <v>12652027</v>
      </c>
      <c r="G14" s="349">
        <f t="shared" si="0"/>
        <v>4.6065631369419213</v>
      </c>
      <c r="H14" s="288"/>
    </row>
    <row r="15" spans="1:10" s="283" customFormat="1">
      <c r="A15" s="289">
        <f>'SoP 010-013 Overall'!A15</f>
        <v>10</v>
      </c>
      <c r="B15" s="277">
        <f>'SoP 010-013 Overall'!B15</f>
        <v>45962</v>
      </c>
      <c r="C15" s="290">
        <v>6169</v>
      </c>
      <c r="D15" s="290">
        <v>1770708</v>
      </c>
      <c r="E15" s="290">
        <v>2756926</v>
      </c>
      <c r="F15" s="290">
        <v>9348132</v>
      </c>
      <c r="G15" s="349">
        <f t="shared" si="0"/>
        <v>3.3907808914711528</v>
      </c>
      <c r="H15" s="288"/>
    </row>
    <row r="16" spans="1:10" s="283" customFormat="1">
      <c r="A16" s="289">
        <f>'SoP 010-013 Overall'!A16</f>
        <v>11</v>
      </c>
      <c r="B16" s="277">
        <f>'SoP 010-013 Overall'!B16</f>
        <v>45992</v>
      </c>
      <c r="C16" s="290">
        <v>5465</v>
      </c>
      <c r="D16" s="290">
        <v>1782923</v>
      </c>
      <c r="E16" s="290">
        <v>2779677</v>
      </c>
      <c r="F16" s="290">
        <v>9094349</v>
      </c>
      <c r="G16" s="349">
        <f t="shared" si="0"/>
        <v>3.2717286936575722</v>
      </c>
      <c r="H16" s="288"/>
    </row>
    <row r="17" spans="1:10" s="283" customFormat="1" ht="13.5" thickBot="1">
      <c r="A17" s="329">
        <f>'SoP 010-013 Overall'!A17</f>
        <v>12</v>
      </c>
      <c r="B17" s="330" t="str">
        <f>'SoP 010-013 Overall'!B17</f>
        <v>3rd Qtr</v>
      </c>
      <c r="C17" s="331">
        <f>SUM(C14:C16)</f>
        <v>19030</v>
      </c>
      <c r="D17" s="331">
        <f t="shared" ref="D17:F17" si="3">SUM(D14:D16)</f>
        <v>5402249</v>
      </c>
      <c r="E17" s="331">
        <f t="shared" si="3"/>
        <v>8283125</v>
      </c>
      <c r="F17" s="331">
        <f t="shared" si="3"/>
        <v>31094508</v>
      </c>
      <c r="G17" s="332">
        <f t="shared" si="0"/>
        <v>3.7539585603259638</v>
      </c>
      <c r="H17" s="288"/>
    </row>
    <row r="18" spans="1:10" s="283" customFormat="1">
      <c r="A18" s="423">
        <f>'SoP 010-013 Overall'!A18</f>
        <v>13</v>
      </c>
      <c r="B18" s="424">
        <f>'SoP 010-013 Overall'!B18</f>
        <v>46023</v>
      </c>
      <c r="C18" s="425">
        <v>7395</v>
      </c>
      <c r="D18" s="425">
        <v>2058754</v>
      </c>
      <c r="E18" s="425">
        <v>2780902</v>
      </c>
      <c r="F18" s="425">
        <v>14999871</v>
      </c>
      <c r="G18" s="426">
        <f t="shared" si="0"/>
        <v>5.3938869474724385</v>
      </c>
      <c r="H18" s="288"/>
    </row>
    <row r="19" spans="1:10" s="283" customFormat="1" ht="15">
      <c r="A19" s="289">
        <f>'SoP 010-013 Overall'!A19</f>
        <v>14</v>
      </c>
      <c r="B19" s="277">
        <f>'SoP 010-013 Overall'!B19</f>
        <v>46054</v>
      </c>
      <c r="C19" s="425">
        <v>3205</v>
      </c>
      <c r="D19" s="425">
        <v>1414420</v>
      </c>
      <c r="E19" s="425">
        <v>2786872.0000009998</v>
      </c>
      <c r="F19" s="425">
        <v>5574909</v>
      </c>
      <c r="G19" s="426">
        <f t="shared" si="0"/>
        <v>2.0004180313979258</v>
      </c>
      <c r="H19" s="288"/>
      <c r="I19" s="296"/>
    </row>
    <row r="20" spans="1:10" s="283" customFormat="1" ht="15">
      <c r="A20" s="289">
        <f>'SoP 010-013 Overall'!A20</f>
        <v>15</v>
      </c>
      <c r="B20" s="277">
        <f>'SoP 010-013 Overall'!B20</f>
        <v>46082</v>
      </c>
      <c r="C20" s="425">
        <v>4822</v>
      </c>
      <c r="D20" s="425">
        <v>1789543</v>
      </c>
      <c r="E20" s="425">
        <v>2791311.0000009998</v>
      </c>
      <c r="F20" s="425">
        <v>8086551</v>
      </c>
      <c r="G20" s="426">
        <f t="shared" si="0"/>
        <v>2.8970440771369095</v>
      </c>
      <c r="H20" s="288"/>
      <c r="I20" s="296"/>
    </row>
    <row r="21" spans="1:10" s="283" customFormat="1" ht="15">
      <c r="A21" s="293">
        <f>'SoP 010-013 Overall'!A21</f>
        <v>16</v>
      </c>
      <c r="B21" s="278" t="str">
        <f>'SoP 010-013 Overall'!B21</f>
        <v>4th Qtr</v>
      </c>
      <c r="C21" s="293">
        <f>SUM(C18:C20)</f>
        <v>15422</v>
      </c>
      <c r="D21" s="293">
        <f t="shared" ref="D21:F21" si="4">SUM(D18:D20)</f>
        <v>5262717</v>
      </c>
      <c r="E21" s="293">
        <f t="shared" si="4"/>
        <v>8359085.0000020005</v>
      </c>
      <c r="F21" s="293">
        <f t="shared" si="4"/>
        <v>28661331</v>
      </c>
      <c r="G21" s="294">
        <f t="shared" si="0"/>
        <v>3.4287641530135344</v>
      </c>
      <c r="H21" s="288"/>
      <c r="I21" s="296"/>
    </row>
    <row r="22" spans="1:10" s="283" customFormat="1" ht="15">
      <c r="A22" s="447">
        <f>'SoP 010-013 Overall'!A22</f>
        <v>0</v>
      </c>
      <c r="B22" s="429" t="str">
        <f>'SoP 010-013 Overall'!B22</f>
        <v>Yearly Data</v>
      </c>
      <c r="C22" s="477">
        <f>C9+C13+C17+C21</f>
        <v>86470</v>
      </c>
      <c r="D22" s="477">
        <f t="shared" ref="D22:F22" si="5">D9+D13+D17+D21</f>
        <v>23054683</v>
      </c>
      <c r="E22" s="477">
        <f t="shared" si="5"/>
        <v>32843090.000002</v>
      </c>
      <c r="F22" s="477">
        <f t="shared" si="5"/>
        <v>143084376</v>
      </c>
      <c r="G22" s="478">
        <f t="shared" si="0"/>
        <v>4.3566051793540526</v>
      </c>
      <c r="H22" s="288"/>
      <c r="I22" s="296"/>
    </row>
    <row r="23" spans="1:10" s="283" customFormat="1" ht="13.5" thickBot="1">
      <c r="A23" s="297"/>
      <c r="B23" s="298"/>
      <c r="C23" s="299"/>
      <c r="D23" s="299"/>
      <c r="E23" s="300"/>
      <c r="F23" s="288"/>
      <c r="G23" s="288"/>
      <c r="H23" s="288"/>
    </row>
    <row r="24" spans="1:10" s="283" customFormat="1" ht="15.75" thickBot="1">
      <c r="A24" s="546" t="s">
        <v>1971</v>
      </c>
      <c r="B24" s="547"/>
      <c r="C24" s="547"/>
      <c r="D24" s="547"/>
      <c r="E24" s="547"/>
      <c r="F24" s="547"/>
      <c r="G24" s="547"/>
      <c r="H24" s="547"/>
      <c r="I24" s="547"/>
      <c r="J24" s="548"/>
    </row>
    <row r="25" spans="1:10" s="283" customFormat="1" ht="102">
      <c r="A25" s="335" t="s">
        <v>1710</v>
      </c>
      <c r="B25" s="336" t="s">
        <v>1665</v>
      </c>
      <c r="C25" s="364" t="s">
        <v>1929</v>
      </c>
      <c r="D25" s="337" t="s">
        <v>1930</v>
      </c>
      <c r="E25" s="337" t="s">
        <v>1931</v>
      </c>
      <c r="F25" s="337" t="s">
        <v>1932</v>
      </c>
      <c r="G25" s="338" t="s">
        <v>1933</v>
      </c>
      <c r="H25" s="337" t="s">
        <v>1934</v>
      </c>
      <c r="I25" s="337" t="s">
        <v>1935</v>
      </c>
      <c r="J25" s="365" t="s">
        <v>1936</v>
      </c>
    </row>
    <row r="26" spans="1:10" s="283" customFormat="1">
      <c r="A26" s="284"/>
      <c r="B26" s="285"/>
      <c r="C26" s="301" t="s">
        <v>1937</v>
      </c>
      <c r="D26" s="286" t="s">
        <v>1938</v>
      </c>
      <c r="E26" s="286" t="s">
        <v>1938</v>
      </c>
      <c r="F26" s="301" t="s">
        <v>1937</v>
      </c>
      <c r="G26" s="287" t="s">
        <v>1938</v>
      </c>
      <c r="H26" s="301" t="s">
        <v>1937</v>
      </c>
      <c r="I26" s="286" t="s">
        <v>1938</v>
      </c>
      <c r="J26" s="317" t="s">
        <v>1938</v>
      </c>
    </row>
    <row r="27" spans="1:10" s="283" customFormat="1">
      <c r="A27" s="289">
        <v>1</v>
      </c>
      <c r="B27" s="290">
        <v>2</v>
      </c>
      <c r="C27" s="290">
        <v>3</v>
      </c>
      <c r="D27" s="290">
        <v>4</v>
      </c>
      <c r="E27" s="290" t="s">
        <v>1939</v>
      </c>
      <c r="F27" s="290">
        <v>6</v>
      </c>
      <c r="G27" s="290" t="s">
        <v>1940</v>
      </c>
      <c r="H27" s="290">
        <v>8</v>
      </c>
      <c r="I27" s="290" t="s">
        <v>2015</v>
      </c>
      <c r="J27" s="334" t="s">
        <v>2016</v>
      </c>
    </row>
    <row r="28" spans="1:10" s="283" customFormat="1">
      <c r="A28" s="289">
        <f>A6</f>
        <v>1</v>
      </c>
      <c r="B28" s="277">
        <f>B6</f>
        <v>45748</v>
      </c>
      <c r="C28" s="344">
        <f>C6</f>
        <v>5639</v>
      </c>
      <c r="D28" s="302">
        <v>314.0670833333333</v>
      </c>
      <c r="E28" s="345">
        <f t="shared" ref="E28:E30" si="6">D28/C28</f>
        <v>5.5695528166932663E-2</v>
      </c>
      <c r="F28" s="342">
        <f t="shared" ref="F28:F30" si="7">D6</f>
        <v>1953787</v>
      </c>
      <c r="G28" s="346">
        <f t="shared" ref="G28:G34" si="8">F28*E28</f>
        <v>108817.19889068686</v>
      </c>
      <c r="H28" s="342">
        <f>E6</f>
        <v>2681600</v>
      </c>
      <c r="I28" s="302">
        <v>413465.21500000003</v>
      </c>
      <c r="J28" s="350">
        <f t="shared" ref="J28:J44" si="9">I28/H28</f>
        <v>0.15418601394689738</v>
      </c>
    </row>
    <row r="29" spans="1:10" s="283" customFormat="1">
      <c r="A29" s="289">
        <f t="shared" ref="A29:C44" si="10">A7</f>
        <v>2</v>
      </c>
      <c r="B29" s="277">
        <f t="shared" si="10"/>
        <v>45778</v>
      </c>
      <c r="C29" s="344">
        <f t="shared" si="10"/>
        <v>10929</v>
      </c>
      <c r="D29" s="302">
        <v>513.31000000000006</v>
      </c>
      <c r="E29" s="345">
        <f t="shared" si="6"/>
        <v>4.6967700613047857E-2</v>
      </c>
      <c r="F29" s="342">
        <f t="shared" si="7"/>
        <v>2229627</v>
      </c>
      <c r="G29" s="346">
        <f t="shared" si="8"/>
        <v>104720.45341476805</v>
      </c>
      <c r="H29" s="342">
        <f t="shared" ref="H29:H30" si="11">E7</f>
        <v>2689595</v>
      </c>
      <c r="I29" s="302">
        <v>632313.03291666659</v>
      </c>
      <c r="J29" s="350">
        <f t="shared" si="9"/>
        <v>0.23509600252702231</v>
      </c>
    </row>
    <row r="30" spans="1:10" s="283" customFormat="1">
      <c r="A30" s="289">
        <f t="shared" si="10"/>
        <v>3</v>
      </c>
      <c r="B30" s="277">
        <f t="shared" si="10"/>
        <v>45809</v>
      </c>
      <c r="C30" s="344">
        <f t="shared" si="10"/>
        <v>10609</v>
      </c>
      <c r="D30" s="302">
        <v>589.58791666666662</v>
      </c>
      <c r="E30" s="345">
        <f t="shared" si="6"/>
        <v>5.557431583246928E-2</v>
      </c>
      <c r="F30" s="342">
        <f t="shared" si="7"/>
        <v>2199869</v>
      </c>
      <c r="G30" s="346">
        <f t="shared" si="8"/>
        <v>122256.21459605836</v>
      </c>
      <c r="H30" s="342">
        <f t="shared" si="11"/>
        <v>2694950</v>
      </c>
      <c r="I30" s="302">
        <v>790332.40874999994</v>
      </c>
      <c r="J30" s="350">
        <f t="shared" si="9"/>
        <v>0.29326421965157051</v>
      </c>
    </row>
    <row r="31" spans="1:10" s="283" customFormat="1">
      <c r="A31" s="292">
        <f t="shared" si="10"/>
        <v>4</v>
      </c>
      <c r="B31" s="278" t="str">
        <f t="shared" si="10"/>
        <v>1st Qtr</v>
      </c>
      <c r="C31" s="325">
        <f>SUM(C28:C30)</f>
        <v>27177</v>
      </c>
      <c r="D31" s="303">
        <f>SUM(D28:D30)</f>
        <v>1416.9649999999999</v>
      </c>
      <c r="E31" s="304">
        <f>D31/C31</f>
        <v>5.2138389079000626E-2</v>
      </c>
      <c r="F31" s="293">
        <f t="shared" ref="F31:H31" si="12">SUM(F28:F30)</f>
        <v>6383283</v>
      </c>
      <c r="G31" s="303">
        <f t="shared" si="8"/>
        <v>332814.09265537036</v>
      </c>
      <c r="H31" s="293">
        <f t="shared" si="12"/>
        <v>8066145</v>
      </c>
      <c r="I31" s="303">
        <f>SUM(I28:I30)</f>
        <v>1836110.6566666665</v>
      </c>
      <c r="J31" s="363">
        <f t="shared" si="9"/>
        <v>0.22763174436693942</v>
      </c>
    </row>
    <row r="32" spans="1:10" s="283" customFormat="1">
      <c r="A32" s="289">
        <f t="shared" si="10"/>
        <v>5</v>
      </c>
      <c r="B32" s="277">
        <f t="shared" si="10"/>
        <v>45839</v>
      </c>
      <c r="C32" s="344">
        <f>C10</f>
        <v>9039</v>
      </c>
      <c r="D32" s="302">
        <v>375.95</v>
      </c>
      <c r="E32" s="345">
        <f>D32/C32</f>
        <v>4.1591990264409781E-2</v>
      </c>
      <c r="F32" s="342">
        <f t="shared" ref="F32:F34" si="13">D10</f>
        <v>2010355</v>
      </c>
      <c r="G32" s="346">
        <f>F32*E32</f>
        <v>83614.665588007527</v>
      </c>
      <c r="H32" s="342">
        <f t="shared" ref="H32:H42" si="14">E10</f>
        <v>2709149</v>
      </c>
      <c r="I32" s="302">
        <v>343702.59458333341</v>
      </c>
      <c r="J32" s="350">
        <f>I32/H32</f>
        <v>0.12686736483793745</v>
      </c>
    </row>
    <row r="33" spans="1:10" s="283" customFormat="1">
      <c r="A33" s="289">
        <f t="shared" si="10"/>
        <v>6</v>
      </c>
      <c r="B33" s="277">
        <f t="shared" si="10"/>
        <v>45870</v>
      </c>
      <c r="C33" s="344">
        <f t="shared" si="10"/>
        <v>8354</v>
      </c>
      <c r="D33" s="302">
        <v>287.20708333333334</v>
      </c>
      <c r="E33" s="345">
        <f t="shared" ref="E33:E34" si="15">D33/C33</f>
        <v>3.4379588620221849E-2</v>
      </c>
      <c r="F33" s="342">
        <f t="shared" si="13"/>
        <v>2041808</v>
      </c>
      <c r="G33" s="346">
        <f t="shared" si="8"/>
        <v>70196.519081477934</v>
      </c>
      <c r="H33" s="342">
        <f t="shared" si="14"/>
        <v>2712657</v>
      </c>
      <c r="I33" s="302">
        <v>310108.29250000004</v>
      </c>
      <c r="J33" s="350">
        <f t="shared" si="9"/>
        <v>0.11431902098201138</v>
      </c>
    </row>
    <row r="34" spans="1:10" s="283" customFormat="1">
      <c r="A34" s="289">
        <f t="shared" si="10"/>
        <v>7</v>
      </c>
      <c r="B34" s="277">
        <f t="shared" si="10"/>
        <v>45901</v>
      </c>
      <c r="C34" s="344">
        <f t="shared" si="10"/>
        <v>7448</v>
      </c>
      <c r="D34" s="302">
        <v>277.01041666666663</v>
      </c>
      <c r="E34" s="345">
        <f t="shared" si="15"/>
        <v>3.7192590852130322E-2</v>
      </c>
      <c r="F34" s="342">
        <f t="shared" si="13"/>
        <v>1954271</v>
      </c>
      <c r="G34" s="346">
        <f t="shared" si="8"/>
        <v>72684.401717183573</v>
      </c>
      <c r="H34" s="342">
        <f t="shared" si="14"/>
        <v>2712929</v>
      </c>
      <c r="I34" s="302">
        <v>304436.76374999993</v>
      </c>
      <c r="J34" s="350">
        <f t="shared" si="9"/>
        <v>0.11221700374392397</v>
      </c>
    </row>
    <row r="35" spans="1:10" s="283" customFormat="1">
      <c r="A35" s="292">
        <f t="shared" si="10"/>
        <v>8</v>
      </c>
      <c r="B35" s="278" t="str">
        <f t="shared" si="10"/>
        <v>2nd Qtr</v>
      </c>
      <c r="C35" s="325">
        <f>SUM(C32:C34)</f>
        <v>24841</v>
      </c>
      <c r="D35" s="303">
        <f>SUM(D32:D34)</f>
        <v>940.1674999999999</v>
      </c>
      <c r="E35" s="304">
        <f>D35/C35</f>
        <v>3.7847409524576305E-2</v>
      </c>
      <c r="F35" s="293">
        <f t="shared" ref="F35" si="16">SUM(F32:F34)</f>
        <v>6006434</v>
      </c>
      <c r="G35" s="303">
        <f>SUM(G32:G34)</f>
        <v>226495.58638666902</v>
      </c>
      <c r="H35" s="293">
        <f t="shared" ref="H35" si="17">SUM(H32:H34)</f>
        <v>8134735</v>
      </c>
      <c r="I35" s="303">
        <f>SUM(I32:I34)</f>
        <v>958247.65083333338</v>
      </c>
      <c r="J35" s="363">
        <f t="shared" si="9"/>
        <v>0.11779703344157288</v>
      </c>
    </row>
    <row r="36" spans="1:10" s="283" customFormat="1">
      <c r="A36" s="289">
        <f t="shared" si="10"/>
        <v>9</v>
      </c>
      <c r="B36" s="277">
        <f t="shared" si="10"/>
        <v>45931</v>
      </c>
      <c r="C36" s="344">
        <f>C14</f>
        <v>7396</v>
      </c>
      <c r="D36" s="302">
        <v>275.70166666666665</v>
      </c>
      <c r="E36" s="345">
        <f>D36/C36</f>
        <v>3.7277131782945734E-2</v>
      </c>
      <c r="F36" s="342">
        <f t="shared" ref="F36:F38" si="18">D14</f>
        <v>1848618</v>
      </c>
      <c r="G36" s="346">
        <f>F36*E36</f>
        <v>68911.176802325572</v>
      </c>
      <c r="H36" s="342">
        <f t="shared" si="14"/>
        <v>2746522</v>
      </c>
      <c r="I36" s="302">
        <v>361506.41958333325</v>
      </c>
      <c r="J36" s="350">
        <f>I36/H36</f>
        <v>0.13162334748577775</v>
      </c>
    </row>
    <row r="37" spans="1:10" s="283" customFormat="1">
      <c r="A37" s="289">
        <f t="shared" si="10"/>
        <v>10</v>
      </c>
      <c r="B37" s="277">
        <f t="shared" si="10"/>
        <v>45962</v>
      </c>
      <c r="C37" s="344">
        <f t="shared" si="10"/>
        <v>6169</v>
      </c>
      <c r="D37" s="302">
        <v>249.93416666666667</v>
      </c>
      <c r="E37" s="345">
        <f t="shared" ref="E37:E38" si="19">D37/C37</f>
        <v>4.0514535040795378E-2</v>
      </c>
      <c r="F37" s="342">
        <f t="shared" si="18"/>
        <v>1770708</v>
      </c>
      <c r="G37" s="346">
        <f t="shared" ref="G37:G38" si="20">F37*E37</f>
        <v>71739.41131301671</v>
      </c>
      <c r="H37" s="342">
        <f t="shared" si="14"/>
        <v>2756926</v>
      </c>
      <c r="I37" s="302">
        <v>275919.87625000003</v>
      </c>
      <c r="J37" s="350">
        <f t="shared" si="9"/>
        <v>0.10008243828452415</v>
      </c>
    </row>
    <row r="38" spans="1:10" s="283" customFormat="1">
      <c r="A38" s="289">
        <f t="shared" si="10"/>
        <v>11</v>
      </c>
      <c r="B38" s="277">
        <f t="shared" si="10"/>
        <v>45992</v>
      </c>
      <c r="C38" s="344">
        <f t="shared" si="10"/>
        <v>5465</v>
      </c>
      <c r="D38" s="302">
        <v>203.69333333333336</v>
      </c>
      <c r="E38" s="345">
        <f t="shared" si="19"/>
        <v>3.7272339127782862E-2</v>
      </c>
      <c r="F38" s="342">
        <f t="shared" si="18"/>
        <v>1782923</v>
      </c>
      <c r="G38" s="346">
        <f t="shared" si="20"/>
        <v>66453.71069472401</v>
      </c>
      <c r="H38" s="342">
        <f t="shared" si="14"/>
        <v>2779677</v>
      </c>
      <c r="I38" s="302">
        <v>256229.47416666668</v>
      </c>
      <c r="J38" s="350">
        <f t="shared" si="9"/>
        <v>9.2179585673683201E-2</v>
      </c>
    </row>
    <row r="39" spans="1:10" s="283" customFormat="1" ht="13.5" thickBot="1">
      <c r="A39" s="329">
        <f t="shared" si="10"/>
        <v>12</v>
      </c>
      <c r="B39" s="330" t="str">
        <f t="shared" si="10"/>
        <v>3rd Qtr</v>
      </c>
      <c r="C39" s="454">
        <f>SUM(C36:C38)</f>
        <v>19030</v>
      </c>
      <c r="D39" s="432">
        <f>SUM(D36:D38)</f>
        <v>729.32916666666665</v>
      </c>
      <c r="E39" s="433">
        <f>D39/C39</f>
        <v>3.8325232089682956E-2</v>
      </c>
      <c r="F39" s="331">
        <f t="shared" ref="F39" si="21">SUM(F36:F38)</f>
        <v>5402249</v>
      </c>
      <c r="G39" s="432">
        <f>SUM(G36:G38)</f>
        <v>207104.29881006631</v>
      </c>
      <c r="H39" s="331">
        <f t="shared" ref="H39" si="22">SUM(H36:H38)</f>
        <v>8283125</v>
      </c>
      <c r="I39" s="432">
        <f>SUM(I36:I38)</f>
        <v>893655.77</v>
      </c>
      <c r="J39" s="434">
        <f t="shared" si="9"/>
        <v>0.10788872194974723</v>
      </c>
    </row>
    <row r="40" spans="1:10" s="283" customFormat="1">
      <c r="A40" s="423">
        <f t="shared" si="10"/>
        <v>13</v>
      </c>
      <c r="B40" s="424">
        <f t="shared" si="10"/>
        <v>46023</v>
      </c>
      <c r="C40" s="475">
        <f>C18</f>
        <v>7395</v>
      </c>
      <c r="D40" s="435">
        <v>404.41041666666661</v>
      </c>
      <c r="E40" s="436">
        <f>D40/C40</f>
        <v>5.4687006986702716E-2</v>
      </c>
      <c r="F40" s="426">
        <f t="shared" ref="F40:F42" si="23">D18</f>
        <v>2058754</v>
      </c>
      <c r="G40" s="437">
        <f>F40*E40</f>
        <v>112587.09438190216</v>
      </c>
      <c r="H40" s="438">
        <f t="shared" si="14"/>
        <v>2780902</v>
      </c>
      <c r="I40" s="435">
        <v>427995.97750000004</v>
      </c>
      <c r="J40" s="437">
        <f>I40/H40</f>
        <v>0.15390545136074554</v>
      </c>
    </row>
    <row r="41" spans="1:10" s="283" customFormat="1">
      <c r="A41" s="289">
        <f t="shared" si="10"/>
        <v>14</v>
      </c>
      <c r="B41" s="277">
        <f t="shared" si="10"/>
        <v>46054</v>
      </c>
      <c r="C41" s="344">
        <f t="shared" si="10"/>
        <v>3205</v>
      </c>
      <c r="D41" s="302">
        <v>97.57083333333334</v>
      </c>
      <c r="E41" s="345">
        <f t="shared" ref="E41:E42" si="24">D41/C41</f>
        <v>3.0443317732709311E-2</v>
      </c>
      <c r="F41" s="342">
        <f t="shared" si="23"/>
        <v>1414420</v>
      </c>
      <c r="G41" s="346">
        <f t="shared" ref="G41:G42" si="25">F41*E41</f>
        <v>43059.637467498702</v>
      </c>
      <c r="H41" s="439">
        <f t="shared" si="14"/>
        <v>2786872.0000009998</v>
      </c>
      <c r="I41" s="302">
        <v>131247.69333333333</v>
      </c>
      <c r="J41" s="346">
        <f t="shared" si="9"/>
        <v>4.7094984388693216E-2</v>
      </c>
    </row>
    <row r="42" spans="1:10" s="283" customFormat="1">
      <c r="A42" s="289">
        <f t="shared" si="10"/>
        <v>15</v>
      </c>
      <c r="B42" s="277">
        <f t="shared" si="10"/>
        <v>46082</v>
      </c>
      <c r="C42" s="344">
        <f t="shared" si="10"/>
        <v>4822</v>
      </c>
      <c r="D42" s="302">
        <v>245.94458333333336</v>
      </c>
      <c r="E42" s="345">
        <f t="shared" si="24"/>
        <v>5.1004683395548187E-2</v>
      </c>
      <c r="F42" s="342">
        <f t="shared" si="23"/>
        <v>1789543</v>
      </c>
      <c r="G42" s="346">
        <f t="shared" si="25"/>
        <v>91275.074137719494</v>
      </c>
      <c r="H42" s="439">
        <f t="shared" si="14"/>
        <v>2791311.0000009998</v>
      </c>
      <c r="I42" s="302">
        <v>243005.93541666665</v>
      </c>
      <c r="J42" s="346">
        <f t="shared" si="9"/>
        <v>8.7057993687045115E-2</v>
      </c>
    </row>
    <row r="43" spans="1:10" s="283" customFormat="1">
      <c r="A43" s="292">
        <f t="shared" si="10"/>
        <v>16</v>
      </c>
      <c r="B43" s="278" t="str">
        <f t="shared" si="10"/>
        <v>4th Qtr</v>
      </c>
      <c r="C43" s="325">
        <f>SUM(C40:C42)</f>
        <v>15422</v>
      </c>
      <c r="D43" s="303">
        <f>SUM(D40:D42)</f>
        <v>747.92583333333323</v>
      </c>
      <c r="E43" s="304">
        <f>D43/C43</f>
        <v>4.8497330653179432E-2</v>
      </c>
      <c r="F43" s="293">
        <f t="shared" ref="F43" si="26">SUM(F40:F42)</f>
        <v>5262717</v>
      </c>
      <c r="G43" s="303">
        <f>SUM(G40:G42)</f>
        <v>246921.80598712034</v>
      </c>
      <c r="H43" s="293">
        <f t="shared" ref="H43" si="27">SUM(H40:H42)</f>
        <v>8359085.0000020005</v>
      </c>
      <c r="I43" s="303">
        <f>SUM(I40:I42)</f>
        <v>802249.60625000007</v>
      </c>
      <c r="J43" s="303">
        <f t="shared" si="9"/>
        <v>9.5973375824005627E-2</v>
      </c>
    </row>
    <row r="44" spans="1:10" s="283" customFormat="1">
      <c r="A44" s="447">
        <f t="shared" si="10"/>
        <v>0</v>
      </c>
      <c r="B44" s="429" t="str">
        <f t="shared" si="10"/>
        <v>Yearly Data</v>
      </c>
      <c r="C44" s="479">
        <f>C31+C35+C39+C43</f>
        <v>86470</v>
      </c>
      <c r="D44" s="480">
        <f>D31+D35+D39+D43</f>
        <v>3834.3874999999994</v>
      </c>
      <c r="E44" s="481">
        <f>D44/C44</f>
        <v>4.434355845958135E-2</v>
      </c>
      <c r="F44" s="482">
        <f>F31+F35+F39+F43</f>
        <v>23054683</v>
      </c>
      <c r="G44" s="480">
        <f>G31+G35+G39+G43</f>
        <v>1013335.7838392261</v>
      </c>
      <c r="H44" s="483">
        <f>H31+H35+H39+H43</f>
        <v>32843090.000002</v>
      </c>
      <c r="I44" s="480">
        <f>I31+I35+I39+I43</f>
        <v>4490263.6837499999</v>
      </c>
      <c r="J44" s="480">
        <f t="shared" si="9"/>
        <v>0.13671867305267946</v>
      </c>
    </row>
    <row r="45" spans="1:10" s="283" customFormat="1" ht="15.75" thickBot="1">
      <c r="A45" s="318"/>
      <c r="B45" s="318"/>
      <c r="C45" s="319"/>
      <c r="D45" s="319"/>
      <c r="E45" s="319"/>
      <c r="F45" s="320"/>
      <c r="G45" s="288"/>
      <c r="H45" s="288"/>
      <c r="I45" s="288"/>
      <c r="J45" s="288"/>
    </row>
    <row r="46" spans="1:10" s="283" customFormat="1" ht="15">
      <c r="A46" s="538" t="s">
        <v>1972</v>
      </c>
      <c r="B46" s="539"/>
      <c r="C46" s="539"/>
      <c r="D46" s="539"/>
      <c r="E46" s="539"/>
      <c r="F46" s="539"/>
      <c r="G46" s="539"/>
      <c r="H46" s="540"/>
    </row>
    <row r="47" spans="1:10" s="283" customFormat="1" ht="114.75">
      <c r="A47" s="284" t="s">
        <v>1710</v>
      </c>
      <c r="B47" s="285" t="s">
        <v>1665</v>
      </c>
      <c r="C47" s="301" t="s">
        <v>1941</v>
      </c>
      <c r="D47" s="301" t="s">
        <v>1942</v>
      </c>
      <c r="E47" s="301" t="s">
        <v>1943</v>
      </c>
      <c r="F47" s="301" t="s">
        <v>1934</v>
      </c>
      <c r="G47" s="286" t="s">
        <v>1944</v>
      </c>
      <c r="H47" s="306" t="s">
        <v>1945</v>
      </c>
    </row>
    <row r="48" spans="1:10" s="283" customFormat="1">
      <c r="A48" s="289">
        <v>1</v>
      </c>
      <c r="B48" s="290">
        <v>2</v>
      </c>
      <c r="C48" s="290">
        <v>3</v>
      </c>
      <c r="D48" s="290">
        <v>4</v>
      </c>
      <c r="E48" s="290" t="s">
        <v>1900</v>
      </c>
      <c r="F48" s="290">
        <v>6</v>
      </c>
      <c r="G48" s="290" t="s">
        <v>1946</v>
      </c>
      <c r="H48" s="307" t="s">
        <v>1901</v>
      </c>
    </row>
    <row r="49" spans="1:8" s="283" customFormat="1">
      <c r="A49" s="289">
        <f>A28</f>
        <v>1</v>
      </c>
      <c r="B49" s="277">
        <f>B28</f>
        <v>45748</v>
      </c>
      <c r="C49" s="324">
        <v>4170</v>
      </c>
      <c r="D49" s="291">
        <v>1860450</v>
      </c>
      <c r="E49" s="347">
        <f>C49*D49</f>
        <v>7758076500</v>
      </c>
      <c r="F49" s="344">
        <f>E6</f>
        <v>2681600</v>
      </c>
      <c r="G49" s="290">
        <v>7489754</v>
      </c>
      <c r="H49" s="349">
        <f>G49/F49</f>
        <v>2.7930168556085917</v>
      </c>
    </row>
    <row r="50" spans="1:8" s="283" customFormat="1">
      <c r="A50" s="289">
        <f t="shared" ref="A50:B65" si="28">A29</f>
        <v>2</v>
      </c>
      <c r="B50" s="277">
        <f t="shared" si="28"/>
        <v>45778</v>
      </c>
      <c r="C50" s="324">
        <v>5195</v>
      </c>
      <c r="D50" s="291">
        <v>2013439</v>
      </c>
      <c r="E50" s="347">
        <f t="shared" ref="E50:E65" si="29">C50*D50</f>
        <v>10459815605</v>
      </c>
      <c r="F50" s="344">
        <f t="shared" ref="F50:F63" si="30">E7</f>
        <v>2689595</v>
      </c>
      <c r="G50" s="290">
        <v>10956159</v>
      </c>
      <c r="H50" s="349">
        <f t="shared" ref="H50:H65" si="31">G50/F50</f>
        <v>4.0735348630555901</v>
      </c>
    </row>
    <row r="51" spans="1:8" s="283" customFormat="1">
      <c r="A51" s="289">
        <f t="shared" si="28"/>
        <v>3</v>
      </c>
      <c r="B51" s="277">
        <f t="shared" si="28"/>
        <v>45809</v>
      </c>
      <c r="C51" s="324">
        <v>5221</v>
      </c>
      <c r="D51" s="291">
        <v>1929664</v>
      </c>
      <c r="E51" s="347">
        <f t="shared" si="29"/>
        <v>10074775744</v>
      </c>
      <c r="F51" s="344">
        <f t="shared" si="30"/>
        <v>2694950</v>
      </c>
      <c r="G51" s="290">
        <v>9804294</v>
      </c>
      <c r="H51" s="349">
        <f t="shared" si="31"/>
        <v>3.638024453143843</v>
      </c>
    </row>
    <row r="52" spans="1:8" s="283" customFormat="1" ht="13.5" thickBot="1">
      <c r="A52" s="329">
        <f t="shared" si="28"/>
        <v>4</v>
      </c>
      <c r="B52" s="330" t="str">
        <f t="shared" si="28"/>
        <v>1st Qtr</v>
      </c>
      <c r="C52" s="331">
        <f>SUM(C49:C51)</f>
        <v>14586</v>
      </c>
      <c r="D52" s="331">
        <f t="shared" ref="D52:G52" si="32">SUM(D49:D51)</f>
        <v>5803553</v>
      </c>
      <c r="E52" s="331">
        <f t="shared" si="29"/>
        <v>84650624058</v>
      </c>
      <c r="F52" s="331">
        <f t="shared" si="32"/>
        <v>8066145</v>
      </c>
      <c r="G52" s="331">
        <f t="shared" si="32"/>
        <v>28250207</v>
      </c>
      <c r="H52" s="332">
        <f t="shared" si="31"/>
        <v>3.5023182697558748</v>
      </c>
    </row>
    <row r="53" spans="1:8" s="283" customFormat="1">
      <c r="A53" s="423">
        <f t="shared" si="28"/>
        <v>5</v>
      </c>
      <c r="B53" s="424">
        <f t="shared" si="28"/>
        <v>45839</v>
      </c>
      <c r="C53" s="425">
        <v>4195</v>
      </c>
      <c r="D53" s="425">
        <v>1768915</v>
      </c>
      <c r="E53" s="445">
        <f t="shared" si="29"/>
        <v>7420598425</v>
      </c>
      <c r="F53" s="445">
        <f t="shared" si="30"/>
        <v>2709149</v>
      </c>
      <c r="G53" s="425">
        <v>7721666</v>
      </c>
      <c r="H53" s="472">
        <f t="shared" si="31"/>
        <v>2.8502182788765031</v>
      </c>
    </row>
    <row r="54" spans="1:8" s="283" customFormat="1">
      <c r="A54" s="289">
        <f t="shared" si="28"/>
        <v>6</v>
      </c>
      <c r="B54" s="277">
        <f t="shared" si="28"/>
        <v>45870</v>
      </c>
      <c r="C54" s="290">
        <v>4689</v>
      </c>
      <c r="D54" s="290">
        <v>1801523</v>
      </c>
      <c r="E54" s="347">
        <f t="shared" si="29"/>
        <v>8447341347</v>
      </c>
      <c r="F54" s="347">
        <f t="shared" si="30"/>
        <v>2712657</v>
      </c>
      <c r="G54" s="290">
        <v>8751884</v>
      </c>
      <c r="H54" s="349">
        <f t="shared" si="31"/>
        <v>3.226314274159984</v>
      </c>
    </row>
    <row r="55" spans="1:8" s="283" customFormat="1">
      <c r="A55" s="289">
        <f t="shared" si="28"/>
        <v>7</v>
      </c>
      <c r="B55" s="277">
        <f t="shared" si="28"/>
        <v>45901</v>
      </c>
      <c r="C55" s="290">
        <v>4287</v>
      </c>
      <c r="D55" s="290">
        <v>1746881</v>
      </c>
      <c r="E55" s="347">
        <f t="shared" si="29"/>
        <v>7488878847</v>
      </c>
      <c r="F55" s="347">
        <f t="shared" si="30"/>
        <v>2712929</v>
      </c>
      <c r="G55" s="290">
        <v>7557362</v>
      </c>
      <c r="H55" s="349">
        <f t="shared" si="31"/>
        <v>2.7856836651456782</v>
      </c>
    </row>
    <row r="56" spans="1:8" s="283" customFormat="1">
      <c r="A56" s="292">
        <f t="shared" si="28"/>
        <v>8</v>
      </c>
      <c r="B56" s="278" t="str">
        <f t="shared" si="28"/>
        <v>2nd Qtr</v>
      </c>
      <c r="C56" s="293">
        <f>SUM(C53:C55)</f>
        <v>13171</v>
      </c>
      <c r="D56" s="293">
        <f t="shared" ref="D56" si="33">SUM(D53:D55)</f>
        <v>5317319</v>
      </c>
      <c r="E56" s="293">
        <f t="shared" si="29"/>
        <v>70034408549</v>
      </c>
      <c r="F56" s="293">
        <f t="shared" ref="F56" si="34">SUM(F53:F55)</f>
        <v>8134735</v>
      </c>
      <c r="G56" s="293">
        <f>SUM(G53:G55)</f>
        <v>24030912</v>
      </c>
      <c r="H56" s="362">
        <f t="shared" si="31"/>
        <v>2.9541112279625579</v>
      </c>
    </row>
    <row r="57" spans="1:8" s="283" customFormat="1">
      <c r="A57" s="289">
        <f t="shared" si="28"/>
        <v>9</v>
      </c>
      <c r="B57" s="277">
        <f t="shared" si="28"/>
        <v>45931</v>
      </c>
      <c r="C57" s="290">
        <v>5272</v>
      </c>
      <c r="D57" s="290">
        <v>1746737</v>
      </c>
      <c r="E57" s="347">
        <f t="shared" si="29"/>
        <v>9208797464</v>
      </c>
      <c r="F57" s="347">
        <f t="shared" si="30"/>
        <v>2746522</v>
      </c>
      <c r="G57" s="290">
        <v>10219138</v>
      </c>
      <c r="H57" s="349">
        <f t="shared" si="31"/>
        <v>3.7207559233095528</v>
      </c>
    </row>
    <row r="58" spans="1:8" s="283" customFormat="1">
      <c r="A58" s="289">
        <f t="shared" si="28"/>
        <v>10</v>
      </c>
      <c r="B58" s="277">
        <f t="shared" si="28"/>
        <v>45962</v>
      </c>
      <c r="C58" s="290">
        <v>3967</v>
      </c>
      <c r="D58" s="290">
        <v>1686253</v>
      </c>
      <c r="E58" s="347">
        <f t="shared" si="29"/>
        <v>6689365651</v>
      </c>
      <c r="F58" s="347">
        <f t="shared" si="30"/>
        <v>2756926</v>
      </c>
      <c r="G58" s="290">
        <v>7001775</v>
      </c>
      <c r="H58" s="349">
        <f t="shared" si="31"/>
        <v>2.5397036409392202</v>
      </c>
    </row>
    <row r="59" spans="1:8" s="283" customFormat="1">
      <c r="A59" s="289">
        <f t="shared" si="28"/>
        <v>11</v>
      </c>
      <c r="B59" s="277">
        <f t="shared" si="28"/>
        <v>45992</v>
      </c>
      <c r="C59" s="290">
        <v>3525</v>
      </c>
      <c r="D59" s="290">
        <v>1762698</v>
      </c>
      <c r="E59" s="347">
        <f t="shared" si="29"/>
        <v>6213510450</v>
      </c>
      <c r="F59" s="347">
        <f t="shared" si="30"/>
        <v>2779677</v>
      </c>
      <c r="G59" s="290">
        <v>6570610</v>
      </c>
      <c r="H59" s="349">
        <f t="shared" si="31"/>
        <v>2.3638034203254552</v>
      </c>
    </row>
    <row r="60" spans="1:8" s="283" customFormat="1" ht="13.5" thickBot="1">
      <c r="A60" s="329">
        <f t="shared" si="28"/>
        <v>12</v>
      </c>
      <c r="B60" s="330" t="str">
        <f t="shared" si="28"/>
        <v>3rd Qtr</v>
      </c>
      <c r="C60" s="331">
        <f>SUM(C57:C59)</f>
        <v>12764</v>
      </c>
      <c r="D60" s="331">
        <f t="shared" ref="D60" si="35">SUM(D57:D59)</f>
        <v>5195688</v>
      </c>
      <c r="E60" s="331">
        <f t="shared" si="29"/>
        <v>66317761632</v>
      </c>
      <c r="F60" s="331">
        <f t="shared" ref="F60" si="36">SUM(F57:F59)</f>
        <v>8283125</v>
      </c>
      <c r="G60" s="331">
        <f>SUM(G57:G59)</f>
        <v>23791523</v>
      </c>
      <c r="H60" s="332">
        <f t="shared" si="31"/>
        <v>2.8722882969893608</v>
      </c>
    </row>
    <row r="61" spans="1:8" s="283" customFormat="1">
      <c r="A61" s="423">
        <f t="shared" si="28"/>
        <v>13</v>
      </c>
      <c r="B61" s="424">
        <f t="shared" si="28"/>
        <v>46023</v>
      </c>
      <c r="C61" s="425">
        <v>4095</v>
      </c>
      <c r="D61" s="425">
        <v>1838977</v>
      </c>
      <c r="E61" s="445">
        <f t="shared" si="29"/>
        <v>7530610815</v>
      </c>
      <c r="F61" s="445">
        <f t="shared" si="30"/>
        <v>2780902</v>
      </c>
      <c r="G61" s="425">
        <v>9329167</v>
      </c>
      <c r="H61" s="426">
        <f t="shared" si="31"/>
        <v>3.354726991458167</v>
      </c>
    </row>
    <row r="62" spans="1:8" s="283" customFormat="1">
      <c r="A62" s="289">
        <f t="shared" si="28"/>
        <v>14</v>
      </c>
      <c r="B62" s="277">
        <f t="shared" si="28"/>
        <v>46054</v>
      </c>
      <c r="C62" s="425">
        <v>1991</v>
      </c>
      <c r="D62" s="425">
        <v>1238334</v>
      </c>
      <c r="E62" s="445">
        <f t="shared" si="29"/>
        <v>2465522994</v>
      </c>
      <c r="F62" s="347">
        <f t="shared" si="30"/>
        <v>2786872.0000009998</v>
      </c>
      <c r="G62" s="425">
        <v>4285178</v>
      </c>
      <c r="H62" s="426">
        <f t="shared" si="31"/>
        <v>1.5376300023820479</v>
      </c>
    </row>
    <row r="63" spans="1:8" s="283" customFormat="1">
      <c r="A63" s="289">
        <f t="shared" si="28"/>
        <v>15</v>
      </c>
      <c r="B63" s="277">
        <f t="shared" si="28"/>
        <v>46082</v>
      </c>
      <c r="C63" s="425">
        <v>2839</v>
      </c>
      <c r="D63" s="425">
        <v>1415323</v>
      </c>
      <c r="E63" s="445">
        <f t="shared" si="29"/>
        <v>4018101997</v>
      </c>
      <c r="F63" s="347">
        <f t="shared" si="30"/>
        <v>2791311.0000009998</v>
      </c>
      <c r="G63" s="425">
        <v>5664440</v>
      </c>
      <c r="H63" s="426">
        <f t="shared" si="31"/>
        <v>2.0293116746926341</v>
      </c>
    </row>
    <row r="64" spans="1:8" s="283" customFormat="1" ht="13.5" thickBot="1">
      <c r="A64" s="292">
        <f t="shared" si="28"/>
        <v>16</v>
      </c>
      <c r="B64" s="278" t="str">
        <f t="shared" si="28"/>
        <v>4th Qtr</v>
      </c>
      <c r="C64" s="293">
        <f>SUM(C61:C63)</f>
        <v>8925</v>
      </c>
      <c r="D64" s="293">
        <f t="shared" ref="D64" si="37">SUM(D61:D63)</f>
        <v>4492634</v>
      </c>
      <c r="E64" s="293">
        <f t="shared" si="29"/>
        <v>40096758450</v>
      </c>
      <c r="F64" s="293">
        <f t="shared" ref="F64" si="38">SUM(F61:F63)</f>
        <v>8359085.0000020005</v>
      </c>
      <c r="G64" s="331">
        <f>SUM(G61:G63)</f>
        <v>19278785</v>
      </c>
      <c r="H64" s="332">
        <f t="shared" si="31"/>
        <v>2.3063271877239417</v>
      </c>
    </row>
    <row r="65" spans="1:11" ht="15" customHeight="1">
      <c r="A65" s="447">
        <f t="shared" si="28"/>
        <v>0</v>
      </c>
      <c r="B65" s="429" t="str">
        <f t="shared" si="28"/>
        <v>Yearly Data</v>
      </c>
      <c r="C65" s="477">
        <f>C52+C56+C60+C64</f>
        <v>49446</v>
      </c>
      <c r="D65" s="477">
        <f t="shared" ref="D65:G65" si="39">D52+D56+D60+D64</f>
        <v>20809194</v>
      </c>
      <c r="E65" s="477">
        <f t="shared" si="29"/>
        <v>1028931406524</v>
      </c>
      <c r="F65" s="477">
        <f t="shared" si="39"/>
        <v>32843090.000002</v>
      </c>
      <c r="G65" s="477">
        <f t="shared" si="39"/>
        <v>95351427</v>
      </c>
      <c r="H65" s="478">
        <f t="shared" si="31"/>
        <v>2.9032416560072209</v>
      </c>
      <c r="I65" s="283"/>
      <c r="J65" s="283"/>
    </row>
    <row r="66" spans="1:11" ht="15">
      <c r="A66" s="318"/>
      <c r="B66" s="318"/>
      <c r="C66" s="319"/>
      <c r="D66" s="319"/>
      <c r="E66" s="319"/>
      <c r="F66" s="320"/>
      <c r="G66" s="288"/>
      <c r="H66" s="288"/>
      <c r="I66" s="283"/>
      <c r="J66" s="283"/>
    </row>
    <row r="67" spans="1:11" ht="13.5" thickBot="1">
      <c r="K67" s="308"/>
    </row>
    <row r="68" spans="1:11" ht="39" customHeight="1">
      <c r="A68" s="553" t="s">
        <v>1973</v>
      </c>
      <c r="B68" s="554"/>
      <c r="C68" s="554"/>
      <c r="D68" s="554"/>
      <c r="E68" s="554"/>
      <c r="F68" s="555"/>
    </row>
    <row r="69" spans="1:11" ht="102">
      <c r="A69" s="284" t="s">
        <v>1710</v>
      </c>
      <c r="B69" s="285" t="s">
        <v>1665</v>
      </c>
      <c r="C69" s="301" t="s">
        <v>1948</v>
      </c>
      <c r="D69" s="301" t="s">
        <v>1949</v>
      </c>
      <c r="E69" s="301" t="s">
        <v>1950</v>
      </c>
      <c r="F69" s="333" t="s">
        <v>1951</v>
      </c>
    </row>
    <row r="70" spans="1:11" ht="25.5">
      <c r="A70" s="284">
        <v>1</v>
      </c>
      <c r="B70" s="285">
        <v>2</v>
      </c>
      <c r="C70" s="301">
        <v>3</v>
      </c>
      <c r="D70" s="301">
        <v>4</v>
      </c>
      <c r="E70" s="301">
        <v>5</v>
      </c>
      <c r="F70" s="333" t="s">
        <v>1952</v>
      </c>
    </row>
    <row r="71" spans="1:11">
      <c r="A71" s="289">
        <f>A49</f>
        <v>1</v>
      </c>
      <c r="B71" s="277">
        <f>B49</f>
        <v>45748</v>
      </c>
      <c r="C71" s="341">
        <f>F6</f>
        <v>9460736</v>
      </c>
      <c r="D71" s="484">
        <v>52432.736864166662</v>
      </c>
      <c r="E71" s="372">
        <f>D6</f>
        <v>1953787</v>
      </c>
      <c r="F71" s="351">
        <f>(D71*E71)/(C71*E71)</f>
        <v>5.5421414215729792E-3</v>
      </c>
    </row>
    <row r="72" spans="1:11">
      <c r="A72" s="289">
        <f t="shared" ref="A72:B87" si="40">A50</f>
        <v>2</v>
      </c>
      <c r="B72" s="277">
        <f t="shared" si="40"/>
        <v>45778</v>
      </c>
      <c r="C72" s="341">
        <f t="shared" ref="C72:C73" si="41">F7</f>
        <v>18433760</v>
      </c>
      <c r="D72" s="484">
        <v>81578.858224270836</v>
      </c>
      <c r="E72" s="372">
        <f t="shared" ref="E72:E73" si="42">D7</f>
        <v>2229627</v>
      </c>
      <c r="F72" s="351">
        <f t="shared" ref="F72:F86" si="43">(D72*E72)/(C72*E72)</f>
        <v>4.4255137434940474E-3</v>
      </c>
    </row>
    <row r="73" spans="1:11">
      <c r="A73" s="289">
        <f t="shared" si="40"/>
        <v>3</v>
      </c>
      <c r="B73" s="277">
        <f t="shared" si="40"/>
        <v>45809</v>
      </c>
      <c r="C73" s="341">
        <f t="shared" si="41"/>
        <v>16643663</v>
      </c>
      <c r="D73" s="484">
        <v>63579.830762412064</v>
      </c>
      <c r="E73" s="372">
        <f t="shared" si="42"/>
        <v>2199869</v>
      </c>
      <c r="F73" s="351">
        <f t="shared" si="43"/>
        <v>3.8200623722321257E-3</v>
      </c>
    </row>
    <row r="74" spans="1:11" ht="13.5" thickBot="1">
      <c r="A74" s="329">
        <f t="shared" si="40"/>
        <v>4</v>
      </c>
      <c r="B74" s="330" t="str">
        <f t="shared" si="40"/>
        <v>1st Qtr</v>
      </c>
      <c r="C74" s="450">
        <f>SUM(C71:C73)</f>
        <v>44538159</v>
      </c>
      <c r="D74" s="467">
        <f t="shared" ref="D74:E74" si="44">SUM(D71:D73)</f>
        <v>197591.42585084954</v>
      </c>
      <c r="E74" s="450">
        <f t="shared" si="44"/>
        <v>6383283</v>
      </c>
      <c r="F74" s="451">
        <f t="shared" si="43"/>
        <v>4.4364524777696706E-3</v>
      </c>
    </row>
    <row r="75" spans="1:11">
      <c r="A75" s="423">
        <f t="shared" si="40"/>
        <v>5</v>
      </c>
      <c r="B75" s="424">
        <f t="shared" si="40"/>
        <v>45839</v>
      </c>
      <c r="C75" s="468">
        <f>F10</f>
        <v>13993112</v>
      </c>
      <c r="D75" s="485">
        <v>49203.223329918976</v>
      </c>
      <c r="E75" s="486">
        <f t="shared" ref="E75:E81" si="45">D10</f>
        <v>2010355</v>
      </c>
      <c r="F75" s="351">
        <f t="shared" si="43"/>
        <v>3.5162459451420799E-3</v>
      </c>
    </row>
    <row r="76" spans="1:11">
      <c r="A76" s="289">
        <f t="shared" si="40"/>
        <v>6</v>
      </c>
      <c r="B76" s="277">
        <f t="shared" si="40"/>
        <v>45870</v>
      </c>
      <c r="C76" s="340">
        <f>F11</f>
        <v>13195315</v>
      </c>
      <c r="D76" s="484">
        <v>46218.770674247651</v>
      </c>
      <c r="E76" s="301">
        <f t="shared" si="45"/>
        <v>2041808</v>
      </c>
      <c r="F76" s="351">
        <f t="shared" si="43"/>
        <v>3.5026652015694702E-3</v>
      </c>
    </row>
    <row r="77" spans="1:11">
      <c r="A77" s="289">
        <f t="shared" si="40"/>
        <v>7</v>
      </c>
      <c r="B77" s="277">
        <f t="shared" si="40"/>
        <v>45901</v>
      </c>
      <c r="C77" s="340">
        <f>F12</f>
        <v>11601951</v>
      </c>
      <c r="D77" s="484">
        <v>50007.693044212952</v>
      </c>
      <c r="E77" s="301">
        <f t="shared" si="45"/>
        <v>1954271</v>
      </c>
      <c r="F77" s="351">
        <f t="shared" si="43"/>
        <v>4.3102830760285878E-3</v>
      </c>
    </row>
    <row r="78" spans="1:11" ht="13.5" thickBot="1">
      <c r="A78" s="292">
        <f t="shared" si="40"/>
        <v>8</v>
      </c>
      <c r="B78" s="278" t="str">
        <f t="shared" si="40"/>
        <v>2nd Qtr</v>
      </c>
      <c r="C78" s="310">
        <f>SUM(C75:C77)</f>
        <v>38790378</v>
      </c>
      <c r="D78" s="311">
        <f t="shared" ref="D78:E78" si="46">SUM(D75:D77)</f>
        <v>145429.68704837956</v>
      </c>
      <c r="E78" s="310">
        <f t="shared" si="46"/>
        <v>6006434</v>
      </c>
      <c r="F78" s="451">
        <f t="shared" si="43"/>
        <v>3.7491175530277011E-3</v>
      </c>
    </row>
    <row r="79" spans="1:11">
      <c r="A79" s="289">
        <f t="shared" si="40"/>
        <v>9</v>
      </c>
      <c r="B79" s="277">
        <f t="shared" si="40"/>
        <v>45931</v>
      </c>
      <c r="C79" s="340">
        <f>F14</f>
        <v>12652027</v>
      </c>
      <c r="D79" s="484">
        <v>119363.44591769676</v>
      </c>
      <c r="E79" s="301">
        <f t="shared" si="45"/>
        <v>1848618</v>
      </c>
      <c r="F79" s="351">
        <f t="shared" si="43"/>
        <v>9.4343337962918324E-3</v>
      </c>
    </row>
    <row r="80" spans="1:11">
      <c r="A80" s="289">
        <f t="shared" si="40"/>
        <v>10</v>
      </c>
      <c r="B80" s="277">
        <f t="shared" si="40"/>
        <v>45962</v>
      </c>
      <c r="C80" s="340">
        <f>F15</f>
        <v>9348132</v>
      </c>
      <c r="D80" s="484">
        <v>68975.935515405101</v>
      </c>
      <c r="E80" s="301">
        <f t="shared" si="45"/>
        <v>1770708</v>
      </c>
      <c r="F80" s="351">
        <f t="shared" si="43"/>
        <v>7.3785795403194035E-3</v>
      </c>
    </row>
    <row r="81" spans="1:6">
      <c r="A81" s="289">
        <f t="shared" si="40"/>
        <v>11</v>
      </c>
      <c r="B81" s="277">
        <f t="shared" si="40"/>
        <v>45992</v>
      </c>
      <c r="C81" s="340">
        <f>F16</f>
        <v>9094349</v>
      </c>
      <c r="D81" s="484">
        <v>34439.101833043998</v>
      </c>
      <c r="E81" s="301">
        <f t="shared" si="45"/>
        <v>1782923</v>
      </c>
      <c r="F81" s="351">
        <f t="shared" si="43"/>
        <v>3.7868682885431378E-3</v>
      </c>
    </row>
    <row r="82" spans="1:6" ht="13.5" thickBot="1">
      <c r="A82" s="329">
        <f t="shared" si="40"/>
        <v>12</v>
      </c>
      <c r="B82" s="330" t="str">
        <f t="shared" si="40"/>
        <v>3rd Qtr</v>
      </c>
      <c r="C82" s="450">
        <f>SUM(C79:C81)</f>
        <v>31094508</v>
      </c>
      <c r="D82" s="467">
        <f t="shared" ref="D82:E82" si="47">SUM(D79:D81)</f>
        <v>222778.48326614586</v>
      </c>
      <c r="E82" s="450">
        <f t="shared" si="47"/>
        <v>5402249</v>
      </c>
      <c r="F82" s="451">
        <f t="shared" si="43"/>
        <v>7.1645604833543552E-3</v>
      </c>
    </row>
    <row r="83" spans="1:6">
      <c r="A83" s="423">
        <f t="shared" si="40"/>
        <v>13</v>
      </c>
      <c r="B83" s="424">
        <f t="shared" si="40"/>
        <v>46023</v>
      </c>
      <c r="C83" s="468">
        <f>F18</f>
        <v>14999871</v>
      </c>
      <c r="D83" s="485">
        <v>86723.976030092599</v>
      </c>
      <c r="E83" s="486">
        <v>2058754</v>
      </c>
      <c r="F83" s="351">
        <f t="shared" si="43"/>
        <v>5.7816481241800416E-3</v>
      </c>
    </row>
    <row r="84" spans="1:6">
      <c r="A84" s="289">
        <f t="shared" si="40"/>
        <v>14</v>
      </c>
      <c r="B84" s="277">
        <f t="shared" si="40"/>
        <v>46054</v>
      </c>
      <c r="C84" s="340">
        <f>F19</f>
        <v>5574909</v>
      </c>
      <c r="D84" s="484">
        <v>13654.736909722222</v>
      </c>
      <c r="E84" s="301">
        <v>1414420</v>
      </c>
      <c r="F84" s="351">
        <f t="shared" si="43"/>
        <v>2.4493201431130484E-3</v>
      </c>
    </row>
    <row r="85" spans="1:6">
      <c r="A85" s="289">
        <f t="shared" si="40"/>
        <v>15</v>
      </c>
      <c r="B85" s="277">
        <f t="shared" si="40"/>
        <v>46082</v>
      </c>
      <c r="C85" s="340">
        <f>F20</f>
        <v>8086551</v>
      </c>
      <c r="D85" s="484">
        <v>29463.637581018513</v>
      </c>
      <c r="E85" s="301">
        <v>1789543</v>
      </c>
      <c r="F85" s="351">
        <f t="shared" si="43"/>
        <v>3.6435357398993109E-3</v>
      </c>
    </row>
    <row r="86" spans="1:6" ht="13.5" thickBot="1">
      <c r="A86" s="292">
        <f t="shared" si="40"/>
        <v>16</v>
      </c>
      <c r="B86" s="278" t="str">
        <f t="shared" si="40"/>
        <v>4th Qtr</v>
      </c>
      <c r="C86" s="310">
        <f>SUM(C83:C85)</f>
        <v>28661331</v>
      </c>
      <c r="D86" s="311">
        <f t="shared" ref="D86:E86" si="48">SUM(D83:D85)</f>
        <v>129842.35052083334</v>
      </c>
      <c r="E86" s="310">
        <f t="shared" si="48"/>
        <v>5262717</v>
      </c>
      <c r="F86" s="451">
        <f t="shared" si="43"/>
        <v>4.5302275222610334E-3</v>
      </c>
    </row>
    <row r="87" spans="1:6">
      <c r="A87" s="447">
        <f t="shared" si="40"/>
        <v>0</v>
      </c>
      <c r="B87" s="429" t="str">
        <f t="shared" si="40"/>
        <v>Yearly Data</v>
      </c>
      <c r="C87" s="487">
        <f>C74+C78+C82+C86</f>
        <v>143084376</v>
      </c>
      <c r="D87" s="487">
        <f t="shared" ref="D87:E87" si="49">D74+D78+D82+D86</f>
        <v>695641.94668620825</v>
      </c>
      <c r="E87" s="487">
        <f t="shared" si="49"/>
        <v>23054683</v>
      </c>
      <c r="F87" s="488">
        <f>(D87*E87)/(C87*E87)</f>
        <v>4.8617603552061359E-3</v>
      </c>
    </row>
    <row r="88" spans="1:6">
      <c r="A88" s="323"/>
      <c r="B88" s="323"/>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INDEX</vt:lpstr>
      <vt:lpstr>Banner</vt:lpstr>
      <vt:lpstr>007</vt:lpstr>
      <vt:lpstr>008</vt:lpstr>
      <vt:lpstr>009</vt:lpstr>
      <vt:lpstr>SoP 010-013 Overall</vt:lpstr>
      <vt:lpstr>SoP 010-013 AG</vt:lpstr>
      <vt:lpstr>SoP 010-013 JGY</vt:lpstr>
      <vt:lpstr>SoP 010-013 other than AG &amp; JGY</vt:lpstr>
      <vt:lpstr>Sheet1</vt:lpstr>
      <vt:lpstr>Accident (2)</vt:lpstr>
      <vt:lpstr>Accident</vt:lpstr>
      <vt:lpstr>accd-2</vt:lpstr>
      <vt:lpstr>'accd-2'!Excel_BuiltIn_Print_Area_1</vt:lpstr>
      <vt:lpstr>'007'!Print_Area</vt:lpstr>
      <vt:lpstr>'008'!Print_Area</vt:lpstr>
      <vt:lpstr>'accd-2'!Print_Area</vt:lpstr>
      <vt:lpstr>Accident!Print_Area</vt:lpstr>
      <vt:lpstr>'Accident (2)'!Print_Area</vt:lpstr>
      <vt:lpstr>INDEX!Print_Area</vt:lpstr>
      <vt:lpstr>'SoP 010-013 AG'!Print_Area</vt:lpstr>
      <vt:lpstr>'SoP 010-013 JGY'!Print_Area</vt:lpstr>
      <vt:lpstr>'SoP 010-013 other than AG &amp; JGY'!Print_Area</vt:lpstr>
      <vt:lpstr>'SoP 010-013 Overall'!Print_Area</vt:lpstr>
      <vt:lpstr>'accd-2'!Print_Titles</vt:lpstr>
      <vt:lpstr>'Accident (2)'!Print_Titles</vt:lpstr>
    </vt:vector>
  </TitlesOfParts>
  <Company>PGVCL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TECHNICAL</dc:creator>
  <cp:lastModifiedBy>Mr. Jignesh R. Bavalia</cp:lastModifiedBy>
  <cp:lastPrinted>2024-10-15T06:48:43Z</cp:lastPrinted>
  <dcterms:created xsi:type="dcterms:W3CDTF">2007-07-12T10:13:24Z</dcterms:created>
  <dcterms:modified xsi:type="dcterms:W3CDTF">2026-04-29T06:38:30Z</dcterms:modified>
</cp:coreProperties>
</file>