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16.xml.rels" ContentType="application/vnd.openxmlformats-package.relationship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externalLinks/_rels/externalLink1.xml.rels" ContentType="application/vnd.openxmlformats-package.relationships+xml"/>
  <Override PartName="/xl/externalLinks/_rels/externalLink2.xml.rels" ContentType="application/vnd.openxmlformats-package.relationships+xml"/>
  <Override PartName="/xl/externalLinks/_rels/externalLink10.xml.rels" ContentType="application/vnd.openxmlformats-package.relationships+xml"/>
  <Override PartName="/xl/externalLinks/_rels/externalLink3.xml.rels" ContentType="application/vnd.openxmlformats-package.relationships+xml"/>
  <Override PartName="/xl/externalLinks/_rels/externalLink11.xml.rels" ContentType="application/vnd.openxmlformats-package.relationships+xml"/>
  <Override PartName="/xl/externalLinks/_rels/externalLink4.xml.rels" ContentType="application/vnd.openxmlformats-package.relationships+xml"/>
  <Override PartName="/xl/externalLinks/_rels/externalLink5.xml.rels" ContentType="application/vnd.openxmlformats-package.relationships+xml"/>
  <Override PartName="/xl/externalLinks/_rels/externalLink6.xml.rels" ContentType="application/vnd.openxmlformats-package.relationships+xml"/>
  <Override PartName="/xl/externalLinks/_rels/externalLink7.xml.rels" ContentType="application/vnd.openxmlformats-package.relationships+xml"/>
  <Override PartName="/xl/externalLinks/_rels/externalLink12.xml.rels" ContentType="application/vnd.openxmlformats-package.relationships+xml"/>
  <Override PartName="/xl/externalLinks/_rels/externalLink8.xml.rels" ContentType="application/vnd.openxmlformats-package.relationships+xml"/>
  <Override PartName="/xl/externalLinks/_rels/externalLink13.xml.rels" ContentType="application/vnd.openxmlformats-package.relationships+xml"/>
  <Override PartName="/xl/externalLinks/_rels/externalLink9.xml.rels" ContentType="application/vnd.openxmlformats-package.relationships+xml"/>
  <Override PartName="/xl/externalLinks/_rels/externalLink14.xml.rels" ContentType="application/vnd.openxmlformats-package.relationships+xml"/>
  <Override PartName="/xl/externalLinks/_rels/externalLink15.xml.rels" ContentType="application/vnd.openxmlformats-package.relationships+xml"/>
  <Override PartName="/xl/externalLinks/_rels/externalLink16.xml.rels" ContentType="application/vnd.openxmlformats-package.relationships+xml"/>
  <Override PartName="/xl/externalLinks/_rels/externalLink17.xml.rels" ContentType="application/vnd.openxmlformats-package.relationships+xml"/>
  <Override PartName="/xl/externalLinks/_rels/externalLink18.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10.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11.xml" ContentType="application/vnd.openxmlformats-officedocument.spreadsheetml.externalLink+xml"/>
  <Override PartName="/xl/externalLinks/externalLink8.xml" ContentType="application/vnd.openxmlformats-officedocument.spreadsheetml.externalLink+xml"/>
  <Override PartName="/xl/externalLinks/externalLink12.xml" ContentType="application/vnd.openxmlformats-officedocument.spreadsheetml.externalLink+xml"/>
  <Override PartName="/xl/externalLinks/externalLink9.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sharedStrings.xml" ContentType="application/vnd.openxmlformats-officedocument.spreadsheetml.sharedStrings+xml"/>
  <Override PartName="/xl/comments16.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5"/>
  </bookViews>
  <sheets>
    <sheet name="SOP-1" sheetId="1" state="visible" r:id="rId3"/>
    <sheet name="SOP-02" sheetId="2" state="visible" r:id="rId4"/>
    <sheet name="SOP-03" sheetId="3" state="visible" r:id="rId5"/>
    <sheet name="SOP-3" sheetId="4" state="hidden" r:id="rId6"/>
    <sheet name="SOP-4" sheetId="5" state="visible" r:id="rId7"/>
    <sheet name="SOP-6" sheetId="6" state="visible" r:id="rId8"/>
    <sheet name="014" sheetId="7" state="hidden" r:id="rId9"/>
    <sheet name="sop-8" sheetId="8" state="hidden" r:id="rId10"/>
    <sheet name="sop-9" sheetId="9" state="hidden" r:id="rId11"/>
    <sheet name="sop-10" sheetId="10" state="hidden" r:id="rId12"/>
    <sheet name="SOP 10 A" sheetId="11" state="visible" r:id="rId13"/>
    <sheet name="SOP 11" sheetId="12" state="visible" r:id="rId14"/>
    <sheet name="SOP 12" sheetId="13" state="visible" r:id="rId15"/>
    <sheet name="SOP 13" sheetId="14" state="visible" r:id="rId16"/>
    <sheet name="SOP-15" sheetId="15" state="visible" r:id="rId17"/>
    <sheet name="SOP-015 HLY" sheetId="16" state="hidden" r:id="rId18"/>
    <sheet name="SOP-16" sheetId="17" state="visible" r:id="rId19"/>
    <sheet name="SOP-17" sheetId="18" state="visible" r:id="rId20"/>
    <sheet name="SOP-18" sheetId="19" state="visible" r:id="rId21"/>
    <sheet name="SOP-19" sheetId="20" state="visible" r:id="rId22"/>
    <sheet name="EM Meters" sheetId="21" state="visible" r:id="rId23"/>
    <sheet name="mt check" sheetId="22" state="hidden" r:id="rId24"/>
    <sheet name="Check Sop 13" sheetId="23" state="hidden" r:id="rId25"/>
    <sheet name="SOP-13 including Rapdrp" sheetId="24" state="hidden" r:id="rId26"/>
    <sheet name="Meter Testing" sheetId="25" state="visible" r:id="rId27"/>
  </sheets>
  <externalReferences>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function="false" hidden="false" localSheetId="24" name="_xlnm.Print_Area" vbProcedure="false">'Meter Testing'!$A$1:$H$15</definedName>
    <definedName function="false" hidden="false" localSheetId="21" name="_xlnm.Print_Area" vbProcedure="false">'mt check'!$A$1:$Y$41</definedName>
    <definedName function="false" hidden="false" localSheetId="10" name="_xlnm.Print_Area" vbProcedure="false">'SOP 10 A'!$A$1:$H$23</definedName>
    <definedName function="false" hidden="false" localSheetId="11" name="_xlnm.Print_Area" vbProcedure="false">'SOP 11'!$A$1:$J$23</definedName>
    <definedName function="false" hidden="false" localSheetId="12" name="_xlnm.Print_Area" vbProcedure="false">'SOP 12'!$A$1:$I$23</definedName>
    <definedName function="false" hidden="false" localSheetId="15" name="_xlnm.Print_Area" vbProcedure="false">'SOP-015 HLY'!$A$1:$I$21</definedName>
    <definedName function="false" hidden="false" localSheetId="1" name="_xlnm.Print_Area" vbProcedure="false">'SOP-02'!$A$1:$P$183</definedName>
    <definedName function="false" hidden="false" localSheetId="1" name="_xlnm.Print_Titles" vbProcedure="false">'SOP-02'!$4:$10</definedName>
    <definedName function="false" hidden="false" localSheetId="2" name="_xlnm.Print_Area" vbProcedure="false">'SOP-03'!$A$1:$J$28</definedName>
    <definedName function="false" hidden="false" localSheetId="0" name="_xlnm.Print_Area" vbProcedure="false">'SOP-1'!$A$1:$L$18</definedName>
    <definedName function="false" hidden="false" localSheetId="23" name="_xlnm.Print_Area" vbProcedure="false">'SOP-13 including Rapdrp'!$A$1:$F$10</definedName>
    <definedName function="false" hidden="false" localSheetId="14" name="_xlnm.Print_Area" vbProcedure="false">'SOP-15'!$A$1:$F$9</definedName>
    <definedName function="false" hidden="false" localSheetId="16" name="_xlnm.Print_Area" vbProcedure="false">'SOP-16'!$A$1:$E$24</definedName>
    <definedName function="false" hidden="false" localSheetId="4" name="_xlnm.Print_Area" vbProcedure="false">'SOP-4'!$A$1:$D$13</definedName>
    <definedName function="false" hidden="false" localSheetId="5" name="_xlnm.Print_Area" vbProcedure="false">'SOP-6'!$A$1:$F$8</definedName>
    <definedName function="false" hidden="false" name="a" vbProcedure="false">'[2]shp_T&amp;D_drive'!$A$1:$AE$31</definedName>
    <definedName function="false" hidden="false" name="aa" vbProcedure="false">'[2]shp_T&amp;D_drive'!$A$1:$AE$31</definedName>
    <definedName function="false" hidden="false" name="aaa" vbProcedure="false">'[5]mpmla wise pp01_02'!$EE$391:$EM$399</definedName>
    <definedName function="false" hidden="false" name="agmeter" vbProcedure="false">'[1]'!$a$63</definedName>
    <definedName function="false" hidden="false" name="as" vbProcedure="false">'[2]shp_T&amp;D_drive'!$A$1:$AE$31</definedName>
    <definedName function="false" hidden="false" name="dd" vbProcedure="false">'[14]mpmla wise pp0001'!$B$166:$B$172</definedName>
    <definedName function="false" hidden="false" name="Excel_BuiltIn_Database" vbProcedure="false">'[1]'!$a$1:$AA$4430</definedName>
    <definedName function="false" hidden="false" name="Key2" vbProcedure="false">[15]zpF0001!$O$149:$O$158</definedName>
    <definedName function="false" hidden="false" name="q" vbProcedure="false">'[3]shp_T&amp;D_drive'!$A$1:$AE$31</definedName>
    <definedName function="false" hidden="false" name="rural" vbProcedure="false">'[16]mpmla wise pp0001'!$EE$391:$EM$399</definedName>
    <definedName function="false" hidden="false" name="SOP" vbProcedure="false">'[13]mpmla wise pp01_02'!$EE$391:$EM$399</definedName>
    <definedName function="false" hidden="false" name="ss" vbProcedure="false">'[2]shp_T&amp;D_drive'!$A$1:$AE$31</definedName>
    <definedName function="false" hidden="false" name="t" vbProcedure="false">'[2]shp_T&amp;D_drive'!$A$1:$AE$31</definedName>
    <definedName function="false" hidden="false" name="work_pp_0601" vbProcedure="false">[10]TLPPOCT!$A$1</definedName>
    <definedName function="false" hidden="false" name="X" vbProcedure="false">'[6]mpmla wise pp0001'!$A$166:$A$172</definedName>
    <definedName function="false" hidden="false" name="XX" vbProcedure="false">'[6]mpmla wise pp0001'!$EE$391:$EM$399</definedName>
    <definedName function="false" hidden="false" name="XXXX" vbProcedure="false">'[6]mpmla wise pp0001'!$B$166:$B$172</definedName>
    <definedName function="false" hidden="false" name="xyz" vbProcedure="false">'[5]mpmla wise pp01_02'!$AP$42</definedName>
    <definedName function="false" hidden="false" name="_1" vbProcedure="false">'[9]'!$a$1</definedName>
    <definedName function="false" hidden="false" name="_2" vbProcedure="false">[10]TLPPOCT!$A$1</definedName>
    <definedName function="false" hidden="false" name="_a" vbProcedure="false">'[11]shp_T&amp;D_drive'!$A$1:$AE$31</definedName>
    <definedName function="false" hidden="false" name="_aaa" vbProcedure="false">'[12]mpmla wise pp01_02'!$EE$391:$EM$399</definedName>
    <definedName function="false" hidden="false" name="_b" vbProcedure="false">'[1]'!$n$2</definedName>
    <definedName function="false" hidden="false" name="_Fill" vbProcedure="false">'[1]'!$a$11:$A$33</definedName>
    <definedName function="false" hidden="false" name="_Key1" vbProcedure="false">[4]zpF0001!$E$39:$E$78</definedName>
    <definedName function="false" hidden="false" name="_Key2" vbProcedure="false">[4]zpF0001!$O$149:$O$158</definedName>
    <definedName function="false" hidden="false" name="_Order1" vbProcedure="false">255</definedName>
    <definedName function="false" hidden="false" name="_Order2" vbProcedure="false">255</definedName>
    <definedName function="false" hidden="false" name="_Sort" vbProcedure="false">[4]zpF0001!$A$39:$CB$78</definedName>
    <definedName function="false" hidden="false" name="__123Graph_A" vbProcedure="false">'[4]mpmla wise pp0001'!$A$166:$A$172</definedName>
    <definedName function="false" hidden="false" name="__123Graph_B" vbProcedure="false">'[4]mpmla wise pp0001'!$EE$391:$EM$399</definedName>
    <definedName function="false" hidden="false" name="__123Graph_C" vbProcedure="false">'[4]mpmla wise pp0001'!$B$166:$B$172</definedName>
    <definedName function="false" hidden="false" name="__123Graph_D" vbProcedure="false">'[4]mpmla wise pp0001'!$EE$391:$EM$399</definedName>
    <definedName function="false" hidden="false" name="__123Graph_E" vbProcedure="false">'[4]mpmla wise pp0001'!$C$166:$C$172</definedName>
    <definedName function="false" hidden="false" name="__123Graph_F" vbProcedure="false">'[4]mpmla wise pp0001'!$EE$391:$EM$399</definedName>
    <definedName function="false" hidden="false" name="__123Graph_X" vbProcedure="false">'[4]mpmla wise pp0001'!$EE$391:$EN$400</definedName>
    <definedName function="false" hidden="false" name="__Key2" vbProcedure="false">[3]zpF0001!$O$149:$O$158</definedName>
    <definedName function="false" hidden="false" localSheetId="1" name="aaa" vbProcedure="false">'[18]mpmla wise pp01_02'!$EE$391:$EM$399</definedName>
    <definedName function="false" hidden="false" localSheetId="1" name="Excel_BuiltIn__FilterDatabase" vbProcedure="false">'SOP-02'!$B$8:$P$121</definedName>
    <definedName function="false" hidden="false" localSheetId="1" name="xyz" vbProcedure="false">'[18]mpmla wise pp01_02'!$AP$42</definedName>
    <definedName function="false" hidden="false" localSheetId="1" name="_Key1" vbProcedure="false">[17]zpF0001!$E$39:$E$78</definedName>
    <definedName function="false" hidden="false" localSheetId="1" name="_Key2" vbProcedure="false">[17]zpF0001!$O$149:$O$158</definedName>
    <definedName function="false" hidden="false" localSheetId="1" name="_Sort" vbProcedure="false">[17]zpF0001!$A$39:$CB$78</definedName>
    <definedName function="false" hidden="false" localSheetId="1" name="__123Graph_A" vbProcedure="false">'[17]mpmla wise pp0001'!$A$166:$A$172</definedName>
    <definedName function="false" hidden="false" localSheetId="1" name="__123Graph_B" vbProcedure="false">'[17]mpmla wise pp0001'!$EE$391:$EM$399</definedName>
    <definedName function="false" hidden="false" localSheetId="1" name="__123Graph_C" vbProcedure="false">'[17]mpmla wise pp0001'!$B$166:$B$172</definedName>
    <definedName function="false" hidden="false" localSheetId="1" name="__123Graph_D" vbProcedure="false">'[17]mpmla wise pp0001'!$EE$391:$EM$399</definedName>
    <definedName function="false" hidden="false" localSheetId="1" name="__123Graph_E" vbProcedure="false">'[17]mpmla wise pp0001'!$C$166:$C$172</definedName>
    <definedName function="false" hidden="false" localSheetId="1" name="__123Graph_F" vbProcedure="false">'[17]mpmla wise pp0001'!$EE$391:$EM$399</definedName>
    <definedName function="false" hidden="false" localSheetId="1" name="__123Graph_X" vbProcedure="false">'[17]mpmla wise pp0001'!$EE$391:$EN$400</definedName>
    <definedName function="false" hidden="false" localSheetId="15" name="aaa" vbProcedure="false">'[20]mpmla wise pp01_02'!$EE$391:$EM$399</definedName>
    <definedName function="false" hidden="false" localSheetId="15" name="XX" vbProcedure="false">'[6]mpmla wise pp0001'!$EE$391:$EM$399</definedName>
    <definedName function="false" hidden="false" localSheetId="15" name="xyz" vbProcedure="false">'[20]mpmla wise pp01_02'!$AP$42</definedName>
    <definedName function="false" hidden="false" localSheetId="15" name="_Key1" vbProcedure="false">[19]zpF0001!$E$39:$E$78</definedName>
    <definedName function="false" hidden="false" localSheetId="15" name="_Key2" vbProcedure="false">[19]zpF0001!$O$149:$O$158</definedName>
    <definedName function="false" hidden="false" localSheetId="15" name="_Sort" vbProcedure="false">[19]zpF0001!$A$39:$CB$78</definedName>
    <definedName function="false" hidden="false" localSheetId="15" name="__123Graph_A" vbProcedure="false">'[19]mpmla wise pp0001'!$A$166:$A$172</definedName>
    <definedName function="false" hidden="false" localSheetId="15" name="__123Graph_B" vbProcedure="false">'[19]mpmla wise pp0001'!$EE$391:$EM$399</definedName>
    <definedName function="false" hidden="false" localSheetId="15" name="__123Graph_C" vbProcedure="false">'[19]mpmla wise pp0001'!$B$166:$B$172</definedName>
    <definedName function="false" hidden="false" localSheetId="15" name="__123Graph_D" vbProcedure="false">'[19]mpmla wise pp0001'!$EE$391:$EM$399</definedName>
    <definedName function="false" hidden="false" localSheetId="15" name="__123Graph_E" vbProcedure="false">'[19]mpmla wise pp0001'!$C$166:$C$172</definedName>
    <definedName function="false" hidden="false" localSheetId="15" name="__123Graph_F" vbProcedure="false">'[19]mpmla wise pp0001'!$EE$391:$EM$399</definedName>
    <definedName function="false" hidden="false" localSheetId="15" name="__123Graph_X" vbProcedure="false">'[19]mpmla wise pp0001'!$EE$391:$EN$400</definedName>
    <definedName function="false" hidden="false" localSheetId="23" name="aaa" vbProcedure="false">'[5]mpmla wise pp01_02'!$EE$391:$EM$399</definedName>
    <definedName function="false" hidden="false" localSheetId="23" name="XX" vbProcedure="false">'[6]mpmla wise pp0001'!$EE$391:$EM$399</definedName>
    <definedName function="false" hidden="false" localSheetId="23" name="xyz" vbProcedure="false">'[5]mpmla wise pp01_02'!$AP$42</definedName>
    <definedName function="false" hidden="false" localSheetId="23" name="__123Graph_B" vbProcedure="false">'[4]mpmla wise pp0001'!$EE$391:$EM$399</definedName>
    <definedName function="false" hidden="false" localSheetId="23" name="__123Graph_D" vbProcedure="false">'[4]mpmla wise pp0001'!$EE$391:$EM$399</definedName>
    <definedName function="false" hidden="false" localSheetId="23" name="__123Graph_F" vbProcedure="false">'[4]mpmla wise pp0001'!$EE$391:$EM$399</definedName>
    <definedName function="false" hidden="false" localSheetId="23" name="__123Graph_X" vbProcedure="false">'[4]mpmla wise pp0001'!$EE$391:$EN$400</definedName>
    <definedName function="false" hidden="false" localSheetId="24" name="aaa" vbProcedure="false">'[8]mpmla wise pp01_02'!$EE$391:$EM$399</definedName>
    <definedName function="false" hidden="false" localSheetId="24" name="xyz" vbProcedure="false">'[8]mpmla wise pp01_02'!$AP$42</definedName>
    <definedName function="false" hidden="false" localSheetId="24" name="_Key1" vbProcedure="false">[7]zpF0001!$E$39:$E$78</definedName>
    <definedName function="false" hidden="false" localSheetId="24" name="_Key2" vbProcedure="false">[7]zpF0001!$O$149:$O$158</definedName>
    <definedName function="false" hidden="false" localSheetId="24" name="_Sort" vbProcedure="false">[7]zpF0001!$A$39:$CB$78</definedName>
    <definedName function="false" hidden="false" localSheetId="24" name="__123Graph_A" vbProcedure="false">'[7]mpmla wise pp0001'!$A$166:$A$172</definedName>
    <definedName function="false" hidden="false" localSheetId="24" name="__123Graph_B" vbProcedure="false">'[7]mpmla wise pp0001'!$EE$391:$EM$399</definedName>
    <definedName function="false" hidden="false" localSheetId="24" name="__123Graph_C" vbProcedure="false">'[7]mpmla wise pp0001'!$B$166:$B$172</definedName>
    <definedName function="false" hidden="false" localSheetId="24" name="__123Graph_D" vbProcedure="false">'[7]mpmla wise pp0001'!$EE$391:$EM$399</definedName>
    <definedName function="false" hidden="false" localSheetId="24" name="__123Graph_E" vbProcedure="false">'[7]mpmla wise pp0001'!$C$166:$C$172</definedName>
    <definedName function="false" hidden="false" localSheetId="24" name="__123Graph_F" vbProcedure="false">'[7]mpmla wise pp0001'!$EE$391:$EM$399</definedName>
    <definedName function="false" hidden="false" localSheetId="24" name="__123Graph_X" vbProcedure="false">'[7]mpmla wise pp0001'!$EE$391:$EN$400</definedName>
  </definedNames>
  <calcPr iterateCount="100" refMode="A1" iterate="false" iterateDelta="0.001"/>
  <extLst>
    <ext xmlns:loext="http://schemas.libreoffice.org/" uri="{7626C862-2A13-11E5-B345-FEFF819CDC9F}">
      <loext:extCalcPr stringRefSyntax="CalcA1"/>
    </ext>
  </extLst>
</workbook>
</file>

<file path=xl/comments16.xml><?xml version="1.0" encoding="utf-8"?>
<comments xmlns="http://schemas.openxmlformats.org/spreadsheetml/2006/main" xmlns:xdr="http://schemas.openxmlformats.org/drawingml/2006/spreadsheetDrawing">
  <authors>
    <author>Unknown Author</author>
  </authors>
  <commentList>
    <comment ref="H14" authorId="0">
      <text>
        <r>
          <rPr>
            <sz val="10"/>
            <rFont val="Arial"/>
            <family val="2"/>
          </rPr>
          <t xml:space="preserve">IND+CL</t>
        </r>
      </text>
    </comment>
    <comment ref="H17" authorId="0">
      <text>
        <r>
          <rPr>
            <sz val="10"/>
            <rFont val="Arial"/>
            <family val="2"/>
          </rPr>
          <t xml:space="preserve">UGP PASE THI(REGISTER PENDING+under payment+ PP)</t>
        </r>
      </text>
    </comment>
  </commentList>
</comments>
</file>

<file path=xl/sharedStrings.xml><?xml version="1.0" encoding="utf-8"?>
<sst xmlns="http://schemas.openxmlformats.org/spreadsheetml/2006/main" count="3532" uniqueCount="1192">
  <si>
    <t xml:space="preserve">Name of Distribution Licensee:DGVCL</t>
  </si>
  <si>
    <t xml:space="preserve">Quarter : 3RD  (i.e  OCT'25 TO DEC '25)</t>
  </si>
  <si>
    <t xml:space="preserve">Year :2025-26</t>
  </si>
  <si>
    <r>
      <rPr>
        <sz val="13"/>
        <rFont val="Arial"/>
        <family val="2"/>
        <charset val="1"/>
      </rPr>
      <t xml:space="preserve">Performa - SoP 001: </t>
    </r>
    <r>
      <rPr>
        <b val="true"/>
        <sz val="11"/>
        <rFont val="Times New Roman"/>
        <family val="1"/>
        <charset val="1"/>
      </rPr>
      <t xml:space="preserve">Fatal and Non-fatal accident report</t>
    </r>
  </si>
  <si>
    <t xml:space="preserve">DGVCL</t>
  </si>
  <si>
    <t xml:space="preserve">NUMBER OF ACCIDENTS FOR THF. QUARTER</t>
  </si>
  <si>
    <t xml:space="preserve">Sr.No</t>
  </si>
  <si>
    <t xml:space="preserve">Name of Area/Circle</t>
  </si>
  <si>
    <t xml:space="preserve">No of accidents in the quarter</t>
  </si>
  <si>
    <t xml:space="preserve">Cumulative since the first quarter of the current FY year</t>
  </si>
  <si>
    <t xml:space="preserve">Departmental</t>
  </si>
  <si>
    <t xml:space="preserve">Outside</t>
  </si>
  <si>
    <t xml:space="preserve">FH    </t>
  </si>
  <si>
    <t xml:space="preserve">NFH</t>
  </si>
  <si>
    <t xml:space="preserve">FH</t>
  </si>
  <si>
    <t xml:space="preserve">FA</t>
  </si>
  <si>
    <t xml:space="preserve">Surat City</t>
  </si>
  <si>
    <t xml:space="preserve">Surat Rural</t>
  </si>
  <si>
    <t xml:space="preserve">Bharuch</t>
  </si>
  <si>
    <t xml:space="preserve">Valsad</t>
  </si>
  <si>
    <t xml:space="preserve">TOTAL</t>
  </si>
  <si>
    <t xml:space="preserve">FH - Fatal Human, FA - Fatal Animal. NFH - Non-fatal Human</t>
  </si>
  <si>
    <t xml:space="preserve">Name of Distribution Licensee:</t>
  </si>
  <si>
    <t xml:space="preserve">Annexture - B</t>
  </si>
  <si>
    <t xml:space="preserve">Performa - Sop 002 :- Action Taken Report for safety measures complied for the accidents occurred</t>
  </si>
  <si>
    <t xml:space="preserve">Action Taken Report for safety measures complied for the accident occurred in the Quarter</t>
  </si>
  <si>
    <t xml:space="preserve">Sr. No.</t>
  </si>
  <si>
    <t xml:space="preserve">Location of Accident and Details of the victim</t>
  </si>
  <si>
    <t xml:space="preserve">Name of circle</t>
  </si>
  <si>
    <t xml:space="preserve">Division</t>
  </si>
  <si>
    <t xml:space="preserve">Subdivision</t>
  </si>
  <si>
    <t xml:space="preserve">Date of occurred</t>
  </si>
  <si>
    <t xml:space="preserve">village</t>
  </si>
  <si>
    <t xml:space="preserve">Type of Accident</t>
  </si>
  <si>
    <t xml:space="preserve">Cause of Accident</t>
  </si>
  <si>
    <t xml:space="preserve">Findings of CEI/ EI /AEI</t>
  </si>
  <si>
    <t xml:space="preserve">Remedies suggested by CEI / EI / AEI in Various Cases</t>
  </si>
  <si>
    <t xml:space="preserve">Whether the remedy suggested is complied</t>
  </si>
  <si>
    <t xml:space="preserve">Action taken to avoid recurrence of such accident</t>
  </si>
  <si>
    <t xml:space="preserve">Amount Paid As compensation</t>
  </si>
  <si>
    <t xml:space="preserve">Date of compensation paid</t>
  </si>
  <si>
    <t xml:space="preserve">VIMAL BHAGUBHAI PATEL</t>
  </si>
  <si>
    <t xml:space="preserve">SURAT CITY CIRCLE</t>
  </si>
  <si>
    <t xml:space="preserve">SURAT IND DIVISION</t>
  </si>
  <si>
    <t xml:space="preserve">SACHIN IND. S/D</t>
  </si>
  <si>
    <t xml:space="preserve">04-04-2025</t>
  </si>
  <si>
    <t xml:space="preserve">Sachin (CT)</t>
  </si>
  <si>
    <t xml:space="preserve">NFHD</t>
  </si>
  <si>
    <t xml:space="preserve">On Dated 4 APR 2025 11 Kv 8A MULLAJI FEEDER EMINATING FROM SACHIN ESS,8E STAR EMINATING FROM SACHIN ESS,PRAFUL 6C FEEDER EMINATING FROM SACHIN CSS MAINTENANCE WORK PLANNED.WHILE WORKING ON 8E STAR FEEDER MAINTENANCE VIMAL B PATEL EA TMS URBAN DIV INSTALLING BIRD GUARD ON 8E STAR FEEDER FOR ABOVE WORK HE AND HIS TEAM MADE LOCAL EARTHING BEFORE DOING WORK VIMAL B PATEL WEAR ALL SAFETY GADGETS THEN HE CLIMB ON TAPPING DO NEAR PL NO 248 1/2 FOR INSTALLING BIRD GUARD, AFTER INSTALLING 2 NOS BIRD GUARD SUDDENLY RETURN CURRENT CAME AND VICTIM GOT ELECTRIC SHOCK AND THEN IMMEDIATELY SHIFTED TO ROTARY HOSPITAL AND VICTIM IS NOW IN NORMAL CONDITION.</t>
  </si>
  <si>
    <t xml:space="preserve">Awaited</t>
  </si>
  <si>
    <t xml:space="preserve">Safety awareness training given to line staff.</t>
  </si>
  <si>
    <t xml:space="preserve">YES</t>
  </si>
  <si>
    <t xml:space="preserve">MAHESHBHAI AMBALAL MACHHI</t>
  </si>
  <si>
    <t xml:space="preserve">BHARUCH CIRCLE</t>
  </si>
  <si>
    <t xml:space="preserve">BHARUCH CITY DIVISION</t>
  </si>
  <si>
    <t xml:space="preserve">PALEJ O&amp;M S/D</t>
  </si>
  <si>
    <t xml:space="preserve">07-04-2025</t>
  </si>
  <si>
    <t xml:space="preserve">Simalia</t>
  </si>
  <si>
    <t xml:space="preserve">As Per The Information Received From Line Staff While Working On The Ht Abc Rsj Pole For Attending Ht ABC Cable Fault ,EA  Jaypal Desai Got  Electrocuted And Finding In Unconscious Position  ALM Mahesh Machhi Climbed On The Pole To Rescue To EA Jaypal Desai And Also Got Electrocuted . The Actual Reason Of Electrocuted Is Under Investigation.</t>
  </si>
  <si>
    <t xml:space="preserve">HIRENKUMAR ARVINDBHAI PATEL</t>
  </si>
  <si>
    <t xml:space="preserve">UDHANA IND O&amp;M S/D</t>
  </si>
  <si>
    <t xml:space="preserve">24-04-2025</t>
  </si>
  <si>
    <t xml:space="preserve">Surat (M Corp.)</t>
  </si>
  <si>
    <t xml:space="preserve">While Dismantling The LT 3 PH ABC Cable On Pole, Pole Is Covered With Green Color HDPE Pipe To Prevent Leakage Current .The Pole Is Deteriorated In The Ground. After Dismantle The Cable While Descending From The Pole, The Pole Suddenly Broke And The Victim Who Was Claimed On The Pole Fell In To The Ground. Victim Sustained Injuries To His Lower Body</t>
  </si>
  <si>
    <t xml:space="preserve">KETANBHAI BHAGUBHAI PATEL</t>
  </si>
  <si>
    <t xml:space="preserve">SURAT CIRCLE</t>
  </si>
  <si>
    <t xml:space="preserve">SURAT O/M DIVISION</t>
  </si>
  <si>
    <t xml:space="preserve">PUNA</t>
  </si>
  <si>
    <t xml:space="preserve">21-05-2025</t>
  </si>
  <si>
    <t xml:space="preserve">Shri K. B. Patel EA, Puna Sdn Was With In The Team For Resolving Of No Power Complaint Of No Power In On E Phase Of Matrushakti Vibhag E At Puna, Surat. To Check The Resone For No Power In One Phase The Victim Had Opened The Distribution Box Door, While Opening The Dorr The Broken Lug Of The Phase Of Incoming Side Of Distribution Box(The Lug For Phase Ofr Whitch The No Power Complaint Was Came) Touched With Another Phase Lug And Due To That Flash Over Happned And Victim Got Buent On His Left Hand Between Palm And Elebow</t>
  </si>
  <si>
    <t xml:space="preserve">VILASHBHAI CHHOTUBHAI PATEL</t>
  </si>
  <si>
    <t xml:space="preserve">VALSAD CIRCLE</t>
  </si>
  <si>
    <t xml:space="preserve">VALSAD (CITY) DIVISION</t>
  </si>
  <si>
    <t xml:space="preserve">VALSAD WEST</t>
  </si>
  <si>
    <t xml:space="preserve">22-05-2025</t>
  </si>
  <si>
    <t xml:space="preserve">Valsad (M + OG)</t>
  </si>
  <si>
    <t xml:space="preserve">VICTIM WAS ATTENDING COMPLAIN OF SERVICE WIRE AT DHOBI TALAV.HE WAS STANDING ON WOODEN LADDER FOR REPAIRING OF SERVICE.ACCIDENTLY LADDER SLIPPED AMD VICTIM LOST HIS BALANCE AND FALL ON GROUND AND GET INJURED.</t>
  </si>
  <si>
    <t xml:space="preserve">NILESHBHAI DHIRUBHAI PATEL</t>
  </si>
  <si>
    <t xml:space="preserve">Sachin (Ind)-II-S/D</t>
  </si>
  <si>
    <t xml:space="preserve">28-05-2025</t>
  </si>
  <si>
    <t xml:space="preserve">Popda</t>
  </si>
  <si>
    <t xml:space="preserve">A 44 YEAR OLD SHRI NILESHBHAI D PATEL  EA EMP NO 19611 WAS FALLEN DOWN FROM RDJ GIRDER POLE TO GROUND NR PL B 15 24 RD NO 13SUSM AFTER MAKING JUMPER OF 11 KV NAYNA FDR.11 KV NAYNA FDR WAS UNDER PF AT 5:31 AM AND LCP WAS TAKEN BY LM PRAKASHBHAI M PATEL AT 5:55 AM.AFTER GETTING LCP LOCAL EARTHUNG WAS MADE AND WEARING ALL SAFETY EQUIPMENTS P M PATEL TOLS NILESHBHAI FOR JUMPERING WORK AT SAID LOCATION.AFTER COMPLETING JUMPERING WORK, CIVTIM REMOCED SAFETY BELT HOOK AND STYARTED TO VLIMB FOWN FROM POLE WHILE CLIMBING DOWN FROM THE POLE HIS FOOT SLIPPED AND FELL DOWN FROM RSJ POLE.</t>
  </si>
  <si>
    <t xml:space="preserve">PRATIK RAMESHBHAI PRAJAPATI</t>
  </si>
  <si>
    <t xml:space="preserve">PIPLOD DIVISION</t>
  </si>
  <si>
    <t xml:space="preserve">Ichchhapor S/D</t>
  </si>
  <si>
    <t xml:space="preserve">Malgama</t>
  </si>
  <si>
    <t xml:space="preserve">On Dtd 28.05.2025 While Attending LT Line Complain At Navapara Mahollo Village Malgama. It Is Found That Phase And Neutral Of 1Ph LT ABC Was Interchanged Of Street No.3 Of Navapara Mahollo. So Victim Has Climbed Pole With Safety Gadgets After Removing Fuse From Distribution Box,After That To Rectify Fault Victim Has Disconnect Phase Jumper And While Removing Neutral Jumper Return Power Supply Came From Somewhere And Victim Get Electrocuted And He Seated On Pole Climbing Stand  And After That Climbing Down A Pole With The Help Of His Colleague. Afterwards All Teammates Took Victim To Anjani Hospital At Mora Bhagal,Surat For Primary Treatment. There Doctor Has Found That There Is No Any Burn And Injury, Also Checked ECG,Blood And Other Reports And Given Treatment And Discharged Him After 3 Hours.</t>
  </si>
  <si>
    <t xml:space="preserve">KEYUR CHANDUBHAI PATEL</t>
  </si>
  <si>
    <t xml:space="preserve">NAVSARI O&amp;M DIVISION</t>
  </si>
  <si>
    <t xml:space="preserve">AMALSAD O&amp;M S/D</t>
  </si>
  <si>
    <t xml:space="preserve">09-06-2025</t>
  </si>
  <si>
    <t xml:space="preserve">Vedchha</t>
  </si>
  <si>
    <t xml:space="preserve">THE RSJ POLE STAY WIRE BROKEN WHEN OUR ELE ASST KEYUR PATEL WORKING ON IT SO POLE GOT BENT FROM BOTTOM AND DUE TO THAT POLE VIBRATE AND MS ANGLE OF POLE STRUCK WITH VICTIM AND GOT INJURED NEAR EYE SIGHT</t>
  </si>
  <si>
    <t xml:space="preserve">VIJAYBHAI BABUBHAI PATEL</t>
  </si>
  <si>
    <t xml:space="preserve">VALSAD (CITY) S/D</t>
  </si>
  <si>
    <t xml:space="preserve">21-06-2025</t>
  </si>
  <si>
    <t xml:space="preserve">While LT ABC Stringing On Existing PSC Pole, Suddenly LT PSC Pole Was Broken From Bottom And Fall Down On Ground, So Victim Is Also Lost His Balance And Fall Down On Ground With Pole.</t>
  </si>
  <si>
    <t xml:space="preserve">KETAN DHIRUBHAI PATEL</t>
  </si>
  <si>
    <t xml:space="preserve">NAVSARI (CITY) DIVISION</t>
  </si>
  <si>
    <t xml:space="preserve">Navsari East S/D</t>
  </si>
  <si>
    <t xml:space="preserve">26-06-2025</t>
  </si>
  <si>
    <t xml:space="preserve">Navsari (M + OG)</t>
  </si>
  <si>
    <t xml:space="preserve">On Dated 26.05.2025 Complaint Was Registered From Madhumati Area And Was Found That 3Ph LT 70 Mm Sq Cable Was Burnt And For Replacement Of That LT Cable So Staff Was Informed To Help Victim For Replacement Of Cable At Madhumati Area After Switching Off Power Of All LT Circuits Then Replacement Work Of Cable Was Conducted After Necessary Earthing One Line Staff Was Already At 1St Floor Of Near By Building Passage For Help And Victim Was Climbing Pole With Safety Belt ,Helmet And Safety Shoes And While Trying To Fix Safety Belt On Pole Victim Got Slipped From Pole At That Time Rain Was Also Falling And Victim Got Imbalanced Due To That Fallen Down  On Below Standing LI C D Makwana And Victim Got Physical Injuries On Back Side Of Body And Victim Was Feeling Pain So Subordinate Staff Take Him To V R Hospital For Further Treatment And As Reports Found Normal Victim Was Discharged From Hospital And Sent Back To Home With Staff</t>
  </si>
  <si>
    <t xml:space="preserve">KALPESHKUMAR BUDHABHAI PATEL</t>
  </si>
  <si>
    <t xml:space="preserve">30-06-2025</t>
  </si>
  <si>
    <t xml:space="preserve">Kabilpor (CT)</t>
  </si>
  <si>
    <t xml:space="preserve">On Dated 29.06.2025 Complaint Attended By Night Staff Mentioned In Written Slip To Remove Creepers At Surya Darshan Soc TC . Based On That Creeper Removal Program Was Given To General Shift Staff And Accordingly Staff Reached At Site Remove LT Side Fuse Then After Removed TC DO And Tapping DO Of Surya Darshan Soc TC On 11Kv Kaliyavadi Urban Feeder And Then Started To Remove Creeper From Down Using Dhariyu As Creeper Were Dense At Top Portion Of TC Structure Victim Climbed On TC Structure Wearing Safety Belt And Helmet While Climbing Victim Came In Contact With Jumper And Got Electrocuted And Suddenly Fallen On Ground So Victim Was Shifted To Near By Nirali Hospital For Further Treatment . After Site Visit It Was Found That Under RDSS Scheme Work UG Cable Work Was Carried Out By Navsari Rural Sdn And Overhead Tapping DO Of Surya Darshan Soc Were Bypassed With UG Cable So By Mistake Line Staff Removed DO Of Isolated Overhead Network In Place Of Actual DO So Power Supply Of 11Kv Kaliyavadi Urban Feeder Was Live At Surya Darshan Soc TC Top Portion.</t>
  </si>
  <si>
    <t xml:space="preserve">MEHER CHAND DHARAM CHAND MEHER CHAND</t>
  </si>
  <si>
    <t xml:space="preserve">VAPI O&amp;M DIVISION</t>
  </si>
  <si>
    <t xml:space="preserve">DUNGRA</t>
  </si>
  <si>
    <t xml:space="preserve">Karvad (CT)</t>
  </si>
  <si>
    <t xml:space="preserve">FHO</t>
  </si>
  <si>
    <t xml:space="preserve">As Per Primary Investigation At Incident Site Victim Is Driver In Transport Truck Truck No Pb10jf 0445 Said Truck Was Parked Near Pl 13 Arham Petrochem Param Logistics Karwad Under The 11 KV Line Distance Of 11 Kv Line From Top Of Truck Is Approx 3 Pont 5 Feet As Per Discussion With Labour Contractor Gulshan Kumar Mulayam Sing H Mentioned That Victim Climbed On Truck For Cleaning The Truck At Same Time Victim Might Came Into Contact With 11 Kv Ht Line And Met With An Accident Ground Clearance Of 11 Kv Line Is Approx 18 Feet Also We Found That Electric Burn Injuries On Right Hand And Left Leg Of Victim And Truck Tyres Found  Burnt</t>
  </si>
  <si>
    <t xml:space="preserve">safety awareness among general public required</t>
  </si>
  <si>
    <t xml:space="preserve">safety awareness among general public carried out by distributing pamphlets, hoardings, sms, newspaper etc</t>
  </si>
  <si>
    <t xml:space="preserve">TENDULKAR SHANKAR SAPALIYA</t>
  </si>
  <si>
    <t xml:space="preserve">KIM DIVISION</t>
  </si>
  <si>
    <t xml:space="preserve">PIPODARA</t>
  </si>
  <si>
    <t xml:space="preserve">Pipodara</t>
  </si>
  <si>
    <t xml:space="preserve">VICTIM WAS DOING NEW CONSTRUCTION WORK NEAR 11KV HT LINE RADHE FEEDER IN UNSAFE MANNER AND GOT ELECTROCUTED ONDATED 07.04.2025 THEN VICTIM WAS IMMEDIATELY TRANSFERRED AND SHIFTED TO HOSPITAL VIA 108 AMBULANCE EMERGENCY SERVICE VAN WHERE ONDUTY DOCTOR DECLARED HIM DIED</t>
  </si>
  <si>
    <t xml:space="preserve">MAHENDRABHAI SOMABHAI VAGHERA</t>
  </si>
  <si>
    <t xml:space="preserve">DHARAMPUR DIVISION</t>
  </si>
  <si>
    <t xml:space="preserve">NANAPONDHA S/D</t>
  </si>
  <si>
    <t xml:space="preserve">18-04-2025</t>
  </si>
  <si>
    <t xml:space="preserve">Amdha</t>
  </si>
  <si>
    <t xml:space="preserve">As Per Primary Investigation Victim Was Working As Mandap Decorator And He Was Fitting Light At Amdha Mani Faliya At Sumanbhai Thorat House For Marrage Function Mandap During That Time He Was Climbing On Mandap Top And Starting Light Fitting Work After That He Is Stood Up On Mandap And At That Time He Might Have Come In Induction Zone Of 11 Kv Amdha Ag Fdr Ht Line And He Got Electrocuted...</t>
  </si>
  <si>
    <t xml:space="preserve">7.8.25</t>
  </si>
  <si>
    <t xml:space="preserve">Kamleshbhai Arvindbhai Padvi</t>
  </si>
  <si>
    <t xml:space="preserve">DHARAMPUR O&amp;M S/D</t>
  </si>
  <si>
    <t xml:space="preserve">20-04-2025</t>
  </si>
  <si>
    <t xml:space="preserve">Bilpudi</t>
  </si>
  <si>
    <t xml:space="preserve">When Victim Self Cutting Drum Stick Tree Branches In Front Of His House  Which Are Obstructing To His House So He Removing Trees Branches During The Removing Tree Branches He Came In Live Line Of 11 Kv Bilpudi AG Feeder From 66 Kv Kharvel Ss He Cam In Contact With Live Line And Got Electrocuted.At That Time Tripping On This Feeder 10 Hrs 35 Min 10Hrs 40 Mini 5 Minutes Normal TT,No Any Complaint Recieved At Complaint Center But About 12 A M Local Villahges Persion Inform To SDO Dharampur By Telephonic So On Duty Staff Immediatly Visited Site And Site Photo And Site Panchnama Done.PM Report Awaited For Futher Process</t>
  </si>
  <si>
    <t xml:space="preserve">13.6.25</t>
  </si>
  <si>
    <t xml:space="preserve">Surtanbhai Dipabhai Mandoriya</t>
  </si>
  <si>
    <t xml:space="preserve">VYARA O/M DIVISION</t>
  </si>
  <si>
    <t xml:space="preserve">SONGADH O&amp;M S/D</t>
  </si>
  <si>
    <t xml:space="preserve">28-04-2025</t>
  </si>
  <si>
    <t xml:space="preserve">Pokhran</t>
  </si>
  <si>
    <t xml:space="preserve">Victim Was To Pluck Mangoes From Mango Tree With The Help Of Iron Rod  And Due To Unbalance Of Iron Rod Accidentally The Iron Rod Contact With Near Passing Of 11KV Dharti Ind Feeder And Got Electrocuted</t>
  </si>
  <si>
    <t xml:space="preserve">31.5.25</t>
  </si>
  <si>
    <t xml:space="preserve">SANJITKUMAR JAGANNATH PAL</t>
  </si>
  <si>
    <t xml:space="preserve">Kukarmunda S/D</t>
  </si>
  <si>
    <t xml:space="preserve">03-05-2025</t>
  </si>
  <si>
    <t xml:space="preserve">Ashrava</t>
  </si>
  <si>
    <t xml:space="preserve">On Dated:03.05.2025 At Approx 09:50 Hrs,While Truck NO.CG04MN9424 Carrying Highted Metal Storage Tank(App. 6.7 Mtrs) Pass Through Mataval Ankleshwar Road At Village Ashrava DGVCL 11Kv Ashrava JGY Feeder Ht Line Crossed This Road, For Crossing Highted Tank,Driver Had Took On Wrong Side Of Road Meanwhile Conductor Is Stuck With Tank Cap. Driver May Came Down From Driver Cabin And Touch His Feet With Ground And Electocuted. Details Investigation Under Progress.</t>
  </si>
  <si>
    <t xml:space="preserve">15.12.25</t>
  </si>
  <si>
    <t xml:space="preserve">Gitaben Vijaybhai Patel</t>
  </si>
  <si>
    <t xml:space="preserve">VAPI O&amp;M (Rural) S/D</t>
  </si>
  <si>
    <t xml:space="preserve">13-05-2025</t>
  </si>
  <si>
    <t xml:space="preserve">Ambach</t>
  </si>
  <si>
    <t xml:space="preserve">An Outsider Human Fatal Accident (Internal Consumer Side) Occurred On Dt.13.05.2025 At Approx 11:30 AM. After Primary Investigation It Was Found That, An Iron Hoarding Of Approx. 16 By 8 Ft Was Placed Between Old Panchayat Office And Panchayat Community Hall Along The Wall Of Panchayat Community Hall Which Pressed And Cut The Load Side Twin Core Wire Of Old Panchayat Office Meter Connected To The Load Of Panchayat Community Hall. Leakage Current Was Found On Iron Hoarding Due To Cut From Load Side Twin Core Wire. As Per Eye Witness Victim Smt. Gitaben Vijaybhai Patel Who Was An Anganvadi Worker While Throwing Food Wastage Came In Contact With Iron Hoarding And Got Electrocuted. Victim Was Immediately Taken To Hariya LG  Rotary Hospital, GIDC Vapi , Chharwada, Where Doctors Declared Her Dead. As Per Inquiry With The Operator Of 66 Kv Ambach SS, No Tripping Occurred On 11 Kv Mulgam JGY Around The Time Of Accident.</t>
  </si>
  <si>
    <t xml:space="preserve">LOKESH GARDABHAI CHOUHAN</t>
  </si>
  <si>
    <t xml:space="preserve">Masa</t>
  </si>
  <si>
    <t xml:space="preserve">The Accident Occurred At Farm Of Shusilaben Gulabbhai Patel. Victim Named Lokesh Gardabhai Chauhan Try To Grab Mango On Tree With Use Of Steel Rod. Unfortunately The Steel Rode Touch With LT Line Which Is Passing Above Mango Tree. The Victim Got Electrocuted And Fall Down.He Was Taken To CHC Amalsad For Medical Treatment But Declare Dead</t>
  </si>
  <si>
    <t xml:space="preserve">19.11.25</t>
  </si>
  <si>
    <t xml:space="preserve">DHRUVIBEN RAJUBHAI SAPATA</t>
  </si>
  <si>
    <t xml:space="preserve">WAGHAI DIVISION</t>
  </si>
  <si>
    <t xml:space="preserve">AHWA O&amp;M S/D</t>
  </si>
  <si>
    <t xml:space="preserve">30-05-2025</t>
  </si>
  <si>
    <t xml:space="preserve">Wawanda</t>
  </si>
  <si>
    <t xml:space="preserve">Initial Site Inspection Revealed That Several Bamboo Trees Located In Close Proximity To The LT ABC Line Had Likely Come In To Repeated Contact With LT Line. This May Have Been Aggravated By The Recent Spell Of Continuous Heavy Rain And Cyclonic Winds Prevailing In The Region Over The Past Several Days. The Combination Of Strong Winds And Rains Could Have Caused The Bamboo Branches To Sway Forcefully, Leading To The Displacement Of The LT ABC Conductor From The LT Shackle Insulator. As A Result Displaced LT ABC Came Into The Contact With The U Clamp, Which In Turn Was Found To Be Touching The Earthing Wire. It Is Suspected That The Victim Cutting Grass Near LT Pole Came In Contact With This Earthing Wire At A Moment When It Was Inadvertently Energizes Through This Fault Path Leading To Electrocution Of VICTIM.</t>
  </si>
  <si>
    <t xml:space="preserve">MANGALBHAI NA GAUSWAMI</t>
  </si>
  <si>
    <t xml:space="preserve">NAVSARI S/D</t>
  </si>
  <si>
    <t xml:space="preserve">31-05-2025</t>
  </si>
  <si>
    <t xml:space="preserve">Sisodra (Alak)</t>
  </si>
  <si>
    <t xml:space="preserve">VICTIM WAS STANDING ON THE POLE ON FIRST HOLE OF POLE WITH FOOT STAND HE MEASURED THE LENTH OF CABLE TO STRING THEN FIXED CLAMP ON POLESUDDENLY POLE BROKE AND HE FELL ON THE GROUNDPOLE FELL ON HIS THIGH AND HE FELL ON GROUND ON HIS BACK</t>
  </si>
  <si>
    <t xml:space="preserve">RAMILABEN BABUBHAI PATEL</t>
  </si>
  <si>
    <t xml:space="preserve">03-06-2025</t>
  </si>
  <si>
    <t xml:space="preserve">Dharampur (M)</t>
  </si>
  <si>
    <t xml:space="preserve">As Per The Primary Investigation On Dated 03 Jun 2025 Aroound 12 Oclock 08 Minute Pm Telephonic Infromation Reveived From Ajaybhai Patel To Shri J S Patel DE Dharampur 1 Sdn Regarding Fatal Accident Human Outsider Occured To Smt Ramilaben Babubhai Patel  Approx Age 52 Years Village Dharampur Nagaria Sadak Falia Approx Time 10 Oclock 45 Minute Am  As Inform By Near By Residents Husband Of Victim Sh Babubhai Patel Cutting Grass At Their Own Farm And His Wife Ramilaben Victim Was Suppose To Go At Her Husband To Collect The Cutted Grass But As She Not Reached Till 30 Minutes So Sh Babubhai Patel Came To Home Where He Found That Ramilaben Victim Lying Approx 4 Meters From DGVCL Existing LT Pole 1 Ph 2 Wire  Victims Husband Shouted And Near By Residents Came At An Accident Place And Taken Her To State Hospital Dharampur By 108 Ambulance Where She Was Declared Dead By On Duty Doctors
During Site Visit By DE Dharampur 1 Sdn Along With JE And Line Staff IT Was Found That There Was No Any Leakage Current In Psc Pole And Earthing Wire Also It Was Checked In Front Of Near By Resident Presant At That Time On Accident Place Pole Earthing Wire Passes Through Green Insulated Pipe No Any Power Supply Was Interripted Around The Accident Time</t>
  </si>
  <si>
    <t xml:space="preserve">9.12.25</t>
  </si>
  <si>
    <t xml:space="preserve">HANSHABEN SURESHBHAI PATEL</t>
  </si>
  <si>
    <t xml:space="preserve">Dharampur- 2 S/D</t>
  </si>
  <si>
    <t xml:space="preserve">15-06-2025</t>
  </si>
  <si>
    <t xml:space="preserve">Amba Talat</t>
  </si>
  <si>
    <t xml:space="preserve">VICTIM HANSHABEN SURESHBHAI PATEL AGE APPROX 45 YEARS DURING GRASS CUTTING AND REMOVING OF PIGEON PEA PLANT ROOT WITH HER HUSBAND SURESHBHAI IN HER FARM NEAR HER HOUSE. DURING SHE WAS CUTTING AND REMOVING OF PIGEON PEA PLANT ROOTS BY SICKLE ACCIDENTLLY SICKLE TOUCHED WITH YELLLOW COLOURED 2 CORE PRIVATE CABLE WIRE AND UPPER INSULATION OF THIS CABLE WIRE CUT BY SICKLE. AT THAT TIME SICKLE WITH HER HAND WAS MAY BE TOUCHED WITH INSIDE LIVE PART OF THIS CABLE WIRE AND  SHE WAS GOT ELECTROCUTED AND FALL DOWN ON LAND AND BECOME UNCONSINOUS. AFTER THAT HER HUSHBAND AND NEARBY NEIGHBOURS CAME THERE AND CALLED 108 AMBULANCE AND TOOK HER TO THE STATE HOSPITAL DHARAMPUR AND ON DUTY DOCTOR DECLARED HER DEAD.</t>
  </si>
  <si>
    <t xml:space="preserve">Harsukhbhai Malabhai Baraiya</t>
  </si>
  <si>
    <t xml:space="preserve">TANKAL S/D</t>
  </si>
  <si>
    <t xml:space="preserve">16-06-2025</t>
  </si>
  <si>
    <t xml:space="preserve">Khapariya</t>
  </si>
  <si>
    <t xml:space="preserve">On Date 16 JUN 2025 At Approximately 11 20 Hrs. The Victim Was On A Mango Tree And Attempted To Pluck Mangoes Using A Wooden Stick. Due To Recent Rainfall And Strong Winds, The Wooden Stick Had Become Wet. During The Activity, The Wet Stick Came Into Contact With A Nearby 11KV HT Line Of The Khapariya Ag Feeder, Which Passes Near To The Tree. As A Result, The Victim Sustained An Electric Shock And Was Electrocuted. He Was Immediately Taken To The Gandevi CHC For Further Treatment, Where On Duty Doctor Declared Him Dead.</t>
  </si>
  <si>
    <t xml:space="preserve">9.9.25</t>
  </si>
  <si>
    <t xml:space="preserve">HARSHBHAI MOTESHINGBHAI VASAVA</t>
  </si>
  <si>
    <t xml:space="preserve">ANKLESHWAR (Rural) DIVISION</t>
  </si>
  <si>
    <t xml:space="preserve">NETRANG S/D</t>
  </si>
  <si>
    <t xml:space="preserve">17-06-2025</t>
  </si>
  <si>
    <t xml:space="preserve">Palsi</t>
  </si>
  <si>
    <t xml:space="preserve">AS PER THE INFORMATION RECEIVE THE VICTIM HARSHBHAI MOTESHING VASAVA AT PALSI VILLAGE AGE 6 YRS APPROX WHILE PLAYING AROUND LT POLE LOCATED NEARBY HIS HOUSE SUDDENLY HE CAME IN TOUCH WITH LOWER SIDE OF GI EARTHING WIRE OF LT POLE OF NISHAL FALIYA LT AND SINCE DUE TO HEAVY WIND AND RAIN MESSENGER OF LT ABC BROKEN AND LIVE PART OF LT ABC TOUCH WITH METAL HOOK AND HOOK DIRECTLY TOUCH WITH GI EARTHING WIRE AND GI EARTHING WIRE GOT ELECTROCUTED FATALLY ELECTRICAL SHOCK AND HE DIED</t>
  </si>
  <si>
    <t xml:space="preserve">HARSUBHAI LAXABHAI PADAVI</t>
  </si>
  <si>
    <t xml:space="preserve">18-06-2025</t>
  </si>
  <si>
    <t xml:space="preserve">Kelvani</t>
  </si>
  <si>
    <t xml:space="preserve">As Per Primary Investigation On Dated 19 Jun 2025 Around 13 30 Hrs Telephonic Information Received From Ajaybhai To J S Patel DE Dh 1 Sdn Regarding Fatal Human Outsider Accident Occured To Shri Harsubhai Laxabhai Padavi Age 35 Years Approx On Dated 18 Jun 2025 Time 17 30 Pm
As Information Received And Site Panchnama On Dated  18 Jun 2025 Vaisaliben Wife Of Victim Eating Lunch In The Otla Of Her House  Meanwhile Her Husband Shri Harsubhai Laxabhai Padavi Repaired The Chhapra Of Shed Attached Behind Of His Main House At That Place There Was A Joint In The Internal Wiring Of Shed Coming From His House Switch Board He Accidentally Touched The Internal Wiring Joint And Was Electrocuted His Family Member Took Him To State Hospital Dharampur And On Duty Doctor Declared Him Dead</t>
  </si>
  <si>
    <t xml:space="preserve">Arunbhai Dayajibhai Mishram</t>
  </si>
  <si>
    <t xml:space="preserve">BHARUCH CITY WEST</t>
  </si>
  <si>
    <t xml:space="preserve">20-06-2025</t>
  </si>
  <si>
    <t xml:space="preserve">Bharuch (INA)</t>
  </si>
  <si>
    <t xml:space="preserve">As Per The Primary Information Received Via A Phone Call From An Unknown Individual,One Person Was Electrocuted Near Suthiyapura,Dandiya Bazar,Bharuch.Upon Receiving The Information,The Feeder Status Was Checked By Subsatation Staff And Found To Be In Fault Condition.Our Team Procceeded To The Location And Found That The Ambulance Of Sevayagya Samiti,Bharuch Taken The Victim For Treatment To Civil Hospital,Bharuch. During The Site Inspection,It Was Observed That 11 Kv Conductor Of 11 Kv Navchoki Feeder Fallen On Ground And The Victim Was Passing From This Location In Ambulance Of Seva Yagya Samiti And He Get Out From The Car And Trying To Shifting The Fallen Conductor With His Hand He Hold The Conductor And Trying To Shift Conductor To Side Of Road And He Shift The Conductor Little Bit And Got Electrocuted And Fallen On Ground With Diziness.The Victim Was Shifted To Bharuch Civil Hospital For Treatment And Dr.Of Bharuch Civil Declared Him Dead.</t>
  </si>
  <si>
    <t xml:space="preserve">DIPAKBHAI NAGINBHAI PATEL</t>
  </si>
  <si>
    <t xml:space="preserve">Sukhala</t>
  </si>
  <si>
    <t xml:space="preserve">AS PER PRIMARY INVESTIGATION  AS ON DT 20 JUNE 2025 AROUND 3 PM VICTIM SHRI DIPAKBHAI WAS GOES TO BACKSIDE OF  HIS HOME  FOR START MOTOR FOR FILL UP EMPUTY WATER TANK AND DURING  THAT TIME  WHEN HE WAS  TRYING TO PUSH ON BUTTON ON STRATER DUE TO LEAKAGE CURRENT ON  METAL BODY OF STRATER HE GOT ELECTRIC SHOCK FALL DOWN AT FLOOR SO HIS FAMILY MEMBER SHIFT HIM TO CHIRANJEEVI HOSPITAL FOR TREATMENT BUT ON DUTY DOCTOR DECLEARED HIM DEAD</t>
  </si>
  <si>
    <t xml:space="preserve">PRAVINBHAI NAVSUBHAI VAGHAT</t>
  </si>
  <si>
    <t xml:space="preserve">KAPARADA</t>
  </si>
  <si>
    <t xml:space="preserve">Ozarda</t>
  </si>
  <si>
    <t xml:space="preserve">THE VICTIM WAS EXTENDED WIRE FROME ELECTRIC POLE  TO WALL ON HIS HOUSE (WHICH IS MADE ON BAMBOO) AND CONNECTING IT TO THE END ILLEGELE TAPPING.(PERMANENT HOOK ARRANGED)WIREWHICH WAS USED TO OPERATE ELECTRIC APPLIANCES.FURTHER ON 21.06.2025 AT APPROX 08:00 PM  WHILE THE PERSON WAS TRYING TO CONNECT THE ABOVE WIRE INSIDE THE HOUSE,AT THAT TIME HE ACCIDENTLLY CAME IN CONNECT WITH THE LIVE WIRE AND RESULTING IN AN ELECTRIC SHOCK</t>
  </si>
  <si>
    <t xml:space="preserve">Maganbhai Somabhai Solanki</t>
  </si>
  <si>
    <t xml:space="preserve">VALIA O&amp;M S/D</t>
  </si>
  <si>
    <t xml:space="preserve">24-06-2025</t>
  </si>
  <si>
    <t xml:space="preserve">Valia</t>
  </si>
  <si>
    <t xml:space="preserve">16 By 11Kva TC Power Catered From 11Kv Valia Town Feeder And At Accident Premices 1N0. Yellow Coloured Main Service Line Tapped From LT Ckt Having Three Phase ABC. Existing Connection Found Consumer Name Dharmendrasinh Gemalsinh Rana, Consumer No. 03701036420, Meter No. GENUS1131678 Tariff NRGP. Due To Big Coconut Tree Leaf Fallen On Main Service Line And Breaked In Middle Also Heavy Wind And Rain Started Since Night. It Seems Like A Victim Touched The Said Live Broken Live Service Wire In Dark Night And Got Electrocuted And Declared Dead..</t>
  </si>
  <si>
    <t xml:space="preserve">19.8.25</t>
  </si>
  <si>
    <t xml:space="preserve">BHIKHABHAI RAMUBHAI MAKAVANA</t>
  </si>
  <si>
    <t xml:space="preserve">BARDOLI O/M DIV</t>
  </si>
  <si>
    <t xml:space="preserve">Areth S/D</t>
  </si>
  <si>
    <t xml:space="preserve">Baudhan</t>
  </si>
  <si>
    <t xml:space="preserve">Accident Occured On Dated 24/06/2025 While Victim Was Walking On Road Came In Contact With Gi Wire Of Lt Line Pole And Due To Leakage Current On Gi Wire From Lt Abc Insulation Damaged Tied With U Clamp And Gi Wire Touched With The Clamp Bolt And Leakage Current Passingthrough Gi Wire  Which Was Somehow Broken From The Bottom So Current Flow Through Body Of The Victim And Victim Got Electrocuted And Fell Down And Survived But On Second Time He Taken Support Of Pole And Victim Got Electrocuted And Died On The Spot</t>
  </si>
  <si>
    <t xml:space="preserve">RAHULKUMAR SHAILKUMAR SHREE</t>
  </si>
  <si>
    <t xml:space="preserve">KADODARA DIVISION</t>
  </si>
  <si>
    <t xml:space="preserve">Kadodara-II-S/D</t>
  </si>
  <si>
    <t xml:space="preserve">Mankna</t>
  </si>
  <si>
    <t xml:space="preserve">As Per The Information Received Through Daily News Paper On Dt 26.06.2025 About Fatal Accident Took Place At Plot No. 35 Shivcity V2, Vill: Mankna To Victim Shree Rahulkumar Age 14. While Visiting Site It Was Found That There Is Metal Sheet Shed Build Beside 25 Kva Transformer DP Structure Of 8 Mtrs PSC Pole Where Consumer End Meter And Load Side MCB Tied With The Pole And There After The Internal Wiring Going To Load Side In Metal Shed Through Twin Core Wire. Due To Faulty Internal Wiring The Power Passes Through Transformer Body Earthing GI Wire. During Drying His Cloths At String Tied At Outside Of Metal Shed Victim Bare Foot Fall On Live Earthing Wire And He May Experience An Electric Shock  Immediately Taken To Hospital  Declared Dead At Modi Hospital Kadodara.</t>
  </si>
  <si>
    <t xml:space="preserve">RAMNIBEN GOPALBHAI PATEL</t>
  </si>
  <si>
    <t xml:space="preserve">As Per Primary Investigation , Victim Was Charging Electric Stove Which Is Operated By Wood Pieces And Inbuilt Battary For Blower Fan For Fire.
During Charging, She Was Came In Direct Contact With Open Live Contact Of Charger Metal Part, This Part Was Live So She Got Electrocuted. Naerby People And Family Members Took Her For Medical Treatment At State Hospital Dharampur, Where On Duty Doctor Declared Her Dead. No Any Complain Register Or Received At Complain Center. After Fatal Accident Telephonic Information Received From Local Person To SDO Dharampur 1 SDN. So Immediately On Duty Staff Visited Site And Taken Information And Photos From Site Of Accident About This Falal Accident. Pm Report Awaited And Further Investigation Under Process.</t>
  </si>
  <si>
    <t xml:space="preserve">PREM SHAH DALVIR CHAND</t>
  </si>
  <si>
    <t xml:space="preserve">GANDEVI O&amp;M S/D</t>
  </si>
  <si>
    <t xml:space="preserve">25-06-2025</t>
  </si>
  <si>
    <t xml:space="preserve">Vadsangal</t>
  </si>
  <si>
    <t xml:space="preserve">Three Person Were Trying To Hang Bike On Boom Press Machine Truck At Back Side From Ground. Eye Witness Was Operating The Boom Press By Remote And Truck Was Parked Under The 11 Kv HT Line Of DGVCL. All The Tree Victims Were Hold The Bike And From Ground To Hang On Boom Press Machine Truck ,Meanwhile The Boom Press Machine Upper Part Came In Contact With Live 11Kv HT Line Conductor . Due To Which All Three Victims Got Electric Shock And Injured. All Three Were Taken To The Nearby Hospital In Gandevi. Where ,The First Victim Shri Prem Shah Was Declared  Dead By Present Doctor On Duty And Other Two Having Burn Injuries Are Stable After Treatment.</t>
  </si>
  <si>
    <t xml:space="preserve">SANTOSHBHAI KALIDASHBHAI GANGURDE  SHANTABEN KISHANBHAI NIKUM</t>
  </si>
  <si>
    <t xml:space="preserve">Gadad</t>
  </si>
  <si>
    <t xml:space="preserve">AS PER PRELIMINARY SITE INSPECTION, IT IS END POLE OF LT CIRCUIT AND THE LT ABC IS IN PROPERTY ERECTED CONDITION AND IT WAS OBSERVED THAT THE PVC SERVICE WAS PROVIDING POWER SUPPLY TO CONSUMER NO. 10706303440 WAS IN BROKEN CONDITION AND THE WIRE WAS FOUND SNAPPED WITH ONE END STILL ATTACHED TO THE POLEAND THE REMAINING PORTION HANGING LOOSE. IT IS SUSPECTED THAT THE UPPER BROKEN END OF THE SERVICE WIRE, CAME IN TO CONTACT WITH THE GI WIRE WITH REEL INSULATOR. THE DEMAGE MAY HAVE OCCURED DUE TO THE ADVERSE WEATHER CONDITIONS, INCLUDING HEAVY RAIN AND WIND IN THE AREA. PREMISES IS LOCATED IN AN INTERIOR LAND AREA, WITH MUD AND STANDING WATER SURROUNDING THE PREMISES, LIKELY DUE TO RECENT RAINS. AS PER EYEWITNESSES, THE FIRST VICTIM CAME IN TO CONTACT WITH THE GI WIRE AND WAS ELECTROCUTED AND THE SECOND VICTIM CAME IN CONTACT WITH THE FIRST VICTIM IN AN ATTEMPT TO ASSIST, LEADING TO HER ELECTROCUTION AS WELL.</t>
  </si>
  <si>
    <t xml:space="preserve">19.9.25</t>
  </si>
  <si>
    <t xml:space="preserve">LAXMAN OMPRAKASH CHAUHAN</t>
  </si>
  <si>
    <t xml:space="preserve">BHARUCH (Rural) DIVISION</t>
  </si>
  <si>
    <t xml:space="preserve">VAGRA O&amp;M S/D</t>
  </si>
  <si>
    <t xml:space="preserve">28-06-2025</t>
  </si>
  <si>
    <t xml:space="preserve">Sayakha</t>
  </si>
  <si>
    <t xml:space="preserve">Due To Internal Wiring Issue.</t>
  </si>
  <si>
    <t xml:space="preserve">HARSHITABEN HARDIKBHAI SIHORA</t>
  </si>
  <si>
    <t xml:space="preserve">29-06-2025</t>
  </si>
  <si>
    <t xml:space="preserve">Medha</t>
  </si>
  <si>
    <t xml:space="preserve">ACCIDENT OCCURED AT MEDHA RESERVED FOREST AREA AT MEDHA VILLAGE DURING SITE VISIT IT IS FOUND THAT AS PER VILLAGER TALK VICTIM WAS WALKING WITH UMBRELLA ON PAGDANDI ROAD OF RESERVED FOREST AREA AND CAME IN CONTACT WITH HT LINE WIRE COME DOWN FROM PIN INSULATOR DUE TO HEAVY WIND AND RAIN BIG TREE BRANCH FALL ON HT LINE AND THE APPROXIMATE HEIGHT BEETWEEN PAGDANDI ROAD AND HANGING WIRE IS 6 TO 6.5FT THE LADY WITH UMBRELLA TOUCH THE HANGING CONDUCTOR AND GOT ELECTROCUTED AND FELL DOWN AND DIED ON THE SPOT.</t>
  </si>
  <si>
    <t xml:space="preserve">Pushpanjali Murari Jha &amp; Preetikumari Mithilesh Yadav</t>
  </si>
  <si>
    <t xml:space="preserve">12-04-2025</t>
  </si>
  <si>
    <t xml:space="preserve">Karamkhal</t>
  </si>
  <si>
    <t xml:space="preserve">NFHO</t>
  </si>
  <si>
    <t xml:space="preserve">As Informed By Victim About 18:00Hrs Preetikumari Mithilesh Yadav And Pushpanjali Murari Jha Were Playing On Terrece Of Indudevi Umesh Yadav Beside Her Residence With Other Friends While Playing Antakshari Suddenly Pushpanjali Murari Jha Shouted And Blast Happened On Her Hand To Rescue Her Preeti Tried To Hold  Pull Her Back And She Also Got Electrocuted And Fainted On The Spot</t>
  </si>
  <si>
    <t xml:space="preserve">VISHAL HARESHBHAI RATHOD</t>
  </si>
  <si>
    <t xml:space="preserve">Dahej S/D</t>
  </si>
  <si>
    <t xml:space="preserve">Kadodara</t>
  </si>
  <si>
    <t xml:space="preserve">During Smart Meter Replacement Work By Men Power Of Intelli Smart At N J JINIA Meter Room Already 10 TO 12 3Ph Smart Meter Replaced And During Further Meter Replacement A Veavy Blast Occured In Meter Room And Fire Took Place In Meter Room And A Victim Got Burned On His Left Hand And On His Face Immediatly Staff Present At Location Had Turned Off 11Kv Kadodara Jgy Feeder From Substation And Took Control Over Fire And Also Took The Victim To The Nearby Hospital For Primary Treatment And As Per Discussion With Doctor Victims Condition Is Stable And Further Investigation Is Under Progress</t>
  </si>
  <si>
    <t xml:space="preserve">RAMESHKUMAR RAMKUMAR KARNANI</t>
  </si>
  <si>
    <t xml:space="preserve">VAPI IND. DIVISION</t>
  </si>
  <si>
    <t xml:space="preserve">VAPI GIDC O&amp;M S/D</t>
  </si>
  <si>
    <t xml:space="preserve">02-05-2025</t>
  </si>
  <si>
    <t xml:space="preserve">Vapi (INA)</t>
  </si>
  <si>
    <t xml:space="preserve">As Per Primary Inspection The Victim Was Trying To Close The Tailgate Door Of The Truck ,While Closing The Tailgate Door, The Door Was Touched With Transformer's Outgoing HT Coated Jumper And The Victim Fell Down On Earth Near By Tc Center</t>
  </si>
  <si>
    <t xml:space="preserve">VINAYBHAI SATISHBHAI MURA</t>
  </si>
  <si>
    <t xml:space="preserve">09-05-2025</t>
  </si>
  <si>
    <t xml:space="preserve">Singarmal</t>
  </si>
  <si>
    <t xml:space="preserve">As Per Primary Investigation On Dated 09.05.2025 In Early Morning 06 Am Approx Shri Vinaybhai Satishbhai Mura Pluck Mango From Mango Tree In His Farm Behind Home. He Seen Some Mangoes At Hight So He Climbed For Pluck It At That Time Unfortunately Hos Forhead Came In Contact With Live HT Line Of 11 KV Madhuri JGY Feeder And Got Schocked And Fall Down From Mango Tree. His Family Member Called Ambulance And Admit Him To Rajchandra Hospital For Further Treatment. Now He Is Well And Take Rest As Per Doctor Instructions. NOTE: Vertical Distance Of 11 KV HT Line From Ground Is Safe As Per IE Rules At Accident Place.</t>
  </si>
  <si>
    <t xml:space="preserve">Bipinbhai Ishwarbhai Patel</t>
  </si>
  <si>
    <t xml:space="preserve">RANDER DIVISION</t>
  </si>
  <si>
    <t xml:space="preserve">Rander Rural S/D</t>
  </si>
  <si>
    <t xml:space="preserve">Ambheta</t>
  </si>
  <si>
    <t xml:space="preserve">Upon Receiving Information, The Site Was Visited. It Was Found That Mango Trees Plantation Are Done Under The HV Line Of 11KV Balkash AG Feeder At Corner Side Of Farm Survey/Block No. 142, Village: Ambheta, Ta: Olpad, Dist.: Surat. As Victim Climbed On Top Of The Mango Tree For Pluck Mangoes And May Came In Induction Zone Of HV Line Of 11KV Balkash AG Feeder And Might Got Electric Shock. Die To That, He Fall From Top Of The Mango Tree And Also Mechanical Injured.</t>
  </si>
  <si>
    <t xml:space="preserve">PRAKASH VESHIYA DEVDA</t>
  </si>
  <si>
    <t xml:space="preserve">Panchbatti S/D</t>
  </si>
  <si>
    <t xml:space="preserve">Bholav (CT)</t>
  </si>
  <si>
    <t xml:space="preserve">Pole Fall Down Due To Corrosion</t>
  </si>
  <si>
    <t xml:space="preserve">GEETABEN GIRISHBHAI AHIR</t>
  </si>
  <si>
    <t xml:space="preserve">SISODRA S/D</t>
  </si>
  <si>
    <t xml:space="preserve">24-05-2025</t>
  </si>
  <si>
    <t xml:space="preserve">Nagdhara</t>
  </si>
  <si>
    <t xml:space="preserve">The Victim Was Hanging Wet Clothes On A Rope Outside Her House, Which Was Tied With LT Line Pole, While Victim Was Hanging Wet Clothes For Drying On The Rope. Due To Leakage Current On Wet Rope From LT Pole She Got Electric Shock And Fell Down.</t>
  </si>
  <si>
    <t xml:space="preserve">SAGAR HARESHBHAI JIVANI</t>
  </si>
  <si>
    <t xml:space="preserve">SIMADA</t>
  </si>
  <si>
    <t xml:space="preserve">12-06-2025</t>
  </si>
  <si>
    <t xml:space="preserve">DURING SMART METER REPLACEMENT WORK OF INDUS TOWERS LTD CONSUMER NO 45322251588 CD18 KW SAGAR HARESHBHAI JIVANI, SUBCONTRACTOR PERSON (CRYSTAL CONSULTANCY SERVICES) OF INTELLISMART AGENGY FLASH OVER OCCURED AND VICTIM GOT BURNT ON FACE AND BOTH HAND PALM AREA.</t>
  </si>
  <si>
    <t xml:space="preserve">HIRMAL KISHORBHAI PATEL</t>
  </si>
  <si>
    <t xml:space="preserve">Panas</t>
  </si>
  <si>
    <t xml:space="preserve">AS Per Primary Investigation Trans Booting Work As On 12Jun2025 Around 9AM Total 5 No Of Man Power Come For Trans Booting Work And Work Alloted On 11Kv Vrushmandir JGY Feeder After That Linestaff Ganeshbhai Desai ALM Cut Off Pans Nishal Faliya Tapping By Removing DO Fuse At Site And Earthing Done In Presence Of Agency Staff Afterward DGVCL Staff Going For Local Complaint Agency Staff Reached Panas Upala Faliya And Without Inform Our Staff Or DE JE Start Work On Another AG Feeder This Work Not Alloted By Our Staff Or DE JE Start Work On That AG TC Of 11Kv Vaddevi AG Feeder First They Removed DO Fuse On TC And Start Booting Work And Complete It One Person Name Hirmalbhai While Climbing Down From The TC Structure And During That Time May Be His Pilers Accidentally Came Into Induction Zone Of Upper Portion DO Fuse And Due To That Flash Occurs At DO Fuse And Victims Hand Burnt Due To That Flash And He Falled Down From That TC Structure Other Person Took Him To Ramchandra Hospital Dharampur And After Primary Treatment At Dharampur Later He Shifted To Kasturba Hospital Valsad For Further Treatment There Is No Tripping Observed On 11Kv Vaddevi AG Feeder On 66Kv Panas SS During That Period</t>
  </si>
  <si>
    <t xml:space="preserve">MANOJBHAI RAVJIBHAI AHIR</t>
  </si>
  <si>
    <t xml:space="preserve">EROO O&amp;M S/D</t>
  </si>
  <si>
    <t xml:space="preserve">Chijgam</t>
  </si>
  <si>
    <t xml:space="preserve">Place Of Accident Is At Near To Abrama Chijgam Road At Village Chijgam. Accident Took Place On 11Kv Kanera Ag Feeder Dodp Emitting Power From 66Kv Abrama S/S. At Around 12.10 PM Manojbhai Ravjibhai Ahirs Herd Of Buffalo Were Grassing Near Abrama Chijgam Road. While Passing Near To Dodo Buffalos Leg Was Trapped With Stay. Then Buffalo Was Trying To Remove Leg From Stay, Stay Wire Came In Zone With Ht Jumper Wire And Buffalo May Be Got Electrocuted On Spot.</t>
  </si>
  <si>
    <t xml:space="preserve">Proper maintenance work required</t>
  </si>
  <si>
    <t xml:space="preserve">Proper maintenance work carried out</t>
  </si>
  <si>
    <t xml:space="preserve">29.8.25</t>
  </si>
  <si>
    <t xml:space="preserve">SADIK NASIR BELIM</t>
  </si>
  <si>
    <t xml:space="preserve">KOSAMBA O&amp;M S/D</t>
  </si>
  <si>
    <t xml:space="preserve">07-05-2025</t>
  </si>
  <si>
    <t xml:space="preserve">Kosamba (CT)</t>
  </si>
  <si>
    <t xml:space="preserve">Due To Leakage Current In LT Neutral Wire Which Was Earthed Using GI Wire. She Buffalo Came In Contact With Earthing Wire And Become Electrocuted.</t>
  </si>
  <si>
    <t xml:space="preserve">HANSABEN KISHORBHAI PATEL</t>
  </si>
  <si>
    <t xml:space="preserve">Sandalpor</t>
  </si>
  <si>
    <t xml:space="preserve">PERSON GRAZING HER COW NEAR 11 KV POLE ,WHILE GRAZING COW TOUCHED GI WIRE WHICH WAS IN CONTACT WITH LINE NEAR BY OF LT LINE . THUS CURRENT PASSES THROUGH GI AND COW CAME IN CONTACT WITH GI WIRE.</t>
  </si>
  <si>
    <t xml:space="preserve">LALLUBHAI MAGNABHAI AHIR</t>
  </si>
  <si>
    <t xml:space="preserve">15-05-2025</t>
  </si>
  <si>
    <t xml:space="preserve">Parab</t>
  </si>
  <si>
    <t xml:space="preserve">As Per Complain Received On Kadodara 2 Sdn Complain Centre By Consumer Regarding Low Power In 11 Kv Morthana Ad Feeder So Kadodara 2 Line Staff Went For Line Petrolling Of 11 Kv Morthana Ag Fdr And During Line Petrolling Dead Baffelo Found Near  Parab Ss As 11 Kv Line Broken Conductor Fallen On Surface May Be Bafello Touch To Broken Conductor And Got Electrocuted And Dead</t>
  </si>
  <si>
    <t xml:space="preserve">RAJUBHAI GHELABHAI BHARVAD</t>
  </si>
  <si>
    <t xml:space="preserve">VALSAD O&amp;M DIVISION</t>
  </si>
  <si>
    <t xml:space="preserve">CHIKHLI (O&amp;M) SUB-DIVISION</t>
  </si>
  <si>
    <t xml:space="preserve">Alipor</t>
  </si>
  <si>
    <t xml:space="preserve">It Was Observed That Both Cow Was Grazing Near Khambhiya Talav,Alipor Village Ta Chikhli Di Navsari And Suddenly Both Cows Went For Drinking Water In Alipor Khambhiya Lake But At This Location Pole Was Broken And LT Line Conductors Were Snapped On Ground. So Both Cows Came In Contact With This Live Conductor And Got Electrocuted And Fatal Animal Accident Occurred To Both Cows.</t>
  </si>
  <si>
    <t xml:space="preserve">19.9.25/8.11.25</t>
  </si>
  <si>
    <t xml:space="preserve">DEVUBHAI BABUBHAI AHIR</t>
  </si>
  <si>
    <t xml:space="preserve">RONVEL</t>
  </si>
  <si>
    <t xml:space="preserve">26-05-2025</t>
  </si>
  <si>
    <t xml:space="preserve">Bodlai</t>
  </si>
  <si>
    <t xml:space="preserve">FEMALE GOAT GOING NEAR 11 KV TRANSFORMER CENTER FOR EATING GRASS AND ITS BODY PART TOUCHED WITH EARTH WIRE OF TC. THERE WAS LEAKAGE CURRENT WHICH PASSING THROUGH BODY OF FEMALE GOAT AND  ITS ELECTROCUTED.</t>
  </si>
  <si>
    <t xml:space="preserve">ODHABHAI VIRABHAI BHARAVAD</t>
  </si>
  <si>
    <t xml:space="preserve">Kathor S/D</t>
  </si>
  <si>
    <t xml:space="preserve">27-05-2025</t>
  </si>
  <si>
    <t xml:space="preserve">Kathor</t>
  </si>
  <si>
    <t xml:space="preserve">On Dt.27.05.2025 Around 13:00 App Fatal Electrical Accident Of 1 Nos Cow Occurred While Grazing In Tiwari Farm Compound, It May Came In Contact With R Phase Broken Conductor Ag Lt Line Of 3 P 3 W Bare Conductor While Grassing And May Got Electrocuted There Is No Tripping Found During The Accident Time On Feeder As Per 66 KV Pipodara SS Report And No Do Compliant On Transformer</t>
  </si>
  <si>
    <t xml:space="preserve">BHARATBHAI VELABHAI MEVADA</t>
  </si>
  <si>
    <t xml:space="preserve">AMOD O&amp;M S/D</t>
  </si>
  <si>
    <t xml:space="preserve">02-06-2025</t>
  </si>
  <si>
    <t xml:space="preserve">Chaklad</t>
  </si>
  <si>
    <t xml:space="preserve">ON DT 02.06.2025 APPROX 14.00 HRS AS PER TELEPHONICALLY COMPLAINT RECEIVED ON AMOD CUSTOMER CARE MOBILE FOR ACCIDENT NEAR CHAKLAD VILLAGE TRANSFORMER NEAR TALAV. FEEDER MADE OFF BY AMOD OFFICE. DEPUTY ENGINEER VISITED SITE AND CAME TO KNOW FOR SOLVING RETURN CURRENT PROBLEM TC EARTHING REPAIRING WORK GOING ON  CHAKLAD VILLAGE TC THAT TIME HERD OF COW CAME FOR DRINKING WATER NEAR POND AND ONE COW CAME NEAR TRANSFORMER  STRUCTURE AND CAME IN CONTATCT WITH EARTHING ELECTRODE AND DIED AT PLACE.</t>
  </si>
  <si>
    <t xml:space="preserve">13.8.25/13.2.26</t>
  </si>
  <si>
    <t xml:space="preserve">Shalesh Chaturbhai Vasava</t>
  </si>
  <si>
    <t xml:space="preserve">BHARUCH (Rural) S/D</t>
  </si>
  <si>
    <t xml:space="preserve">Navetha</t>
  </si>
  <si>
    <t xml:space="preserve">As Per Report On Due To Fault On Ht Line Ht Conductor Of 11Kv Zadeshwar Ag Snapped And Fell On The Ground And At That Time Cow Was Passing By Below Ht Line. As A Result Cow Came In Contact With Snapped HT Conductor An Got Electroluted And Died</t>
  </si>
  <si>
    <t xml:space="preserve">VIJAYBHAI PRABHUBHAI PATEL</t>
  </si>
  <si>
    <t xml:space="preserve">COASTAL S/D</t>
  </si>
  <si>
    <t xml:space="preserve">06-06-2025</t>
  </si>
  <si>
    <t xml:space="preserve">Segvi (Part)</t>
  </si>
  <si>
    <t xml:space="preserve">DUE TO HEAVY WIND AND FALLEN DOWN ON LT LINE IN SATISHBHAI RAGHUBHAI PATEL FARM HENCE LT CONDUCTOR SNAPPED AND FALL ON GROUND IN SATISHBHAI RAGHUBHAI PATEL FARM.BUFFALO MAY BE PASSING NEAR BY LIVE CONDUCTOR AND ACCIDENTLY CAME IN CONTACT WITH LIVE CONDUCTOR AND GOT ELCTROLUTED AND DIED AT SITE.</t>
  </si>
  <si>
    <t xml:space="preserve">9.10.25</t>
  </si>
  <si>
    <t xml:space="preserve">JAGDISHKUMAR BULSINGBHAI VASAVA</t>
  </si>
  <si>
    <t xml:space="preserve">RAJPIPLA DIVISION</t>
  </si>
  <si>
    <t xml:space="preserve">Sagbara S/D</t>
  </si>
  <si>
    <t xml:space="preserve">14-06-2025</t>
  </si>
  <si>
    <t xml:space="preserve">Tankani</t>
  </si>
  <si>
    <t xml:space="preserve">ON DATE 14 06 2025 AROUND 11 00 AM SHRI JAGDISHBHAI BULSINGBHAI VASAVA WAS DOING PLOWING WORK WITH HIS OX IN HIS FARM AT THAT TIME HE WAS PLOWING NEAR AGRICULTURE TRANSFORMER STRUCTURE ON 11KV DABKA AG AT THAT TIME THE WHITE COLOUR OX GONE NEAR THE ELECTRIC POLE OF THIS TRANSFORMER ON WHICH GI EARTHING WIRE WAS PROVIDED AND OX MIGHT HAVE TOUCHED THE EARTHING WIRE WHICH HAD LEAKAGE CURRENT FLOWING THROUGH IT AND HENCE THE OX GOT ELECTROCUTED</t>
  </si>
  <si>
    <t xml:space="preserve">17.11.25</t>
  </si>
  <si>
    <t xml:space="preserve">VARJANGBHAI KHETABHAI BHARVAD</t>
  </si>
  <si>
    <t xml:space="preserve">Un</t>
  </si>
  <si>
    <t xml:space="preserve">THE SHE BUFFALO WAS GRAZING NEAR THE TRANSFORMER OF AGRICULTURE FEEDER NEAR UNN ITI, AT THAT TIME THE SHE BUFFALO RUB HORN ON EARTHING WIRE OF TRANSFORMER. THE SHE BUFFALO GOT STUCK IN THE EARTHING WIRE OF TRANSFORMER WHILE THE SHE BUFFALO TRYING TO FREE FROM EARTHING WIRE. THE EARTHING WIRE BREAKE AND LOOSE FROM GROUND THEN DUE THE RETURN CURRENT THE SHE BUFFALO GOT ELECTROCUTED AND DIED.</t>
  </si>
  <si>
    <t xml:space="preserve">8.8.25/9.12.25</t>
  </si>
  <si>
    <t xml:space="preserve">GEMALSINH NAGJIBAVA PARMAR</t>
  </si>
  <si>
    <t xml:space="preserve">Atali (Ind) S/D</t>
  </si>
  <si>
    <t xml:space="preserve">Koliad</t>
  </si>
  <si>
    <t xml:space="preserve">SHE BUFFELO CAME IN COTACT OF TC CENTER EARTHING WIRE GET ELECTRIC SHOCK AND DIED</t>
  </si>
  <si>
    <t xml:space="preserve">16.10.25</t>
  </si>
  <si>
    <t xml:space="preserve">JAMNABEN NATVARBHAI VASAVA</t>
  </si>
  <si>
    <t xml:space="preserve">ANKLESHWAR (IND) DIVISION</t>
  </si>
  <si>
    <t xml:space="preserve">Ankleshwar East S/D</t>
  </si>
  <si>
    <t xml:space="preserve">Kosamadi</t>
  </si>
  <si>
    <t xml:space="preserve">ON JUNE 17 2025 A Telephonic Complaint Was Received Ragarding An Electrical Accident Invoving Two Buffalloes At Koliya Park Kosmadi.Following A Site Visit On The Same Day It Was Confirmed That A Fatal Electrical Accident Occured To These Animals Resulting In The Death Of One She Buffalo And One He Buffallo Both Approximately Three Years Old At The Aforementioned Location The Details Are As Follows
The He Buffallo And She Buffallo Had Gone To Drink Water From A Filled Pit. During This Time Strong Winds And Heavy Rain Caused An Lt Line Conductor To Break And Fall To The Ground The Animals Came In To Contact With Live Wire Leading To Their Death Due To A Short Circuit</t>
  </si>
  <si>
    <t xml:space="preserve">BECHARBHAI SHELABHAI MIR</t>
  </si>
  <si>
    <t xml:space="preserve">VAPI WEST S/D</t>
  </si>
  <si>
    <t xml:space="preserve">Vapi (M)</t>
  </si>
  <si>
    <t xml:space="preserve">On Dtd. 16.06.2025, At About Tentative 18:45 Hrs (As Per Police Letter), Due To Heavy Rain And Heavy Wind 8 Meter PSC Pole With LT Line Was Fall Down In Open Space Of Panchamba Sutharwad. The LT Line Is Of Type 3 Phase  4 Wire Areal Bunch With Open Neutral Is Feeding Power To Panchamba Area From Siddhnath Mahadev Temple Transformer. Due To Pole Fall Down LT Line Is Minorly Damaged As Per Observation Near Pole. At That Time There Is Two Nos. Of She Buffaloes Are Passing With Grazing Near This Fallen Line And Comes In Contact With Minorly Damaged LT Line And Both Are Electrocuted And Both Was Die.</t>
  </si>
  <si>
    <t xml:space="preserve">BACHALIBEN NATAVARBHAI VASAVA</t>
  </si>
  <si>
    <t xml:space="preserve">23-06-2025</t>
  </si>
  <si>
    <t xml:space="preserve">Vareli</t>
  </si>
  <si>
    <t xml:space="preserve">Accident Occured On Dated:23/06/2025 The She Buffelo Was Grassing On Main Road Of Vareli To Patana Suddenly It Tried To Itching On The Guy Wire Of Dodp While Itching The Guy Wire Broken Due To Corrosion And Tension The Same By Forced Contacted With Ht Live Jumper Of Dodp And The She Buffelo Got Electrocuted And Died On The Spot</t>
  </si>
  <si>
    <t xml:space="preserve">KAPILABEN CHETARBHAI VASAVA</t>
  </si>
  <si>
    <t xml:space="preserve">Chandravan</t>
  </si>
  <si>
    <t xml:space="preserve">AS PER THE SITE VISIT IT IS CONCLUDED THAT AT THE SITE OF ACCIDENT DEAD COW WAS FOUND NEAR APPROXIMATELT 6 FEET AWAY FROM DODP CENTER OF 11KV ATKOL AG FEEDER. WHEN VICTIM COW WAS GRASSING NEAR ROAD AND ACCIDENTALLY BROKEN GUY WIRE OF DODP CONTACT WITH HORN DUE TO MOVMENT OF COW BROKEN STAY WIRE UPPER PORTION TOUCH WITH INCOMING FEEDER JUMPER CONDUCTOR AND 11KV CURRENT HAVE PASSED AND THE COW WHICH WAS GRASSING IN THIS AREA HAVE EXPERIENCE THE FATTALY ELECTRIC SHOCK AND DIED</t>
  </si>
  <si>
    <t xml:space="preserve">AMRUTBHAI VENILALBHAI GAMIT</t>
  </si>
  <si>
    <t xml:space="preserve">Ukai S/D</t>
  </si>
  <si>
    <t xml:space="preserve">Nishana</t>
  </si>
  <si>
    <t xml:space="preserve">Fatal Animal Accident Occurred To Cow Of Amrutbhai Venilalbhai Gamit At 63 KVA TC,Tapari Falia,Village Nishana On Very First Pole After TC LV Conductor Slipped From Shackle Insulator Binding And Came In Contact With U Clamp Due To Which A Return Current Passing Through Neutral Which One Was Connected With Earth Wire.Heavy Wind And Rain Was Started On This Day And At That Time A Cowherd Jasuben Amrutbhai Gamit Was Took Cow For Grazing During Which One No. Of Cow Grazing Near TC Centre And Unfortunately Came In Contact With Earth Wire Of TC Got Electrocuted And Died</t>
  </si>
  <si>
    <t xml:space="preserve">SAVANKUMAR MANUBHAI RATHOD</t>
  </si>
  <si>
    <t xml:space="preserve">Umbhel</t>
  </si>
  <si>
    <t xml:space="preserve">At Bamaniya Vag Open Farm Near Bhathiji Canal Road Vill Umbhel Ta Kamrej, Dist. Surat, There Were 3 Nos. Of Buffalos And 1 Nos. Cow Went For Grassing On Date 25/06/2025 At Time1200 PM Approx. There Is 3 Phase Open Conductor LT Line On 11 Kv Umbhel AG Feeder Passing Through This Open Farm. There Was A Neem Tree Beside The LT Pole Which Was Fallen Due To Heavy Rain And Wing On Dt. 25/06/2025. Due To This Incident Pole Inclined And The Live Wire Of LT Line Came Into Contact With 2 Nos. Of Buffalo Grassing There. So, 2 Nos. Of Buffalo Got Electrocuted  Died Immediately.</t>
  </si>
  <si>
    <t xml:space="preserve">JANIYABHAI NANJIBHAI VASAVA</t>
  </si>
  <si>
    <t xml:space="preserve">Bilothi</t>
  </si>
  <si>
    <t xml:space="preserve">AS PER THE SITE VISIT IT IS CONCLUDED THAT AT THE SITE OF ACCIDENT,DEAD BULLOCK WAS FOUND BETWEEN TWO PSC POLE OF DOUBLE POLE STRUCTURE OF VILLAGE TRANSFORMER BILOTHI OF 11KV DHANIKHUT JGY FEEDER.WHEN VICTIM BULLOCK WAS GRASSING NEAR TRANSFORMER CENTER AND PASSING BETWEEN TWO POLE OF NTRANSFORMER CENTER DURING RAIN,ACCIDENTALLY FEET OF BULLOCK TOUCH ON GROUND EARTHING GI WIRE OF TRANSFORMER CENTER, DUE TO HEAVY RAIN AND WET LAND LINKEGE CURRENT MAY HAVE EXPERIENCE THE ELECTRIC SHOCK AND DIED.</t>
  </si>
  <si>
    <t xml:space="preserve">No owner</t>
  </si>
  <si>
    <t xml:space="preserve">27-06-2025</t>
  </si>
  <si>
    <t xml:space="preserve">ON Dtd 27.06.2025 At Midnight Approx 00:05 Hrs Animal Fatal Accident Occured To She Cows 02 Nos And He Cows 05 Nos (Owner:Unknown) Got Electrocuted On RCC Road Between PN 111.112 And PN 12.13 Krishna Ind.Est Pipodara To Kanyasi Road. The Crowd Of Cows Wondering And Seating In Krishna Ind Est. At Night Hrs And Suddenly Internet Cable Which Was Break Down And Lying Between The Ind Building Of Est. The Crowd Of Cows Came In Contact Of Internet Cable Which Was Break Down, Lying And Hanging. Due To Movement Of Crowd Of Cows The Internet Cable Which Was Break Down And Hanging Came In Contact With DO Fuse Of Transformer Center Of PN 111.112 And PN 12.13 Krishna Ind Est. Out Of This Crowd She Cows 2 Nos And He Cows 05 Nos Got Electrocuted Through Internet Cable Which Was Break Down And Hanging. The Exciting HT Line In This Est Is Covered With 185 Sqmm O/H Xlpe Cable So No Spot Found On HT Line</t>
  </si>
  <si>
    <t xml:space="preserve">AMRATBHAI BUDHIYA PATEL</t>
  </si>
  <si>
    <t xml:space="preserve">SURAT(UR) DIVISION</t>
  </si>
  <si>
    <t xml:space="preserve">Oon S/D</t>
  </si>
  <si>
    <t xml:space="preserve">LT CABLE SNAPPED DUE TO HEAVY WIND AND RAIN, TREE FALLEN ON LT AB CABLE NEAR CARS 24 TRANSFORMER CENTER AND LT CABLE FALLEN ON GROUND AT THAT TIME APPROX 13 NOS OF BUFFALOES FEEDEING GRASS IN GROUND NEAR TO TRANSFORMER CENTER. 1 OF THE SHE BUFFALO WAS WENT NEAR TO SNAPPED LT CABLE AND GOT ELECTROCUTED AND DIED DUE TO ELECTRIC SHOCK.</t>
  </si>
  <si>
    <t xml:space="preserve">Silashbhai Isanjibhai Gamit</t>
  </si>
  <si>
    <t xml:space="preserve">KAPURA S/D</t>
  </si>
  <si>
    <t xml:space="preserve">Jhankhari</t>
  </si>
  <si>
    <t xml:space="preserve">On Dt 30 June 2025 At Approx 17:30 Hrs The Cow Was Grassing At Vill Zankhari Nishal Faliya Near The House Of Shri Silashbhai Isanjibhai Gamit. There Was A Naked Old Pole Standing Nearby. While Grassing Somehow The Naked Pole Fell On The Cow, The Cow Got Injured Due To That. Medical Treatment Was Availed At Site By The Owner But On Dt 01 July 2025 The Cow Couldn't Survive And Passed Away.</t>
  </si>
  <si>
    <t xml:space="preserve">Santoshbhai Ranchhodbhai Patel</t>
  </si>
  <si>
    <t xml:space="preserve">Solsumba</t>
  </si>
  <si>
    <t xml:space="preserve">Palgam</t>
  </si>
  <si>
    <t xml:space="preserve">She Buffalo Age Approx 4 Years Owned By Santoshbhai Ranchhodbhai Patel Of Palgam Village Was Grazing Near LT ABC Line. On This LT Line An Open Conductor Provided As Neutral. Due To High Wind Pressure , A Tree Branch Fell Onto The Line, Causing Open Neutral Conductor To Snap. As A Result Current Leakage Is Suspected To Have Occured Through The Snapped Conductor. Unfortunately The She Buffalo Came In Contact With The Live Conductor And Was Electrocuted</t>
  </si>
  <si>
    <t xml:space="preserve">6.9.25/7.2.27</t>
  </si>
  <si>
    <t xml:space="preserve">ABHISHEK MATAPRASAD KUSHWAHA</t>
  </si>
  <si>
    <t xml:space="preserve">SURAT URB</t>
  </si>
  <si>
    <t xml:space="preserve">SACHIN R</t>
  </si>
  <si>
    <t xml:space="preserve">14-6-25</t>
  </si>
  <si>
    <t xml:space="preserve">SACHIN</t>
  </si>
  <si>
    <t xml:space="preserve">As per primary information, The Victim was daily selling Pani Puri Near to D-Mart,opp. Shilalekh resi. Surat -Navsari Road at near LT ABC line pass through RSJ pole. During Heavy rain and wind  suddenly two phase of LT ABC burnt/faulty and resulting  insulation of LT ABC got damage and touch with gaurd wire(support wire) , hence leakage current pass through gaurd wire and LT RSJ Pole. At the same time somehow Victim came in contact with RSJ pole and got electrocuted.Then after arround peapol take away and admited to Surat Multi-Speciality Hospital for Primary treatment and then after shifted to surat civil hospital  and on duty doctor was declared as a dead.</t>
  </si>
  <si>
    <t xml:space="preserve">3.11.25</t>
  </si>
  <si>
    <t xml:space="preserve">SHAILESHBHAI DHIRUBHAI PATEL</t>
  </si>
  <si>
    <t xml:space="preserve">DHARAMPUR</t>
  </si>
  <si>
    <t xml:space="preserve">DHARAMPUR-1</t>
  </si>
  <si>
    <t xml:space="preserve">18-7.25</t>
  </si>
  <si>
    <t xml:space="preserve">FHD</t>
  </si>
  <si>
    <t xml:space="preserve">THE VICTIM AND 4 LINE STAFF GONE FOR ATTENDING COMPLAIN OF NO POWER AT.FASHERAPATI NR.ITI DHARAMPUR SINGLE PHASE LT CABLE WAS DETORIORATED AND HENCE LINE STAFF WAS STRINGING NEW THREE PHASE LT ABC WHILE STRINGING LT ABC VICTIM CLIMBED ON NEARBY PASSING HT POLE( END POLE) WHICH WAS LIVE TO FIT U CLAMP FOR SUPPORT TO LT ABC TO GIVE HEIGHT TO ROAD CROSS LT LINE VICTIM GOT ELECTROCUTED AND FELL DOWN.HE WAS IMMEDIATELY TAKEN TO NEARBY HOSPITAL DURING TREATMENT DUE TO BURN ON DUTY DOCTORDECLARED DEAD</t>
  </si>
  <si>
    <t xml:space="preserve">HUSSAINKHAN NIYAJKHAN PATHAN</t>
  </si>
  <si>
    <t xml:space="preserve">PALEJ</t>
  </si>
  <si>
    <t xml:space="preserve">15.7.25</t>
  </si>
  <si>
    <t xml:space="preserve">MAKAN</t>
  </si>
  <si>
    <t xml:space="preserve">SRPANCH of MAKAN Village informed at complain centre of PALEJ Subdivision, a Pole has been broken by the collision of a vehicle . HUSSAINKHAN NIYAJKHAN PATHAN(LM)  along with HASMUKHBHAI(ALM) reach the location. After removing DO from the TC HUSSAINKHAN NIYAJKHAN PATHAN climb on the L.T Pole just next to the broken Pole to cut the power supply. He was weared safety helmet, L.T Hand gloves and safety shoes. While cutting the L.T wire from the L.T Pole , the L.T Pole suddenly get broken from the bottom and he fell down on the ground.He get injured in his leg and back. </t>
  </si>
  <si>
    <t xml:space="preserve">VIRAL RAMESHBHAI PATEL</t>
  </si>
  <si>
    <t xml:space="preserve">NAVSARI CITY</t>
  </si>
  <si>
    <t xml:space="preserve">NAVSARI WEST</t>
  </si>
  <si>
    <t xml:space="preserve">31.7.25</t>
  </si>
  <si>
    <t xml:space="preserve">GOLVAD POLICE CHOKI DP STRUCTURE, GOLVAD ,NAVSARI</t>
  </si>
  <si>
    <t xml:space="preserve">On date 31.07.2025 LCP taken of 11KV Dandiwad Urban feeder (Navsari West Sdn) for UG cable termination kit rectification work near Golwad Police Chowki at Double pole structure R.B.Tailor AB switch of 11 KV Dandiwad feeder which had been isolated &amp; 11 KV side Earthing had been done at Vision complex TC and Kashiwadi TC.
And 11KV Dandiwad feeder power was restored up to R.B. Tailor AB switch. Victim Shri Viralbhai Rameshbhai Patel when he reached near the top of the Golwad police chowki double pole structure and he tried to make space for easy to climb on top of the DP structure, at that time he may electrocuted and fallen down from DP structure then he was shifted to Yashfeen Hospital for primary treatment by DGVCL line staff and he is under treatment. Further investigation of the cause of accident is found that, the link line of 11 KV Agiyari Urban feeder was in charged condition at one side and other side is in open condition near Golwad police chowki DP structure .
Tripping of 11 KV Agiyari Feeder is observed at 10:25 am</t>
  </si>
  <si>
    <t xml:space="preserve">Ketan Vallabhbhai Patel</t>
  </si>
  <si>
    <t xml:space="preserve">VAPI IND</t>
  </si>
  <si>
    <t xml:space="preserve">21.7.25</t>
  </si>
  <si>
    <t xml:space="preserve">Kamarwad Faliya Chokdi, Dehri</t>
  </si>
  <si>
    <t xml:space="preserve">On the 11kV Govada JGY feeder, Lineman took Line Clear Permit (LCP) at 09:20 AM, as per the office's work allotment. The assigned task included providing a new jumper and repairing the busbar on a 10-meter PSC 4-pole structure.  The Victim Shri K. V. Patel, along with two line staff members, was engaged in executing the work. The victim was wearing a safety belt and helmet. Proper earthing was done on both sides before starting the work. The team climbed the PSC pole to carry out the busbar repair and jumper replacement.  After completing the busbar work, while in the process of replacing the jumper, Shri K. V. Patel accidentally slipped from the pole. Although he was secured with a safety belt, the rope of the belt got stuck around his throat, causing him to hang in a critical position.  Lineman Shri S. P. Parmar immediately climbed the pole and cut the safety belt from the top where it was hooked, safely bringing the victim down from the pole.  The victim was then immediately taken to Umargam Community Health Centre (CHC) for initial treatment. Considering the severity of the situation, he was further referred to Pardi Hospital for advanced medical care</t>
  </si>
  <si>
    <t xml:space="preserve">SHRI ANKUR D GAMIT</t>
  </si>
  <si>
    <t xml:space="preserve">SURAT R</t>
  </si>
  <si>
    <t xml:space="preserve">SURAT O&amp;M</t>
  </si>
  <si>
    <t xml:space="preserve">PASODARA</t>
  </si>
  <si>
    <t xml:space="preserve">27.7.25</t>
  </si>
  <si>
    <t xml:space="preserve">Pasodara</t>
  </si>
  <si>
    <t xml:space="preserve">ACCIDENT OCCURED TO SHRI ANKUR D GAMIT WHILE GIVING CONNECTIONS TO SOLAR METER AT 56, GANGA BUNGLOWS, PASODARA , RCCB GOT FIRED AND HE GOT MINOR NURNS ON HIS HAND.</t>
  </si>
  <si>
    <t xml:space="preserve">Shri Mukesh Mohanlal Purohit/19 YRS</t>
  </si>
  <si>
    <t xml:space="preserve">SURAT IND DIV</t>
  </si>
  <si>
    <t xml:space="preserve">PRAMUKHPARK</t>
  </si>
  <si>
    <t xml:space="preserve">16.7.25</t>
  </si>
  <si>
    <t xml:space="preserve">A 19 year old Victim Shree Mukesh Mohanlal Purohit and his colleague Shree Dipak Baisane &amp; Shree Siddharth all were doing GTPL net wire laying work for WIFI connection from terrace to ground level length approx. 30 feet of Plot no A/25,26,27, City estate, Udhana without any prior intimation given to Pramukh Park DGVCL office. During GTPL net wire laying work of said plot the victim Shree Mukesh Mohanlal Purohit who was standing of 2nd floor of road side of said plot and GTPL net wire laying work, the victim’s left hand came in induction zone with existing AAAC Coated conductor of 22KV City industrial feeder which is Passing to outside the Pl no A-25,26,27, City Estate. Due to flashover this accident occurred and victim got electrocuted &amp; taken to Civil hospital, Surat by 108 emergency vehicle for further treatment. </t>
  </si>
  <si>
    <t xml:space="preserve">Sureshbhai Maganbhai Vasava</t>
  </si>
  <si>
    <t xml:space="preserve">Rajpipla</t>
  </si>
  <si>
    <t xml:space="preserve">Chikda</t>
  </si>
  <si>
    <t xml:space="preserve">2.7.25</t>
  </si>
  <si>
    <t xml:space="preserve">Jamni</t>
  </si>
  <si>
    <t xml:space="preserve">Victim Shri Sureshbhai Maganbhai Vasava, was working in an energy meter wiring and both side i.e incoming and outgoing wires  of the meter are opened condition. So,maybe  he got electrocuted and died.</t>
  </si>
  <si>
    <t xml:space="preserve">14.8.25</t>
  </si>
  <si>
    <t xml:space="preserve">KAPILBHAI CHANDUBHAI VAJVADIYA</t>
  </si>
  <si>
    <t xml:space="preserve">7.7.25</t>
  </si>
  <si>
    <t xml:space="preserve">VERI BHAVADA</t>
  </si>
  <si>
    <t xml:space="preserve">ON THE DATE 07/07/2025, AT APPROXIMATELY BETWEEN 8:00 A.M. AND 8:30 A.M., MR. KAPILBHAI CHANDUBHAI VAJVADIYA, AGED 19 YEARS, HAD RETURNED HOME AFTER WORKING IN THE FIELD. HIS BODY WAS WET AT THE TIME DUE TO FARM WORK.HE ATTEMPTED TO CHARGE HIS MOBILE PHONE BY INSERTING A CHARGER PLUG INTO THE SWITCHBOARD LOCATED INSIDE THE HOUSE, BEYOND THE ELECTRIC METER. DUE TO A FAULT IN THE CHARGER WIRE AND THE FACT THAT HIS BODY WAS WET, HE RECEIVED A STRONG ELECTRIC SHOCK.IMMEDIATELY AFTER THE INCIDENT, H</t>
  </si>
  <si>
    <t xml:space="preserve">RAWAT GOPALSING UDAYSING</t>
  </si>
  <si>
    <t xml:space="preserve">Bardoli</t>
  </si>
  <si>
    <t xml:space="preserve">Areth</t>
  </si>
  <si>
    <t xml:space="preserve">THE VICTIM WAS CHARGING THE PHONE WITH SLEEPING IN THE IRON BED WITH EXTENSION BOARD AND WITH OPEN INSULATED TAPPING WIRES SOMEHOW THE OPEN WIRES CONTACTED WITH THE IRON BED AND THE VICTIM GOT ELCTROCUTION AND DIED ON THE SPOT </t>
  </si>
  <si>
    <t xml:space="preserve">PARULBHAI BABUBHAI CHAUDHARI</t>
  </si>
  <si>
    <t xml:space="preserve">BARDOLI O&amp;M</t>
  </si>
  <si>
    <t xml:space="preserve">UMARKHADI</t>
  </si>
  <si>
    <t xml:space="preserve">23.7.25</t>
  </si>
  <si>
    <t xml:space="preserve">Mankanzar</t>
  </si>
  <si>
    <t xml:space="preserve">ACCIDENT OCCURRED ON DATED 23.07.2025 AT APPROX 11:30 HRS. AS PER PRIMARY INFORMATION AND SITE VERIFICATION VICTIM ( PARULBHAI BABUBHAI CHAUDHARI ) WAS DO LOAD SIDE( AFTER ENERGY METER ) CABLE JOINTING WORK IN FARM ON AGRICULTURE CONNECTION WIRE. HE CLIMBED ON HT PSC POLE FOR HANGING THIS LOAD SIDE CABLE. WHILE AT THAT TIME HE GOT ELECTRIC SHOCK AND FELL DOWN. NEARBY PERSONS CALL 108 EMERGENCY SERVICE AND TAKE HIM ATMIYA HOSPITAL, MANDVI. AND IN</t>
  </si>
  <si>
    <t xml:space="preserve">6.10.25</t>
  </si>
  <si>
    <t xml:space="preserve">SHRI FATESING SHANKARLAL BHARIYA</t>
  </si>
  <si>
    <t xml:space="preserve">ANK IND DIVISION</t>
  </si>
  <si>
    <t xml:space="preserve">ANKLESHWAR GIDC</t>
  </si>
  <si>
    <t xml:space="preserve">24.7.25</t>
  </si>
  <si>
    <t xml:space="preserve">Today on dtd 24.07.2025 planned shutdown of 22kv icpa feeder on 132/4 was taken for the work of ug cable changrging and dismentaling of overhead HT LINE. The said work is carried out by our agency M/S POLITE POWERTECH PVT LTD.During the dismentaling work nearplot no A1-173 gidc ankleshwar,victimwas fall down from shackle pole (10m psc) due to pole broken at time of third &amp; last wire cutting .The reason of pole broken is suddenly pole is in tension due to wire cutting .victim is shifted by their supervisor at shrimati jayaben modi hospital for primary treatment . further insvestigation is on going </t>
  </si>
  <si>
    <t xml:space="preserve">DINESHBHAI KASHIRAM BHUJAD</t>
  </si>
  <si>
    <t xml:space="preserve">SUTHARPADA</t>
  </si>
  <si>
    <t xml:space="preserve">11.7.25</t>
  </si>
  <si>
    <t xml:space="preserve">KELDHA</t>
  </si>
  <si>
    <t xml:space="preserve">A PRIMARY INVESTIGATION, AS PER MASSAGE RECEIVED TO DE SUTHARPADA SUBDIVISION, ABOUT ELECTRICAL ACCIDENT TO AT CHATUNIA FALIA KELDHA VILLAGE IT IS LEARNT THAT A GANG OF SHRI AKSHAY PATEL WHO WORKS UNDER CONTRACTOR BHAVESH PATEL HAS PLANNED A STRINGING OF A TASP CONNECTION OF SHRI MANGALBHAI KURSHUNBHAI KIHDE UNDER THE SUPERVISOR NAMED DINESH KIHADE AS PER INFORMATION RECEIVED FROM SUPERVISOR AT TAPPING OF NEW CONNECTION WORKMEN GATHER BUT THE VICTIM BY MISTAKENLY CLIMB THE TAPPING POLE AND GOT</t>
  </si>
  <si>
    <t xml:space="preserve">CHIRABHAI BODAR</t>
  </si>
  <si>
    <t xml:space="preserve">SAROLI</t>
  </si>
  <si>
    <t xml:space="preserve">17.7.25</t>
  </si>
  <si>
    <t xml:space="preserve">Magob</t>
  </si>
  <si>
    <t xml:space="preserve">Victim was walking on 1st floor metal shed in unsafe manner and came in cantact with live  HT conductro of 22Kv Saroli Urban feeder and got electrocuted and fall down at ground floor-open space of mearest complex and transferred to Private office</t>
  </si>
  <si>
    <t xml:space="preserve">SHRI VISHNUBHAI RUKHADBHAI BHARWAD</t>
  </si>
  <si>
    <t xml:space="preserve">PANDESARA</t>
  </si>
  <si>
    <t xml:space="preserve">4.7.25</t>
  </si>
  <si>
    <t xml:space="preserve">FA-1</t>
  </si>
  <si>
    <t xml:space="preserve">On dated 04.07.2025, fatal accident occurred to he buffalo near 22/200 kva tranformer at 19 NAVDIWALA ESTATE approx. 13:30.while he buffalo passing near 200/22 kva tranformer (opposite at plot num-19 navdiwala) ,his leg touched with transformer body earthing stripped.due to leakage current suddenly he buffalo fell down and fatel animal accident occured.</t>
  </si>
  <si>
    <t xml:space="preserve">JOGRANA NAJABHAI GAGJIBHAI</t>
  </si>
  <si>
    <t xml:space="preserve">RANDER</t>
  </si>
  <si>
    <t xml:space="preserve">AMROLI</t>
  </si>
  <si>
    <t xml:space="preserve">VARIYAV</t>
  </si>
  <si>
    <t xml:space="preserve">FA-3</t>
  </si>
  <si>
    <t xml:space="preserve">UPON RECEIVING INFORMATION, THE SITE WAS VISITED, AND IT WAS FOUND THAT TWO SHE CAWS AND ONE HE CAW WERE LYING DEAD NEAR THE HT CONDUCTOR WIRE OF BALIYADEV AG FEEDER(DEAD LINE), DEAD HT CONDUCTOR WIRE BROKEN AND MAY TOUCH WITH LT ABC LINE JUMPER (LIVE PART) ON PSC POLE OF 11KV RANGAVDHUT FEEDER AT THE TIME OF PASSING THE CAWS CAME IN CONTACT WITH HT CONDUCTOR AND THEY WERE ELECTROCUTED. </t>
  </si>
  <si>
    <t xml:space="preserve">8.9.25</t>
  </si>
  <si>
    <t xml:space="preserve">SABHAD MAFABHAI BHOJABHAI</t>
  </si>
  <si>
    <t xml:space="preserve">BHARUCH RURAL</t>
  </si>
  <si>
    <t xml:space="preserve">18.7.25</t>
  </si>
  <si>
    <t xml:space="preserve">KARJAN</t>
  </si>
  <si>
    <t xml:space="preserve">FA-2</t>
  </si>
  <si>
    <t xml:space="preserve">Falling of tree branches on line due to heavy wind or rain, Natural calamity</t>
  </si>
  <si>
    <t xml:space="preserve">Vasava HukamBhai Kumrabhai</t>
  </si>
  <si>
    <t xml:space="preserve">Rajpipla-1</t>
  </si>
  <si>
    <t xml:space="preserve">Jitnagar</t>
  </si>
  <si>
    <t xml:space="preserve">Fatal Animal electrical accident of cow aged about 7 years, occurred due to leakage current was passing earthing wire of TC structure. At that location, the Earthing wire of TC pol the Cow which was grassing. The cow came contact to earth wire and got shock.</t>
  </si>
  <si>
    <t xml:space="preserve">0..15</t>
  </si>
  <si>
    <t xml:space="preserve">5.2.26</t>
  </si>
  <si>
    <t xml:space="preserve">Rathva Laxmanbhai Patadbhai</t>
  </si>
  <si>
    <t xml:space="preserve">Vadiya</t>
  </si>
  <si>
    <t xml:space="preserve">Electric shock while rubbing against an eletric pole  over which an LT ABC cable was passing leackage Current passing through earthing wire.</t>
  </si>
  <si>
    <t xml:space="preserve">AJAYBHAI DEVABHAI PATEL</t>
  </si>
  <si>
    <t xml:space="preserve">VALSAD CITY</t>
  </si>
  <si>
    <t xml:space="preserve">NANAKWADA</t>
  </si>
  <si>
    <t xml:space="preserve">NANAKWADA ,VALSAD</t>
  </si>
  <si>
    <t xml:space="preserve">on dated 16.07.25 complain recieved on Nanakwada complain center at time 14:25 pm from shri.bhavin patel regarding electric shock to buffalo at Nanakwada khariya faliya road so Nanakwada sdn JE and DE went to site and as per site visit dead buffalo lying in contact with RSJ shackle pole.On shackle pole dead HT line of tithal urban fdr, 1-phase 2 wire (2 nos )of LT ABC cable of Tithal urban fdr and 3-ph 4 wire ABC of Kosmba AG fdr is there.Also 2 nos of stay was there with guy insulator on the pole.Reason for accident is while one buffalo passing through left side of RSJ pole and came in contact with guy wire so due to motion of guy wire which came in contact with LT ABC(Kosmba AG) open joint .Hence current may flow in guy wire which is in contact with RSJ pole ,so through RSJ pole current might be flow towards ground and at that time one of the buffalo passing in contact with RSJ pole got electric shock and died at site.RSJ pole is not cover with HDPE pipe.</t>
  </si>
  <si>
    <t xml:space="preserve">31.7.25/13.12.25</t>
  </si>
  <si>
    <t xml:space="preserve">GURAV DHIRESHBHAI KALUBHAI</t>
  </si>
  <si>
    <t xml:space="preserve">5.7.25</t>
  </si>
  <si>
    <t xml:space="preserve">MOTI PALSAN</t>
  </si>
  <si>
    <t xml:space="preserve">A PRIMARY INVESTIGATION ,AS PER COMPLAIN RECEIVED AT FAULT CENTRE SUTHARPADA SUB DIVISION,ABOUT ELECTRICAL ACCIDENT TO ANIMAL (A BULL) AT VILL-MOTI PALSAN KARJALI FALIYA, IT IS LEARNT THAT THE ANIMAL LAID ON BETWEEN TWO POLE OF DP STRUCTURE,DUE TO LEAKAGE CURRENT AT GI STRIP EARTHING,BULL PASSING BY EARTHING PIT OF TWO POLE STRUCTURE,AT THE TIME OF MINOR LEAKAGES,THE BULL GOT ELECTRICUTED AND INCIDENT OCCURRED ,THE ACCIDENT PLACE IN DGVCL PREMISES.</t>
  </si>
  <si>
    <t xml:space="preserve">SARADBHAI DAYALJIBHAI NAYAK</t>
  </si>
  <si>
    <t xml:space="preserve">NAVSARI RURAL</t>
  </si>
  <si>
    <t xml:space="preserve">Amalsad</t>
  </si>
  <si>
    <t xml:space="preserve">Devdha</t>
  </si>
  <si>
    <t xml:space="preserve">On dtd 07.07.2025, at about 03:10 PM, Due To Heavy Wind And Rain One Phase Of LT Line Of 11 KV Mohanpur Ag Feeder Was Broken And Laying Of Fencing Of Pankajbhai R Nayak's Farm. The Extra Wire Was Connected To This Fencing On Road To Avoid Animals Passing Towards These Farm. Due To Broken Conductor Laying On Fencing At The Time Current Was Passing Into This Fencing And Owner's Cow Accidently Touched With Wire And Might Be Got Electrocuted and died.</t>
  </si>
  <si>
    <t xml:space="preserve">30.7.25/7.11.25</t>
  </si>
  <si>
    <t xml:space="preserve">JIGNESHBHAI KHALAPBHAI HALPATI</t>
  </si>
  <si>
    <t xml:space="preserve">Sisodra</t>
  </si>
  <si>
    <t xml:space="preserve">12.7.25</t>
  </si>
  <si>
    <t xml:space="preserve">Asthagam</t>
  </si>
  <si>
    <t xml:space="preserve">On dtd 12.07.2025, at about 12:45 PM, Owner Of Cow Was Going To Graze His Cow In Astgam Samar Faliya Simada. At That Time, While Cow Was Passing Near The Pole Of LT Line Of The 11Kv Butlav/Navatalav Ag Feeder At Astgam Samar Faliya To Ashtgam Simada Damar Road. The Cow Foot Got Stuck In Earthing Wire Of The LT Pole. LT ABC Support Wire Was Disconnected From LT Shackel Insulator Due To Binding Wire Brocken And LT ABC Wire Touch To The U Clamp And Due To The LT ABC Wire Rubbing With U Clamp Its Installation Was Damaged And Live Wire Touch To The U Clamp And Current Flow To The Ground Through Earth Wire. The PVC Pipe Was Provided To Earth Wire But Cow Rubbing Its Leg With PVC Pipe And Due To This Pvc Pipe Damaged And Cows Leg Came In Contact With Earth Wire And Got Electrocuted.</t>
  </si>
  <si>
    <t xml:space="preserve">MANGERA JUNAID ABDULHAK</t>
  </si>
  <si>
    <t xml:space="preserve">30.7.25</t>
  </si>
  <si>
    <t xml:space="preserve">Khergam</t>
  </si>
  <si>
    <t xml:space="preserve">On dtd 30.07.2025, at about 02:25 PM, Nareshbhai Sureshbhai Halpati Was Grazing The Cow Of Junaid Abdulhak Mangera Going At Village Khergam, Kabrastan Road. At That Time, While The Cow Was Passing Near The Pole Of HT Line Of The 11Kv Kurel Ag Feeder At Khergam Near Kabrastan Road. A Brocken Guarding Wire On Road Side Due To Tree Braches Fallen On It. The Cows Foot Got Stuck In Guarding Wire And Cow Walk With Guarding And After Passing Some Distance Guarding Wire Got In Tension And Due To This Support Angle Of Guarding Wire Is Tilted And Touch With 11Kv Kurel Ag Feeder HT Line And Guarding Wire Become Live And Cow Got Electrocuted.</t>
  </si>
  <si>
    <t xml:space="preserve">NAME OF OWNER:GANESHBHAI BHIMABHAI BHARVAD</t>
  </si>
  <si>
    <t xml:space="preserve">MADHI</t>
  </si>
  <si>
    <t xml:space="preserve">1.7.25</t>
  </si>
  <si>
    <t xml:space="preserve">Surali</t>
  </si>
  <si>
    <t xml:space="preserve">AS SITE VERIFICATION,IT WAS FOUND THAT SHE BUFFALO WAS LAYING DOWN ON 3 PH LT ABC .IT IS FOUND THAT DUE TO HEAVY WIND AND RAINING LT POLE FALLEN AND LT ABC WIRE CAME DOWN AND WHEN BUFFALO GRAZING NEAR BY LINE MAY CAME IN CONTACT OF LT LINE AND FALL ON THE LINE SO DUE TO LEAKAGE CURRENT FROM LT LINE THIS ACCIDENT MAY BE OCCURED.FURTHER INVESTIGATION IS UNDER PROGRESS &amp; ACTUAL REASON CAN BE DECLARED AFTER P.M REPORT</t>
  </si>
  <si>
    <t xml:space="preserve">2.9.25</t>
  </si>
  <si>
    <t xml:space="preserve">SILASHBHAI ISANJIBHAI GAMIT</t>
  </si>
  <si>
    <t xml:space="preserve">VYARA O&amp;M</t>
  </si>
  <si>
    <t xml:space="preserve">KAPURA</t>
  </si>
  <si>
    <t xml:space="preserve">Zhakhri</t>
  </si>
  <si>
    <t xml:space="preserve">ON DT.30.06.2025 AT APPROX 17:30 HRS. THE COW WAS GRASSING AT VILLAGE ZANKHARI NISHAL F. NEAR THE HOUSE OF SHRI SILASHBHAI ISANJIBHAI GAMIT (OWNER OF THE COW). THERE WAS A NAKED OLD POLE STANDING NEARBY. WHILE GRASSING SOMEHOW THE NAKED POLE FELL ON THE COW. THE COW GOT INJURED DUE TO THAT. MEDICAL TREATMENT WAS AVAILED AT SITE BY THE OWNER BUT TODAY ON DT.01.07.2025 THE COW COULDN'T SURVIVE AND PASSED AWAY.</t>
  </si>
  <si>
    <t xml:space="preserve">SHE BUFFALO OF DEVALIYABHAI POSALIYABHAI GAMIT</t>
  </si>
  <si>
    <t xml:space="preserve">SONGADH</t>
  </si>
  <si>
    <t xml:space="preserve">Kanti</t>
  </si>
  <si>
    <t xml:space="preserve">KANTI VILLAGE KALDHAR FALIYU LT LINE OF 11KV LAVCHALI JGY EMANATING FROM 66KV JAMKHADI SS. ONE NO. OF SHE BUFFALO OF SHRI DEVALIYABHAI POSALIYABHAI GAMIT CAME IN CONTACT WITH GI WIRE AND GOT ELECTROCUTED AND DIED ON THE SPOT. AFTER DETAILED INVESTIGATION, SOMEHOW LT ABC CABLE SLIPPED FROM PIN INSULATOR AND TOUCH WITH EARTHING WIRE OF POLE AND LEAKAGE CURRENT PASSES THROUGH GI WIRE TO GROUND.</t>
  </si>
  <si>
    <t xml:space="preserve">CHAMPAKKUMAR CHHATUBHAI LAD</t>
  </si>
  <si>
    <t xml:space="preserve">KIM IND</t>
  </si>
  <si>
    <t xml:space="preserve">KOSAMBA</t>
  </si>
  <si>
    <t xml:space="preserve">Velacha</t>
  </si>
  <si>
    <t xml:space="preserve">ANIMAL FATAL OCCURED TO 1 NO. SHE BUFFELO (OWNER: CHAMPAKKUMAR CHHATUBHAI LAD) WHOSE ANIMAL GOT ELECTROCUTED AT VELACHHA HATHODA ROAD. THERE IS A BROKEN LT CONDUCTOR FELL ON GROUND ON THE BORDER OF FARM MEANWHILE BUFFELLO WAS GRAZING AROUND THERE AND CAME IN CONTACT WITH BROKEN CONDUCTOR.</t>
  </si>
  <si>
    <t xml:space="preserve">ZUBER ISMAIL VARACHHIA</t>
  </si>
  <si>
    <t xml:space="preserve">Dinod</t>
  </si>
  <si>
    <t xml:space="preserve">ANIMAL FATAL OCCURED TO 2 NO. SHE BUFFELOS (OWNER : ZUBER ISMAIL VARACHHIA) WHOSE ANIMAL GOT ELECTROCUTED NEAR TURAVA FARM AT DINOD. THERE IS A BROKEN LT CONDUCTOR FELL ON LINE, MEANWHILE 2 BUFFELLOS WERE GRAZING AROUND THERE AND CAME IN CONTACT WITH BROKEN CONDUCTOR AND ELECTRUCUTED AND DIED.</t>
  </si>
  <si>
    <t xml:space="preserve">Jatin Shankar Panjabi</t>
  </si>
  <si>
    <t xml:space="preserve">01-08-2025</t>
  </si>
  <si>
    <t xml:space="preserve">Eroo</t>
  </si>
  <si>
    <t xml:space="preserve">On Dated 31.07.2025 Around 18.00Hrs. Victim Shri Jatin Shankar Panjabin Age 20 Years Old Was Climb Up On Truck To Aside Power Wire During This He May Be Came In Induction Zone Of Power And May Be Electrocute</t>
  </si>
  <si>
    <t xml:space="preserve">KIRITBHAI RAMUBHAI AHIR</t>
  </si>
  <si>
    <t xml:space="preserve">SEVANI S/D</t>
  </si>
  <si>
    <t xml:space="preserve">02-08-2025</t>
  </si>
  <si>
    <t xml:space="preserve">Orna</t>
  </si>
  <si>
    <t xml:space="preserve">ANIMAL FATALITY OCCURED DUE TO ELETROCUTION BY LEAKAGE CURRENT THROGH EARTHING WIRE AT AG TC DP WHICH WAS FOUND WOUND AROUND THE SHE BUFFALO's LEG</t>
  </si>
  <si>
    <t xml:space="preserve">4.12.25</t>
  </si>
  <si>
    <t xml:space="preserve">SHANKARBHAI CHHANIYABHAI CHAUDHARI</t>
  </si>
  <si>
    <t xml:space="preserve">UMARKHADI S/D</t>
  </si>
  <si>
    <t xml:space="preserve">05-08-2025</t>
  </si>
  <si>
    <t xml:space="preserve">Bundha</t>
  </si>
  <si>
    <t xml:space="preserve">ACCIDENT OCCURRED ON DATED 23.07.2025 AT APPROX 11:30 HRS.AS PER PRIMARY INFORMATION AND SITE VERIFICATION IT WAS FOUND THAT A HERD OF ANIMAL WAS RETURNING FROM THE FOREST AFTER GRAZING.DURING THIS TIME ONE OF THE BULLOCK WAS PASSED NEAR THE BSNL TOWER,BUNDHA TC STRUCTURE. WHILE PASSING,THE BULLOCK's LEG CAME IN CONTACT WITH THE TRANSFORMER GI WIRE AND BULLOCK WAS ELECTROCUTED.</t>
  </si>
  <si>
    <t xml:space="preserve">Rohan Jesingbhai Bharawad</t>
  </si>
  <si>
    <t xml:space="preserve">KADODARA O&amp;M S/D</t>
  </si>
  <si>
    <t xml:space="preserve">06-08-2025</t>
  </si>
  <si>
    <t xml:space="preserve">Vareli (CT)</t>
  </si>
  <si>
    <t xml:space="preserve">An Fatal Animal Accident Occurred To A Cow And She Buffalo On Dtd. 06.08.2025. Telephonic Information Received At Around 09:35 A.M. As Per Site Visit An Ag. Lt Line Passing Through Open Plot. Opp. Tulsipatra Ind., Vareli. Due To Heavy Wind And LT Conductor Between, One Lt Line Conductor Of  3Ph 3 Wire Was Broken. Cow And She Buffalo Came In Contact With Broken Conductor And Electrocuted.</t>
  </si>
  <si>
    <t xml:space="preserve">20.9.25</t>
  </si>
  <si>
    <t xml:space="preserve">GOPALBHAI DHULABHAI KASUTIYA</t>
  </si>
  <si>
    <t xml:space="preserve">LASKANA S/DN</t>
  </si>
  <si>
    <t xml:space="preserve">07-08-2025</t>
  </si>
  <si>
    <t xml:space="preserve">Laskana</t>
  </si>
  <si>
    <t xml:space="preserve">FATAL ACCIDENT OCCURED TO 1 NOS OF SHE COW OF GOPALBHAI DHULABHAI KASUTIYA ON DT 07/08/2025 AT 12:30 PM AT JAMBUWADI NEAR SWAMINARAYAN GREEN CITY ON LASKANA PASODARA ROAD UNDER LASKANA SDN DUE TO LEACKAGE CURRENT COMING FROM BROKEN LT CONDUCTOR FROM 3 PH 3 WIRE LT LINE COMMING FROM 25 KVA TC AT SWAMINARAYAN GREEN CITY COMPOUND ON LASKANA PASODARA SERVICE ROAD A COW WAS GRAZING NEAR BY TOUCH WITH BROKEN LT CONDUCTOR DUE TO SHACKLE JUMPER BURNT LT LINE LYING ON GROUND AND GET SHOCK AND DIED ON SPOT.</t>
  </si>
  <si>
    <t xml:space="preserve">14.10.25</t>
  </si>
  <si>
    <t xml:space="preserve">LAXMIBEN SUBHASHBHAI PATIL</t>
  </si>
  <si>
    <t xml:space="preserve">NIZAR O&amp;M S/D</t>
  </si>
  <si>
    <t xml:space="preserve">Kvelde</t>
  </si>
  <si>
    <t xml:space="preserve">ON DT 07.08.25 AROUND 16 HRS CALL WAS RECEIVED REGARDING SUGARCANE IS BURNING AT ACCIDENT PLACE. AFTER RECEIVING CALL OUR FAULT CENTRE EMPLOYEE MADE OFF THE 11KV VELDA AG FEEDER AND INFORM LINE STAFF TO ATTEND. AT 16:30 HRS OUR STAFF WERE REACHED AT SITE AND REMOVE LT SIDE DIST BOX FUSE AND TC DO FUSE TO ISOLATE LT LINE WHICH WAS PASSING ADJACENT TO FARM BORDER.AFTER ISOLATING LT LINE OUR STAFF APPROCHED PRESENT FARMER SH.AMBALAL YASHWANT PATEL AT SITE AND AT THAT TIME HE TOLD THAT OUR ONE PERSON IS NOT FOUND.SO THEY LOOKING AROUND THE FARM AND FOUND THAT VICTIM WAS LAID AT FARM BORDER AND NEARBY OF HIM 03 WIRE LT LINE LOWEST WIRE WERE FOUND BROKEN AND LAY ON GROUND.AS PER SITE CIRCUMSTANCES VICTIM MAY BE ELECTROCUTED WHILE TRYING TO CONTROL FIRE AND PASSING NEARBY BROKEN LT WIRE AND TOUCHED ACCIDENTALLY.</t>
  </si>
  <si>
    <t xml:space="preserve">BHARATBHAI BACHUBHAI BHARWAD</t>
  </si>
  <si>
    <t xml:space="preserve">09-08-2025</t>
  </si>
  <si>
    <t xml:space="preserve">As Per Site Visit, She Buffalo May Came In Contact With Joint Of Live 1Ph LT ABC Due To Tree Branch Fall On LT ABC Line And LT ABC Was Come Down Nearby Ground Level.</t>
  </si>
  <si>
    <t xml:space="preserve">Sunil Bhai Dineshbhai Vasava</t>
  </si>
  <si>
    <t xml:space="preserve">10-08-2025</t>
  </si>
  <si>
    <t xml:space="preserve">Akhakhol</t>
  </si>
  <si>
    <t xml:space="preserve">Animal Fatal Accident Occurred To 1 Nos She Buffalo Got Electrocuted Near Bhathiji Mandir Aakhakhol There Is 11 Kv Karjan Ag Top Ht Conductor Slipped From Top Fitting Due To Pin Punctured And Broken Half Portion Of Pin With Conductor Very Near To Hilly Portion Near Bhatihi Ji Temple Mean While One Nos Of She Buffalo Was Grazing Around There And May Be Came In Contact With Conductor And Electrocuted</t>
  </si>
  <si>
    <t xml:space="preserve">JAMNABHAI RAMJIBHAI DIVA</t>
  </si>
  <si>
    <t xml:space="preserve">11-08-2025</t>
  </si>
  <si>
    <t xml:space="preserve">Nandgam</t>
  </si>
  <si>
    <t xml:space="preserve">A Primary Investigation As Per Complain Received At Fault Center Kaparada Subdivision, About Electrical Accident To Animal (A Cow) At Barda Falia Nandgam It Is Learnt That The Animal Mouth On Between Two Pole Of DP Structure. Due To Leakage Current At GI Wire Earthing, Cow Passing By Earthing Pit Of Two Pole Structure. At The Time Of Minor Leakages, The Cow Got Electrocuted And Incident Occurred. The Accident Took Place In DGVCL Premises</t>
  </si>
  <si>
    <t xml:space="preserve">Natubhai Sukhabhai Rathod</t>
  </si>
  <si>
    <t xml:space="preserve">KHARVASA</t>
  </si>
  <si>
    <t xml:space="preserve">12-08-2025</t>
  </si>
  <si>
    <t xml:space="preserve">Talodara</t>
  </si>
  <si>
    <t xml:space="preserve">Cow Of Shree Natu Sukha Rathod Came For Grazing Nr Tc Centre At Talodra Erthan Road Nr Gauchar Land Due To Watelogged Land Cow Stuck Btwwen Pole Of Tc Centre At That Time It May Contact With Neutral Ertahing Of Tc Centre And Got Electrocuted And Died On Spot</t>
  </si>
  <si>
    <t xml:space="preserve">Satishbhai Rumshibhai Chaudhari  Snehalbhai Shaileshbhai Chaudhari</t>
  </si>
  <si>
    <t xml:space="preserve">VALOD O&amp;M S/D</t>
  </si>
  <si>
    <t xml:space="preserve">13-08-2025</t>
  </si>
  <si>
    <t xml:space="preserve">Khambhla</t>
  </si>
  <si>
    <t xml:space="preserve">FHO AND NFHO</t>
  </si>
  <si>
    <t xml:space="preserve">On Dtd 13.08.2025 Shri Snehal Shaileshbhai Chaudhari Left His Home In The Afternoon By Evening He Had Not Returned. His Father, Began Searching And Found Him Laying In And Agricultural Area In Khambhala Village At The Ambavadi Bangali Terrace At That HT Line Of 11 KV Mahadev AG Feeder Of Madhi Sdn Passing About Bangali Terrace. This Bangali Unauthorized Constructed Under HT Line. Shri Shaileshbhai Than Went Back To The Village To Call For Help And Return With Shri Satishbhai Rumshibhai Chaudhari.  Satishbhai Stayed At The Location While Shaileshbhai Went Again To Seek More Help. As Per The Statement Of Eye Witness Shri Dalpatbhai. A Loud Blast Was Heard At Approximately At 18:10 Hours. On Inspection Both Satishbhai And Snehal Were Found Electrocuted On The Bangali Terrace HT Line. They Were Immediately Bardoli Hospital. Where Satishbhai Rumshibhai Chaudhari Declare. Why Snehal Satishbai Chaudhari Was Going On Locked Bangali Terrace This Quations Answer Not Given By Snehal Chaudhari On Dated 18.08.2025 On His Statement.</t>
  </si>
  <si>
    <t xml:space="preserve">Usmanbhai Karimbhai Raneda</t>
  </si>
  <si>
    <t xml:space="preserve">Onjal</t>
  </si>
  <si>
    <t xml:space="preserve">On Dated 13.8.2025 The Victim Came With Another Person At Shiv Dipakbjai House In Machhivad Village For The Work To Tied Up Shed. The Victim Came In Tempo With Material For Build Up Shed. The Victim Was Standing To About 7 Feet Far From Line. Length Of Channel Is Approx 20 Feet. While Unloading The Channel From The Tempo Victim Was Standing With Channel Supported To Ground Which Was Put On Victim Shoulder. Suddenly Victim Lost His Balance And Upper Part Of Channel Tilted And Came In Contact With Live Wire And Got Electrocuted.</t>
  </si>
  <si>
    <t xml:space="preserve">RAKESHBHAI RAVJIBHAI VASAVA</t>
  </si>
  <si>
    <t xml:space="preserve">14-08-2025</t>
  </si>
  <si>
    <t xml:space="preserve">Patal</t>
  </si>
  <si>
    <t xml:space="preserve">AS PER SITE VISIT BUFFALO WAS GRAZING NEAR TRANSFORMER CENTER.THE ACCIDENT OCCURED NEAR 63/11 KVA TRANSFORMER CENTER's LT LINE WHICH IS EMANATING FORM 11 KV BHAMADIA JGY FDR.DURING GRAZING  THE BUFFALO WAS CAME IN TOUCH WITH BROKEN LT CONDUCTOR OF NEUTRAL WIRE BETWEEN TWO POLE DUE TO HEAVY RAIN AND WIND TAMRIND TREE BRANCHES FALLEN ON LT LINE CONDUCTOR SO DUE TO RETURN CURRENT PASSING THROUGH CONDUCTOR AND GOT ELECTROCUTED AND DIED ON THE SPOT.</t>
  </si>
  <si>
    <t xml:space="preserve">UNKNOWN</t>
  </si>
  <si>
    <t xml:space="preserve">20-08-2025</t>
  </si>
  <si>
    <t xml:space="preserve">Govada</t>
  </si>
  <si>
    <t xml:space="preserve">On 20.08.2025, An Unfortunate Electrical Accident Occured Involving Two Stray Bullocks At Govada. The Incident Took Place Near HT Overhead Line Passing Through The Area. Due To Recent Cyclone, Accompanied By Strong Wind And Stormy Weather , The HT Conductor Snapped And Fell To The Ground . At That Time Two Stray Bullocks Were Grazing In The Vicinity And Came Into Direct Contact With The Live HT Wire. As A Result, Both Bullock Sustained Fatal Electrical Shock Injuries And Died On The Spot. After That Nearby People Buried These Two Bullock Into Ground And Postmortem Has Not Been Done.</t>
  </si>
  <si>
    <t xml:space="preserve">Due To Heavy Wind And Rain G.I. Wire Tied With Service Cable Came In Contact With  Joint Of That Service. The G.I.Wire Wire Tied With PSC Pole And Via G.I.Wire Of Pole Earthing Current May Passed.During That Time Cow Is Passing Through There And Came In Contact With Live G.I.Wire And Got Electrocuted And Died On Spot.</t>
  </si>
  <si>
    <t xml:space="preserve">RUDABHAI RAMABHAI BHARVAD</t>
  </si>
  <si>
    <t xml:space="preserve">Umarpada Sub Division</t>
  </si>
  <si>
    <t xml:space="preserve">21-08-2025</t>
  </si>
  <si>
    <t xml:space="preserve">Umarpada</t>
  </si>
  <si>
    <t xml:space="preserve">ACCIDENT OCCURED ON DATED 21 08 2025 AT APPROX 12:30 AM (NIGHT HOURS) AS TELEPHONIC INFORMATION GIVEN BY DGVCL STAFF RESIDING NEAR ACCIDENT SITE,01 COW GOT AN ELECTRICAL ACCIDENT.AS PER SITE VERIFICATION ,IT WAS FOUND THAT THE 1 COW WAS LAYING ON GROUND FOUND DEAD. WE FOUND THAT AS PER INFROMATION COW GOES NEAR JGY TRANSFORMER  CENTER FOR GRAZE DURING NIGHT HOURS AND GOT ELECTRODUCTED</t>
  </si>
  <si>
    <t xml:space="preserve">MADHI S/DN</t>
  </si>
  <si>
    <t xml:space="preserve">Sejvad</t>
  </si>
  <si>
    <t xml:space="preserve">As Per Site Verifiaction, It Was Faound That 1No.She Panthar Was Laying On Ag Transformer.After Verifaction Near Accident Site It Is Foaund That Due To Heavy Rain Panthar Climben On The Ht Bushing Oa Ag Transformer Can Came In Contact Of Ht Line Of 11Kv Sejad Ag Feeder Due To This Accident May Be Occurred. Buring Spot Found The The Panthar Body.</t>
  </si>
  <si>
    <t xml:space="preserve">MEHULBHAI BHIMABHAI BHARWAD</t>
  </si>
  <si>
    <t xml:space="preserve">23-08-2025</t>
  </si>
  <si>
    <t xml:space="preserve">Gadkhol (CT)</t>
  </si>
  <si>
    <t xml:space="preserve">DUE TO LEACKAGE CURRENT FROM TRANSFORMER NEUTRAL EARTHING STRIP WHERE BUFFALO HAD COME IN TO CONTACT AND ELECTRODUCED.</t>
  </si>
  <si>
    <t xml:space="preserve">PRITESHBHAI KHAPABHAI PATEL,MITULBHAI NAVINBHAI PATEL AND NFH-NILESHBHAI NANUBHAI PATEL,VIJAYBHAI BACHUBHAI PATEL,NISHANT S PATEL,KRISH NILESHBHAI PATEL,KEYURBHAI PRADIPBHAI PATEL</t>
  </si>
  <si>
    <t xml:space="preserve">26-08-2025</t>
  </si>
  <si>
    <t xml:space="preserve">Karadi</t>
  </si>
  <si>
    <t xml:space="preserve">FHO-2 AND NFHO-5</t>
  </si>
  <si>
    <t xml:space="preserve">On The Night Of 26Th Aug 2025 At Around 01.00Am, During The Procession Of A Idol Of Lord Ganesha Which Made On Iron Stand With Total Height About 22 Feet. While The Idol, Accompained By DJ Music, Was Being Carried Forward And They Have Attempting To Lift The Live Wires Of 11Kv Matvad JGY Feeder Using PVC Pipe(As Per Police Panchnama) At That Time Wires Slipped And Came In Contact With Iron Parts Of Stand Consequently Two Victim Sitting On Iron Lorry Got Electrolyte And Other Five Person Which Pooling The Said Lorry. During Site Visit Of Sdn The Said Line Is Maintained At About Height Of 20 Feet From Ground. There Was No Complain Registered In Office For Power Off.</t>
  </si>
  <si>
    <t xml:space="preserve">24.12.25/20.1.26</t>
  </si>
  <si>
    <t xml:space="preserve">SURESHBHAI RAMUBHAI GAMIT</t>
  </si>
  <si>
    <t xml:space="preserve">KADOD S/D</t>
  </si>
  <si>
    <t xml:space="preserve">29-08-2025</t>
  </si>
  <si>
    <t xml:space="preserve">Moti Falod</t>
  </si>
  <si>
    <t xml:space="preserve">An Fatal Animal Accidend Ocured On Dt.29.8.2025 At Approx Time 13 30 Hrs As Telephonic Information Given By Shri Sureshbhai Ramubhai Gamit One No Incalf  Cow Electrocuted Due To Leakage Current In G I Wire At AGTC Centre Near Mora Faliya Motifalod As Per Site Vrification And Statement Of Eye Witness It Is Found That While Grazing Cow Electrocuted Due To Leakage Current In G I Wire Further Investigation Under Process And Actual Reason Can Be Declare After Postmortem  Report An.</t>
  </si>
  <si>
    <t xml:space="preserve">LATABEN RANJITBHAI DHODI</t>
  </si>
  <si>
    <t xml:space="preserve">Bhilad S/D</t>
  </si>
  <si>
    <t xml:space="preserve">Malav</t>
  </si>
  <si>
    <t xml:space="preserve">VICTIM WAS A RESIDENT AT HOUSE NO 287 PARSI PADA MALAV. ON DT. 29.08.2025 AT ABOUT 10:00 HRS  APPROX VICTIM WAS IN FARM ADJOINING TO TO HOUSE NO 287 PARSI PADA TO REMOVE ACCUMULATED WATER IN WHICH TINDODA VEGETABLE WAS CULTIVATED. DURING THIS VICTIM SOME HOW CAME IN CONTACT WITH GI WIRE USED BY THEM FOR SUPPORTING TINDODA VELA AND GOT ELECTROCUTED AND FELL UNCAUTIONTIOUS. UPON INVESTIGATION IT WAS FOUND THAT 2 CORE LT ABC LINE PASSING NEAR THIS FARM WAS SOME HOW FALLEN FROM POLE AND CAME IN NEAR TO GI WIRE AND THE INSULATION NEAR CONTACT POINT WAS DAMAGED AND LEAKAGE CURRENT MAY HAVE PASSED THROUGH THIS GI WIRE. VICTIM WAS IMMEDIATELY TAKEN TO HOSPITAL BY HER SON AND ON DUTY DOCTOR DECLARED HER DEAD UPON ARRIAVAL.</t>
  </si>
  <si>
    <t xml:space="preserve">Yashin Sahbuddin Kureshi</t>
  </si>
  <si>
    <t xml:space="preserve">MANDVI O&amp;M S/D</t>
  </si>
  <si>
    <t xml:space="preserve">30-08-2025</t>
  </si>
  <si>
    <t xml:space="preserve">Mandvi (M)</t>
  </si>
  <si>
    <t xml:space="preserve">Accident Occurred On Dated 30.08.2025 At About 11:15 Hrs. As Per Primary Information And Site Verification A Goat Grazing Grass Near Navi Nagri Nagar Palika Pump House Tc Center. When This  Time Goat Pass Near LT Line Pole During This Time It's Leg Came In Contacted With GI Wire And A Goat Electrode.</t>
  </si>
  <si>
    <t xml:space="preserve">UNKNOWN-2</t>
  </si>
  <si>
    <t xml:space="preserve">VALSAD IND O&amp;M S/DN</t>
  </si>
  <si>
    <t xml:space="preserve">02-09-2025</t>
  </si>
  <si>
    <t xml:space="preserve">Gundlav</t>
  </si>
  <si>
    <t xml:space="preserve">A Message Received From Member Of Grampanchayat At Gundlav Sdn Complain Center On Dtd 02.09.2025 (Approx) Time 9 AM Regarding Accident Occured Of Cow And Bullock Under Gundlav Ovrbridge Nh 48.Reason For Accident LT Street Light Distribution Box Of National Highway Authority Of India Located Under Gundlav Chokdi Overbridge And Due To LT Cable Fault Leackage Curent May Be Passing Through Street Light Distribution Box Body And At That Time One Bullock And One Cow Accidentally Came In Contact With Live Load Side Dbox And Got Electrocuted And Died On The Spot.</t>
  </si>
  <si>
    <t xml:space="preserve">ANILBHAI RAMESHBHAI PATEL</t>
  </si>
  <si>
    <t xml:space="preserve">SARIGAM O&amp;M S/D</t>
  </si>
  <si>
    <t xml:space="preserve">03-09-2025</t>
  </si>
  <si>
    <t xml:space="preserve">Fansa</t>
  </si>
  <si>
    <t xml:space="preserve">As Per Primary Investigation The Information Was Received  Regarding A Man Got Electric Shock At Fansa Kanadu Dhodipada.It Was Found That 11Kv Kalgam Jgy Fdr In 63Kva Jgy Transformer Single Phase It Line Passing On 11Kv Fansa Ag Feeder At Kanadu Dhodipada Falia.
 It Is Possible That Victim Was Soaked In The Rainstorm And Wet Bamboo Wood Used With Bare Foot For Making The Fence Of Farm Gate. The First Hole Above The Cement Pole From The Ground Level He Was Trying To Tie Nylon Rope With His Hands Into First Hole Of That Pole. During That Time, Victim Might Be Slipped Or Tried To Take Support Of GI Wire Of PSC Pole. But While Taking Support Of GI Wire Of PSC Pole, Victim May Hand Pulled The GI Wire And Gi Wire Might Be Touched The Lt Live Conductor And Got Electrocuted. 
 Victim's Sent Sarigam Nargol  Chokadi Khusi Hospital Sarigam Through Private Vehicle But Found Dead.</t>
  </si>
  <si>
    <t xml:space="preserve">NIRMAL NAYANBHAI PATEL</t>
  </si>
  <si>
    <t xml:space="preserve">Andharpada</t>
  </si>
  <si>
    <t xml:space="preserve">When Rajesh Power Agency Man Power Work On Varna Jgy Feeder  Andharpada Village Devipada Faliya Tc   Accidently Came In Induction Zone Of Upper Do Fuse And Flash Occurs Left Fell Down Earth  Another Agency Person Take Him To Hospital</t>
  </si>
  <si>
    <t xml:space="preserve">TARSINGBHAI GANABHAI PAWAR</t>
  </si>
  <si>
    <t xml:space="preserve">WAGHAI O&amp;M S/O</t>
  </si>
  <si>
    <t xml:space="preserve">05-09-2025</t>
  </si>
  <si>
    <t xml:space="preserve">Gunjpeda</t>
  </si>
  <si>
    <t xml:space="preserve">ON DATE 05.09.25. AT ABOUT 11.15AM JE WAGHAI M S BHIVSAN RECEIVED CALL FROM KAMLESHBHAI RASIYABHAI GANVIT REGARDIND BUFFALO GETTING ELECTRIC SHOCK   AT GUNPEDA VILLAGE. UPON SITE VISIT BY LI GANGRAMBHAI CHAUDHARI THE HE BUFFALO OF OWNER SHRI TARSINGBHAI GANABHAI PAWAR WAS FOUND DEAD MIGHT HAVE GOT ELECTRICAL SHOCK FROM LT LINE CATERING POWER TO NATHUBHAI GANABHAI PAWAR HOUSE, UPON INSPECTION OF THE POLE EARTHING DUE TO LEAKAGE FROM LT ABC LINE WAS FOUND ON EARTHING WIRE WHILE CHECKING WITH TESTER. AFTER TURNING TC OFF BY REMOVING THE FUSE AND INSPECTING ON THE POLE 3PH LT ABC WAS FOUND DETERIORATED AND BIDDING HOLDING LT ABC WITH LT SHACKLE INSULATOR WAS BROKEN DUE TO WHICH DETERIORATED 3PH LT ABC CAME IN CONTACT WITH U CLAMP FURTHER PASSING CURRENT TO GROUND VIA EARTHING WIRE. WHICH BE THE CAUSE OF HE BUFFALO OF TARSING BHAI BEING ELECTROCUTED. THE DETERIORATED 3PH LT ABC WAS REPLACED AND TIED WITH INSULATOR MAKING THE LOCATION SAFE. PM REPORT OF HE BUFFALO IS AWAITED</t>
  </si>
  <si>
    <t xml:space="preserve">7.10.25</t>
  </si>
  <si>
    <t xml:space="preserve">ASHISHBHAI GULABBHAI PATEL</t>
  </si>
  <si>
    <t xml:space="preserve">09-09-2025</t>
  </si>
  <si>
    <t xml:space="preserve">The Non Fatal Human Outsider Accident Occured To Contractor Labour Name Ashishbhai Gulabbhai Patel At Village Dharampur Hnauman Falia  For Line Shifting And Dismentaling Work  Regarding This Work Victim Ashish Was Climbing On The Hanuman Falia Tc Structure And Was Suppose To Remove The Dead 11 Kv Overhead Line On The Old Pole Which Was Dead From The Tc Structure. On Tc Structure 2 UG Cable Mounted 1 Is Connected To Live HT Line Of 11 Kv Vadilal Urban Feeder And 1Is Link Cable As Seen Of Anchor Urban Feeder. Maybe Ashish Arrieved Under The Induction Zone Of 11 Kv Anchor Link Line Cable And Fell Down From The Structure . So Another Person Of The Agency Took Him To Sainath Hospital Dharampur For Primary Treatment.</t>
  </si>
  <si>
    <t xml:space="preserve">NADEEM MAHMOD YARKHA MAHMOD</t>
  </si>
  <si>
    <t xml:space="preserve">ANKLESHWAR GIDC S/D</t>
  </si>
  <si>
    <t xml:space="preserve">11-09-2025</t>
  </si>
  <si>
    <t xml:space="preserve">Anklesvar (INA)</t>
  </si>
  <si>
    <t xml:space="preserve">THE PRIMARY INFORMATION GATHERED FROM THE UNKNOWN PERSON BY TELEPHONIC ON OUR COMPLAIN CENTRE ONE UNKNOWN PERSON WAS ELECTROCUTED NEAR PLOT NUMBER 4508.AFTER INFROMATION RECEIVED FROM UNKNOWN PERSON ON DUTY TELEPHONE OPERATOR WAS INFORMED TO FIELD STAFF RO CHECK LOCATION AND ALSO INFORMED TO DEPUTY ENGINNER FOR INFORMATION DEPUTY ENGINNER CHECK FEEDER STATUS WITH SUB STATION STAFF .WE FOUND FEEDER WAS ON FAULT .OR FIELD STAFF REACHD AT LOACTION AND FOUND 108TEAM WAS REACHEDAT LOCATION AT SITE AND TAKE OVER VICTIM FOR FURTHER TREATMENT AT JAYABEN MODI HOSPITAL DUERING SITE VISIT WE OBSERVED THAT VICTIM SITTING DWON ON STEAM HOUSE PIPE LINE AND FABRICATE THE CLAM USING WELDING MACHINE DURING THIS TIME SUDDENLY WELDING MACHINE WIRW WAS FELLDOWN ON TCDP STRUCTURE OF 22KV TELE PHONE EX FEEDERAND CONTACT WITH LIVE PART OF TCDP AND MAY BE ELECTROCUTED AND FELL DOWN TO GROUND .THE ACCIDENT OCCURED DUE TO VICTIM NEGLIGENCE .</t>
  </si>
  <si>
    <t xml:space="preserve">CHANDARSINGH LAYRAM DAVAR</t>
  </si>
  <si>
    <t xml:space="preserve">13-09-2025</t>
  </si>
  <si>
    <t xml:space="preserve">Vegam</t>
  </si>
  <si>
    <t xml:space="preserve">On Dt: 19.09.2025, At About 13:45 Hours, The Victim Was Climbing On Single RSJ Pole For Bare Conductor To MVCC Replacement Work Under RDSS Scheme. While Stringing Work On Pole , The Stay Wire Of Pole Suddenly Broken And Due To That RSJ Pole Came On Tension And Bend From Bottom. The Victim Was Wear The Safety Belt And Hence He Drop Down With Pole. And His Right Leg Stucked Under That Pole And Injured. Quickly The Victim Was Taken To Navsari Civil Hospital For Primary Treatment. At Present Victim Health Is Stable. As Per Doctor's Report His Right Bone Is Cracked. Further Treatment Is Going On.</t>
  </si>
  <si>
    <t xml:space="preserve">Krishnaben Satishbhai Dhodiya</t>
  </si>
  <si>
    <t xml:space="preserve">BAMANIA S/D</t>
  </si>
  <si>
    <t xml:space="preserve">18-09-2025</t>
  </si>
  <si>
    <t xml:space="preserve">Kalakva</t>
  </si>
  <si>
    <t xml:space="preserve">As Per The Primary Investigation, During Site Visit At Kalakava Village, It Was Observed That The Cause Of Electrocution Was Due To An Agriculture LT ABC Line Which Had Fallen On Ground As A Result Of A Broken Support Conductor From The Transformer Structure.
The Support Wire Broke Due To May Be Heavy Rain And Wind The Weight Of Bamboo And Tamarind Tree Branches Pressing On The LT ABC Line. This LT ABC Line Was Passing Behind The Victim's House.
At Around 07:30 AM, The Victim, Miss Krishna Satishbhai Dhodiya (Age 13 Years), Went Outside To Use The Washroom. At That Time, She Came Into Contact With The Live LT ABC Conductor And Was Electrocuted.
The Presence Of Power Supply In The LT ABC Line Was Due To Puncture At TC Structure Binding Of Support Wire Puncture LT ABC Insulation/Weakening Caused By Prolonged Pressure Of The Tree Branches, Which Resulted In The ABC Line Falling And Becoming Live At Ground Level.</t>
  </si>
  <si>
    <t xml:space="preserve">13.10.25</t>
  </si>
  <si>
    <t xml:space="preserve">Ansuriyaben Dilipbhai Ahir</t>
  </si>
  <si>
    <t xml:space="preserve">19-09-2025</t>
  </si>
  <si>
    <t xml:space="preserve">Erthan</t>
  </si>
  <si>
    <t xml:space="preserve">During Grassing 1 She Buffalo Passing Between 2 Pole Structure Of AG TC And Her 1 Horns Entangled And Break The GI Earthing Wire So Buffalo Electrocuted At Site</t>
  </si>
  <si>
    <t xml:space="preserve">Kadodara (Ind) S/D</t>
  </si>
  <si>
    <t xml:space="preserve">21-09-2025</t>
  </si>
  <si>
    <t xml:space="preserve">Kadodara (CT)</t>
  </si>
  <si>
    <t xml:space="preserve">Fatal Accident Occurred On Dtd 21 Sept 2025 About  Before 10:05 Hours Of Cow Brown Color, Age  4 Years Approx. In Near Kalyan Bhawan, Arihant Park Society Village  Kadodara. As Per Telephonic Information Received On Sub Division Complain Centre From Mobile No 8511951434, Representative, Call On Complain Center Of Kadodara Ind Sdn. In The Jurisdiction Of Arihant Park Area, Due To Deteriorated Low Tension Idle Conductor, There Was Current Leakage With LT Lines Support Wire. Since The Support Wire Was Tied At Two Foot Angle, It Had Descended Into The Girder Pole. Near The Corner Shop Located Close To Kalyan Bhawan, A Green Colored HDPE Pipe Safety Purpose Was Installed On The Girder Pole, The Shopkeeper Illegally Placed Materials For Construction Work On This Pipe, Which Reduced The Safe Distance Between The Pipe And The Ground. Because Of This, A Brown Color Cow, Which Was Roaming Around, Came In Contact With The Girder Pole And Unfortunately Was Electrocuted And Died.</t>
  </si>
  <si>
    <t xml:space="preserve">HEMLATABEN DIPAKBHAI GAMIT</t>
  </si>
  <si>
    <t xml:space="preserve">VYARA O&amp;M S/D</t>
  </si>
  <si>
    <t xml:space="preserve">26-09-2025</t>
  </si>
  <si>
    <t xml:space="preserve">Chikhalvav</t>
  </si>
  <si>
    <t xml:space="preserve">An Animal Fetality Occured Involving One Female Buffelo Owned By Smt Hemlataben Dipakbhai Gamit.The Buffelo Was Eletrocuted In The Village Of Chikhalvav Near Bipinbhai Vajeshingbhai Gamit's Home In Petki Faliyu Along Chikhalvav Katasvan Road .A Jgy Lt Line From The Katasvan Jgy Fdr Passes Over The Ground Supply Ground To Chikhalvav Village.While Passing Near An LT Near PSC Pole The Buffelo Rubbed Its Horns Against The Pole,Causing Them Become Stuck.During This Incident  The Earthing Wire Bend And Earthing Pipe Broke.The Earthing Wire May Have Come Into Contect With A Live Wire And As The Buffelo Likely Touched With Earthing Wire ,It May Recieved And Electric Shock Resulting Accident.</t>
  </si>
  <si>
    <t xml:space="preserve">Tuljibhai Sravanbhai Konti</t>
  </si>
  <si>
    <t xml:space="preserve">28-09-2025</t>
  </si>
  <si>
    <t xml:space="preserve">Dhamni</t>
  </si>
  <si>
    <t xml:space="preserve">A Primary Investigation ,Tuljibhai Sravanbhai Konti Was Taking Twelve Goats From His House Towards Ambapada For Grazing. While On The Way ,Pickup Vehicle Came From The Opposite Direction ,Causing The Goats To Panic And Run Towards The Side Of The Road Into The Transformer (DP) Area Between Two Poles. During This , One Of The Goats Came Into Contact With Earthing Wire,As Its Leg Touched The Wire ,It Received A Mild Electric Shock. Due To Heavy Railfall ,Water Had Accumulated In The Earthing Pit, And When The Goats Leg Stepped Into It, It Was Electrocuted. Consequently , The Goat Suffered An Electrical Accident .The Aacident Took Place In DGVCL Premises.</t>
  </si>
  <si>
    <t xml:space="preserve">SURESHBHAI BHIMSANGBHAI VASAVA</t>
  </si>
  <si>
    <t xml:space="preserve">30-09-2025</t>
  </si>
  <si>
    <t xml:space="preserve">Ghamnad</t>
  </si>
  <si>
    <t xml:space="preserve">Due To Tree Fallen On LT L Ine And LT Pole Broken.</t>
  </si>
  <si>
    <t xml:space="preserve">7.1.26</t>
  </si>
  <si>
    <t xml:space="preserve">UPENDRABHAI NARENDRASINH MATROJA</t>
  </si>
  <si>
    <t xml:space="preserve">Due To Tree Fallen On Line LT Pole Broken.</t>
  </si>
  <si>
    <t xml:space="preserve">Vikas Rajbhar</t>
  </si>
  <si>
    <t xml:space="preserve">BHARUCH</t>
  </si>
  <si>
    <t xml:space="preserve">BHARUCH R </t>
  </si>
  <si>
    <t xml:space="preserve">ATALI</t>
  </si>
  <si>
    <t xml:space="preserve">06-09-25</t>
  </si>
  <si>
    <t xml:space="preserve">vaddla</t>
  </si>
  <si>
    <t xml:space="preserve">This office came to know regarding accident  through telephonic message. Therefore team visited accident site found that the victim who was flagman of KM fabrication got the electric shock from 11KV line of Jolva feeder. Ambulance from Laxmi Organics transported the victm to the hospital but on-duty doctor declared him dead.</t>
  </si>
  <si>
    <t xml:space="preserve">Sundhabhai Rahabhai BHARWAD FATAL ANIMAL OWNER</t>
  </si>
  <si>
    <t xml:space="preserve">ANK.R </t>
  </si>
  <si>
    <t xml:space="preserve">GADKHOL</t>
  </si>
  <si>
    <t xml:space="preserve">7.9.25</t>
  </si>
  <si>
    <t xml:space="preserve">SARANGPUR</t>
  </si>
  <si>
    <t xml:space="preserve">As per the site visit 11kv Sarangpur JGY feeder
emiting from 66kv Ankleshwar C ss feeding power
supply to residential and comercial consumers of
meera nagar through 100/11 kva transformer by
LT line due to rainy atmosphere accidently LT
neutral conductor got broken at that time cow
passing through and suddenly come in contact
with broken neutral conductor and cow may got
electrocuted and may have experience electric
shock and died on the spot</t>
  </si>
  <si>
    <t xml:space="preserve">Yogeshbhai Raghubhai Boliya</t>
  </si>
  <si>
    <t xml:space="preserve">KADODARA</t>
  </si>
  <si>
    <t xml:space="preserve">Kamrej – U</t>
  </si>
  <si>
    <t xml:space="preserve">DEROD</t>
  </si>
  <si>
    <t xml:space="preserve">Many Cows grassing at location where one nos. Cow reached at tc center of 11 kv Jior Ag . At that time Lt jumper broken and touched to TC center’s GI Wire which is of Transformer earthing. At the same time Cow grassing near came in contact with GI wire and may got electricuted.</t>
  </si>
  <si>
    <t xml:space="preserve">RINKESHBHAI JAGUBHAI PATEL</t>
  </si>
  <si>
    <t xml:space="preserve">Magdalla (Ind) S/D</t>
  </si>
  <si>
    <t xml:space="preserve">VESU</t>
  </si>
  <si>
    <t xml:space="preserve">AT Apprx 17.30Pm A Complain Was Received From Magdalla Fault Centre About Pole Broken By Heavy Vehicle. 2Nd Shift Staff Shri.M S Baraiya LM With 2 EA Went To Attend. They Found That The LT Pole Damaged So Decided That To Tie LT ABC Cable On Near HT Rsj Pole. As Per Him Knowledge 11Kv Mangalam Feeder At Site Insted Of 11Kv Shriram. Victim Was Came In Contact With Live Wire And Cause Heavy Spark.</t>
  </si>
  <si>
    <t xml:space="preserve">KANTIBHAI VALABHAI SOLANKI</t>
  </si>
  <si>
    <t xml:space="preserve">Vadod S/D</t>
  </si>
  <si>
    <t xml:space="preserve">10-09-2025</t>
  </si>
  <si>
    <t xml:space="preserve">VADOD</t>
  </si>
  <si>
    <t xml:space="preserve">On.Dt.10/09/2025, Tc Replacement Programme Was Given By S.D.Patel To Line Staff. During This Work Tc Hook Was Broken And Mechanical Accident Occured To Shri.Kantibhai Valabhai Solanki.</t>
  </si>
  <si>
    <t xml:space="preserve">ANKITKUMAR MAHESHBHAI HALPATI</t>
  </si>
  <si>
    <t xml:space="preserve">RAMNAGAR S/D</t>
  </si>
  <si>
    <t xml:space="preserve">25-09-2025</t>
  </si>
  <si>
    <t xml:space="preserve">BHATHA</t>
  </si>
  <si>
    <t xml:space="preserve">Upon Receiving Information, The Site Was Visited, And It Was Found That Meter Installed Inside Steel Grill, Below Staircase In Very Narrow Space, While Replacement Of 3 Ph Meter , While Taking Meter Display Parameters There Might Be Chances/Possibility Of Malfunctioning Inside Meter Which Result In Internal Short Circuit  Then Blast Occurred And Meter Burnt, Victim Tried To Escape From The Spot But He Cannot, Which Results Fire Flame Came In Contact With Victim And Got Injured (Burned) On His Left Side Of Face And Right Hand.</t>
  </si>
  <si>
    <t xml:space="preserve">Nitinbhai Ramanbhai Patel</t>
  </si>
  <si>
    <t xml:space="preserve">03-10-2025</t>
  </si>
  <si>
    <t xml:space="preserve">Vareth</t>
  </si>
  <si>
    <t xml:space="preserve">FHD(M)</t>
  </si>
  <si>
    <t xml:space="preserve">Accident Occurred On Dtd 03 10 2025 At Approx 12 30Hrs As Per Telephonic Information Given By Line Man Shri Harishbhai Manilal Chapaneri And His Team Members Got A Complain From Office  Reached At Location To Resolve Complain One Team Member Go To Transformer Centre To Switch Off Power Supply  After Switch Off Power Supply Victim Was Climbing To LT Pole With Safety Belt And Helmet In Presence Of LM But Suddenly The Victim Lost His Balance While Ascending The 5Th Step Of PSC Pole Resulting In Fall On RCC Road And Got Serious Forehead Injuries And Bleeding Occurred And Blood Was Observed On The Spot And Helmet Was Swept From His Head To Roadway Then Other Staff Members Immediately Took Him To The Mandvi Referal Hospital For Further Treatment But The Doctor Declared Him Dead</t>
  </si>
  <si>
    <t xml:space="preserve">TUSHAR UTTAMBHAI Patel</t>
  </si>
  <si>
    <t xml:space="preserve">16-10-2025</t>
  </si>
  <si>
    <t xml:space="preserve">Dambher</t>
  </si>
  <si>
    <t xml:space="preserve">NFHD(M)</t>
  </si>
  <si>
    <t xml:space="preserve">The Mechanical Accident Took Place In Piching Faliya Ahirvas Village Dambhar. During Site Visit It Is Observed That Pin Isulator Was Slipped On 63/11 Tcdp And Conductor Touched With Angle. To Rectify Said Complain Tushar Patel Was Climbing On Pole With Wearing All Safety Equipment. While Cimbing The Pole, Suddenly His Leg Slipped From The Pole And He Fall Down On Earth.</t>
  </si>
  <si>
    <t xml:space="preserve">JAYESHBHAI SHANTILAL PATEL</t>
  </si>
  <si>
    <t xml:space="preserve">Dharasana Sub Division</t>
  </si>
  <si>
    <t xml:space="preserve">18-11-2025</t>
  </si>
  <si>
    <t xml:space="preserve">Dharasna</t>
  </si>
  <si>
    <t xml:space="preserve">NFHD€</t>
  </si>
  <si>
    <t xml:space="preserve">Victim Shri Jayeshbhai S Patel E.A Along With Line Man Shri B D Patel Was Attending A AG Complainat Dharshna Village . During The Work Sudden  Flash  Arc Occured On The 11 Kv Charwada AG Line . Before Starting The Work LM Shree B D Patel Contracted 66 KV Untadi 9 Darshanasub Station To Confirm The Feeder Status  And Was Informed That The Feeder Had TRIPPED Accordingly,  , He Instructed The Sub Station Staff The Feeder In Permanent Off Position . Then After They Proceed On Faulty HT Line  , Then Team Observed That ABC Span Was Entangled With The HT Line. While The Victim Was Attempting To Clear This Entanglement Bty Climbing On Pole , Due To Some Reason / Human Error By The Operator Present At The Sub Station.,The 11 KV  AG Feeder Was Energized , RESULTING AN ELECTRIC Shock To The Victim. The Victim Was Wearing Safety Belt And Helmet , Which Prevented From Falling , How Ever , He Sustained Burn Injured On The Hends And Legs. He Was Immediately Shifted On Amit Hospital Valsad For Primary Treatment  Than He Was Brought To Kiran Hospital Surat For Further Treetment On Victims Request</t>
  </si>
  <si>
    <t xml:space="preserve">Akshay Premabhai Patel</t>
  </si>
  <si>
    <t xml:space="preserve">UMBERGAM IND. S/D</t>
  </si>
  <si>
    <t xml:space="preserve">15-12-2025</t>
  </si>
  <si>
    <t xml:space="preserve">Umbergaon (M)</t>
  </si>
  <si>
    <t xml:space="preserve">A Nonfatal Mechanical Accident Occurred At Umargam Subdivision Involving An Electrical Assistant Akshay P Patel On 15.12.2025 While Attending The 11 Kv Umargam Town Feeder, Which Was Under PF.  The Electrical Assistant Went To Attend The PF Issue Of The Umargam Town Feeder. During Patrolling, A Bird Fault Was Found Near The Coastal Road, And A Jumper Burn Was Also Observed At The Umargam Court Quarter Transformer TC.  After Obtaining A Complete Shutdown Of The Feeder From The Nearest RMU, The Electrical Assistant Climbed The Umargam TC Structure To Rejoint The Burnt Jumper. The Rejointing Work Was Completed Successfully.  However, While Stepping Down From The Top Of The TC Structure, He Slipped From The Pole And Fell Onto The FRP Transformer Fencing.  The Victim Was Then Immediately Taken To Mamta Hospital Umbergam Town For Initial Treatment. After Treatment Considering The Situation, He Was Further Taken To Pardi Hospital For Advanced Medical Care.</t>
  </si>
  <si>
    <t xml:space="preserve">MANOJBHAI KARSANBHAI PATEL</t>
  </si>
  <si>
    <t xml:space="preserve">17-10-2025</t>
  </si>
  <si>
    <t xml:space="preserve">Sidumber</t>
  </si>
  <si>
    <t xml:space="preserve">On Dated 17.10.2025 Around 17:45 Hours Victim Manojbhai Karsanbhai Patel Was Doing Repairing Of Loose Connection Of Lam Holder In His House. At That Place, Twin Core Copper Wire Comes From Switch Board Internal Wiring, There Was One Wire End Is Seen Open In Lamp Holder. Some How Victim Was Accidentally Touched The Internal Open Wiring And Was Electrocuted. His Family Member Took Him To State Hospital Dharampur And On Duty Doctor Declared Him Dead. Pm Report And Police Panchama Awaited.</t>
  </si>
  <si>
    <t xml:space="preserve">AKHILKUMAR ASHOKBHAI VASAVA</t>
  </si>
  <si>
    <t xml:space="preserve">02-11-2025</t>
  </si>
  <si>
    <t xml:space="preserve">As Per The Information Receive The Victim 1 VASAVA  AKHILKUMAR ASHOKBHAI At Tadcompany Village Age 07 Year S Approx 2 VASAVA PRITKUMAR TARABEN Village Tadcompany Age 07 Years Approx 3 Vasava Shaileshbhai Chandubhai S GOAT Age 1 Year Approx Since Due To Wind Pressure The Heavy Tree Branch Falls On LT AB OHE Line Of 2 Core Abcand The Children Where Grazing Goat Just Under The LT LINE Which Is Located In Agriculture Land Inside Forest And Due To Leakage Current Of Broken LT ABC The Above 2 Children And One GOAT Come In Contect With Live Portion Of LT AB OHE Line Of GHANIKHUT JGY FEEDER And Get Electrocuted And One Child Vasava Akhilkumar Ashokbhai And And One GOAT Vasava Shaileshbhai Chandu S Found Dead At Spot While One Children  Vasava Pritkumar Taraben Is Under Treatment</t>
  </si>
  <si>
    <t xml:space="preserve">KAMLESH KALJI KHARADI</t>
  </si>
  <si>
    <t xml:space="preserve">22-11-2025</t>
  </si>
  <si>
    <t xml:space="preserve">Moti Pardi</t>
  </si>
  <si>
    <t xml:space="preserve">The Victim Was Climbed On Wall And Tried To Pull Up The Iron Rod Reinforcement Column Structure To Fix Inside Wall Column Gape. At That Time The Iron Rod Came In Induction Zone Of Live HT Conductor Of Nearer 11Kv Moti Pardi AG Feeder And He Becomes Electrocute.</t>
  </si>
  <si>
    <t xml:space="preserve">MANAVKUMAR BHARATBHAI RATHOD</t>
  </si>
  <si>
    <t xml:space="preserve">BARDOLI (R) S/DN</t>
  </si>
  <si>
    <t xml:space="preserve">24-11-2025</t>
  </si>
  <si>
    <t xml:space="preserve">Mota</t>
  </si>
  <si>
    <t xml:space="preserve">A Non Fatal Human Accident Occurred To Mr Manavkumar Bharatbhai Rathodage Approx 11Year  On Dated 24.11.2025 At About 12:00Pm .As Telephonic Information Given By Shri Piyushbhai Patel,Mr Manavkumar Bharatbhai Rathod  Got An Electrical Nonfatal Accident Under HT Line Near Kharvasa Faliya,Dhamdod Lumbha Village.As Per Site Verification, While Victim Climbing On Wall For Plugging Of Guava With The Help Of Iron Rod And Got Electrocuted With 11KV HT Line And Burned Heavily. So Accident May Be Occurred Due To He May Came In Contact Of Iron Rod With 11KV HT Line.</t>
  </si>
  <si>
    <t xml:space="preserve">Ravishankar Rajaram Dubey</t>
  </si>
  <si>
    <t xml:space="preserve">RAJPIPLA-II (Rural)</t>
  </si>
  <si>
    <t xml:space="preserve">29-11-2025</t>
  </si>
  <si>
    <t xml:space="preserve">Ori</t>
  </si>
  <si>
    <t xml:space="preserve">Victim Has Parked His Truck Under The 11 Kv Reva Agriculture High Voltage Line. Due To Some Reason, He Lifted His Truck Back Part By Operating Hydraulic System. The Lifted Back Metal Part Of Truck Was Came In Contract With Live Conductor Of 11Kv Reva Ag Feeder And Generate The Earth Fault. At That Time, The Driver/Victim, Who Was In The Truck Electrocuted And Died. Ground Clearance Of 11Kv HT Line Is In Order As Per IE Rules.</t>
  </si>
  <si>
    <t xml:space="preserve">RAMSURAT GUARD Shreee and UMESH RAJESH AADIVASHI </t>
  </si>
  <si>
    <t xml:space="preserve">SACHIN DIVISION</t>
  </si>
  <si>
    <t xml:space="preserve">Sachin2</t>
  </si>
  <si>
    <t xml:space="preserve">04-12-2025</t>
  </si>
  <si>
    <t xml:space="preserve">Bhatia</t>
  </si>
  <si>
    <t xml:space="preserve">As Per News Published In Local News Paper On Dated05.12.2025 Regarding Fatal Electrical Accident To 2 Nos. Of Victim On Dated 04.12.2025,The Site Was Visited By DGVCL Officers On Dated 05.12.2025 At 11:30 Hrs Approx.
During Site Visit Eye Witness Shri Shri Dhanshukhbhai Govindbhai Found At Plot No D28/10 Road No16 So As Per His Statement, On Dated 4.12.2025 Time Approx 14:00 Hrs Both Victim Were Alloted Work Of Loading Scrap Material To The Eicher Tempo Parked At Main Gate Below Live HT Line Network At DGVCL.
During This Alloted Work Both Victim Fallen From Tempo To Ground , Possibly They Both Come In Induction Zone Of Live HT Line Of 11 KV Janki Feeder Eminating 66Kv Bhatiya SS.
For Primary Treatment, Said Two Victims Were Shifted To Surat Civil Hospital In Private Vehicle.
No Tripping On 11 KV Janki Feeder Was Recorded During Said Incident. The Horizontal Clearance Of Existing 11KV Line From The Ground At Accident Spot Is 6.1 Mts Which Is As Per Norms. 
Hence, It Is Concluded That Due To Victims Negligence The Said Incidence Was Happened.</t>
  </si>
  <si>
    <t xml:space="preserve">DHANESHBHAI LALLUBHAI DESHMUKH</t>
  </si>
  <si>
    <t xml:space="preserve">RUMLA S/D</t>
  </si>
  <si>
    <t xml:space="preserve">05-12-2025</t>
  </si>
  <si>
    <t xml:space="preserve">Rumla</t>
  </si>
  <si>
    <t xml:space="preserve">As Per Site It Is Shown That The One D.O. Blow Of The AG TC 63 Kva , It Was Found That The Victim Attempted To Rebind The Rphase TC D.O. Using The Moistureladen Bamboo Stick,  Illegally And Without Any Intimation To The DGVCL Rumla Subdivision Office.During The Process Of Rebinding The TC D.O., HT Current Passed Through The Moistureladen Bamboo Stick, Causing The Victim To Get Electrocuted.</t>
  </si>
  <si>
    <t xml:space="preserve">Ayush Gopalbhai Kotvaliya</t>
  </si>
  <si>
    <t xml:space="preserve">06-12-2025</t>
  </si>
  <si>
    <t xml:space="preserve">Ghasiya Medha</t>
  </si>
  <si>
    <t xml:space="preserve">On 06/12/2025 At Village Ghasiyamedha,Dungari Faliya,Around The Afternoon,A 7Year Old Boy Named Ayushbhai Gopalbhai Kotvaliya,A Standard 1 Student,Returned To His Home After Attending A Halfday School.After Returning From School,He Went To A Nearby Farm Where Children Were Flyig Kites.At Around 1:30P.M., One Kite Became Entangled In An 11Kv Kakrapar Jgy Line.While Attempting To Retrieve The Kite,The Victim Climbed A Tree Beneth The 11Kv Line.During This Attempt,Victim Accidentally Came Into Contact With The Live 11Kv Wire,Received An Electric Shock And Fell From The Tree.Then The Victim Was Taken To The Vyara Civil Hospital By A 108 Ambulace.Where The Doctor Declared Him Dead.</t>
  </si>
  <si>
    <t xml:space="preserve">NIRMAL MINESHBHAI CHAUDHARI</t>
  </si>
  <si>
    <t xml:space="preserve">BARDOLI (T) S/DN</t>
  </si>
  <si>
    <t xml:space="preserve">14-12-2025</t>
  </si>
  <si>
    <t xml:space="preserve">Bardoli (M)</t>
  </si>
  <si>
    <t xml:space="preserve">Detailed Causes Leading To The Accident Accident Occurred On Dated  14122025 At Approx. Unkown Time  Hrs. As  Per Telephonic Complain  Receive From CCC Fault Center Surat From Shree Viralbhai Chaudhari Bardoli Police Station Telephonc Call Received At Approx 9:41 Am.
          A Fatal Human Accident Occurred On Dtd.14122025 At Unkown Time. As Per Telephonic Information  Provided By Shri Viralvhai  Chaudhari,An Unknown  Person Had Climbed An Electric  Pole And As Found Dead On The Pole.
        During The Preliminary Investigation, It Was  Observed That The Victim Had Climbed On RSJ Shackle Pole Of The 11Kv Swastik Town Feeder  And May Have Came Into Contact With Live HT Line Conductor And May Got Electrocuted And Resulting In A Fatal Accident.
It Was Also Found From 66Kv Bardoli SS That Rphase Earth Fault Tripping Occurred  On 11Kv Swastik  Town Feeder  From 00:15:00Hrs To 00:19:00Hrs On Dared 14122025 
Further  Detail Investigation Is In  Process And The Actual Cause Of The Accident Will Be Confirmed After Receipt Of The Post Morterm Report.
Now Today On Dtd 30.12.2025 Identity Of Victim Found From Police Department
Victim Namenirmal Mineshbhai Chaudhari At  Pokalamkuva Tamandavi Disurat</t>
  </si>
  <si>
    <t xml:space="preserve">Dinesh Ramesh Baberiya</t>
  </si>
  <si>
    <t xml:space="preserve">24-12-2025</t>
  </si>
  <si>
    <t xml:space="preserve">Vihel</t>
  </si>
  <si>
    <t xml:space="preserve">Upon Receiving Information, The Site Was Visited. It Was Found That JCB Was Working For Digging The Soil And This Soil Was Loaded In Dumper Truck. This Dumper Truck Was Parked Under The HV Line Of 11KV Jothan JGY Feeder. As Per Eye Witness Statement, Victim Was Unknowingly Climbed And Stood On Hydraulic Section Above The Cabin Of Dumper Truck Which Was Parked Under The HV Line Of 11KV Jothan JGY And Accidentally His Head Touched Live HV Line And Suddenly He Got Electric Shock And Fell Down From The Dumper Truck. This Incident Occurred Due To Unawareness And Negligence Of Victim.</t>
  </si>
  <si>
    <t xml:space="preserve">GANGAPRASAD JVALAPRASAD KEVAT</t>
  </si>
  <si>
    <t xml:space="preserve">Kim S/D</t>
  </si>
  <si>
    <t xml:space="preserve">02-10-2025</t>
  </si>
  <si>
    <t xml:space="preserve">Kudsad</t>
  </si>
  <si>
    <t xml:space="preserve">INFORMATATION REGARDING TRIPPING OF 11KV DURGA IND FEEDER WAS GIVEN BY 66KV MOTA BORSARA SS OPERATOR TO KIM SDN COMPLAIN CENTER. AFTER THIS INFORMATION, KIM SDN LINE STAFF WENT FOR LINE PETROLLING FOR POWER RESTORATION. AT THAT TIME DO FUSE BLOWN OF R AND Y PHASE IS FOUND ON 11/100KVA XMER LOCATED AT PLOT NO: 28 BLOCK NO:787 BEHIND MOHIT IND. ALSO, SPARKING NEAR R PHASE BUSING, HORNE GAP AND LUG CAN BE CLEARLY SEEN. BODY EARTHING OF XMER COMPLETELY DETACHED FROM XMER AND SPARKING NEAR LT SIDE NEUTRAL BUSING CAN BE SEEN. FACTORY OWNER SAYS THAT WHILE VICTIM WAS SEATTING OFF THE BIKE WITH 2 STAINLESS STEALS PIPES STILL ON HIS SHOULDER, DUE TO UNBALANCE OF VICTIM AND PIPES, BOTH PIPES TOUCHED WITH R PHASE BUSING OF XMER. THE VICTIM GOT ELECTROCUTED AND FALL DOWN.</t>
  </si>
  <si>
    <t xml:space="preserve">KISHAN AMARSINGH SINGH</t>
  </si>
  <si>
    <t xml:space="preserve">06-10-2025</t>
  </si>
  <si>
    <t xml:space="preserve">Hathuran</t>
  </si>
  <si>
    <t xml:space="preserve">THE VICTIM WAS CLIMBED ON TCDP TO MAKE ARRANGEMENT FOR TAPPING WORK TO JOINT NEWLY ERECTED HT LINE ON 11 KV SAVA AG FDR. LCP WAS RUNNING BUT BACK POWER CAME IN FEEDER FROM SOMEWHERE AND VICTIM BECOME ELOCTROCUTED.</t>
  </si>
  <si>
    <t xml:space="preserve">SANKETBHAI ISHVARBHAI VASAVA</t>
  </si>
  <si>
    <t xml:space="preserve">10-10-2025</t>
  </si>
  <si>
    <t xml:space="preserve">Masma</t>
  </si>
  <si>
    <t xml:space="preserve">Upon Receiving Information, The Site Was Visited. It Was Found That Shutdown Of 11Kv ONGC Ind Feeder For UG Cable Charging Work Is Planned And LCP Of 11KV ONGC Ind Feeder Taken By Line Inspector Of Rander Rural Sdn. ARC Agency M/S. Rajesh Power Services Ltd Worker Climbed Unknowingly Without Informing To Anyone On Sidhhnath Way Bridge TC Structure For Fitting Of Polymer Cleat. This TC Structure Carted Power From 11KV Tena JGY Feeder Which Is A Different Feeder. Victim Accidently Come In Induction Zone Of HV Line While Climbing On TC Structure. Due To That, He Got Burning On Left Hand Fingers And Fell Down From Pole. No Any Tripping Was Observed In That Duration Of 11Kv Tena Jgy Feeder.</t>
  </si>
  <si>
    <t xml:space="preserve">Gangasagar Babulal Saket</t>
  </si>
  <si>
    <t xml:space="preserve">15-10-2025</t>
  </si>
  <si>
    <t xml:space="preserve">Victim Was Working On Roof Of Container Truck Number: RJ 32 GD 5200 Which Was Coming In Reverese Direction To Unload Material To Nijanand Industrial Estate. While Victim Was Moving The Net Wire By Standing Above Container Truck Roof, Which Was Obstacle To Container Truck, Suddenly Victim May Touched Or Came In Zone Of Live Part Of Side Conductor Of 11KV Nijanand Ind. Feeder Which Passes Across The Road And Got Electrocuted, Due To This Victim Was Fell On The Container Roof.</t>
  </si>
  <si>
    <t xml:space="preserve">GUMABEN AMRUTBHAI CHAUDHARI</t>
  </si>
  <si>
    <t xml:space="preserve">29-10-2025</t>
  </si>
  <si>
    <t xml:space="preserve">Balda</t>
  </si>
  <si>
    <t xml:space="preserve">A Non Fatal Human Electrical Outsider Accident Occurred On DATE 29 Oct 2025 At Approx 12.30Hours. As Telephonic  Information Given By 66Kv Vaskui SS Operator Inform To Line Staff. As Per Site Verification It Was Found That While Victim Was Goining To His Farm She Accidentally Came In Contact With Snapped 3P 4W LT Conductor And Got Electrocuted And Fall On Ground And After That She Shouted For Help So Shree Maneshbhai Vashubhai Chaudhari Immediately Came At Place And With Help Of Wooden Stick He Pushed Away Live LT Conductor From Victims Body After That Victim Was Shifted To Sardar Hospital Bardoli For Further Treatment. As Per Telephonic Discussion With Victims Son  Her Condition Is Stable And She Is Under Observation For Th Next 24 Hours</t>
  </si>
  <si>
    <t xml:space="preserve">MANGUBHAI SOMABHAI DALVI</t>
  </si>
  <si>
    <t xml:space="preserve">SUTHARPADA SDN</t>
  </si>
  <si>
    <t xml:space="preserve">09-12-2025</t>
  </si>
  <si>
    <t xml:space="preserve">Valveri</t>
  </si>
  <si>
    <t xml:space="preserve">NFHO(M)</t>
  </si>
  <si>
    <t xml:space="preserve">As Per The Primary Investigation, On 09.12.2025 Around 11:30 AM, The Victim Climbed On A Tree For Trimming Of Tree Branches, Where Near By HT Line Of 11KV Kolvera JGY Feeder Is Passing. While Trimming Tree Branches He Accidentally Came Into Contact With One Phase Of The HT Line And Got Electric Shock And Fell Down From The Tree.</t>
  </si>
  <si>
    <t xml:space="preserve">BHARATBHAI SUMANBHAI TUMBDA</t>
  </si>
  <si>
    <t xml:space="preserve">Asura</t>
  </si>
  <si>
    <t xml:space="preserve">On 24.12.2025 At About 12:15 PM, Telephonic Information Was Received From The Contractor's Supervisor, Regarding Non Fatal Accident Occurred To Contractor Person Of M/S Dipesh P Patel Victim Named Bharatbhai Sumanbhai Tumbda
Today Planned Maintenance Work On 11KV Bilpudi AG And Kharvel JGY Feeder, Regarding This, Maintenance And Pole Erection Work Issued To Contractor M/S Dipesh P Patel Team At Asura Talav Faliya. From This Team Creeper Removal Work Assigned To 2 Labour Without Climbing Pole At Nearby Locations From 11KV Bilpudi AG And Kharvel JGY Feeder.One Of Named Bharatbhai Sumanbhai Tumbda Victim, Who Climbed On T/C Structure Outside The Wall Of M/S Amin Developer, Talav Faliya, Asura For Removing Creeper. This TC Is The End Pole Of 11KV Dharampurtown1 Feeder. May Be The Victim Assumed There Was Power Off, So He Climbed On TC Pole For The Removal Creepers, While Removing The Creeper By Mistake His Back Body Part In Contact With The DO Fuse Wire Bare Portion  Flash Occured.So, He Shocked And Suddenly Fell Down From TC Structure Pole In Compound Of M/S Amin Developer. After A Coworker Called An Ambulance And Took Him To Sainath Hospital Dharampur For Primary Treatment. 
Note:
Accident Place TC On 11KV Dharampurtown1 Urban Feeder HT Line And TC Jumper Was Coated. 
LCP Taken For 11 KV Kharvel JGY And Bilpudi AG Feeder LCP No.1361 Date:24/12/25 Time:09:05 AM By T C Gamtaea Dharampur1 Sdn 
The Victim Of The Nonfatal Accident Was Wear Safety Helmet And HT Line Earthing Done On Kharvel JGY  Bilpudi AG Feeder.
There Is Tripping Found At The Time Of The Accident On The 11 KV Dharampur Town1 Urban Feeder.
Note: CT Scan Of Bharatbhai Was Carried By Hospital And Reports Are Normal. At Present Under Observation Of Onduty Doctor At Sainath Hospital Dharampur.</t>
  </si>
  <si>
    <t xml:space="preserve">ARUNABEN KAMLESHBHAI VASAVA</t>
  </si>
  <si>
    <t xml:space="preserve">Haldarva (R) S/D</t>
  </si>
  <si>
    <t xml:space="preserve">27-12-2025</t>
  </si>
  <si>
    <t xml:space="preserve">Umara</t>
  </si>
  <si>
    <t xml:space="preserve">INCIDENT OCCURRED DUE TO ARUNABEN VASAVA WAS ENGAGED IN CUTTING WOOD IN FARM FOR DOMESTIC BURNING PURPOSE. DURING THIS ACTIVITY 11 KV FEEDER HIGH TENSION HT LINE WAS SITUATED IN CLOSE PROXIMITY TO THE AREA WHERE SHE WAS WORKING. WHILE HER THE LONG METAL TOOL CAME WITHIN THE HAZARDOUS ZONE OF NEARBY HT LINE RESULTING IN WOMAN AN ELECTRIC SHOCK .
FORTUNATELY ACCIDENT WAS NON FATAL THOUGH IT CAUSED SIGNIFICANT DISTRESS AND INJURY . IMMEEDIATE MEDICAL ATTENTION WAS PROVIDED AND SHE IS CURRENTLY RECOVERING.
ACCIDENT OCCUERD BETWEEN  TIME APPROX. 15 00 TO 15 30</t>
  </si>
  <si>
    <t xml:space="preserve">BHANABHAI NAMLABHAI VASAVA</t>
  </si>
  <si>
    <t xml:space="preserve">GADKHOL S/D</t>
  </si>
  <si>
    <t xml:space="preserve">Kansiya</t>
  </si>
  <si>
    <t xml:space="preserve">As Per The Site Visit 11Kv Mandva AG Feeder Emiting From 66Kv Samor SS Feeding Power Supply To Agriculture Consumers Of Juna Kasiya Through 63/11 KVA Transformer By LT Line Due To Rainy Atmosphere Accidently LT Conductor Got Broken At That Time Cow Passing Through And Suddenly Come In Contact With Broken Conductor And Cow Got Electrocuted And May Have Experience Electric Shock And Died On The Spot.</t>
  </si>
  <si>
    <t xml:space="preserve">JITUBHAI NANAUBHAI HALPATI</t>
  </si>
  <si>
    <t xml:space="preserve">Amalsadi</t>
  </si>
  <si>
    <t xml:space="preserve">As Per Site Verification Due To Big Tree Branch Fell On Lt Line And Conductor Snapped Due To This Goat Was Touch With Live Conductor And Goat Was Electrode Further Investigation Is Under Progress And Actual Reason Can Be Declared After Postmotem Report</t>
  </si>
  <si>
    <t xml:space="preserve">9.1.25</t>
  </si>
  <si>
    <t xml:space="preserve">KANJIBHAI SUPADIYABHAI RATHOD</t>
  </si>
  <si>
    <t xml:space="preserve">As Per Site Verification Due To Big Tree Branch Fell On Lt Line And Conductor Snapped Due To This Both Goat Was Touch With Live Conductor And Goat Was Electrode Further Investigation Is Under Progress And Actual Reason Can Be Declared After Postmterm Report</t>
  </si>
  <si>
    <t xml:space="preserve">BHAVANBHAI MOHANBHAI AHIR</t>
  </si>
  <si>
    <t xml:space="preserve">30-10-2025</t>
  </si>
  <si>
    <t xml:space="preserve">WHILE NUMBER OF COWS GRAZING ON KATHOR VELANJA ROAD, ONE COW MAY BE CAME IN CONTACT WITH EARTHING WIRE OF 11 KV ABRAMA 100 KVA TC STRUCTURE  NEAR CANAL AND DUE TO CURRENT RETURN FROM LT LINE, LEAKAGE CURRENT PASSED THROUGH EARTHING AND COW GOT ELECTROCUTED.</t>
  </si>
  <si>
    <t xml:space="preserve">SHAILESHBHAI CHANDUBHAI VASAVA</t>
  </si>
  <si>
    <t xml:space="preserve">Isaq Mohammad Mullah and JAYNTIBHAI UKKADBHAI RATHOD</t>
  </si>
  <si>
    <t xml:space="preserve">PALSANA</t>
  </si>
  <si>
    <t xml:space="preserve">Malekpor</t>
  </si>
  <si>
    <t xml:space="preserve">There Is Exi Lt Line 3 Ph 3 Wire Of 11Kv Ambheti Ag Feeder Near Kaliya Vago At Naineshbhai Ag Land Passing Through The Periphery Of Land At A Vetical Location Of Land  There Is Huge Tree Of Neem Tree Which Is At A Height Of Lt Line And Due To Wind Tree Branches Touched To Lt Line Wire Causes Friction To Conductor And Sanpped Each Other Resulting Breaking Of 3 Nos Of Conductor From Which 1 Nos Of Conductor Was Live Due To Jumper Was Not Burn Adn Laid To Land Live , Owner Were Grassing Their Buffalos And Others Buffalo Nearby And 1 Nos Of Buffalo Touches To Live Wire  Got Electrocuted So She Fell Down And Touched To Other Buffalo So Second Buffalo Also Got Electrocuted   Both Buffalo Suddenly Died.</t>
  </si>
  <si>
    <t xml:space="preserve">OWNER AMRUTBHAI AHIR HIRENBHAI AHIR</t>
  </si>
  <si>
    <t xml:space="preserve">04-11-2025</t>
  </si>
  <si>
    <t xml:space="preserve">While Grazing Grass She Buffalo Came In Contact With LT ABC Cable Came From Distribution Box.</t>
  </si>
  <si>
    <t xml:space="preserve">27.11.25</t>
  </si>
  <si>
    <t xml:space="preserve">KHENGARBHAI MAKHABHAI BHARVAD</t>
  </si>
  <si>
    <t xml:space="preserve">07-11-2025</t>
  </si>
  <si>
    <t xml:space="preserve">Andhatri Devgadh</t>
  </si>
  <si>
    <t xml:space="preserve">As Per Site Verification It Was Found That She Buffalo Was Laying Down Near LT Pole In Farm Of Shri Supadiyabhai Bhimashiyabhai Chaudhari.So Accident May Be Occured While Grazzing Grass She Buffalo May Be Came Near Pole And Rub Horn With Lt Pole Due To This Lt Conductor Between And Snapped So She Buffalo Accidentally Came In Contact With LT Live Conductor And Electrocuted And Died At Spot.</t>
  </si>
  <si>
    <t xml:space="preserve">18.12.25</t>
  </si>
  <si>
    <t xml:space="preserve">KHALPABHAI SHARADHBHAI HALPATI</t>
  </si>
  <si>
    <t xml:space="preserve">17-11-2025</t>
  </si>
  <si>
    <t xml:space="preserve">An Fatal Animal Accident Occurred To A She Buffaloage Approx 6Year  On Dated 17.11.2025 At About Near By  11:00 Am .As Telephonic Information Given By Shri Khalapbhai Saradhbhai Halpati ,One Number Of She Buffalo Got An Electrical Accident Under DODP On  Mota To Mukteshwar Mandir Road,Mota Village.As Per Site Verification,It Was  Found That She Buffalo Was Fall Down Near DODP Structure.While Grazing Near DODP Structure She Buffello May Be Came In Contact With Stay Wire And Due To Stay Wire Came In Zone Of 11Kv HT Line Jumper Got Electrocuted And Died At Spot.</t>
  </si>
  <si>
    <t xml:space="preserve">KAMABHAI BHURABHAI DESAI</t>
  </si>
  <si>
    <t xml:space="preserve">23-11-2025</t>
  </si>
  <si>
    <t xml:space="preserve">Netrang</t>
  </si>
  <si>
    <t xml:space="preserve">AS PER THE SITE VISIT IT IS CONCLUDED THAT AT THE SITE OF ACCIDENT DEAD BUFFALO WAS FOUND NEAR THE OUT SIDE OF TRANSFORMER FENCING OF BALVATIKA TRANSFORMER NETRANG TOWN FEEDER WHEN VICTIM BUFFALO WAS GRASSING NEAR OUTER AREA OF TRANSFORMER FENCING ACCIDENTALLY BUFFALO MAY TOUCH OPEN PORTION ON GROUND EARTHING GI STRIP OF TRANSFORMER CENTER WHICH GROUNDING OUT SIDE OF FENCING SO LINKAGE CURRENT MAY HAVE EXPERIENCE THE ELECTRIC SHOCK AND DIED.</t>
  </si>
  <si>
    <t xml:space="preserve">Wild Animal</t>
  </si>
  <si>
    <t xml:space="preserve">DOLVAN S/D</t>
  </si>
  <si>
    <t xml:space="preserve">30-12-2025</t>
  </si>
  <si>
    <t xml:space="preserve">Kamlapor</t>
  </si>
  <si>
    <t xml:space="preserve">This  Electric Accident Occurred Due To Leopard (WILD ANIMAL) Came In Contact With Live 11KV Vankala JGY FDR HT Conductor Connected With Bushing Of 63KVA Transformer Of Vishvakarma Rice Mill And Got Electric Shock.</t>
  </si>
  <si>
    <t xml:space="preserve">Performa SoP 003 B:</t>
  </si>
  <si>
    <t xml:space="preserve">Register For  Compiling The  Complaints  Classificationwise</t>
  </si>
  <si>
    <t xml:space="preserve">Classification</t>
  </si>
  <si>
    <t xml:space="preserve">Pending complaints of previous month</t>
  </si>
  <si>
    <t xml:space="preserve">Complaints received during the month.</t>
  </si>
  <si>
    <t xml:space="preserve">Total Complaints</t>
  </si>
  <si>
    <t xml:space="preserve">No. of Complaints redressed during the month.</t>
  </si>
  <si>
    <t xml:space="preserve">Balance Complaints to be redressed. (4) – (9)</t>
  </si>
  <si>
    <t xml:space="preserve">In stipulated time</t>
  </si>
  <si>
    <t xml:space="preserve">Beyond stipulated time</t>
  </si>
  <si>
    <t xml:space="preserve">Total                (5) to (8)</t>
  </si>
  <si>
    <t xml:space="preserve">Total (5) to (8)</t>
  </si>
  <si>
    <t xml:space="preserve">Within 50% of stipulated time.</t>
  </si>
  <si>
    <t xml:space="preserve">Within stipulated time.</t>
  </si>
  <si>
    <t xml:space="preserve">Up to double the stipulated time</t>
  </si>
  <si>
    <t xml:space="preserve">More than double the stipulated time</t>
  </si>
  <si>
    <t xml:space="preserve">A(i)</t>
  </si>
  <si>
    <t xml:space="preserve">A(ii)</t>
  </si>
  <si>
    <t xml:space="preserve"> 0</t>
  </si>
  <si>
    <t xml:space="preserve">A(iii)</t>
  </si>
  <si>
    <t xml:space="preserve">B(i)</t>
  </si>
  <si>
    <t xml:space="preserve">B(ii)</t>
  </si>
  <si>
    <t xml:space="preserve">C(i)</t>
  </si>
  <si>
    <t xml:space="preserve">C(ii)</t>
  </si>
  <si>
    <t xml:space="preserve">D(i)</t>
  </si>
  <si>
    <t xml:space="preserve">D(ii)</t>
  </si>
  <si>
    <t xml:space="preserve">E(i)</t>
  </si>
  <si>
    <t xml:space="preserve">E(ii)</t>
  </si>
  <si>
    <t xml:space="preserve">F(i)</t>
  </si>
  <si>
    <t xml:space="preserve">F(ii)</t>
  </si>
  <si>
    <t xml:space="preserve">F(iii)</t>
  </si>
  <si>
    <t xml:space="preserve">F(iv)</t>
  </si>
  <si>
    <t xml:space="preserve">G</t>
  </si>
  <si>
    <t xml:space="preserve">H</t>
  </si>
  <si>
    <r>
      <rPr>
        <b val="true"/>
        <u val="single"/>
        <sz val="12"/>
        <rFont val="Bookman Old Style"/>
        <family val="1"/>
        <charset val="1"/>
      </rPr>
      <t xml:space="preserve">APPENDIX-B </t>
    </r>
    <r>
      <rPr>
        <u val="single"/>
        <sz val="12"/>
        <rFont val="Bookman Old Style"/>
        <family val="1"/>
        <charset val="1"/>
      </rPr>
      <t xml:space="preserve">(already in the SoP regulation)</t>
    </r>
  </si>
  <si>
    <t xml:space="preserve">REGISTER FOR COMPILING THE COMPLAINTS CLASSIFICATIONWISE</t>
  </si>
  <si>
    <t xml:space="preserve">Quarter of the year: ………………………………………………..</t>
  </si>
  <si>
    <t xml:space="preserve">NAME OF OFFICE: </t>
  </si>
  <si>
    <t xml:space="preserve">Surat Circle</t>
  </si>
  <si>
    <t xml:space="preserve">Surat ®</t>
  </si>
  <si>
    <t xml:space="preserve">Surat(U)</t>
  </si>
  <si>
    <t xml:space="preserve">Surat(I)</t>
  </si>
  <si>
    <t xml:space="preserve">Vyara</t>
  </si>
  <si>
    <r>
      <rPr>
        <sz val="13"/>
        <rFont val="Arial"/>
        <family val="2"/>
        <charset val="1"/>
      </rPr>
      <t xml:space="preserve">Performa SoP 004:</t>
    </r>
    <r>
      <rPr>
        <b val="true"/>
        <sz val="12"/>
        <color rgb="FFFF00FF"/>
        <rFont val="Times New Roman"/>
        <family val="1"/>
        <charset val="1"/>
      </rPr>
      <t xml:space="preserve">Publicity Carried Out</t>
    </r>
  </si>
  <si>
    <t xml:space="preserve">Sr. No(1)</t>
  </si>
  <si>
    <t xml:space="preserve">Actions or steps carried out by distribution licensee towards public awareness in the quarter(2)  </t>
  </si>
  <si>
    <t xml:space="preserve">Likely number of consumers influenced(3) </t>
  </si>
  <si>
    <t xml:space="preserve">Details about media(4)</t>
  </si>
  <si>
    <t xml:space="preserve">Display board of Name of information officers under RTI Act 2005 at Circle,Division,Sub- division offices.   </t>
  </si>
  <si>
    <t xml:space="preserve">Notice Board at office building</t>
  </si>
  <si>
    <t xml:space="preserve">On DGVCL company Web site </t>
  </si>
  <si>
    <t xml:space="preserve">Internet</t>
  </si>
  <si>
    <t xml:space="preserve">Through Daily News Paper</t>
  </si>
  <si>
    <t xml:space="preserve">Print advertise related to customer oriented services like safety awareness due to monsoon </t>
  </si>
  <si>
    <t xml:space="preserve">Through Regular Energy Bill</t>
  </si>
  <si>
    <t xml:space="preserve">Energy Bill</t>
  </si>
  <si>
    <t xml:space="preserve">Through Mobile App</t>
  </si>
  <si>
    <t xml:space="preserve">Energy conservation pamphlets distributed with energy bills to all Billed consumers</t>
  </si>
  <si>
    <t xml:space="preserve">Pamphlets</t>
  </si>
  <si>
    <t xml:space="preserve">Seminar and Debate competition held </t>
  </si>
  <si>
    <t xml:space="preserve">Seminar &amp; Sheri natak ,Direct communication</t>
  </si>
  <si>
    <r>
      <rPr>
        <sz val="13"/>
        <rFont val="Arial"/>
        <family val="2"/>
        <charset val="1"/>
      </rPr>
      <t xml:space="preserve">Perform a SoP 006: </t>
    </r>
    <r>
      <rPr>
        <b val="true"/>
        <sz val="15"/>
        <rFont val="Times New Roman"/>
        <family val="1"/>
        <charset val="1"/>
      </rPr>
      <t xml:space="preserve">Failure of Distribution Transformer</t>
    </r>
  </si>
  <si>
    <t xml:space="preserve">No. of existing Distribution Transformer at the start of the quarter / year</t>
  </si>
  <si>
    <t xml:space="preserve">no. of Distribution Transformers added during. the quarter / year</t>
  </si>
  <si>
    <t xml:space="preserve">Total number of Distribution Transformers</t>
  </si>
  <si>
    <t xml:space="preserve">Total number of Distribution Transformers failed</t>
  </si>
  <si>
    <t xml:space="preserve">%failure rate of Distribution Transformer</t>
  </si>
  <si>
    <t xml:space="preserve">A</t>
  </si>
  <si>
    <t xml:space="preserve">B</t>
  </si>
  <si>
    <t xml:space="preserve">C=A+B</t>
  </si>
  <si>
    <t xml:space="preserve">D</t>
  </si>
  <si>
    <t xml:space="preserve">H= (D)*100/C</t>
  </si>
  <si>
    <t xml:space="preserve">Performa SoP 014: Statement Showing the ATC losses, collection efficiency and Billing Efficiency</t>
  </si>
  <si>
    <t xml:space="preserve">Quarter</t>
  </si>
  <si>
    <t xml:space="preserve">Months</t>
  </si>
  <si>
    <t xml:space="preserve">Units input</t>
  </si>
  <si>
    <t xml:space="preserve">Units Billed (MUs)</t>
  </si>
  <si>
    <t xml:space="preserve">Billing Efficiency</t>
  </si>
  <si>
    <t xml:space="preserve">Revenue Billed (Rs. Lacs)</t>
  </si>
  <si>
    <t xml:space="preserve">Revenue Collected (Rs. Lacs)</t>
  </si>
  <si>
    <t xml:space="preserve"> Collection Efficiency %</t>
  </si>
  <si>
    <t xml:space="preserve">Business Efficiency</t>
  </si>
  <si>
    <t xml:space="preserve">ATC Loss%</t>
  </si>
  <si>
    <t xml:space="preserve">(MUs)</t>
  </si>
  <si>
    <t xml:space="preserve">C = (B/A)*100</t>
  </si>
  <si>
    <t xml:space="preserve">E </t>
  </si>
  <si>
    <t xml:space="preserve">F = (E/D)*100</t>
  </si>
  <si>
    <t xml:space="preserve">G = (C*F)/100</t>
  </si>
  <si>
    <t xml:space="preserve">H = 100 - G</t>
  </si>
  <si>
    <t xml:space="preserve">I</t>
  </si>
  <si>
    <t xml:space="preserve">April</t>
  </si>
  <si>
    <t xml:space="preserve">May</t>
  </si>
  <si>
    <t xml:space="preserve">June</t>
  </si>
  <si>
    <t xml:space="preserve">II</t>
  </si>
  <si>
    <t xml:space="preserve">July</t>
  </si>
  <si>
    <t xml:space="preserve">August</t>
  </si>
  <si>
    <t xml:space="preserve">September</t>
  </si>
  <si>
    <t xml:space="preserve">III</t>
  </si>
  <si>
    <t xml:space="preserve">October</t>
  </si>
  <si>
    <t xml:space="preserve">November</t>
  </si>
  <si>
    <t xml:space="preserve">December</t>
  </si>
  <si>
    <t xml:space="preserve">IV</t>
  </si>
  <si>
    <t xml:space="preserve">January</t>
  </si>
  <si>
    <t xml:space="preserve">February</t>
  </si>
  <si>
    <t xml:space="preserve">March</t>
  </si>
  <si>
    <t xml:space="preserve"> </t>
  </si>
  <si>
    <r>
      <rPr>
        <b val="true"/>
        <sz val="8"/>
        <rFont val="Bookman Old Style"/>
        <family val="1"/>
        <charset val="1"/>
      </rPr>
      <t xml:space="preserve">Note:</t>
    </r>
    <r>
      <rPr>
        <sz val="8"/>
        <rFont val="Bookman Old Style"/>
        <family val="1"/>
        <charset val="1"/>
      </rPr>
      <t xml:space="preserve"> </t>
    </r>
    <r>
      <rPr>
        <sz val="10"/>
        <rFont val="Bookman Old Style"/>
        <family val="1"/>
        <charset val="1"/>
      </rPr>
      <t xml:space="preserve">The format is to be sent half yearly</t>
    </r>
  </si>
  <si>
    <r>
      <rPr>
        <sz val="10"/>
        <rFont val="Bookman Old Style"/>
        <family val="1"/>
        <charset val="1"/>
      </rPr>
      <t xml:space="preserve">Half yearly reporting in the year means Reporting for the period 1</t>
    </r>
    <r>
      <rPr>
        <vertAlign val="superscript"/>
        <sz val="10"/>
        <rFont val="Bookman Old Style"/>
        <family val="1"/>
        <charset val="1"/>
      </rPr>
      <t xml:space="preserve">st</t>
    </r>
    <r>
      <rPr>
        <sz val="10"/>
        <rFont val="Bookman Old Style"/>
        <family val="1"/>
        <charset val="1"/>
      </rPr>
      <t xml:space="preserve"> April – 30</t>
    </r>
    <r>
      <rPr>
        <vertAlign val="superscript"/>
        <sz val="10"/>
        <rFont val="Bookman Old Style"/>
        <family val="1"/>
        <charset val="1"/>
      </rPr>
      <t xml:space="preserve">th</t>
    </r>
    <r>
      <rPr>
        <sz val="10"/>
        <rFont val="Bookman Old Style"/>
        <family val="1"/>
        <charset val="1"/>
      </rPr>
      <t xml:space="preserve"> September of the year as first six months/ first half of the year and 1</t>
    </r>
    <r>
      <rPr>
        <vertAlign val="superscript"/>
        <sz val="10"/>
        <rFont val="Bookman Old Style"/>
        <family val="1"/>
        <charset val="1"/>
      </rPr>
      <t xml:space="preserve">st</t>
    </r>
    <r>
      <rPr>
        <sz val="10"/>
        <rFont val="Bookman Old Style"/>
        <family val="1"/>
        <charset val="1"/>
      </rPr>
      <t xml:space="preserve"> October – 31</t>
    </r>
    <r>
      <rPr>
        <vertAlign val="superscript"/>
        <sz val="10"/>
        <rFont val="Bookman Old Style"/>
        <family val="1"/>
        <charset val="1"/>
      </rPr>
      <t xml:space="preserve">st</t>
    </r>
    <r>
      <rPr>
        <sz val="10"/>
        <rFont val="Bookman Old Style"/>
        <family val="1"/>
        <charset val="1"/>
      </rPr>
      <t xml:space="preserve"> March of the year as the second six months/second half in the financial year.</t>
    </r>
  </si>
  <si>
    <t xml:space="preserve">Performa SoP 008: Sample Test result for Neutral Voltage</t>
  </si>
  <si>
    <t xml:space="preserve">Compliance Sample Test Report for Neutral Voltage</t>
  </si>
  <si>
    <t xml:space="preserve">Sr. No</t>
  </si>
  <si>
    <t xml:space="preserve">Category of consumers</t>
  </si>
  <si>
    <t xml:space="preserve">Sample Size</t>
  </si>
  <si>
    <t xml:space="preserve">Standard specified in regulation</t>
  </si>
  <si>
    <t xml:space="preserve">Deviation of results from the sample test (Numbers)</t>
  </si>
  <si>
    <t xml:space="preserve">% age compliance </t>
  </si>
  <si>
    <t xml:space="preserve">(Numbers)</t>
  </si>
  <si>
    <t xml:space="preserve">(6) = (5)*100/(3)  </t>
  </si>
  <si>
    <t xml:space="preserve">LT consumers</t>
  </si>
  <si>
    <t xml:space="preserve">Domestic</t>
  </si>
  <si>
    <t xml:space="preserve">  2%</t>
  </si>
  <si>
    <t xml:space="preserve">NIL</t>
  </si>
  <si>
    <t xml:space="preserve">Commercial</t>
  </si>
  <si>
    <t xml:space="preserve">Industrial</t>
  </si>
  <si>
    <t xml:space="preserve">Agricultural</t>
  </si>
  <si>
    <t xml:space="preserve">Public water works</t>
  </si>
  <si>
    <t xml:space="preserve">HT consumers</t>
  </si>
  <si>
    <t xml:space="preserve">HT industrial</t>
  </si>
  <si>
    <t xml:space="preserve">Surat</t>
  </si>
  <si>
    <t xml:space="preserve"> 2%</t>
  </si>
  <si>
    <t xml:space="preserve">Performa SoP 009: Sample Test result for Voltage variations</t>
  </si>
  <si>
    <t xml:space="preserve">Compliance Sample Test Report for voltage variations</t>
  </si>
  <si>
    <t xml:space="preserve">Voltage Level</t>
  </si>
  <si>
    <t xml:space="preserve">Sample Size (numbers)</t>
  </si>
  <si>
    <t xml:space="preserve">Limit or prescribed standard</t>
  </si>
  <si>
    <t xml:space="preserve">% age compliance</t>
  </si>
  <si>
    <t xml:space="preserve">(5) = (4)*100/(2)  </t>
  </si>
  <si>
    <t xml:space="preserve">Low Voltage</t>
  </si>
  <si>
    <t xml:space="preserve"> +6% to -6%</t>
  </si>
  <si>
    <t xml:space="preserve">High Voltage</t>
  </si>
  <si>
    <t xml:space="preserve">Extra High Voltage</t>
  </si>
  <si>
    <t xml:space="preserve"> +10% to -10%</t>
  </si>
  <si>
    <t xml:space="preserve">Performa SoP 010: Sample Test result for Harmonics</t>
  </si>
  <si>
    <t xml:space="preserve">Compliance Sample Test Report for Harmonics </t>
  </si>
  <si>
    <t xml:space="preserve">Sample size (Numbers)</t>
  </si>
  <si>
    <t xml:space="preserve">Limit or standard prescribed</t>
  </si>
  <si>
    <t xml:space="preserve">%age compliance</t>
  </si>
  <si>
    <t xml:space="preserve">EHT consumers</t>
  </si>
  <si>
    <t xml:space="preserve">SoP 011 – A System Average Interruption Frequnecy Index (SAIFI)</t>
  </si>
  <si>
    <t xml:space="preserve">Name of Distribution Licensee: DGVCL</t>
  </si>
  <si>
    <t xml:space="preserve">Category</t>
  </si>
  <si>
    <t xml:space="preserve">Month</t>
  </si>
  <si>
    <t xml:space="preserve">Number of Sustain Interruptions Ai</t>
  </si>
  <si>
    <t xml:space="preserve">Ni- Total Number of affected customers due to sustained  interruptions</t>
  </si>
  <si>
    <t xml:space="preserve">Nt - total  no  of  customers  served                   </t>
  </si>
  <si>
    <r>
      <rPr>
        <b val="true"/>
        <sz val="10"/>
        <rFont val="Arial"/>
        <family val="2"/>
        <charset val="1"/>
      </rPr>
      <t xml:space="preserve">Total Customer Interruptions CI = </t>
    </r>
    <r>
      <rPr>
        <b val="true"/>
        <sz val="10"/>
        <rFont val="Calibri"/>
        <family val="2"/>
        <charset val="1"/>
      </rPr>
      <t xml:space="preserve">∑ Ai x </t>
    </r>
    <r>
      <rPr>
        <b val="true"/>
        <sz val="10"/>
        <rFont val="Arial"/>
        <family val="2"/>
        <charset val="1"/>
      </rPr>
      <t xml:space="preserve">Ni</t>
    </r>
  </si>
  <si>
    <t xml:space="preserve">SAIFI  =  CI / Nt</t>
  </si>
  <si>
    <t xml:space="preserve">7 = 6 / 5</t>
  </si>
  <si>
    <t xml:space="preserve">JGY</t>
  </si>
  <si>
    <t xml:space="preserve">Other All</t>
  </si>
  <si>
    <t xml:space="preserve">Total</t>
  </si>
  <si>
    <t xml:space="preserve">RAPDRP Total</t>
  </si>
  <si>
    <t xml:space="preserve">SoP 011 – B System Average Interruption Duration Index (SAIDI)</t>
  </si>
  <si>
    <t xml:space="preserve">Number of Sustain Interruptions ( Ai )</t>
  </si>
  <si>
    <t xml:space="preserve">Total Outage Duration</t>
  </si>
  <si>
    <t xml:space="preserve">Ri = Restoration Time for each interruption event ( in  event )</t>
  </si>
  <si>
    <t xml:space="preserve">Ni- Total Number of affected customers  for  sustained  interruptions</t>
  </si>
  <si>
    <t xml:space="preserve">Ri* Ni  Total  customer  interruption  Duration                  </t>
  </si>
  <si>
    <t xml:space="preserve">Nt-Total Nos of Customers served ( in  numbers)</t>
  </si>
  <si>
    <t xml:space="preserve">Cumulative Customer Interruptions Duration CMI = ∑ ri x Ni</t>
  </si>
  <si>
    <t xml:space="preserve">SAIDI =  ∑ri x Ni  / Nt                                          </t>
  </si>
  <si>
    <t xml:space="preserve">Nos</t>
  </si>
  <si>
    <t xml:space="preserve">Hr : Min</t>
  </si>
  <si>
    <t xml:space="preserve">5 = 4 / 3</t>
  </si>
  <si>
    <t xml:space="preserve">10 = 9 / 8</t>
  </si>
  <si>
    <t xml:space="preserve">******</t>
  </si>
  <si>
    <r>
      <rPr>
        <b val="true"/>
        <sz val="12"/>
        <color rgb="FF000000"/>
        <rFont val="Tahoma"/>
        <family val="2"/>
        <charset val="1"/>
      </rPr>
      <t xml:space="preserve">SoP 011 – C: Momentary Average Interruption Frequency Index (MAIFI)              </t>
    </r>
    <r>
      <rPr>
        <sz val="12"/>
        <color rgb="FF000000"/>
        <rFont val="Tahoma"/>
        <family val="2"/>
        <charset val="1"/>
      </rPr>
      <t xml:space="preserve">Quarter / year</t>
    </r>
  </si>
  <si>
    <t xml:space="preserve">Sr. No   </t>
  </si>
  <si>
    <t xml:space="preserve">Total Number of Momentary interruptions (Imi)</t>
  </si>
  <si>
    <t xml:space="preserve">Nmi - Total no of customers affected due to momentary interruptions</t>
  </si>
  <si>
    <t xml:space="preserve">IMi * Nmi
Number of
customer
Momentary
interruptions</t>
  </si>
  <si>
    <r>
      <rPr>
        <b val="true"/>
        <sz val="9"/>
        <rFont val="Bookman Old Style"/>
        <family val="1"/>
        <charset val="1"/>
      </rPr>
      <t xml:space="preserve">N</t>
    </r>
    <r>
      <rPr>
        <b val="true"/>
        <vertAlign val="subscript"/>
        <sz val="10"/>
        <color rgb="FF000000"/>
        <rFont val="Arial"/>
        <family val="2"/>
        <charset val="1"/>
      </rPr>
      <t xml:space="preserve">T</t>
    </r>
    <r>
      <rPr>
        <b val="true"/>
        <sz val="10"/>
        <color rgb="FF000000"/>
        <rFont val="Arial"/>
        <family val="2"/>
        <charset val="1"/>
      </rPr>
      <t xml:space="preserve"> - Total no of customers served</t>
    </r>
  </si>
  <si>
    <t xml:space="preserve">Cumulative Momentary Customer Interruptions =  ∑ Imi x Nmi</t>
  </si>
  <si>
    <t xml:space="preserve"> MAIFI = ∑ Imi x Nmi / Nt</t>
  </si>
  <si>
    <t xml:space="preserve">8 = 7 / 6</t>
  </si>
  <si>
    <t xml:space="preserve">*****</t>
  </si>
  <si>
    <t xml:space="preserve">SoP 011 D  Customer Average Interruption Duration Index (CAIDI)</t>
  </si>
  <si>
    <t xml:space="preserve">Total Number of Sustain Interruptions = ∑Ai</t>
  </si>
  <si>
    <t xml:space="preserve">Total Restoration time for Interruption Events = ∑ Ri</t>
  </si>
  <si>
    <t xml:space="preserve">Total Numer of Interrupted Customers for Sustatined Interruption events = ∑Ni</t>
  </si>
  <si>
    <t xml:space="preserve">CAIDI=∑(RixNi) /∑(AixNi)       =SAIDI/SAIFI</t>
  </si>
  <si>
    <t xml:space="preserve">6 = (4x5)/(3x5)</t>
  </si>
  <si>
    <t xml:space="preserve">Pcrforma SoP 013: Meter faults</t>
  </si>
  <si>
    <r>
      <rPr>
        <sz val="12"/>
        <rFont val="Arial"/>
        <family val="2"/>
        <charset val="1"/>
      </rPr>
      <t xml:space="preserve">Consumer Catego</t>
    </r>
    <r>
      <rPr>
        <i val="true"/>
        <sz val="12"/>
        <rFont val="Arial"/>
        <family val="2"/>
        <charset val="1"/>
      </rPr>
      <t xml:space="preserve">ry</t>
    </r>
  </si>
  <si>
    <t xml:space="preserve">No. of faulty meters at the start of the quarter / year (1)</t>
  </si>
  <si>
    <t xml:space="preserve">No. of faulty meters added during the quarter / year (2)</t>
  </si>
  <si>
    <t xml:space="preserve">Total no. of defective / faulty Meter (3)=(2)+(1)</t>
  </si>
  <si>
    <t xml:space="preserve">No. of faulty Meters repaired and replaced (4)</t>
  </si>
  <si>
    <t xml:space="preserve">No of faulty meters pending at the end of the quarter (5)=(3)-(4)</t>
  </si>
  <si>
    <t xml:space="preserve">Single Phase</t>
  </si>
  <si>
    <t xml:space="preserve">Three Phase</t>
  </si>
  <si>
    <t xml:space="preserve">Performa SoP 015: Release of New Connection status</t>
  </si>
  <si>
    <t xml:space="preserve">Consumer category</t>
  </si>
  <si>
    <t xml:space="preserve">Total no. of consumers connected at the beginning of half-year/year</t>
  </si>
  <si>
    <t xml:space="preserve">Pending at the Beginning of the of the Half year/year</t>
  </si>
  <si>
    <t xml:space="preserve">New Applications received during the half-year / year</t>
  </si>
  <si>
    <t xml:space="preserve">No. of connections released  during the half-year / year</t>
  </si>
  <si>
    <t xml:space="preserve">No. of applications pending at the end of half-year / year</t>
  </si>
  <si>
    <t xml:space="preserve">Total no. of consumers connected at the end of half-year/year</t>
  </si>
  <si>
    <t xml:space="preserve">* Ag  connections are released  as  per  target  given   by  government</t>
  </si>
  <si>
    <t xml:space="preserve">7=4+5-6</t>
  </si>
  <si>
    <t xml:space="preserve">8=3+6</t>
  </si>
  <si>
    <t xml:space="preserve">RGP</t>
  </si>
  <si>
    <t xml:space="preserve">GLP+ public lighting</t>
  </si>
  <si>
    <t xml:space="preserve">N-RGP &amp; LTMD</t>
  </si>
  <si>
    <t xml:space="preserve">Public Water Works</t>
  </si>
  <si>
    <t xml:space="preserve">Agriculture (Total)</t>
  </si>
  <si>
    <t xml:space="preserve">unmetered</t>
  </si>
  <si>
    <t xml:space="preserve">metered</t>
  </si>
  <si>
    <t xml:space="preserve">public lighting</t>
  </si>
  <si>
    <t xml:space="preserve">Industrial HT</t>
  </si>
  <si>
    <t xml:space="preserve">Railway</t>
  </si>
  <si>
    <r>
      <rPr>
        <sz val="14"/>
        <rFont val="Times New Roman"/>
        <family val="1"/>
        <charset val="1"/>
      </rPr>
      <t xml:space="preserve">Performa SoP 016: </t>
    </r>
    <r>
      <rPr>
        <sz val="16"/>
        <color rgb="FFFF00FF"/>
        <rFont val="Times New Roman"/>
        <family val="1"/>
        <charset val="1"/>
      </rPr>
      <t xml:space="preserve">Compensation details</t>
    </r>
  </si>
  <si>
    <t xml:space="preserve">COMPENSATION  DETAILS</t>
  </si>
  <si>
    <t xml:space="preserve">Event</t>
  </si>
  <si>
    <t xml:space="preserve">Compensation</t>
  </si>
  <si>
    <t xml:space="preserve">No of cases where compensation was given (in numbers)</t>
  </si>
  <si>
    <t xml:space="preserve">Amt of compensation paid (in Rs.)</t>
  </si>
  <si>
    <t xml:space="preserve">Duty to provide supply</t>
  </si>
  <si>
    <t xml:space="preserve">Rs. 50 per day of delay from the limit specified in the performance regulations</t>
  </si>
  <si>
    <t xml:space="preserve">a) New Connection</t>
  </si>
  <si>
    <t xml:space="preserve">b) Additional Load</t>
  </si>
  <si>
    <t xml:space="preserve">c) Temporary supply</t>
  </si>
  <si>
    <t xml:space="preserve">d) Shifting service connection</t>
  </si>
  <si>
    <t xml:space="preserve">e)Transfer of service connection</t>
  </si>
  <si>
    <t xml:space="preserve">f) Change in tariff category of consumer</t>
  </si>
  <si>
    <t xml:space="preserve">Complaints in billing</t>
  </si>
  <si>
    <t xml:space="preserve">Rs. 50 for non reply within the period prescribed in Regulations</t>
  </si>
  <si>
    <t xml:space="preserve">Replacement of meters</t>
  </si>
  <si>
    <t xml:space="preserve">LT- Rs. 25 per day of delay - maximum Rs.2,500 and HT - Rs. 250 per day of delay - maximum of Rs.5,000</t>
  </si>
  <si>
    <t xml:space="preserve">Interruption of supply</t>
  </si>
  <si>
    <t xml:space="preserve">LT- Rs. 25 for every 6 hrs of delay- maximum of Rs. 500 and HT- Rs. 50 for every 6 hrs delay- maximum Rs. 1000/-</t>
  </si>
  <si>
    <t xml:space="preserve">Voltage fluctuations and complaints</t>
  </si>
  <si>
    <t xml:space="preserve">Rs. 50 for failure to visit or convey findings within the stipulated period</t>
  </si>
  <si>
    <t xml:space="preserve">Responding to consumer's complaints</t>
  </si>
  <si>
    <t xml:space="preserve">Rs. 25 for each day of delay- maximum Rs. 500</t>
  </si>
  <si>
    <t xml:space="preserve">Grievance Handling</t>
  </si>
  <si>
    <t xml:space="preserve">Rs.25 for failure in handling grievance</t>
  </si>
  <si>
    <t xml:space="preserve">TOTAL </t>
  </si>
  <si>
    <t xml:space="preserve">* Payment is under process</t>
  </si>
  <si>
    <t xml:space="preserve">Performa SoP 017: Individual Complaint where Compensation has been paid (To be submitted Quarterly)</t>
  </si>
  <si>
    <t xml:space="preserve">Sr.
No.</t>
  </si>
  <si>
    <t xml:space="preserve">Complaint
No.</t>
  </si>
  <si>
    <t xml:space="preserve">Date of filing
Complaint/
Automatic
Compensation</t>
  </si>
  <si>
    <t xml:space="preserve">Consumer
No. and
Name and
Address
of the
Consumer</t>
  </si>
  <si>
    <t xml:space="preserve">Nature of
Complaint</t>
  </si>
  <si>
    <t xml:space="preserve">Reference
Standard of
Performance</t>
  </si>
  <si>
    <t xml:space="preserve">Amount of
compensation
(Rs.)</t>
  </si>
  <si>
    <t xml:space="preserve">Whether
Compensation
paid
automatically
or Consumer
has to
approach
CGRF to get
compensation</t>
  </si>
  <si>
    <t xml:space="preserve">Whether
CGRF has
upheld
demand of
Consumer of
Compensation
and if Yes,
date of order
of CGRF and
date of
compensation
paid</t>
  </si>
  <si>
    <t xml:space="preserve">Performa SoP 018: Unauthorised Use of electricity (To be submitted Quarterly)</t>
  </si>
  <si>
    <t xml:space="preserve">No. of cases
booked</t>
  </si>
  <si>
    <t xml:space="preserve">No. of cases where
UUE is established
by the Licensee</t>
  </si>
  <si>
    <t xml:space="preserve">No. of cases where appeal
filed by the consumer before
the Appellate Authority</t>
  </si>
  <si>
    <t xml:space="preserve">No. of cases decided
by the Appellate
Authority in favour
of the Licensee</t>
  </si>
  <si>
    <t xml:space="preserve">No. of cases
decided by the
Appellate
Authority in
favour of the
consumer</t>
  </si>
  <si>
    <t xml:space="preserve">Performa SoP 019: Theft of electricity (To be submitted Quarterly)</t>
  </si>
  <si>
    <t xml:space="preserve">No. of
cases
booked</t>
  </si>
  <si>
    <t xml:space="preserve">No. of complaints
filed by the Licensee
in Police Station</t>
  </si>
  <si>
    <t xml:space="preserve">No. of cases in which
judgment delivered by
the Special Court</t>
  </si>
  <si>
    <t xml:space="preserve">No. of cases decided
by the Special Court
in favour of Licensee</t>
  </si>
  <si>
    <t xml:space="preserve">No. of cases decided by
the Special Court in
favour of Consumer</t>
  </si>
  <si>
    <t xml:space="preserve">Format for replacement of Electromechanical Meters with Static Meters</t>
  </si>
  <si>
    <t xml:space="preserve">DISCOM</t>
  </si>
  <si>
    <t xml:space="preserve">Total no. of Electromechanical  meters at the start of the quarter</t>
  </si>
  <si>
    <t xml:space="preserve">Total no. of Electromechanical meters replaced with static meters during the quarter</t>
  </si>
  <si>
    <t xml:space="preserve">Electromechanical meters pending for replacement with Staic meters at the end of the quarter</t>
  </si>
  <si>
    <t xml:space="preserve">Year 2012-13</t>
  </si>
  <si>
    <t xml:space="preserve">METER TESTING</t>
  </si>
  <si>
    <t xml:space="preserve">Apl</t>
  </si>
  <si>
    <t xml:space="preserve">Tested during the period</t>
  </si>
  <si>
    <t xml:space="preserve">Aug</t>
  </si>
  <si>
    <t xml:space="preserve">Sept</t>
  </si>
  <si>
    <t xml:space="preserve">Oct</t>
  </si>
  <si>
    <t xml:space="preserve">Nov</t>
  </si>
  <si>
    <t xml:space="preserve">Dec</t>
  </si>
  <si>
    <t xml:space="preserve">Pending for testing at the end of the period</t>
  </si>
  <si>
    <t xml:space="preserve">HT</t>
  </si>
  <si>
    <t xml:space="preserve">SURAT</t>
  </si>
  <si>
    <t xml:space="preserve">VAL</t>
  </si>
  <si>
    <t xml:space="preserve">BRH</t>
  </si>
  <si>
    <t xml:space="preserve">Details of non-working defective meters</t>
  </si>
  <si>
    <t xml:space="preserve">Added</t>
  </si>
  <si>
    <t xml:space="preserve">Replaced / repaiared</t>
  </si>
  <si>
    <t xml:space="preserve">SRT</t>
  </si>
  <si>
    <t xml:space="preserve">JULY</t>
  </si>
  <si>
    <t xml:space="preserve">AUG</t>
  </si>
  <si>
    <t xml:space="preserve">SEP</t>
  </si>
  <si>
    <t xml:space="preserve">Total MIS+RAPDRP</t>
  </si>
  <si>
    <t xml:space="preserve">Replaced</t>
  </si>
  <si>
    <t xml:space="preserve">As per MIS</t>
  </si>
  <si>
    <t xml:space="preserve">As per RAPDRP</t>
  </si>
  <si>
    <r>
      <rPr>
        <sz val="14"/>
        <rFont val="Times New Roman"/>
        <family val="1"/>
        <charset val="1"/>
      </rPr>
      <t xml:space="preserve">Pcrforma SoP 013: </t>
    </r>
    <r>
      <rPr>
        <sz val="14"/>
        <color rgb="FFFF00FF"/>
        <rFont val="Times New Roman"/>
        <family val="1"/>
        <charset val="1"/>
      </rPr>
      <t xml:space="preserve">Meter faults</t>
    </r>
  </si>
  <si>
    <r>
      <rPr>
        <sz val="12"/>
        <color rgb="FF0000FF"/>
        <rFont val="Arial"/>
        <family val="2"/>
        <charset val="1"/>
      </rPr>
      <t xml:space="preserve">Consumer Catego</t>
    </r>
    <r>
      <rPr>
        <i val="true"/>
        <sz val="12"/>
        <color rgb="FF0000FF"/>
        <rFont val="Arial"/>
        <family val="2"/>
        <charset val="1"/>
      </rPr>
      <t xml:space="preserve">ry</t>
    </r>
  </si>
  <si>
    <t xml:space="preserve">VLD</t>
  </si>
  <si>
    <t xml:space="preserve">Consumer Category</t>
  </si>
  <si>
    <t xml:space="preserve">VALSAD</t>
  </si>
  <si>
    <t xml:space="preserve">GERC REGULATORY INFORMATION QUARTERLY REPORT</t>
  </si>
  <si>
    <t xml:space="preserve">V -   DISTRIBUTION - KEY DATA</t>
  </si>
  <si>
    <t xml:space="preserve">Meter Testing And Details Of Non-Working Defective Meters</t>
  </si>
  <si>
    <t xml:space="preserve">(A)</t>
  </si>
  <si>
    <t xml:space="preserve">Meter testing</t>
  </si>
  <si>
    <t xml:space="preserve">Total capacity of laboratory</t>
  </si>
  <si>
    <t xml:space="preserve">Single phase</t>
  </si>
  <si>
    <t xml:space="preserve">No.</t>
  </si>
  <si>
    <t xml:space="preserve">Three phase</t>
  </si>
  <si>
    <t xml:space="preserve">(B)</t>
  </si>
  <si>
    <t xml:space="preserve">Detected -op.balance</t>
  </si>
  <si>
    <t xml:space="preserve">Total to be attended</t>
  </si>
  <si>
    <t xml:space="preserve">Pending at the end of the period</t>
  </si>
</sst>
</file>

<file path=xl/styles.xml><?xml version="1.0" encoding="utf-8"?>
<styleSheet xmlns="http://schemas.openxmlformats.org/spreadsheetml/2006/main">
  <numFmts count="9">
    <numFmt numFmtId="164" formatCode="General"/>
    <numFmt numFmtId="165" formatCode="@"/>
    <numFmt numFmtId="166" formatCode="0"/>
    <numFmt numFmtId="167" formatCode="0;[RED]0"/>
    <numFmt numFmtId="168" formatCode="0.00"/>
    <numFmt numFmtId="169" formatCode="0.00%"/>
    <numFmt numFmtId="170" formatCode="[$-409]mmm\-yy;@"/>
    <numFmt numFmtId="171" formatCode="mm/yy"/>
    <numFmt numFmtId="172" formatCode="[hh]:mm"/>
  </numFmts>
  <fonts count="108">
    <font>
      <sz val="10"/>
      <name val="Arial"/>
      <family val="0"/>
      <charset val="1"/>
    </font>
    <font>
      <sz val="10"/>
      <name val="Arial"/>
      <family val="0"/>
    </font>
    <font>
      <sz val="10"/>
      <name val="Arial"/>
      <family val="0"/>
    </font>
    <font>
      <sz val="10"/>
      <name val="Arial"/>
      <family val="0"/>
    </font>
    <font>
      <sz val="11"/>
      <color rgb="FF000000"/>
      <name val="Calibri"/>
      <family val="2"/>
      <charset val="1"/>
    </font>
    <font>
      <sz val="11"/>
      <color rgb="FFFFFFFF"/>
      <name val="Calibri"/>
      <family val="2"/>
      <charset val="1"/>
    </font>
    <font>
      <sz val="11"/>
      <color rgb="FF800080"/>
      <name val="Calibri"/>
      <family val="2"/>
      <charset val="1"/>
    </font>
    <font>
      <b val="true"/>
      <sz val="11"/>
      <color rgb="FFFF9900"/>
      <name val="Calibri"/>
      <family val="2"/>
      <charset val="1"/>
    </font>
    <font>
      <b val="true"/>
      <sz val="11"/>
      <color rgb="FFFFFFFF"/>
      <name val="Calibri"/>
      <family val="2"/>
      <charset val="1"/>
    </font>
    <font>
      <i val="true"/>
      <sz val="11"/>
      <color rgb="FF808080"/>
      <name val="Calibri"/>
      <family val="2"/>
      <charset val="1"/>
    </font>
    <font>
      <sz val="11"/>
      <color rgb="FF008000"/>
      <name val="Calibri"/>
      <family val="2"/>
      <charset val="1"/>
    </font>
    <font>
      <b val="true"/>
      <sz val="15"/>
      <color rgb="FF003366"/>
      <name val="Calibri"/>
      <family val="2"/>
      <charset val="1"/>
    </font>
    <font>
      <b val="true"/>
      <sz val="13"/>
      <color rgb="FF003366"/>
      <name val="Calibri"/>
      <family val="2"/>
      <charset val="1"/>
    </font>
    <font>
      <b val="true"/>
      <sz val="11"/>
      <color rgb="FF003366"/>
      <name val="Calibri"/>
      <family val="2"/>
      <charset val="1"/>
    </font>
    <font>
      <sz val="11"/>
      <color rgb="FF333399"/>
      <name val="Calibri"/>
      <family val="2"/>
      <charset val="1"/>
    </font>
    <font>
      <sz val="11"/>
      <color rgb="FFFF9900"/>
      <name val="Calibri"/>
      <family val="2"/>
      <charset val="1"/>
    </font>
    <font>
      <sz val="11"/>
      <color rgb="FF993300"/>
      <name val="Calibri"/>
      <family val="2"/>
      <charset val="1"/>
    </font>
    <font>
      <sz val="10"/>
      <name val="Arial"/>
      <family val="2"/>
      <charset val="1"/>
    </font>
    <font>
      <b val="true"/>
      <sz val="11"/>
      <color rgb="FF333333"/>
      <name val="Calibri"/>
      <family val="2"/>
      <charset val="1"/>
    </font>
    <font>
      <b val="true"/>
      <sz val="18"/>
      <color rgb="FF003366"/>
      <name val="Cambria"/>
      <family val="2"/>
      <charset val="1"/>
    </font>
    <font>
      <b val="true"/>
      <sz val="11"/>
      <color rgb="FF000000"/>
      <name val="Calibri"/>
      <family val="2"/>
      <charset val="1"/>
    </font>
    <font>
      <sz val="11"/>
      <color rgb="FFFF0000"/>
      <name val="Calibri"/>
      <family val="2"/>
      <charset val="1"/>
    </font>
    <font>
      <sz val="13"/>
      <name val="Arial"/>
      <family val="2"/>
      <charset val="1"/>
    </font>
    <font>
      <sz val="14"/>
      <name val="Times New Roman"/>
      <family val="1"/>
      <charset val="1"/>
    </font>
    <font>
      <sz val="15"/>
      <name val="Times New Roman"/>
      <family val="1"/>
      <charset val="1"/>
    </font>
    <font>
      <b val="true"/>
      <sz val="10"/>
      <name val="Arial"/>
      <family val="2"/>
      <charset val="1"/>
    </font>
    <font>
      <b val="true"/>
      <sz val="11"/>
      <name val="Times New Roman"/>
      <family val="1"/>
      <charset val="1"/>
    </font>
    <font>
      <b val="true"/>
      <sz val="11"/>
      <name val="Arial"/>
      <family val="2"/>
      <charset val="1"/>
    </font>
    <font>
      <sz val="12"/>
      <name val="Arial"/>
      <family val="2"/>
      <charset val="1"/>
    </font>
    <font>
      <b val="true"/>
      <sz val="8"/>
      <name val="Times New Roman"/>
      <family val="1"/>
      <charset val="1"/>
    </font>
    <font>
      <sz val="12"/>
      <name val="Calibri"/>
      <family val="2"/>
      <charset val="1"/>
    </font>
    <font>
      <b val="true"/>
      <sz val="10"/>
      <name val="Times New Roman"/>
      <family val="1"/>
      <charset val="1"/>
    </font>
    <font>
      <b val="true"/>
      <sz val="12"/>
      <name val="Arial"/>
      <family val="2"/>
      <charset val="1"/>
    </font>
    <font>
      <b val="true"/>
      <sz val="12"/>
      <name val="Calibri"/>
      <family val="2"/>
      <charset val="1"/>
    </font>
    <font>
      <sz val="10"/>
      <name val="Times New Roman"/>
      <family val="1"/>
      <charset val="1"/>
    </font>
    <font>
      <sz val="8"/>
      <name val="Arial"/>
      <family val="2"/>
      <charset val="1"/>
    </font>
    <font>
      <sz val="16"/>
      <name val="Times New Roman"/>
      <family val="1"/>
      <charset val="1"/>
    </font>
    <font>
      <b val="true"/>
      <sz val="18"/>
      <name val="Arial"/>
      <family val="2"/>
      <charset val="1"/>
    </font>
    <font>
      <sz val="20"/>
      <name val="Arial"/>
      <family val="2"/>
      <charset val="1"/>
    </font>
    <font>
      <sz val="16"/>
      <name val="Arial"/>
      <family val="2"/>
      <charset val="1"/>
    </font>
    <font>
      <sz val="14"/>
      <name val="Arial"/>
      <family val="2"/>
      <charset val="1"/>
    </font>
    <font>
      <b val="true"/>
      <sz val="14"/>
      <name val="Arial"/>
      <family val="2"/>
      <charset val="1"/>
    </font>
    <font>
      <sz val="11"/>
      <name val="Arial"/>
      <family val="2"/>
      <charset val="1"/>
    </font>
    <font>
      <sz val="11"/>
      <color rgb="FF333333"/>
      <name val="Arial"/>
      <family val="2"/>
      <charset val="1"/>
    </font>
    <font>
      <sz val="12"/>
      <color rgb="FF333333"/>
      <name val="Segoe UI"/>
      <family val="2"/>
      <charset val="1"/>
    </font>
    <font>
      <sz val="11"/>
      <color rgb="FF000000"/>
      <name val="Arial"/>
      <family val="2"/>
      <charset val="1"/>
    </font>
    <font>
      <b val="true"/>
      <sz val="14"/>
      <color rgb="FFFF00FF"/>
      <name val="Arial"/>
      <family val="2"/>
      <charset val="1"/>
    </font>
    <font>
      <sz val="18"/>
      <color rgb="FFFFFF00"/>
      <name val="Arial"/>
      <family val="2"/>
      <charset val="1"/>
    </font>
    <font>
      <sz val="14"/>
      <color rgb="FF0000FF"/>
      <name val="Arial"/>
      <family val="2"/>
      <charset val="1"/>
    </font>
    <font>
      <b val="true"/>
      <sz val="14"/>
      <color rgb="FF0000FF"/>
      <name val="Bookman Old Style"/>
      <family val="1"/>
      <charset val="1"/>
    </font>
    <font>
      <i val="true"/>
      <sz val="14"/>
      <color rgb="FFFF0000"/>
      <name val="Arial"/>
      <family val="2"/>
      <charset val="1"/>
    </font>
    <font>
      <sz val="14"/>
      <color rgb="FF000000"/>
      <name val="Bookman Old Style"/>
      <family val="1"/>
      <charset val="1"/>
    </font>
    <font>
      <b val="true"/>
      <sz val="14"/>
      <color rgb="FF000000"/>
      <name val="Bookman Old Style"/>
      <family val="1"/>
      <charset val="1"/>
    </font>
    <font>
      <b val="true"/>
      <sz val="14"/>
      <name val="Times New Roman"/>
      <family val="1"/>
      <charset val="1"/>
    </font>
    <font>
      <sz val="14"/>
      <name val="Bookman Old Style"/>
      <family val="1"/>
      <charset val="1"/>
    </font>
    <font>
      <b val="true"/>
      <sz val="12"/>
      <name val="Bookman Old Style"/>
      <family val="1"/>
      <charset val="1"/>
    </font>
    <font>
      <b val="true"/>
      <u val="single"/>
      <sz val="12"/>
      <name val="Bookman Old Style"/>
      <family val="1"/>
      <charset val="1"/>
    </font>
    <font>
      <u val="single"/>
      <sz val="12"/>
      <name val="Bookman Old Style"/>
      <family val="1"/>
      <charset val="1"/>
    </font>
    <font>
      <b val="true"/>
      <sz val="8"/>
      <name val="Bookman Old Style"/>
      <family val="1"/>
      <charset val="1"/>
    </font>
    <font>
      <sz val="8"/>
      <name val="Bookman Old Style"/>
      <family val="1"/>
      <charset val="1"/>
    </font>
    <font>
      <b val="true"/>
      <sz val="8"/>
      <color rgb="FF000000"/>
      <name val="Bookman Old Style"/>
      <family val="1"/>
      <charset val="1"/>
    </font>
    <font>
      <sz val="8"/>
      <color rgb="FF000000"/>
      <name val="Bookman Old Style"/>
      <family val="1"/>
      <charset val="1"/>
    </font>
    <font>
      <i val="true"/>
      <sz val="8"/>
      <color rgb="FFFF0000"/>
      <name val="Bookman Old Style"/>
      <family val="1"/>
      <charset val="1"/>
    </font>
    <font>
      <i val="true"/>
      <sz val="10"/>
      <color rgb="FFFF0000"/>
      <name val="Arial"/>
      <family val="2"/>
      <charset val="1"/>
    </font>
    <font>
      <b val="true"/>
      <sz val="12"/>
      <color rgb="FF000000"/>
      <name val="Bookman Old Style"/>
      <family val="1"/>
      <charset val="1"/>
    </font>
    <font>
      <b val="true"/>
      <sz val="12"/>
      <color rgb="FFFF00FF"/>
      <name val="Times New Roman"/>
      <family val="1"/>
      <charset val="1"/>
    </font>
    <font>
      <sz val="16"/>
      <color rgb="FFFFFF00"/>
      <name val="Arial"/>
      <family val="2"/>
      <charset val="1"/>
    </font>
    <font>
      <sz val="12"/>
      <color rgb="FF0000FF"/>
      <name val="Arial"/>
      <family val="2"/>
      <charset val="1"/>
    </font>
    <font>
      <sz val="14"/>
      <name val="Book Antiqua"/>
      <family val="1"/>
      <charset val="1"/>
    </font>
    <font>
      <b val="true"/>
      <sz val="15"/>
      <name val="Times New Roman"/>
      <family val="1"/>
      <charset val="1"/>
    </font>
    <font>
      <sz val="18"/>
      <name val="Arial"/>
      <family val="2"/>
      <charset val="1"/>
    </font>
    <font>
      <sz val="9"/>
      <name val="Times New Roman"/>
      <family val="1"/>
      <charset val="1"/>
    </font>
    <font>
      <sz val="12"/>
      <name val="Times New Roman"/>
      <family val="1"/>
      <charset val="1"/>
    </font>
    <font>
      <sz val="10"/>
      <name val="Bookman Old Style"/>
      <family val="1"/>
      <charset val="1"/>
    </font>
    <font>
      <vertAlign val="superscript"/>
      <sz val="10"/>
      <name val="Bookman Old Style"/>
      <family val="1"/>
      <charset val="1"/>
    </font>
    <font>
      <sz val="10"/>
      <color rgb="FF000000"/>
      <name val="Arial"/>
      <family val="2"/>
      <charset val="1"/>
    </font>
    <font>
      <b val="true"/>
      <sz val="12"/>
      <color rgb="FF000000"/>
      <name val="Tahoma"/>
      <family val="2"/>
      <charset val="1"/>
    </font>
    <font>
      <b val="true"/>
      <sz val="10"/>
      <color rgb="FF000000"/>
      <name val="Tahoma"/>
      <family val="2"/>
      <charset val="1"/>
    </font>
    <font>
      <sz val="10"/>
      <color rgb="FF000000"/>
      <name val="Tahoma"/>
      <family val="2"/>
      <charset val="1"/>
    </font>
    <font>
      <sz val="10"/>
      <color rgb="FF000000"/>
      <name val="Bookman Old Style"/>
      <family val="1"/>
      <charset val="1"/>
    </font>
    <font>
      <sz val="14"/>
      <color rgb="FFFFFF00"/>
      <name val="Arial"/>
      <family val="2"/>
      <charset val="1"/>
    </font>
    <font>
      <sz val="10"/>
      <color rgb="FFFFFF00"/>
      <name val="Arial"/>
      <family val="2"/>
      <charset val="1"/>
    </font>
    <font>
      <sz val="12"/>
      <color rgb="FF000000"/>
      <name val="Bookman Old Style"/>
      <family val="1"/>
      <charset val="1"/>
    </font>
    <font>
      <b val="true"/>
      <sz val="9"/>
      <name val="Bookman Old Style"/>
      <family val="1"/>
      <charset val="1"/>
    </font>
    <font>
      <b val="true"/>
      <sz val="10"/>
      <name val="Calibri"/>
      <family val="2"/>
      <charset val="1"/>
    </font>
    <font>
      <sz val="12"/>
      <color rgb="FF000000"/>
      <name val="Tahoma"/>
      <family val="2"/>
      <charset val="1"/>
    </font>
    <font>
      <b val="true"/>
      <vertAlign val="subscript"/>
      <sz val="10"/>
      <color rgb="FF000000"/>
      <name val="Arial"/>
      <family val="2"/>
      <charset val="1"/>
    </font>
    <font>
      <b val="true"/>
      <sz val="10"/>
      <color rgb="FF000000"/>
      <name val="Arial"/>
      <family val="2"/>
      <charset val="1"/>
    </font>
    <font>
      <sz val="12"/>
      <color rgb="FF000000"/>
      <name val="Calibri"/>
      <family val="2"/>
      <charset val="1"/>
    </font>
    <font>
      <b val="true"/>
      <sz val="18"/>
      <color rgb="FFFFFF00"/>
      <name val="Arial"/>
      <family val="2"/>
      <charset val="1"/>
    </font>
    <font>
      <i val="true"/>
      <sz val="12"/>
      <name val="Arial"/>
      <family val="2"/>
      <charset val="1"/>
    </font>
    <font>
      <sz val="12"/>
      <name val="Tahoma"/>
      <family val="2"/>
      <charset val="1"/>
    </font>
    <font>
      <sz val="12"/>
      <name val="Verdana"/>
      <family val="2"/>
      <charset val="1"/>
    </font>
    <font>
      <b val="true"/>
      <sz val="12"/>
      <name val="Verdana"/>
      <family val="2"/>
      <charset val="1"/>
    </font>
    <font>
      <sz val="10"/>
      <name val="Arial"/>
      <family val="2"/>
    </font>
    <font>
      <sz val="16"/>
      <color rgb="FFFF00FF"/>
      <name val="Times New Roman"/>
      <family val="1"/>
      <charset val="1"/>
    </font>
    <font>
      <sz val="14"/>
      <color rgb="FFFF0000"/>
      <name val="Arial"/>
      <family val="2"/>
      <charset val="1"/>
    </font>
    <font>
      <b val="true"/>
      <sz val="14"/>
      <name val="Bookman Old Style"/>
      <family val="1"/>
      <charset val="1"/>
    </font>
    <font>
      <b val="true"/>
      <sz val="12"/>
      <color rgb="FFFF0000"/>
      <name val="Arial"/>
      <family val="2"/>
      <charset val="1"/>
    </font>
    <font>
      <b val="true"/>
      <sz val="13"/>
      <name val="Arial"/>
      <family val="2"/>
      <charset val="1"/>
    </font>
    <font>
      <b val="true"/>
      <sz val="14"/>
      <color rgb="FF000000"/>
      <name val="Calibri"/>
      <family val="2"/>
      <charset val="1"/>
    </font>
    <font>
      <sz val="6"/>
      <name val="Times New Roman"/>
      <family val="1"/>
      <charset val="1"/>
    </font>
    <font>
      <b val="true"/>
      <sz val="16"/>
      <name val="Arial"/>
      <family val="2"/>
      <charset val="1"/>
    </font>
    <font>
      <b val="true"/>
      <sz val="10"/>
      <color rgb="FFFF0000"/>
      <name val="Arial"/>
      <family val="2"/>
      <charset val="1"/>
    </font>
    <font>
      <sz val="14"/>
      <color rgb="FFFF00FF"/>
      <name val="Times New Roman"/>
      <family val="1"/>
      <charset val="1"/>
    </font>
    <font>
      <i val="true"/>
      <sz val="12"/>
      <color rgb="FF0000FF"/>
      <name val="Arial"/>
      <family val="2"/>
      <charset val="1"/>
    </font>
    <font>
      <b val="true"/>
      <sz val="12"/>
      <name val="Times New Roman"/>
      <family val="1"/>
      <charset val="1"/>
    </font>
    <font>
      <sz val="10"/>
      <color rgb="FFFF0000"/>
      <name val="Arial"/>
      <family val="2"/>
      <charset val="1"/>
    </font>
  </fonts>
  <fills count="26">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969696"/>
        <bgColor rgb="FF808080"/>
      </patternFill>
    </fill>
    <fill>
      <patternFill patternType="solid">
        <fgColor rgb="FFFFFF99"/>
        <bgColor rgb="FFFFFFCC"/>
      </patternFill>
    </fill>
    <fill>
      <patternFill patternType="solid">
        <fgColor rgb="FFFFFFCC"/>
        <bgColor rgb="FFFFFFFF"/>
      </patternFill>
    </fill>
    <fill>
      <patternFill patternType="solid">
        <fgColor rgb="FFFFFF00"/>
        <bgColor rgb="FFFFFF00"/>
      </patternFill>
    </fill>
    <fill>
      <patternFill patternType="solid">
        <fgColor rgb="FFFFFFFF"/>
        <bgColor rgb="FFFFFFCC"/>
      </patternFill>
    </fill>
  </fills>
  <borders count="4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style="thin">
        <color rgb="FF333399"/>
      </top>
      <bottom style="double">
        <color rgb="FF333399"/>
      </bottom>
      <diagonal/>
    </border>
    <border diagonalUp="false" diagonalDown="false">
      <left style="thin"/>
      <right/>
      <top/>
      <bottom style="thin"/>
      <diagonal/>
    </border>
    <border diagonalUp="false" diagonalDown="false">
      <left style="thin"/>
      <right style="thin"/>
      <top style="thin"/>
      <bottom style="thin"/>
      <diagonal/>
    </border>
    <border diagonalUp="false" diagonalDown="false">
      <left style="medium"/>
      <right style="thin"/>
      <top style="medium"/>
      <bottom style="medium"/>
      <diagonal/>
    </border>
    <border diagonalUp="false" diagonalDown="false">
      <left/>
      <right style="medium"/>
      <top style="medium"/>
      <bottom style="medium"/>
      <diagonal/>
    </border>
    <border diagonalUp="false" diagonalDown="false">
      <left/>
      <right style="thin"/>
      <top/>
      <bottom style="medium"/>
      <diagonal/>
    </border>
    <border diagonalUp="false" diagonalDown="false">
      <left style="thin"/>
      <right style="thin"/>
      <top/>
      <bottom style="medium"/>
      <diagonal/>
    </border>
    <border diagonalUp="false" diagonalDown="false">
      <left style="thin"/>
      <right style="medium"/>
      <top/>
      <bottom style="medium"/>
      <diagonal/>
    </border>
    <border diagonalUp="false" diagonalDown="false">
      <left/>
      <right/>
      <top/>
      <bottom style="thin"/>
      <diagonal/>
    </border>
    <border diagonalUp="false" diagonalDown="false">
      <left/>
      <right style="thin"/>
      <top style="thin"/>
      <bottom style="thin"/>
      <diagonal/>
    </border>
    <border diagonalUp="false" diagonalDown="false">
      <left style="thin"/>
      <right style="thin"/>
      <top/>
      <bottom style="thin"/>
      <diagonal/>
    </border>
    <border diagonalUp="false" diagonalDown="false">
      <left style="medium"/>
      <right style="medium"/>
      <top style="medium"/>
      <bottom style="medium"/>
      <diagonal/>
    </border>
    <border diagonalUp="false" diagonalDown="false">
      <left style="thick"/>
      <right style="medium"/>
      <top style="thick"/>
      <bottom style="medium"/>
      <diagonal/>
    </border>
    <border diagonalUp="false" diagonalDown="false">
      <left/>
      <right style="medium"/>
      <top style="thick"/>
      <bottom style="medium"/>
      <diagonal/>
    </border>
    <border diagonalUp="false" diagonalDown="false">
      <left/>
      <right style="thick"/>
      <top style="thick"/>
      <bottom style="medium"/>
      <diagonal/>
    </border>
    <border diagonalUp="false" diagonalDown="false">
      <left/>
      <right style="medium"/>
      <top/>
      <bottom style="medium"/>
      <diagonal/>
    </border>
    <border diagonalUp="false" diagonalDown="false">
      <left/>
      <right/>
      <top style="thick"/>
      <bottom style="medium"/>
      <diagonal/>
    </border>
    <border diagonalUp="false" diagonalDown="false">
      <left style="thick"/>
      <right style="medium"/>
      <top/>
      <bottom style="medium"/>
      <diagonal/>
    </border>
    <border diagonalUp="false" diagonalDown="false">
      <left/>
      <right style="thick"/>
      <top/>
      <bottom style="medium"/>
      <diagonal/>
    </border>
    <border diagonalUp="false" diagonalDown="false">
      <left/>
      <right/>
      <top/>
      <bottom style="medium"/>
      <diagonal/>
    </border>
    <border diagonalUp="false" diagonalDown="false">
      <left style="thick"/>
      <right style="medium"/>
      <top/>
      <bottom style="thick"/>
      <diagonal/>
    </border>
    <border diagonalUp="false" diagonalDown="false">
      <left/>
      <right style="medium"/>
      <top/>
      <bottom style="thick"/>
      <diagonal/>
    </border>
    <border diagonalUp="false" diagonalDown="false">
      <left/>
      <right style="thick"/>
      <top/>
      <bottom style="thick"/>
      <diagonal/>
    </border>
    <border diagonalUp="false" diagonalDown="false">
      <left/>
      <right/>
      <top/>
      <bottom style="thick"/>
      <diagonal/>
    </border>
    <border diagonalUp="false" diagonalDown="false">
      <left style="thin"/>
      <right style="thin"/>
      <top/>
      <bottom/>
      <diagonal/>
    </border>
    <border diagonalUp="false" diagonalDown="false">
      <left/>
      <right style="medium"/>
      <top/>
      <bottom/>
      <diagonal/>
    </border>
    <border diagonalUp="false" diagonalDown="false">
      <left/>
      <right style="medium"/>
      <top style="medium"/>
      <bottom/>
      <diagonal/>
    </border>
    <border diagonalUp="false" diagonalDown="false">
      <left style="medium"/>
      <right style="medium"/>
      <top/>
      <bottom style="medium"/>
      <diagonal/>
    </border>
    <border diagonalUp="false" diagonalDown="false">
      <left style="thin"/>
      <right style="thin"/>
      <top style="thin"/>
      <bottom/>
      <diagonal/>
    </border>
    <border diagonalUp="false" diagonalDown="false">
      <left/>
      <right style="thin"/>
      <top/>
      <bottom style="thin"/>
      <diagonal/>
    </border>
    <border diagonalUp="false" diagonalDown="false">
      <left/>
      <right/>
      <top style="thin"/>
      <bottom style="thin"/>
      <diagonal/>
    </border>
    <border diagonalUp="false" diagonalDown="false">
      <left/>
      <right style="thin"/>
      <top/>
      <bottom/>
      <diagonal/>
    </border>
    <border diagonalUp="false" diagonalDown="false">
      <left style="thin"/>
      <right/>
      <top style="thin"/>
      <bottom style="thin"/>
      <diagonal/>
    </border>
    <border diagonalUp="false" diagonalDown="false">
      <left style="thin"/>
      <right/>
      <top/>
      <bottom/>
      <diagonal/>
    </border>
    <border diagonalUp="false" diagonalDown="false">
      <left style="medium"/>
      <right style="medium"/>
      <top/>
      <bottom/>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thin"/>
      <right style="medium"/>
      <top style="thin"/>
      <bottom style="thin"/>
      <diagonal/>
    </border>
    <border diagonalUp="false" diagonalDown="false">
      <left style="thin"/>
      <right style="thin"/>
      <top style="thin"/>
      <bottom style="medium"/>
      <diagonal/>
    </border>
    <border diagonalUp="false" diagonalDown="false">
      <left style="thin"/>
      <right style="medium"/>
      <top style="thin"/>
      <bottom style="medium"/>
      <diagonal/>
    </border>
  </borders>
  <cellStyleXfs count="89">
    <xf numFmtId="164" fontId="0" fillId="0" borderId="0" applyFont="true" applyBorder="true" applyAlignment="true" applyProtection="true">
      <alignment horizontal="general" vertical="top"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2" borderId="0" applyFont="true" applyBorder="false" applyAlignment="true" applyProtection="false">
      <alignment horizontal="general" vertical="top" textRotation="0" wrapText="false" indent="0" shrinkToFit="false"/>
    </xf>
    <xf numFmtId="164" fontId="4" fillId="3" borderId="0" applyFont="true" applyBorder="false" applyAlignment="true" applyProtection="false">
      <alignment horizontal="general" vertical="top" textRotation="0" wrapText="false" indent="0" shrinkToFit="false"/>
    </xf>
    <xf numFmtId="164" fontId="4" fillId="4" borderId="0" applyFont="true" applyBorder="false" applyAlignment="true" applyProtection="false">
      <alignment horizontal="general" vertical="top" textRotation="0" wrapText="false" indent="0" shrinkToFit="false"/>
    </xf>
    <xf numFmtId="164" fontId="4" fillId="5" borderId="0" applyFont="true" applyBorder="false" applyAlignment="true" applyProtection="false">
      <alignment horizontal="general" vertical="top" textRotation="0" wrapText="false" indent="0" shrinkToFit="false"/>
    </xf>
    <xf numFmtId="164" fontId="4" fillId="6" borderId="0" applyFont="true" applyBorder="false" applyAlignment="true" applyProtection="false">
      <alignment horizontal="general" vertical="top" textRotation="0" wrapText="false" indent="0" shrinkToFit="false"/>
    </xf>
    <xf numFmtId="164" fontId="4" fillId="7" borderId="0" applyFont="true" applyBorder="false" applyAlignment="true" applyProtection="false">
      <alignment horizontal="general" vertical="top" textRotation="0" wrapText="false" indent="0" shrinkToFit="false"/>
    </xf>
    <xf numFmtId="164" fontId="4" fillId="8" borderId="0" applyFont="true" applyBorder="false" applyAlignment="true" applyProtection="false">
      <alignment horizontal="general" vertical="top" textRotation="0" wrapText="false" indent="0" shrinkToFit="false"/>
    </xf>
    <xf numFmtId="164" fontId="4" fillId="9" borderId="0" applyFont="true" applyBorder="false" applyAlignment="true" applyProtection="false">
      <alignment horizontal="general" vertical="top" textRotation="0" wrapText="false" indent="0" shrinkToFit="false"/>
    </xf>
    <xf numFmtId="164" fontId="4" fillId="10" borderId="0" applyFont="true" applyBorder="false" applyAlignment="true" applyProtection="false">
      <alignment horizontal="general" vertical="top" textRotation="0" wrapText="false" indent="0" shrinkToFit="false"/>
    </xf>
    <xf numFmtId="164" fontId="4" fillId="5" borderId="0" applyFont="true" applyBorder="false" applyAlignment="true" applyProtection="false">
      <alignment horizontal="general" vertical="top" textRotation="0" wrapText="false" indent="0" shrinkToFit="false"/>
    </xf>
    <xf numFmtId="164" fontId="4" fillId="8" borderId="0" applyFont="true" applyBorder="false" applyAlignment="true" applyProtection="false">
      <alignment horizontal="general" vertical="top" textRotation="0" wrapText="false" indent="0" shrinkToFit="false"/>
    </xf>
    <xf numFmtId="164" fontId="4" fillId="11" borderId="0" applyFont="true" applyBorder="false" applyAlignment="true" applyProtection="false">
      <alignment horizontal="general" vertical="top" textRotation="0" wrapText="false" indent="0" shrinkToFit="false"/>
    </xf>
    <xf numFmtId="164" fontId="5" fillId="12" borderId="0" applyFont="true" applyBorder="false" applyAlignment="true" applyProtection="false">
      <alignment horizontal="general" vertical="top" textRotation="0" wrapText="false" indent="0" shrinkToFit="false"/>
    </xf>
    <xf numFmtId="164" fontId="5" fillId="9" borderId="0" applyFont="true" applyBorder="false" applyAlignment="true" applyProtection="false">
      <alignment horizontal="general" vertical="top" textRotation="0" wrapText="false" indent="0" shrinkToFit="false"/>
    </xf>
    <xf numFmtId="164" fontId="5" fillId="10" borderId="0" applyFont="true" applyBorder="false" applyAlignment="true" applyProtection="false">
      <alignment horizontal="general" vertical="top" textRotation="0" wrapText="false" indent="0" shrinkToFit="false"/>
    </xf>
    <xf numFmtId="164" fontId="5" fillId="13" borderId="0" applyFont="true" applyBorder="false" applyAlignment="true" applyProtection="false">
      <alignment horizontal="general" vertical="top" textRotation="0" wrapText="false" indent="0" shrinkToFit="false"/>
    </xf>
    <xf numFmtId="164" fontId="5" fillId="14" borderId="0" applyFont="true" applyBorder="false" applyAlignment="true" applyProtection="false">
      <alignment horizontal="general" vertical="top" textRotation="0" wrapText="false" indent="0" shrinkToFit="false"/>
    </xf>
    <xf numFmtId="164" fontId="5" fillId="15" borderId="0" applyFont="true" applyBorder="false" applyAlignment="true" applyProtection="false">
      <alignment horizontal="general" vertical="top" textRotation="0" wrapText="false" indent="0" shrinkToFit="false"/>
    </xf>
    <xf numFmtId="164" fontId="5" fillId="16" borderId="0" applyFont="true" applyBorder="false" applyAlignment="true" applyProtection="false">
      <alignment horizontal="general" vertical="top" textRotation="0" wrapText="false" indent="0" shrinkToFit="false"/>
    </xf>
    <xf numFmtId="164" fontId="5" fillId="17" borderId="0" applyFont="true" applyBorder="false" applyAlignment="true" applyProtection="false">
      <alignment horizontal="general" vertical="top" textRotation="0" wrapText="false" indent="0" shrinkToFit="false"/>
    </xf>
    <xf numFmtId="164" fontId="5" fillId="18" borderId="0" applyFont="true" applyBorder="false" applyAlignment="true" applyProtection="false">
      <alignment horizontal="general" vertical="top" textRotation="0" wrapText="false" indent="0" shrinkToFit="false"/>
    </xf>
    <xf numFmtId="164" fontId="5" fillId="13" borderId="0" applyFont="true" applyBorder="false" applyAlignment="true" applyProtection="false">
      <alignment horizontal="general" vertical="top" textRotation="0" wrapText="false" indent="0" shrinkToFit="false"/>
    </xf>
    <xf numFmtId="164" fontId="5" fillId="14" borderId="0" applyFont="true" applyBorder="false" applyAlignment="true" applyProtection="false">
      <alignment horizontal="general" vertical="top" textRotation="0" wrapText="false" indent="0" shrinkToFit="false"/>
    </xf>
    <xf numFmtId="164" fontId="5" fillId="19" borderId="0" applyFont="true" applyBorder="false" applyAlignment="true" applyProtection="false">
      <alignment horizontal="general" vertical="top" textRotation="0" wrapText="false" indent="0" shrinkToFit="false"/>
    </xf>
    <xf numFmtId="164" fontId="6" fillId="3" borderId="0" applyFont="true" applyBorder="false" applyAlignment="true" applyProtection="false">
      <alignment horizontal="general" vertical="top" textRotation="0" wrapText="false" indent="0" shrinkToFit="false"/>
    </xf>
    <xf numFmtId="164" fontId="7" fillId="20" borderId="1" applyFont="true" applyBorder="true" applyAlignment="true" applyProtection="false">
      <alignment horizontal="general" vertical="top" textRotation="0" wrapText="false" indent="0" shrinkToFit="false"/>
    </xf>
    <xf numFmtId="164" fontId="8" fillId="21" borderId="2" applyFont="true" applyBorder="true" applyAlignment="true" applyProtection="false">
      <alignment horizontal="general" vertical="top" textRotation="0" wrapText="false" indent="0" shrinkToFit="false"/>
    </xf>
    <xf numFmtId="164" fontId="9" fillId="0" borderId="0" applyFont="true" applyBorder="false" applyAlignment="true" applyProtection="false">
      <alignment horizontal="general" vertical="top" textRotation="0" wrapText="false" indent="0" shrinkToFit="false"/>
    </xf>
    <xf numFmtId="164" fontId="10" fillId="4" borderId="0" applyFont="true" applyBorder="false" applyAlignment="true" applyProtection="false">
      <alignment horizontal="general" vertical="top" textRotation="0" wrapText="false" indent="0" shrinkToFit="false"/>
    </xf>
    <xf numFmtId="164" fontId="11" fillId="0" borderId="3" applyFont="true" applyBorder="true" applyAlignment="true" applyProtection="false">
      <alignment horizontal="general" vertical="top" textRotation="0" wrapText="false" indent="0" shrinkToFit="false"/>
    </xf>
    <xf numFmtId="164" fontId="12" fillId="0" borderId="4" applyFont="true" applyBorder="true" applyAlignment="true" applyProtection="false">
      <alignment horizontal="general" vertical="top" textRotation="0" wrapText="false" indent="0" shrinkToFit="false"/>
    </xf>
    <xf numFmtId="164" fontId="13" fillId="0" borderId="5" applyFont="true" applyBorder="true" applyAlignment="true" applyProtection="false">
      <alignment horizontal="general" vertical="top" textRotation="0" wrapText="false" indent="0" shrinkToFit="false"/>
    </xf>
    <xf numFmtId="164" fontId="13" fillId="0" borderId="0" applyFont="true" applyBorder="false" applyAlignment="true" applyProtection="false">
      <alignment horizontal="general" vertical="top" textRotation="0" wrapText="false" indent="0" shrinkToFit="false"/>
    </xf>
    <xf numFmtId="164" fontId="14" fillId="7" borderId="1" applyFont="true" applyBorder="true" applyAlignment="true" applyProtection="false">
      <alignment horizontal="general" vertical="top" textRotation="0" wrapText="false" indent="0" shrinkToFit="false"/>
    </xf>
    <xf numFmtId="164" fontId="15" fillId="0" borderId="6" applyFont="true" applyBorder="true" applyAlignment="true" applyProtection="false">
      <alignment horizontal="general" vertical="top" textRotation="0" wrapText="false" indent="0" shrinkToFit="false"/>
    </xf>
    <xf numFmtId="164" fontId="16" fillId="22" borderId="0" applyFont="true" applyBorder="false" applyAlignment="true" applyProtection="false">
      <alignment horizontal="general" vertical="top" textRotation="0" wrapText="false" indent="0" shrinkToFit="false"/>
    </xf>
    <xf numFmtId="164" fontId="17" fillId="0" borderId="0" applyFont="true" applyBorder="true" applyAlignment="true" applyProtection="true">
      <alignment horizontal="general" vertical="top" textRotation="0" wrapText="false" indent="0" shrinkToFit="false"/>
      <protection locked="true" hidden="false"/>
    </xf>
    <xf numFmtId="164" fontId="17"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17" fillId="0" borderId="0" applyFont="true" applyBorder="true" applyAlignment="true" applyProtection="true">
      <alignment horizontal="general" vertical="top" textRotation="0" wrapText="false" indent="0" shrinkToFit="false"/>
      <protection locked="true" hidden="false"/>
    </xf>
    <xf numFmtId="164" fontId="17" fillId="0" borderId="0" applyFont="true" applyBorder="true" applyAlignment="true" applyProtection="true">
      <alignment horizontal="general" vertical="bottom" textRotation="0" wrapText="false" indent="0" shrinkToFit="false"/>
      <protection locked="true" hidden="false"/>
    </xf>
    <xf numFmtId="164" fontId="17" fillId="0" borderId="0" applyFont="true" applyBorder="true" applyAlignment="true" applyProtection="true">
      <alignment horizontal="general" vertical="bottom" textRotation="0" wrapText="false" indent="0" shrinkToFit="false"/>
      <protection locked="true" hidden="false"/>
    </xf>
    <xf numFmtId="164" fontId="17" fillId="0" borderId="0" applyFont="true" applyBorder="true" applyAlignment="true" applyProtection="true">
      <alignment horizontal="general" vertical="top"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17" fillId="0" borderId="0" applyFont="true" applyBorder="true" applyAlignment="true" applyProtection="true">
      <alignment horizontal="general" vertical="bottom" textRotation="0" wrapText="false" indent="0" shrinkToFit="false"/>
      <protection locked="true" hidden="false"/>
    </xf>
    <xf numFmtId="164" fontId="17" fillId="0" borderId="0" applyFont="true" applyBorder="true" applyAlignment="true" applyProtection="true">
      <alignment horizontal="general" vertical="bottom" textRotation="0" wrapText="false" indent="0" shrinkToFit="false"/>
      <protection locked="true" hidden="false"/>
    </xf>
    <xf numFmtId="164" fontId="17" fillId="0" borderId="0" applyFont="true" applyBorder="true" applyAlignment="true" applyProtection="true">
      <alignment horizontal="general" vertical="bottom" textRotation="0" wrapText="false" indent="0" shrinkToFit="false"/>
      <protection locked="true" hidden="false"/>
    </xf>
    <xf numFmtId="164" fontId="17" fillId="0" borderId="0" applyFont="true" applyBorder="true" applyAlignment="true" applyProtection="true">
      <alignment horizontal="general" vertical="bottom" textRotation="0" wrapText="false" indent="0" shrinkToFit="false"/>
      <protection locked="true" hidden="false"/>
    </xf>
    <xf numFmtId="164" fontId="17" fillId="0" borderId="0" applyFont="true" applyBorder="true" applyAlignment="true" applyProtection="true">
      <alignment horizontal="general" vertical="top" textRotation="0" wrapText="false" indent="0" shrinkToFit="false"/>
      <protection locked="true" hidden="false"/>
    </xf>
    <xf numFmtId="164" fontId="17" fillId="0" borderId="0" applyFont="true" applyBorder="true" applyAlignment="true" applyProtection="true">
      <alignment horizontal="general" vertical="bottom" textRotation="0" wrapText="false" indent="0" shrinkToFit="false"/>
      <protection locked="true" hidden="false"/>
    </xf>
    <xf numFmtId="164" fontId="17"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false">
      <alignment horizontal="general" vertical="top" textRotation="0" wrapText="false" indent="0" shrinkToFit="false"/>
    </xf>
    <xf numFmtId="164" fontId="0" fillId="0" borderId="0" applyFont="true" applyBorder="false" applyAlignment="true" applyProtection="false">
      <alignment horizontal="general" vertical="top" textRotation="0" wrapText="false" indent="0" shrinkToFit="false"/>
    </xf>
    <xf numFmtId="164" fontId="0" fillId="0" borderId="0" applyFont="true" applyBorder="false" applyAlignment="true" applyProtection="false">
      <alignment horizontal="general" vertical="top" textRotation="0" wrapText="false" indent="0" shrinkToFit="false"/>
    </xf>
    <xf numFmtId="164" fontId="0" fillId="0" borderId="0" applyFont="true" applyBorder="false" applyAlignment="true" applyProtection="false">
      <alignment horizontal="general" vertical="top" textRotation="0" wrapText="false" indent="0" shrinkToFit="false"/>
    </xf>
    <xf numFmtId="164" fontId="0" fillId="0" borderId="0" applyFont="true" applyBorder="false" applyAlignment="true" applyProtection="false">
      <alignment horizontal="general" vertical="top" textRotation="0" wrapText="false" indent="0" shrinkToFit="false"/>
    </xf>
    <xf numFmtId="164" fontId="17"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false">
      <alignment horizontal="general" vertical="top" textRotation="0" wrapText="false" indent="0" shrinkToFit="false"/>
    </xf>
    <xf numFmtId="164" fontId="0" fillId="0" borderId="0" applyFont="true" applyBorder="false" applyAlignment="true" applyProtection="false">
      <alignment horizontal="general" vertical="top"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17" fillId="0" borderId="0" applyFont="true" applyBorder="true" applyAlignment="true" applyProtection="true">
      <alignment horizontal="general" vertical="bottom" textRotation="0" wrapText="false" indent="0" shrinkToFit="false"/>
      <protection locked="true" hidden="false"/>
    </xf>
    <xf numFmtId="164" fontId="17"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false">
      <alignment horizontal="general" vertical="top" textRotation="0" wrapText="false" indent="0" shrinkToFit="false"/>
    </xf>
    <xf numFmtId="164" fontId="0" fillId="23" borderId="7" applyFont="true" applyBorder="true" applyAlignment="true" applyProtection="false">
      <alignment horizontal="general" vertical="top" textRotation="0" wrapText="false" indent="0" shrinkToFit="false"/>
    </xf>
    <xf numFmtId="164" fontId="18" fillId="20" borderId="8" applyFont="true" applyBorder="true" applyAlignment="true" applyProtection="false">
      <alignment horizontal="general" vertical="top" textRotation="0" wrapText="false" indent="0" shrinkToFit="false"/>
    </xf>
    <xf numFmtId="164" fontId="19" fillId="0" borderId="0" applyFont="true" applyBorder="false" applyAlignment="true" applyProtection="false">
      <alignment horizontal="general" vertical="top" textRotation="0" wrapText="false" indent="0" shrinkToFit="false"/>
    </xf>
    <xf numFmtId="164" fontId="20" fillId="0" borderId="9" applyFont="true" applyBorder="true" applyAlignment="true" applyProtection="false">
      <alignment horizontal="general" vertical="top" textRotation="0" wrapText="false" indent="0" shrinkToFit="false"/>
    </xf>
    <xf numFmtId="164" fontId="21" fillId="0" borderId="0" applyFont="true" applyBorder="false" applyAlignment="true" applyProtection="false">
      <alignment horizontal="general" vertical="top" textRotation="0" wrapText="false" indent="0" shrinkToFit="false"/>
    </xf>
  </cellStyleXfs>
  <cellXfs count="501">
    <xf numFmtId="164" fontId="0" fillId="0" borderId="0" xfId="0" applyFont="false" applyBorder="false" applyAlignment="false" applyProtection="false">
      <alignment horizontal="general" vertical="top" textRotation="0" wrapText="false" indent="0" shrinkToFit="false"/>
      <protection locked="true" hidden="false"/>
    </xf>
    <xf numFmtId="164" fontId="17" fillId="0" borderId="0" xfId="74" applyFont="true" applyBorder="true" applyAlignment="true" applyProtection="true">
      <alignment horizontal="general" vertical="center" textRotation="0" wrapText="false" indent="0" shrinkToFit="false"/>
      <protection locked="true" hidden="false"/>
    </xf>
    <xf numFmtId="164" fontId="17" fillId="0" borderId="0" xfId="74" applyFont="true" applyBorder="true" applyAlignment="true" applyProtection="true">
      <alignment horizontal="left" vertical="center" textRotation="0" wrapText="false" indent="0" shrinkToFit="false"/>
      <protection locked="true" hidden="false"/>
    </xf>
    <xf numFmtId="164" fontId="22" fillId="0" borderId="0" xfId="74" applyFont="true" applyBorder="true" applyAlignment="true" applyProtection="true">
      <alignment horizontal="general" vertical="center" textRotation="0" wrapText="false" indent="0" shrinkToFit="false"/>
      <protection locked="true" hidden="false"/>
    </xf>
    <xf numFmtId="164" fontId="23" fillId="0" borderId="0" xfId="74" applyFont="true" applyBorder="true" applyAlignment="true" applyProtection="true">
      <alignment horizontal="general" vertical="center" textRotation="0" wrapText="false" indent="0" shrinkToFit="false"/>
      <protection locked="true" hidden="false"/>
    </xf>
    <xf numFmtId="164" fontId="24" fillId="0" borderId="0" xfId="74" applyFont="true" applyBorder="true" applyAlignment="true" applyProtection="true">
      <alignment horizontal="general" vertical="center" textRotation="0" wrapText="false" indent="0" shrinkToFit="false"/>
      <protection locked="true" hidden="false"/>
    </xf>
    <xf numFmtId="164" fontId="25" fillId="0" borderId="0" xfId="74" applyFont="true" applyBorder="true" applyAlignment="true" applyProtection="true">
      <alignment horizontal="left" vertical="center" textRotation="0" wrapText="false" indent="0" shrinkToFit="false"/>
      <protection locked="true" hidden="false"/>
    </xf>
    <xf numFmtId="164" fontId="27" fillId="0" borderId="0" xfId="74" applyFont="true" applyBorder="true" applyAlignment="true" applyProtection="true">
      <alignment horizontal="general" vertical="center" textRotation="0" wrapText="false" indent="0" shrinkToFit="false"/>
      <protection locked="true" hidden="false"/>
    </xf>
    <xf numFmtId="164" fontId="26" fillId="0" borderId="10" xfId="74" applyFont="true" applyBorder="true" applyAlignment="true" applyProtection="true">
      <alignment horizontal="center" vertical="center" textRotation="0" wrapText="false" indent="0" shrinkToFit="false"/>
      <protection locked="true" hidden="false"/>
    </xf>
    <xf numFmtId="164" fontId="28" fillId="0" borderId="11" xfId="74" applyFont="true" applyBorder="true" applyAlignment="true" applyProtection="true">
      <alignment horizontal="center" vertical="center" textRotation="0" wrapText="false" indent="0" shrinkToFit="false"/>
      <protection locked="true" hidden="false"/>
    </xf>
    <xf numFmtId="164" fontId="28" fillId="0" borderId="11" xfId="74" applyFont="true" applyBorder="true" applyAlignment="true" applyProtection="true">
      <alignment horizontal="left" vertical="center" textRotation="0" wrapText="true" indent="0" shrinkToFit="false"/>
      <protection locked="true" hidden="false"/>
    </xf>
    <xf numFmtId="164" fontId="28" fillId="0" borderId="11" xfId="75" applyFont="true" applyBorder="true" applyAlignment="true" applyProtection="true">
      <alignment horizontal="center" vertical="center" textRotation="0" wrapText="true" indent="0" shrinkToFit="false"/>
      <protection locked="true" hidden="false"/>
    </xf>
    <xf numFmtId="164" fontId="29" fillId="0" borderId="11" xfId="74" applyFont="true" applyBorder="true" applyAlignment="true" applyProtection="true">
      <alignment horizontal="center" vertical="center" textRotation="0" wrapText="false" indent="0" shrinkToFit="false"/>
      <protection locked="true" hidden="false"/>
    </xf>
    <xf numFmtId="164" fontId="29" fillId="0" borderId="11" xfId="75" applyFont="true" applyBorder="true" applyAlignment="true" applyProtection="true">
      <alignment horizontal="center" vertical="center" textRotation="0" wrapText="false" indent="0" shrinkToFit="false"/>
      <protection locked="true" hidden="false"/>
    </xf>
    <xf numFmtId="164" fontId="29" fillId="0" borderId="12" xfId="75" applyFont="true" applyBorder="true" applyAlignment="true" applyProtection="true">
      <alignment horizontal="center" vertical="center" textRotation="0" wrapText="false" indent="0" shrinkToFit="false"/>
      <protection locked="true" hidden="false"/>
    </xf>
    <xf numFmtId="164" fontId="29" fillId="0" borderId="13" xfId="75" applyFont="true" applyBorder="true" applyAlignment="true" applyProtection="true">
      <alignment horizontal="center" vertical="center" textRotation="0" wrapText="false" indent="0" shrinkToFit="false"/>
      <protection locked="true" hidden="false"/>
    </xf>
    <xf numFmtId="164" fontId="29" fillId="0" borderId="14" xfId="75" applyFont="true" applyBorder="true" applyAlignment="true" applyProtection="true">
      <alignment horizontal="center" vertical="center" textRotation="0" wrapText="false" indent="0" shrinkToFit="false"/>
      <protection locked="true" hidden="false"/>
    </xf>
    <xf numFmtId="164" fontId="29" fillId="0" borderId="15" xfId="75" applyFont="true" applyBorder="true" applyAlignment="true" applyProtection="true">
      <alignment horizontal="center" vertical="center" textRotation="0" wrapText="false" indent="0" shrinkToFit="false"/>
      <protection locked="true" hidden="false"/>
    </xf>
    <xf numFmtId="164" fontId="29" fillId="0" borderId="16" xfId="75" applyFont="true" applyBorder="true" applyAlignment="true" applyProtection="true">
      <alignment horizontal="center" vertical="center" textRotation="0" wrapText="false" indent="0" shrinkToFit="false"/>
      <protection locked="true" hidden="false"/>
    </xf>
    <xf numFmtId="164" fontId="17" fillId="0" borderId="0" xfId="74" applyFont="true" applyBorder="true" applyAlignment="true" applyProtection="true">
      <alignment horizontal="center" vertical="center" textRotation="0" wrapText="false" indent="0" shrinkToFit="false"/>
      <protection locked="true" hidden="false"/>
    </xf>
    <xf numFmtId="164" fontId="17" fillId="0" borderId="11" xfId="74" applyFont="true" applyBorder="true" applyAlignment="true" applyProtection="true">
      <alignment horizontal="center" vertical="center" textRotation="0" wrapText="false" indent="0" shrinkToFit="false"/>
      <protection locked="true" hidden="false"/>
    </xf>
    <xf numFmtId="164" fontId="17" fillId="0" borderId="11" xfId="74" applyFont="true" applyBorder="true" applyAlignment="true" applyProtection="true">
      <alignment horizontal="left" vertical="center" textRotation="0" wrapText="false" indent="0" shrinkToFit="false"/>
      <protection locked="true" hidden="false"/>
    </xf>
    <xf numFmtId="164" fontId="28" fillId="0" borderId="11" xfId="75" applyFont="true" applyBorder="true" applyAlignment="true" applyProtection="true">
      <alignment horizontal="center" vertical="center" textRotation="0" wrapText="false" indent="0" shrinkToFit="false"/>
      <protection locked="true" hidden="false"/>
    </xf>
    <xf numFmtId="164" fontId="30" fillId="0" borderId="11" xfId="75" applyFont="true" applyBorder="true" applyAlignment="true" applyProtection="true">
      <alignment horizontal="center" vertical="center" textRotation="0" wrapText="false" indent="0" shrinkToFit="false"/>
      <protection locked="true" hidden="false"/>
    </xf>
    <xf numFmtId="164" fontId="17" fillId="0" borderId="11" xfId="75" applyFont="true" applyBorder="true" applyAlignment="true" applyProtection="true">
      <alignment horizontal="center" vertical="center" textRotation="0" wrapText="false" indent="0" shrinkToFit="false"/>
      <protection locked="true" hidden="false"/>
    </xf>
    <xf numFmtId="164" fontId="31" fillId="0" borderId="11" xfId="74" applyFont="true" applyBorder="true" applyAlignment="true" applyProtection="true">
      <alignment horizontal="center" vertical="center" textRotation="0" wrapText="false" indent="0" shrinkToFit="false"/>
      <protection locked="true" hidden="false"/>
    </xf>
    <xf numFmtId="164" fontId="29" fillId="0" borderId="11" xfId="74" applyFont="true" applyBorder="true" applyAlignment="true" applyProtection="true">
      <alignment horizontal="left" vertical="center" textRotation="0" wrapText="false" indent="0" shrinkToFit="false"/>
      <protection locked="true" hidden="false"/>
    </xf>
    <xf numFmtId="164" fontId="32" fillId="0" borderId="11" xfId="75" applyFont="true" applyBorder="true" applyAlignment="true" applyProtection="true">
      <alignment horizontal="center" vertical="center" textRotation="0" wrapText="false" indent="0" shrinkToFit="false"/>
      <protection locked="true" hidden="false"/>
    </xf>
    <xf numFmtId="164" fontId="33" fillId="0" borderId="11" xfId="75" applyFont="true" applyBorder="true" applyAlignment="true" applyProtection="true">
      <alignment horizontal="center" vertical="center" textRotation="0" wrapText="false" indent="0" shrinkToFit="false"/>
      <protection locked="true" hidden="false"/>
    </xf>
    <xf numFmtId="164" fontId="34" fillId="0" borderId="0" xfId="74" applyFont="true" applyBorder="true" applyAlignment="true" applyProtection="true">
      <alignment horizontal="general" vertical="center" textRotation="0" wrapText="false" indent="0" shrinkToFit="false"/>
      <protection locked="true" hidden="false"/>
    </xf>
    <xf numFmtId="164" fontId="17" fillId="0" borderId="0" xfId="81" applyFont="false" applyBorder="false" applyAlignment="true" applyProtection="true">
      <alignment horizontal="justify" vertical="center" textRotation="0" wrapText="true" indent="0" shrinkToFit="false"/>
      <protection locked="true" hidden="false"/>
    </xf>
    <xf numFmtId="164" fontId="17" fillId="0" borderId="0" xfId="81" applyFont="false" applyBorder="false" applyAlignment="true" applyProtection="true">
      <alignment horizontal="center" vertical="center" textRotation="0" wrapText="true" indent="0" shrinkToFit="false"/>
      <protection locked="true" hidden="false"/>
    </xf>
    <xf numFmtId="164" fontId="17" fillId="0" borderId="0" xfId="81" applyFont="false" applyBorder="false" applyAlignment="true" applyProtection="true">
      <alignment horizontal="left" vertical="center" textRotation="0" wrapText="true" indent="0" shrinkToFit="false"/>
      <protection locked="true" hidden="false"/>
    </xf>
    <xf numFmtId="164" fontId="28" fillId="0" borderId="0" xfId="81" applyFont="true" applyBorder="false" applyAlignment="true" applyProtection="true">
      <alignment horizontal="left" vertical="center" textRotation="0" wrapText="true" indent="0" shrinkToFit="false"/>
      <protection locked="true" hidden="false"/>
    </xf>
    <xf numFmtId="164" fontId="35" fillId="0" borderId="0" xfId="81" applyFont="true" applyBorder="false" applyAlignment="true" applyProtection="true">
      <alignment horizontal="left" vertical="center" textRotation="0" wrapText="true" indent="0" shrinkToFit="false"/>
      <protection locked="true" hidden="false"/>
    </xf>
    <xf numFmtId="164" fontId="36" fillId="0" borderId="0" xfId="75" applyFont="true" applyBorder="true" applyAlignment="true" applyProtection="true">
      <alignment horizontal="left" vertical="center" textRotation="0" wrapText="true" indent="0" shrinkToFit="false"/>
      <protection locked="true" hidden="false"/>
    </xf>
    <xf numFmtId="164" fontId="37" fillId="0" borderId="0" xfId="81" applyFont="true" applyBorder="true" applyAlignment="true" applyProtection="true">
      <alignment horizontal="left" vertical="center" textRotation="0" wrapText="true" indent="0" shrinkToFit="false"/>
      <protection locked="true" hidden="false"/>
    </xf>
    <xf numFmtId="164" fontId="24" fillId="0" borderId="0" xfId="75" applyFont="true" applyBorder="true" applyAlignment="true" applyProtection="true">
      <alignment horizontal="left" vertical="center" textRotation="0" wrapText="true" indent="0" shrinkToFit="false"/>
      <protection locked="true" hidden="false"/>
    </xf>
    <xf numFmtId="164" fontId="38" fillId="0" borderId="0" xfId="81" applyFont="true" applyBorder="true" applyAlignment="true" applyProtection="true">
      <alignment horizontal="left" vertical="center" textRotation="0" wrapText="true" indent="0" shrinkToFit="false"/>
      <protection locked="true" hidden="false"/>
    </xf>
    <xf numFmtId="164" fontId="39" fillId="0" borderId="0" xfId="81" applyFont="true" applyBorder="false" applyAlignment="true" applyProtection="true">
      <alignment horizontal="center" vertical="center" textRotation="0" wrapText="true" indent="0" shrinkToFit="false"/>
      <protection locked="true" hidden="false"/>
    </xf>
    <xf numFmtId="164" fontId="17" fillId="0" borderId="0" xfId="72" applyFont="true" applyBorder="true" applyAlignment="true" applyProtection="true">
      <alignment horizontal="justify" vertical="center" textRotation="0" wrapText="true" indent="0" shrinkToFit="false"/>
      <protection locked="true" hidden="false"/>
    </xf>
    <xf numFmtId="164" fontId="40" fillId="0" borderId="0" xfId="81" applyFont="true" applyBorder="true" applyAlignment="true" applyProtection="true">
      <alignment horizontal="left" vertical="center" textRotation="0" wrapText="true" indent="0" shrinkToFit="false"/>
      <protection locked="true" hidden="false"/>
    </xf>
    <xf numFmtId="164" fontId="41" fillId="0" borderId="17" xfId="81" applyFont="true" applyBorder="true" applyAlignment="true" applyProtection="true">
      <alignment horizontal="left" vertical="center" textRotation="0" wrapText="true" indent="0" shrinkToFit="false"/>
      <protection locked="true" hidden="false"/>
    </xf>
    <xf numFmtId="164" fontId="28" fillId="0" borderId="0" xfId="72" applyFont="true" applyBorder="true" applyAlignment="true" applyProtection="true">
      <alignment horizontal="justify" vertical="center" textRotation="0" wrapText="true" indent="0" shrinkToFit="false"/>
      <protection locked="true" hidden="false"/>
    </xf>
    <xf numFmtId="164" fontId="30" fillId="0" borderId="11" xfId="81" applyFont="true" applyBorder="true" applyAlignment="true" applyProtection="true">
      <alignment horizontal="center" vertical="center" textRotation="0" wrapText="true" indent="0" shrinkToFit="false"/>
      <protection locked="true" hidden="false"/>
    </xf>
    <xf numFmtId="164" fontId="30" fillId="0" borderId="11" xfId="81" applyFont="true" applyBorder="true" applyAlignment="true" applyProtection="true">
      <alignment horizontal="left" vertical="center" textRotation="0" wrapText="true" indent="0" shrinkToFit="false"/>
      <protection locked="true" hidden="false"/>
    </xf>
    <xf numFmtId="164" fontId="42" fillId="0" borderId="11" xfId="82" applyFont="true" applyBorder="true" applyAlignment="true" applyProtection="true">
      <alignment horizontal="center" vertical="center" textRotation="0" wrapText="true" indent="0" shrinkToFit="false"/>
      <protection locked="true" hidden="false"/>
    </xf>
    <xf numFmtId="164" fontId="42" fillId="0" borderId="11" xfId="0" applyFont="true" applyBorder="true" applyAlignment="true" applyProtection="true">
      <alignment horizontal="center" vertical="center" textRotation="0" wrapText="true" indent="0" shrinkToFit="false"/>
      <protection locked="true" hidden="false"/>
    </xf>
    <xf numFmtId="164" fontId="42" fillId="0" borderId="11" xfId="77" applyFont="true" applyBorder="true" applyAlignment="true" applyProtection="true">
      <alignment horizontal="center" vertical="center" textRotation="0" wrapText="true" indent="0" shrinkToFit="false"/>
      <protection locked="true" hidden="false"/>
    </xf>
    <xf numFmtId="165" fontId="42" fillId="0" borderId="11" xfId="0" applyFont="true" applyBorder="true" applyAlignment="true" applyProtection="true">
      <alignment horizontal="center" vertical="center" textRotation="0" wrapText="true" indent="0" shrinkToFit="false"/>
      <protection locked="true" hidden="false"/>
    </xf>
    <xf numFmtId="164" fontId="42" fillId="0" borderId="11" xfId="0" applyFont="true" applyBorder="true" applyAlignment="true" applyProtection="true">
      <alignment horizontal="center" vertical="center" textRotation="0" wrapText="false" indent="0" shrinkToFit="false"/>
      <protection locked="true" hidden="false"/>
    </xf>
    <xf numFmtId="164" fontId="42" fillId="0" borderId="11" xfId="0" applyFont="true" applyBorder="true" applyAlignment="true" applyProtection="true">
      <alignment horizontal="center" vertical="bottom" textRotation="0" wrapText="true" indent="0" shrinkToFit="false"/>
      <protection locked="true" hidden="false"/>
    </xf>
    <xf numFmtId="164" fontId="42" fillId="0" borderId="18" xfId="82" applyFont="true" applyBorder="true" applyAlignment="true" applyProtection="true">
      <alignment horizontal="center" vertical="center" textRotation="0" wrapText="true" indent="0" shrinkToFit="false"/>
      <protection locked="true" hidden="false"/>
    </xf>
    <xf numFmtId="164" fontId="42" fillId="0" borderId="0" xfId="0" applyFont="true" applyBorder="true" applyAlignment="true" applyProtection="true">
      <alignment horizontal="center" vertical="center" textRotation="0" wrapText="true" indent="0" shrinkToFit="false"/>
      <protection locked="true" hidden="false"/>
    </xf>
    <xf numFmtId="164" fontId="42" fillId="0" borderId="19" xfId="0" applyFont="true" applyBorder="true" applyAlignment="true" applyProtection="true">
      <alignment horizontal="center" vertical="center" textRotation="0" wrapText="true" indent="0" shrinkToFit="false"/>
      <protection locked="true" hidden="false"/>
    </xf>
    <xf numFmtId="164" fontId="43" fillId="0" borderId="0" xfId="0" applyFont="true" applyBorder="false" applyAlignment="true" applyProtection="true">
      <alignment horizontal="general" vertical="bottom" textRotation="0" wrapText="true" indent="0" shrinkToFit="false"/>
      <protection locked="true" hidden="false"/>
    </xf>
    <xf numFmtId="164" fontId="42" fillId="0" borderId="0" xfId="81" applyFont="true" applyBorder="false" applyAlignment="true" applyProtection="true">
      <alignment horizontal="center" vertical="center" textRotation="0" wrapText="true" indent="0" shrinkToFit="false"/>
      <protection locked="true" hidden="false"/>
    </xf>
    <xf numFmtId="164" fontId="42" fillId="0" borderId="19" xfId="77" applyFont="true" applyBorder="true" applyAlignment="true" applyProtection="true">
      <alignment horizontal="center" vertical="center" textRotation="0" wrapText="true" indent="0" shrinkToFit="false"/>
      <protection locked="true" hidden="false"/>
    </xf>
    <xf numFmtId="164" fontId="42" fillId="0" borderId="11" xfId="82" applyFont="true" applyBorder="true" applyAlignment="true" applyProtection="true">
      <alignment horizontal="left" vertical="center" textRotation="0" wrapText="true" indent="0" shrinkToFit="false"/>
      <protection locked="true" hidden="false"/>
    </xf>
    <xf numFmtId="164" fontId="42" fillId="0" borderId="0" xfId="0" applyFont="true" applyBorder="false" applyAlignment="true" applyProtection="true">
      <alignment horizontal="center" vertical="center" textRotation="0" wrapText="true" indent="0" shrinkToFit="false"/>
      <protection locked="true" hidden="false"/>
    </xf>
    <xf numFmtId="164" fontId="42" fillId="0" borderId="11" xfId="0" applyFont="true" applyBorder="true" applyAlignment="true" applyProtection="true">
      <alignment horizontal="center" vertical="top" textRotation="0" wrapText="true" indent="0" shrinkToFit="false"/>
      <protection locked="true" hidden="false"/>
    </xf>
    <xf numFmtId="166" fontId="42" fillId="0" borderId="11" xfId="0" applyFont="true" applyBorder="true" applyAlignment="true" applyProtection="true">
      <alignment horizontal="center" vertical="center" textRotation="0" wrapText="true" indent="0" shrinkToFit="false"/>
      <protection locked="true" hidden="false"/>
    </xf>
    <xf numFmtId="164" fontId="43" fillId="0" borderId="0" xfId="0" applyFont="true" applyBorder="false" applyAlignment="true" applyProtection="true">
      <alignment horizontal="general" vertical="center" textRotation="0" wrapText="true" indent="0" shrinkToFit="false"/>
      <protection locked="true" hidden="false"/>
    </xf>
    <xf numFmtId="164" fontId="44" fillId="0" borderId="0" xfId="0" applyFont="true" applyBorder="false" applyAlignment="true" applyProtection="true">
      <alignment horizontal="general" vertical="bottom" textRotation="0" wrapText="true" indent="0" shrinkToFit="false"/>
      <protection locked="true" hidden="false"/>
    </xf>
    <xf numFmtId="164" fontId="45" fillId="0" borderId="11" xfId="0" applyFont="true" applyBorder="true" applyAlignment="true" applyProtection="true">
      <alignment horizontal="center" vertical="center" textRotation="0" wrapText="true" indent="0" shrinkToFit="false"/>
      <protection locked="true" hidden="false"/>
    </xf>
    <xf numFmtId="164" fontId="43" fillId="0" borderId="11" xfId="0" applyFont="true" applyBorder="true" applyAlignment="true" applyProtection="true">
      <alignment horizontal="center" vertical="center" textRotation="0" wrapText="true" indent="0" shrinkToFit="false"/>
      <protection locked="true" hidden="false"/>
    </xf>
    <xf numFmtId="165" fontId="45" fillId="0" borderId="11" xfId="0" applyFont="true" applyBorder="true" applyAlignment="true" applyProtection="true">
      <alignment horizontal="center" vertical="center" textRotation="0" wrapText="true" indent="0" shrinkToFit="false"/>
      <protection locked="true" hidden="false"/>
    </xf>
    <xf numFmtId="164" fontId="43" fillId="0" borderId="0" xfId="0" applyFont="true" applyBorder="false" applyAlignment="true" applyProtection="true">
      <alignment horizontal="center" vertical="bottom" textRotation="0" wrapText="true" indent="0" shrinkToFit="false"/>
      <protection locked="true" hidden="false"/>
    </xf>
    <xf numFmtId="164" fontId="45" fillId="0" borderId="11" xfId="0" applyFont="true" applyBorder="true" applyAlignment="true" applyProtection="true">
      <alignment horizontal="center" vertical="center" textRotation="0" wrapText="false" indent="0" shrinkToFit="false"/>
      <protection locked="true" hidden="false"/>
    </xf>
    <xf numFmtId="164" fontId="42" fillId="0" borderId="11" xfId="0" applyFont="true" applyBorder="true" applyAlignment="true" applyProtection="true">
      <alignment horizontal="center" vertical="bottom" textRotation="0" wrapText="false" indent="0" shrinkToFit="false"/>
      <protection locked="true" hidden="false"/>
    </xf>
    <xf numFmtId="164" fontId="40" fillId="0" borderId="0" xfId="0" applyFont="true" applyBorder="false" applyAlignment="true" applyProtection="true">
      <alignment horizontal="general" vertical="bottom" textRotation="0" wrapText="false" indent="0" shrinkToFit="false"/>
      <protection locked="true" hidden="false"/>
    </xf>
    <xf numFmtId="164" fontId="40" fillId="0" borderId="0" xfId="0" applyFont="true" applyBorder="false" applyAlignment="true" applyProtection="true">
      <alignment horizontal="center" vertical="bottom" textRotation="0" wrapText="false" indent="0" shrinkToFit="false"/>
      <protection locked="true" hidden="false"/>
    </xf>
    <xf numFmtId="164" fontId="40" fillId="0" borderId="0" xfId="73" applyFont="true" applyBorder="true" applyAlignment="true" applyProtection="true">
      <alignment horizontal="general" vertical="top" textRotation="0" wrapText="false" indent="0" shrinkToFit="false"/>
      <protection locked="true" hidden="false"/>
    </xf>
    <xf numFmtId="164" fontId="23" fillId="0" borderId="0" xfId="74" applyFont="true" applyBorder="true" applyAlignment="true" applyProtection="true">
      <alignment horizontal="general" vertical="top" textRotation="0" wrapText="false" indent="0" shrinkToFit="false"/>
      <protection locked="true" hidden="false"/>
    </xf>
    <xf numFmtId="164" fontId="0" fillId="0" borderId="0" xfId="73" applyFont="true" applyBorder="true" applyAlignment="true" applyProtection="true">
      <alignment horizontal="general" vertical="top" textRotation="0" wrapText="false" indent="0" shrinkToFit="false"/>
      <protection locked="true" hidden="false"/>
    </xf>
    <xf numFmtId="164" fontId="24" fillId="0" borderId="0" xfId="73" applyFont="true" applyBorder="true" applyAlignment="true" applyProtection="true">
      <alignment horizontal="general" vertical="top" textRotation="0" wrapText="false" indent="0" shrinkToFit="false"/>
      <protection locked="true" hidden="false"/>
    </xf>
    <xf numFmtId="164" fontId="40" fillId="0" borderId="0" xfId="73" applyFont="true" applyBorder="true" applyAlignment="true" applyProtection="true">
      <alignment horizontal="center" vertical="top" textRotation="0" wrapText="false" indent="0" shrinkToFit="false"/>
      <protection locked="true" hidden="false"/>
    </xf>
    <xf numFmtId="164" fontId="22" fillId="0" borderId="0" xfId="73" applyFont="true" applyBorder="true" applyAlignment="true" applyProtection="true">
      <alignment horizontal="general" vertical="top" textRotation="0" wrapText="false" indent="0" shrinkToFit="false"/>
      <protection locked="true" hidden="false"/>
    </xf>
    <xf numFmtId="164" fontId="25" fillId="0" borderId="0" xfId="73" applyFont="true" applyBorder="true" applyAlignment="true" applyProtection="true">
      <alignment horizontal="general" vertical="top" textRotation="0" wrapText="false" indent="0" shrinkToFit="false"/>
      <protection locked="true" hidden="false"/>
    </xf>
    <xf numFmtId="164" fontId="23" fillId="0" borderId="0" xfId="73" applyFont="true" applyBorder="true" applyAlignment="true" applyProtection="true">
      <alignment horizontal="general" vertical="top" textRotation="0" wrapText="false" indent="0" shrinkToFit="false"/>
      <protection locked="true" hidden="false"/>
    </xf>
    <xf numFmtId="164" fontId="46" fillId="0" borderId="0" xfId="73" applyFont="true" applyBorder="true" applyAlignment="true" applyProtection="true">
      <alignment horizontal="center" vertical="top" textRotation="0" wrapText="false" indent="0" shrinkToFit="false"/>
      <protection locked="true" hidden="false"/>
    </xf>
    <xf numFmtId="164" fontId="47" fillId="24" borderId="0" xfId="0" applyFont="true" applyBorder="false" applyAlignment="true" applyProtection="true">
      <alignment horizontal="general" vertical="bottom" textRotation="0" wrapText="false" indent="0" shrinkToFit="false"/>
      <protection locked="true" hidden="false"/>
    </xf>
    <xf numFmtId="164" fontId="41" fillId="0" borderId="0" xfId="73" applyFont="true" applyBorder="true" applyAlignment="true" applyProtection="true">
      <alignment horizontal="general" vertical="top" textRotation="0" wrapText="false" indent="0" shrinkToFit="false"/>
      <protection locked="true" hidden="false"/>
    </xf>
    <xf numFmtId="164" fontId="48" fillId="0" borderId="20" xfId="0" applyFont="true" applyBorder="true" applyAlignment="true" applyProtection="true">
      <alignment horizontal="center" vertical="top" textRotation="0" wrapText="true" indent="0" shrinkToFit="false"/>
      <protection locked="true" hidden="false"/>
    </xf>
    <xf numFmtId="164" fontId="48" fillId="0" borderId="0" xfId="0" applyFont="true" applyBorder="false" applyAlignment="true" applyProtection="true">
      <alignment horizontal="center" vertical="bottom" textRotation="0" wrapText="false" indent="0" shrinkToFit="false"/>
      <protection locked="true" hidden="false"/>
    </xf>
    <xf numFmtId="164" fontId="49" fillId="0" borderId="11" xfId="0" applyFont="true" applyBorder="true" applyAlignment="true" applyProtection="true">
      <alignment horizontal="center" vertical="top" textRotation="0" wrapText="true" indent="0" shrinkToFit="false"/>
      <protection locked="true" hidden="false"/>
    </xf>
    <xf numFmtId="164" fontId="41" fillId="0" borderId="0" xfId="0" applyFont="true" applyBorder="true" applyAlignment="true" applyProtection="true">
      <alignment horizontal="general" vertical="bottom" textRotation="0" wrapText="false" indent="0" shrinkToFit="false"/>
      <protection locked="true" hidden="false"/>
    </xf>
    <xf numFmtId="164" fontId="40" fillId="0" borderId="0" xfId="0" applyFont="true" applyBorder="true" applyAlignment="true" applyProtection="true">
      <alignment horizontal="center" vertical="bottom" textRotation="0" wrapText="false" indent="0" shrinkToFit="false"/>
      <protection locked="true" hidden="false"/>
    </xf>
    <xf numFmtId="164" fontId="50" fillId="0" borderId="20" xfId="0" applyFont="true" applyBorder="true" applyAlignment="true" applyProtection="true">
      <alignment horizontal="center" vertical="bottom" textRotation="0" wrapText="false" indent="0" shrinkToFit="false"/>
      <protection locked="true" hidden="false"/>
    </xf>
    <xf numFmtId="164" fontId="50" fillId="0" borderId="0" xfId="0" applyFont="true" applyBorder="false" applyAlignment="true" applyProtection="true">
      <alignment horizontal="center" vertical="bottom" textRotation="0" wrapText="false" indent="0" shrinkToFit="false"/>
      <protection locked="true" hidden="false"/>
    </xf>
    <xf numFmtId="164" fontId="40" fillId="0" borderId="0" xfId="0" applyFont="true" applyBorder="true" applyAlignment="true" applyProtection="true">
      <alignment horizontal="general" vertical="bottom" textRotation="0" wrapText="false" indent="0" shrinkToFit="false"/>
      <protection locked="true" hidden="false"/>
    </xf>
    <xf numFmtId="164" fontId="40" fillId="0" borderId="20" xfId="0" applyFont="true" applyBorder="true" applyAlignment="true" applyProtection="true">
      <alignment horizontal="center" vertical="bottom" textRotation="0" wrapText="false" indent="0" shrinkToFit="false"/>
      <protection locked="true" hidden="false"/>
    </xf>
    <xf numFmtId="164" fontId="51" fillId="0" borderId="20" xfId="0" applyFont="true" applyBorder="true" applyAlignment="true" applyProtection="true">
      <alignment horizontal="center" vertical="bottom" textRotation="0" wrapText="true" indent="0" shrinkToFit="false"/>
      <protection locked="true" hidden="false"/>
    </xf>
    <xf numFmtId="164" fontId="52" fillId="0" borderId="21" xfId="0" applyFont="true" applyBorder="true" applyAlignment="true" applyProtection="true">
      <alignment horizontal="general" vertical="top" textRotation="0" wrapText="true" indent="0" shrinkToFit="false"/>
      <protection locked="true" hidden="false"/>
    </xf>
    <xf numFmtId="164" fontId="52" fillId="0" borderId="22" xfId="0" applyFont="true" applyBorder="true" applyAlignment="true" applyProtection="true">
      <alignment horizontal="center" vertical="top" textRotation="0" wrapText="true" indent="0" shrinkToFit="false"/>
      <protection locked="true" hidden="false"/>
    </xf>
    <xf numFmtId="164" fontId="52" fillId="0" borderId="23" xfId="0" applyFont="true" applyBorder="true" applyAlignment="true" applyProtection="true">
      <alignment horizontal="center" vertical="top" textRotation="0" wrapText="true" indent="0" shrinkToFit="false"/>
      <protection locked="true" hidden="false"/>
    </xf>
    <xf numFmtId="164" fontId="40" fillId="0" borderId="11" xfId="0" applyFont="true" applyBorder="true" applyAlignment="true" applyProtection="true">
      <alignment horizontal="general" vertical="bottom" textRotation="0" wrapText="false" indent="0" shrinkToFit="false"/>
      <protection locked="true" hidden="false"/>
    </xf>
    <xf numFmtId="167" fontId="40" fillId="0" borderId="11" xfId="0" applyFont="true" applyBorder="true" applyAlignment="true" applyProtection="true">
      <alignment horizontal="general" vertical="bottom" textRotation="0" wrapText="false" indent="0" shrinkToFit="false"/>
      <protection locked="true" hidden="false"/>
    </xf>
    <xf numFmtId="167" fontId="41" fillId="0" borderId="11" xfId="0" applyFont="true" applyBorder="true" applyAlignment="true" applyProtection="true">
      <alignment horizontal="general" vertical="bottom" textRotation="0" wrapText="false" indent="0" shrinkToFit="false"/>
      <protection locked="true" hidden="false"/>
    </xf>
    <xf numFmtId="164" fontId="52" fillId="0" borderId="24" xfId="0" applyFont="true" applyBorder="true" applyAlignment="true" applyProtection="true">
      <alignment horizontal="general" vertical="top" textRotation="0" wrapText="true" indent="0" shrinkToFit="false"/>
      <protection locked="true" hidden="false"/>
    </xf>
    <xf numFmtId="164" fontId="52" fillId="0" borderId="22" xfId="0" applyFont="true" applyBorder="true" applyAlignment="true" applyProtection="true">
      <alignment horizontal="general" vertical="top" textRotation="0" wrapText="true" indent="0" shrinkToFit="false"/>
      <protection locked="true" hidden="false"/>
    </xf>
    <xf numFmtId="164" fontId="52" fillId="0" borderId="25" xfId="0" applyFont="true" applyBorder="true" applyAlignment="true" applyProtection="true">
      <alignment horizontal="general" vertical="top" textRotation="0" wrapText="true" indent="0" shrinkToFit="false"/>
      <protection locked="true" hidden="false"/>
    </xf>
    <xf numFmtId="164" fontId="52" fillId="0" borderId="26" xfId="0" applyFont="true" applyBorder="true" applyAlignment="true" applyProtection="true">
      <alignment horizontal="general" vertical="top" textRotation="0" wrapText="true" indent="0" shrinkToFit="false"/>
      <protection locked="true" hidden="false"/>
    </xf>
    <xf numFmtId="164" fontId="52" fillId="0" borderId="24" xfId="0" applyFont="true" applyBorder="true" applyAlignment="true" applyProtection="true">
      <alignment horizontal="center" vertical="top" textRotation="0" wrapText="true" indent="0" shrinkToFit="false"/>
      <protection locked="true" hidden="false"/>
    </xf>
    <xf numFmtId="164" fontId="52" fillId="0" borderId="27" xfId="0" applyFont="true" applyBorder="true" applyAlignment="true" applyProtection="true">
      <alignment horizontal="center" vertical="top" textRotation="0" wrapText="true" indent="0" shrinkToFit="false"/>
      <protection locked="true" hidden="false"/>
    </xf>
    <xf numFmtId="164" fontId="52" fillId="0" borderId="28" xfId="0" applyFont="true" applyBorder="true" applyAlignment="true" applyProtection="true">
      <alignment horizontal="general" vertical="top" textRotation="0" wrapText="true" indent="0" shrinkToFit="false"/>
      <protection locked="true" hidden="false"/>
    </xf>
    <xf numFmtId="164" fontId="52" fillId="0" borderId="27" xfId="0" applyFont="true" applyBorder="true" applyAlignment="true" applyProtection="true">
      <alignment horizontal="general" vertical="top" textRotation="0" wrapText="true" indent="0" shrinkToFit="false"/>
      <protection locked="true" hidden="false"/>
    </xf>
    <xf numFmtId="164" fontId="52" fillId="0" borderId="29" xfId="0" applyFont="true" applyBorder="true" applyAlignment="true" applyProtection="true">
      <alignment horizontal="general" vertical="top" textRotation="0" wrapText="true" indent="0" shrinkToFit="false"/>
      <protection locked="true" hidden="false"/>
    </xf>
    <xf numFmtId="164" fontId="52" fillId="0" borderId="30" xfId="0" applyFont="true" applyBorder="true" applyAlignment="true" applyProtection="true">
      <alignment horizontal="center" vertical="top" textRotation="0" wrapText="true" indent="0" shrinkToFit="false"/>
      <protection locked="true" hidden="false"/>
    </xf>
    <xf numFmtId="164" fontId="52" fillId="0" borderId="31" xfId="0" applyFont="true" applyBorder="true" applyAlignment="true" applyProtection="true">
      <alignment horizontal="general" vertical="top" textRotation="0" wrapText="true" indent="0" shrinkToFit="false"/>
      <protection locked="true" hidden="false"/>
    </xf>
    <xf numFmtId="164" fontId="52" fillId="0" borderId="30" xfId="0" applyFont="true" applyBorder="true" applyAlignment="true" applyProtection="true">
      <alignment horizontal="general" vertical="top" textRotation="0" wrapText="true" indent="0" shrinkToFit="false"/>
      <protection locked="true" hidden="false"/>
    </xf>
    <xf numFmtId="164" fontId="52" fillId="0" borderId="32" xfId="0" applyFont="true" applyBorder="true" applyAlignment="true" applyProtection="true">
      <alignment horizontal="general" vertical="top" textRotation="0" wrapText="true" indent="0" shrinkToFit="false"/>
      <protection locked="true" hidden="false"/>
    </xf>
    <xf numFmtId="164" fontId="53" fillId="0" borderId="11" xfId="73" applyFont="true" applyBorder="true" applyAlignment="true" applyProtection="true">
      <alignment horizontal="center" vertical="bottom" textRotation="0" wrapText="false" indent="0" shrinkToFit="false"/>
      <protection locked="true" hidden="false"/>
    </xf>
    <xf numFmtId="164" fontId="41" fillId="0" borderId="0" xfId="0" applyFont="true" applyBorder="false" applyAlignment="true" applyProtection="true">
      <alignment horizontal="general" vertical="bottom" textRotation="0" wrapText="false" indent="0" shrinkToFit="false"/>
      <protection locked="true" hidden="false"/>
    </xf>
    <xf numFmtId="164" fontId="54" fillId="0" borderId="0" xfId="0" applyFont="true" applyBorder="false" applyAlignment="true" applyProtection="true">
      <alignment horizontal="general" vertical="bottom" textRotation="0" wrapText="false" indent="0" shrinkToFit="false"/>
      <protection locked="true" hidden="false"/>
    </xf>
    <xf numFmtId="164" fontId="41" fillId="0" borderId="11" xfId="0" applyFont="true" applyBorder="true" applyAlignment="true" applyProtection="true">
      <alignment horizontal="general" vertical="bottom" textRotation="0" wrapText="false" indent="0" shrinkToFit="false"/>
      <protection locked="true" hidden="false"/>
    </xf>
    <xf numFmtId="166" fontId="40" fillId="0" borderId="0" xfId="0" applyFont="true" applyBorder="false" applyAlignment="true" applyProtection="true">
      <alignment horizontal="center" vertical="bottom" textRotation="0" wrapText="false" indent="0" shrinkToFit="false"/>
      <protection locked="true" hidden="false"/>
    </xf>
    <xf numFmtId="164" fontId="17" fillId="0" borderId="0" xfId="0" applyFont="true" applyBorder="false" applyAlignment="true" applyProtection="true">
      <alignment horizontal="general" vertical="bottom" textRotation="0" wrapText="false" indent="0" shrinkToFit="false"/>
      <protection locked="true" hidden="false"/>
    </xf>
    <xf numFmtId="164" fontId="55" fillId="0" borderId="0" xfId="0" applyFont="true" applyBorder="true" applyAlignment="true" applyProtection="true">
      <alignment horizontal="center" vertical="bottom" textRotation="0" wrapText="false" indent="0" shrinkToFit="false"/>
      <protection locked="true" hidden="false"/>
    </xf>
    <xf numFmtId="164" fontId="56" fillId="0" borderId="0" xfId="0" applyFont="true" applyBorder="true" applyAlignment="true" applyProtection="true">
      <alignment horizontal="center" vertical="bottom" textRotation="0" wrapText="false" indent="0" shrinkToFit="false"/>
      <protection locked="true" hidden="false"/>
    </xf>
    <xf numFmtId="164" fontId="58" fillId="0" borderId="0" xfId="0" applyFont="true" applyBorder="false" applyAlignment="true" applyProtection="true">
      <alignment horizontal="general" vertical="bottom" textRotation="0" wrapText="false" indent="0" shrinkToFit="false"/>
      <protection locked="true" hidden="false"/>
    </xf>
    <xf numFmtId="164" fontId="59" fillId="0" borderId="0" xfId="0" applyFont="true" applyBorder="false" applyAlignment="true" applyProtection="true">
      <alignment horizontal="general" vertical="bottom" textRotation="0" wrapText="false" indent="0" shrinkToFit="false"/>
      <protection locked="true" hidden="false"/>
    </xf>
    <xf numFmtId="164" fontId="32" fillId="0" borderId="0" xfId="0" applyFont="true" applyBorder="false" applyAlignment="true" applyProtection="true">
      <alignment horizontal="general" vertical="bottom" textRotation="0" wrapText="false" indent="0" shrinkToFit="false"/>
      <protection locked="true" hidden="false"/>
    </xf>
    <xf numFmtId="164" fontId="60" fillId="0" borderId="11" xfId="0" applyFont="true" applyBorder="true" applyAlignment="true" applyProtection="true">
      <alignment horizontal="general" vertical="top" textRotation="0" wrapText="true" indent="0" shrinkToFit="false"/>
      <protection locked="true" hidden="false"/>
    </xf>
    <xf numFmtId="164" fontId="61" fillId="0" borderId="11" xfId="0" applyFont="true" applyBorder="true" applyAlignment="true" applyProtection="true">
      <alignment horizontal="right" vertical="top" textRotation="0" wrapText="true" indent="0" shrinkToFit="false"/>
      <protection locked="true" hidden="false"/>
    </xf>
    <xf numFmtId="164" fontId="61" fillId="0" borderId="11" xfId="0" applyFont="true" applyBorder="true" applyAlignment="true" applyProtection="true">
      <alignment horizontal="general" vertical="top" textRotation="0" wrapText="true" indent="0" shrinkToFit="false"/>
      <protection locked="true" hidden="false"/>
    </xf>
    <xf numFmtId="166" fontId="61" fillId="0" borderId="11" xfId="0" applyFont="true" applyBorder="true" applyAlignment="true" applyProtection="true">
      <alignment horizontal="general" vertical="top" textRotation="0" wrapText="true" indent="0" shrinkToFit="false"/>
      <protection locked="true" hidden="false"/>
    </xf>
    <xf numFmtId="166" fontId="60" fillId="0" borderId="11" xfId="0" applyFont="true" applyBorder="true" applyAlignment="true" applyProtection="true">
      <alignment horizontal="general" vertical="top" textRotation="0" wrapText="true" indent="0" shrinkToFit="false"/>
      <protection locked="true" hidden="false"/>
    </xf>
    <xf numFmtId="164" fontId="62" fillId="0" borderId="11" xfId="0" applyFont="true" applyBorder="true" applyAlignment="true" applyProtection="true">
      <alignment horizontal="center" vertical="top" textRotation="0" wrapText="true" indent="0" shrinkToFit="false"/>
      <protection locked="true" hidden="false"/>
    </xf>
    <xf numFmtId="164" fontId="63" fillId="0" borderId="0" xfId="0" applyFont="true" applyBorder="false" applyAlignment="true" applyProtection="true">
      <alignment horizontal="center" vertical="bottom" textRotation="0" wrapText="false" indent="0" shrinkToFit="false"/>
      <protection locked="true" hidden="false"/>
    </xf>
    <xf numFmtId="164" fontId="61" fillId="24" borderId="11" xfId="0" applyFont="true" applyBorder="true" applyAlignment="true" applyProtection="true">
      <alignment horizontal="general" vertical="top" textRotation="0" wrapText="true" indent="0" shrinkToFit="false"/>
      <protection locked="true" hidden="false"/>
    </xf>
    <xf numFmtId="164" fontId="64" fillId="0" borderId="0" xfId="0" applyFont="true" applyBorder="true" applyAlignment="true" applyProtection="true">
      <alignment horizontal="general" vertical="top" textRotation="0" wrapText="true" indent="0" shrinkToFit="false"/>
      <protection locked="true" hidden="false"/>
    </xf>
    <xf numFmtId="164" fontId="61" fillId="0" borderId="11" xfId="0" applyFont="true" applyBorder="true" applyAlignment="true" applyProtection="true">
      <alignment horizontal="center" vertical="top" textRotation="0" wrapText="true" indent="0" shrinkToFit="false"/>
      <protection locked="true" hidden="false"/>
    </xf>
    <xf numFmtId="164" fontId="61" fillId="0" borderId="33" xfId="0" applyFont="true" applyBorder="true" applyAlignment="true" applyProtection="true">
      <alignment horizontal="general" vertical="top" textRotation="0" wrapText="true" indent="0" shrinkToFit="false"/>
      <protection locked="true" hidden="false"/>
    </xf>
    <xf numFmtId="166" fontId="17" fillId="0" borderId="0" xfId="0" applyFont="true" applyBorder="false" applyAlignment="true" applyProtection="true">
      <alignment horizontal="general" vertical="bottom" textRotation="0" wrapText="false" indent="0" shrinkToFit="false"/>
      <protection locked="true" hidden="false"/>
    </xf>
    <xf numFmtId="164" fontId="25" fillId="0" borderId="11"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22" fillId="0" borderId="0" xfId="73" applyFont="true" applyBorder="true" applyAlignment="true" applyProtection="true">
      <alignment horizontal="general" vertical="center" textRotation="0" wrapText="false" indent="0" shrinkToFit="false"/>
      <protection locked="true" hidden="false"/>
    </xf>
    <xf numFmtId="164" fontId="0" fillId="0" borderId="0" xfId="73" applyFont="true" applyBorder="true" applyAlignment="true" applyProtection="true">
      <alignment horizontal="general" vertical="center" textRotation="0" wrapText="false" indent="0" shrinkToFit="false"/>
      <protection locked="true" hidden="false"/>
    </xf>
    <xf numFmtId="164" fontId="24" fillId="0" borderId="0" xfId="73" applyFont="true" applyBorder="true" applyAlignment="true" applyProtection="true">
      <alignment horizontal="general" vertical="center" textRotation="0" wrapText="false" indent="0" shrinkToFit="false"/>
      <protection locked="true" hidden="false"/>
    </xf>
    <xf numFmtId="164" fontId="0" fillId="0" borderId="0" xfId="0" applyFont="false" applyBorder="false" applyAlignment="true" applyProtection="true">
      <alignment horizontal="general" vertical="center" textRotation="0" wrapText="true" indent="0" shrinkToFit="false"/>
      <protection locked="true" hidden="false"/>
    </xf>
    <xf numFmtId="164" fontId="0" fillId="0" borderId="0" xfId="0" applyFont="false" applyBorder="false" applyAlignment="true" applyProtection="true">
      <alignment horizontal="justify" vertical="center" textRotation="0" wrapText="true" indent="0" shrinkToFit="false"/>
      <protection locked="true" hidden="false"/>
    </xf>
    <xf numFmtId="164" fontId="25" fillId="0" borderId="0" xfId="73" applyFont="true" applyBorder="true" applyAlignment="true" applyProtection="true">
      <alignment horizontal="general" vertical="center" textRotation="0" wrapText="false" indent="0" shrinkToFit="false"/>
      <protection locked="true" hidden="false"/>
    </xf>
    <xf numFmtId="164" fontId="27" fillId="0" borderId="0" xfId="73" applyFont="true" applyBorder="true" applyAlignment="true" applyProtection="true">
      <alignment horizontal="general" vertical="center" textRotation="0" wrapText="false" indent="0" shrinkToFit="false"/>
      <protection locked="true" hidden="false"/>
    </xf>
    <xf numFmtId="164" fontId="66" fillId="0" borderId="0" xfId="0" applyFont="true" applyBorder="false" applyAlignment="true" applyProtection="true">
      <alignment horizontal="general" vertical="bottom" textRotation="0" wrapText="false" indent="0" shrinkToFit="false"/>
      <protection locked="true" hidden="false"/>
    </xf>
    <xf numFmtId="164" fontId="67" fillId="0" borderId="11" xfId="0" applyFont="true" applyBorder="true" applyAlignment="true" applyProtection="true">
      <alignment horizontal="center" vertical="center" textRotation="0" wrapText="true" indent="0" shrinkToFit="false"/>
      <protection locked="true" hidden="false"/>
    </xf>
    <xf numFmtId="164" fontId="68" fillId="0" borderId="11" xfId="0" applyFont="true" applyBorder="true" applyAlignment="true" applyProtection="true">
      <alignment horizontal="center" vertical="center" textRotation="0" wrapText="true" indent="0" shrinkToFit="false"/>
      <protection locked="true" hidden="false"/>
    </xf>
    <xf numFmtId="164" fontId="40" fillId="0" borderId="11" xfId="0" applyFont="true" applyBorder="true" applyAlignment="true" applyProtection="true">
      <alignment horizontal="general" vertical="center" textRotation="0" wrapText="true" indent="0" shrinkToFit="false"/>
      <protection locked="true" hidden="false"/>
    </xf>
    <xf numFmtId="164" fontId="40" fillId="0" borderId="11" xfId="0" applyFont="true" applyBorder="true" applyAlignment="true" applyProtection="true">
      <alignment horizontal="center" vertical="center" textRotation="0" wrapText="true" indent="0" shrinkToFit="false"/>
      <protection locked="true" hidden="false"/>
    </xf>
    <xf numFmtId="164" fontId="40" fillId="0" borderId="11" xfId="0" applyFont="true" applyBorder="true" applyAlignment="true" applyProtection="true">
      <alignment horizontal="left" vertical="center" textRotation="0" wrapText="true" indent="0" shrinkToFit="false"/>
      <protection locked="true" hidden="false"/>
    </xf>
    <xf numFmtId="164" fontId="17" fillId="0" borderId="0" xfId="83" applyFont="true" applyBorder="true" applyAlignment="true" applyProtection="true">
      <alignment horizontal="general" vertical="top" textRotation="0" wrapText="false" indent="0" shrinkToFit="false"/>
      <protection locked="true" hidden="false"/>
    </xf>
    <xf numFmtId="164" fontId="22" fillId="0" borderId="0" xfId="73" applyFont="true" applyBorder="true" applyAlignment="true" applyProtection="true">
      <alignment horizontal="general" vertical="bottom" textRotation="0" wrapText="false" indent="0" shrinkToFit="false"/>
      <protection locked="true" hidden="false"/>
    </xf>
    <xf numFmtId="164" fontId="17" fillId="0" borderId="0" xfId="83" applyFont="true" applyBorder="true" applyAlignment="true" applyProtection="true">
      <alignment horizontal="general" vertical="bottom" textRotation="0" wrapText="false" indent="0" shrinkToFit="false"/>
      <protection locked="true" hidden="false"/>
    </xf>
    <xf numFmtId="164" fontId="17" fillId="0" borderId="0" xfId="73" applyFont="true" applyBorder="true" applyAlignment="true" applyProtection="true">
      <alignment horizontal="general" vertical="bottom" textRotation="0" wrapText="false" indent="0" shrinkToFit="false"/>
      <protection locked="true" hidden="false"/>
    </xf>
    <xf numFmtId="164" fontId="24" fillId="0" borderId="0" xfId="73" applyFont="true" applyBorder="true" applyAlignment="true" applyProtection="true">
      <alignment horizontal="general" vertical="bottom" textRotation="0" wrapText="false" indent="0" shrinkToFit="false"/>
      <protection locked="true" hidden="false"/>
    </xf>
    <xf numFmtId="164" fontId="25" fillId="0" borderId="0" xfId="73" applyFont="true" applyBorder="true" applyAlignment="true" applyProtection="true">
      <alignment horizontal="general" vertical="bottom" textRotation="0" wrapText="false" indent="0" shrinkToFit="false"/>
      <protection locked="true" hidden="false"/>
    </xf>
    <xf numFmtId="164" fontId="27" fillId="0" borderId="0" xfId="73" applyFont="true" applyBorder="true" applyAlignment="true" applyProtection="true">
      <alignment horizontal="left" vertical="bottom" textRotation="0" wrapText="false" indent="0" shrinkToFit="false"/>
      <protection locked="true" hidden="false"/>
    </xf>
    <xf numFmtId="164" fontId="17" fillId="0" borderId="34" xfId="83" applyFont="true" applyBorder="true" applyAlignment="true" applyProtection="true">
      <alignment horizontal="general" vertical="bottom" textRotation="0" wrapText="false" indent="0" shrinkToFit="false"/>
      <protection locked="true" hidden="false"/>
    </xf>
    <xf numFmtId="164" fontId="28" fillId="0" borderId="20" xfId="83" applyFont="true" applyBorder="true" applyAlignment="true" applyProtection="true">
      <alignment horizontal="center" vertical="top" textRotation="0" wrapText="true" indent="0" shrinkToFit="false"/>
      <protection locked="true" hidden="false"/>
    </xf>
    <xf numFmtId="164" fontId="25" fillId="0" borderId="0" xfId="83" applyFont="true" applyBorder="true" applyAlignment="true" applyProtection="true">
      <alignment horizontal="general" vertical="top" textRotation="0" wrapText="false" indent="0" shrinkToFit="false"/>
      <protection locked="true" hidden="false"/>
    </xf>
    <xf numFmtId="164" fontId="70" fillId="0" borderId="0" xfId="0" applyFont="true" applyBorder="false" applyAlignment="true" applyProtection="true">
      <alignment horizontal="general" vertical="bottom" textRotation="0" wrapText="false" indent="0" shrinkToFit="false"/>
      <protection locked="true" hidden="false"/>
    </xf>
    <xf numFmtId="164" fontId="17" fillId="0" borderId="20" xfId="83" applyFont="true" applyBorder="true" applyAlignment="true" applyProtection="true">
      <alignment horizontal="center" vertical="top" textRotation="0" wrapText="false" indent="0" shrinkToFit="false"/>
      <protection locked="true" hidden="false"/>
    </xf>
    <xf numFmtId="164" fontId="71" fillId="0" borderId="20" xfId="83" applyFont="true" applyBorder="true" applyAlignment="true" applyProtection="true">
      <alignment horizontal="center" vertical="top" textRotation="0" wrapText="false" indent="0" shrinkToFit="false"/>
      <protection locked="true" hidden="false"/>
    </xf>
    <xf numFmtId="164" fontId="71" fillId="0" borderId="20" xfId="83" applyFont="true" applyBorder="true" applyAlignment="true" applyProtection="true">
      <alignment horizontal="center" vertical="top" textRotation="0" wrapText="true" indent="0" shrinkToFit="false"/>
      <protection locked="true" hidden="false"/>
    </xf>
    <xf numFmtId="164" fontId="22" fillId="0" borderId="20" xfId="73" applyFont="true" applyBorder="true" applyAlignment="true" applyProtection="true">
      <alignment horizontal="center" vertical="top" textRotation="0" wrapText="false" indent="0" shrinkToFit="false"/>
      <protection locked="true" hidden="false"/>
    </xf>
    <xf numFmtId="166" fontId="22" fillId="0" borderId="20" xfId="73" applyFont="true" applyBorder="true" applyAlignment="true" applyProtection="true">
      <alignment horizontal="center" vertical="top" textRotation="0" wrapText="false" indent="0" shrinkToFit="false"/>
      <protection locked="true" hidden="false"/>
    </xf>
    <xf numFmtId="164" fontId="22" fillId="0" borderId="20" xfId="75" applyFont="true" applyBorder="true" applyAlignment="true" applyProtection="true">
      <alignment horizontal="center" vertical="top" textRotation="0" wrapText="false" indent="0" shrinkToFit="false"/>
      <protection locked="true" hidden="false"/>
    </xf>
    <xf numFmtId="168" fontId="22" fillId="0" borderId="20" xfId="73" applyFont="true" applyBorder="true" applyAlignment="true" applyProtection="true">
      <alignment horizontal="center" vertical="top" textRotation="0" wrapText="false" indent="0" shrinkToFit="false"/>
      <protection locked="true" hidden="false"/>
    </xf>
    <xf numFmtId="166" fontId="25" fillId="0" borderId="0" xfId="83" applyFont="true" applyBorder="true" applyAlignment="true" applyProtection="true">
      <alignment horizontal="general" vertical="top" textRotation="0" wrapText="false" indent="0" shrinkToFit="false"/>
      <protection locked="true" hidden="false"/>
    </xf>
    <xf numFmtId="166" fontId="22" fillId="24" borderId="20" xfId="76" applyFont="true" applyBorder="true" applyAlignment="true" applyProtection="true">
      <alignment horizontal="center" vertical="top" textRotation="0" wrapText="false" indent="0" shrinkToFit="false"/>
      <protection locked="true" hidden="false"/>
    </xf>
    <xf numFmtId="168" fontId="22" fillId="0" borderId="20" xfId="76" applyFont="true" applyBorder="true" applyAlignment="true" applyProtection="true">
      <alignment horizontal="center" vertical="top"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5" fillId="0" borderId="0" xfId="0" applyFont="true" applyBorder="true" applyAlignment="true" applyProtection="true">
      <alignment horizontal="justify" vertical="bottom" textRotation="0" wrapText="true" indent="0" shrinkToFit="false"/>
      <protection locked="true" hidden="false"/>
    </xf>
    <xf numFmtId="164" fontId="72" fillId="0" borderId="0" xfId="0" applyFont="true" applyBorder="false" applyAlignment="true" applyProtection="true">
      <alignment horizontal="justify" vertical="bottom" textRotation="0" wrapText="false" indent="0" shrinkToFit="false"/>
      <protection locked="true" hidden="false"/>
    </xf>
    <xf numFmtId="164" fontId="58" fillId="20" borderId="20" xfId="0" applyFont="true" applyBorder="true" applyAlignment="true" applyProtection="true">
      <alignment horizontal="general" vertical="bottom" textRotation="0" wrapText="false" indent="0" shrinkToFit="false"/>
      <protection locked="true" hidden="false"/>
    </xf>
    <xf numFmtId="164" fontId="58" fillId="20" borderId="20" xfId="0" applyFont="true" applyBorder="true" applyAlignment="true" applyProtection="true">
      <alignment horizontal="center" vertical="bottom" textRotation="0" wrapText="true" indent="0" shrinkToFit="false"/>
      <protection locked="true" hidden="false"/>
    </xf>
    <xf numFmtId="164" fontId="58" fillId="20" borderId="35" xfId="0" applyFont="true" applyBorder="true" applyAlignment="true" applyProtection="true">
      <alignment horizontal="center" vertical="bottom" textRotation="0" wrapText="true" indent="0" shrinkToFit="false"/>
      <protection locked="true" hidden="false"/>
    </xf>
    <xf numFmtId="164" fontId="58" fillId="20" borderId="24" xfId="0" applyFont="true" applyBorder="true" applyAlignment="true" applyProtection="true">
      <alignment horizontal="center" vertical="bottom" textRotation="0" wrapText="true" indent="0" shrinkToFit="false"/>
      <protection locked="true" hidden="false"/>
    </xf>
    <xf numFmtId="164" fontId="59" fillId="20" borderId="36" xfId="0" applyFont="true" applyBorder="true" applyAlignment="true" applyProtection="true">
      <alignment horizontal="general" vertical="bottom" textRotation="0" wrapText="false" indent="0" shrinkToFit="false"/>
      <protection locked="true" hidden="false"/>
    </xf>
    <xf numFmtId="164" fontId="59" fillId="20" borderId="24" xfId="0" applyFont="true" applyBorder="true" applyAlignment="true" applyProtection="true">
      <alignment horizontal="center" vertical="bottom" textRotation="0" wrapText="true" indent="0" shrinkToFit="false"/>
      <protection locked="true" hidden="false"/>
    </xf>
    <xf numFmtId="164" fontId="58" fillId="21" borderId="24" xfId="0" applyFont="true" applyBorder="true" applyAlignment="true" applyProtection="true">
      <alignment horizontal="center" vertical="bottom" textRotation="0" wrapText="true" indent="0" shrinkToFit="false"/>
      <protection locked="true" hidden="false"/>
    </xf>
    <xf numFmtId="164" fontId="59" fillId="20" borderId="20" xfId="0" applyFont="true" applyBorder="true" applyAlignment="true" applyProtection="true">
      <alignment horizontal="center" vertical="bottom" textRotation="0" wrapText="false" indent="0" shrinkToFit="false"/>
      <protection locked="true" hidden="false"/>
    </xf>
    <xf numFmtId="164" fontId="59" fillId="20" borderId="24" xfId="0" applyFont="true" applyBorder="true" applyAlignment="true" applyProtection="true">
      <alignment horizontal="general" vertical="bottom" textRotation="0" wrapText="false" indent="0" shrinkToFit="false"/>
      <protection locked="true" hidden="false"/>
    </xf>
    <xf numFmtId="164" fontId="59" fillId="0" borderId="24" xfId="0" applyFont="true" applyBorder="true" applyAlignment="true" applyProtection="true">
      <alignment horizontal="general" vertical="bottom" textRotation="0" wrapText="false" indent="0" shrinkToFit="false"/>
      <protection locked="true" hidden="false"/>
    </xf>
    <xf numFmtId="164" fontId="55" fillId="0" borderId="0" xfId="0" applyFont="true" applyBorder="false" applyAlignment="true" applyProtection="true">
      <alignment horizontal="center" vertical="bottom" textRotation="0" wrapText="false" indent="0" shrinkToFit="false"/>
      <protection locked="true" hidden="false"/>
    </xf>
    <xf numFmtId="164" fontId="73" fillId="0" borderId="0" xfId="0" applyFont="true" applyBorder="false" applyAlignment="true" applyProtection="true">
      <alignment horizontal="justify"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24" fillId="0" borderId="0" xfId="73" applyFont="true" applyBorder="true" applyAlignment="true" applyProtection="true">
      <alignment horizontal="left" vertical="top" textRotation="0" wrapText="false" indent="0" shrinkToFit="false"/>
      <protection locked="true" hidden="false"/>
    </xf>
    <xf numFmtId="164" fontId="0" fillId="0" borderId="0" xfId="73" applyFont="true" applyBorder="true" applyAlignment="true" applyProtection="true">
      <alignment horizontal="left" vertical="top" textRotation="0" wrapText="false" indent="0" shrinkToFit="false"/>
      <protection locked="true" hidden="false"/>
    </xf>
    <xf numFmtId="164" fontId="26" fillId="0" borderId="0" xfId="73" applyFont="true" applyBorder="true" applyAlignment="true" applyProtection="true">
      <alignment horizontal="left" vertical="top" textRotation="0" wrapText="false" indent="0" shrinkToFit="false"/>
      <protection locked="true" hidden="false"/>
    </xf>
    <xf numFmtId="164" fontId="55" fillId="0" borderId="0" xfId="0" applyFont="true" applyBorder="false" applyAlignment="true" applyProtection="true">
      <alignment horizontal="general" vertical="bottom" textRotation="0" wrapText="false" indent="0" shrinkToFit="false"/>
      <protection locked="true" hidden="false"/>
    </xf>
    <xf numFmtId="164" fontId="72" fillId="0" borderId="0" xfId="0" applyFont="true" applyBorder="false" applyAlignment="true" applyProtection="true">
      <alignment horizontal="left" vertical="bottom" textRotation="0" wrapText="false" indent="2" shrinkToFit="false"/>
      <protection locked="true" hidden="false"/>
    </xf>
    <xf numFmtId="164" fontId="58" fillId="0" borderId="20" xfId="0" applyFont="true" applyBorder="true" applyAlignment="true" applyProtection="true">
      <alignment horizontal="center" vertical="bottom" textRotation="0" wrapText="false" indent="0" shrinkToFit="false"/>
      <protection locked="true" hidden="false"/>
    </xf>
    <xf numFmtId="164" fontId="58" fillId="0" borderId="36" xfId="0" applyFont="true" applyBorder="true" applyAlignment="true" applyProtection="true">
      <alignment horizontal="center" vertical="bottom" textRotation="0" wrapText="false" indent="0" shrinkToFit="false"/>
      <protection locked="true" hidden="false"/>
    </xf>
    <xf numFmtId="164" fontId="58" fillId="0" borderId="24" xfId="0" applyFont="true" applyBorder="true" applyAlignment="true" applyProtection="true">
      <alignment horizontal="center" vertical="bottom" textRotation="0" wrapText="false" indent="0" shrinkToFit="false"/>
      <protection locked="true" hidden="false"/>
    </xf>
    <xf numFmtId="164" fontId="58" fillId="0" borderId="24" xfId="0" applyFont="true" applyBorder="true" applyAlignment="true" applyProtection="true">
      <alignment horizontal="general" vertical="bottom" textRotation="0" wrapText="false" indent="0" shrinkToFit="false"/>
      <protection locked="true" hidden="false"/>
    </xf>
    <xf numFmtId="164" fontId="58" fillId="0" borderId="20" xfId="0" applyFont="true" applyBorder="true" applyAlignment="true" applyProtection="true">
      <alignment horizontal="general" vertical="bottom" textRotation="0" wrapText="true" indent="0" shrinkToFit="false"/>
      <protection locked="true" hidden="false"/>
    </xf>
    <xf numFmtId="164" fontId="58" fillId="0" borderId="34" xfId="0" applyFont="true" applyBorder="true" applyAlignment="true" applyProtection="true">
      <alignment horizontal="center" vertical="bottom" textRotation="0" wrapText="true" indent="0" shrinkToFit="false"/>
      <protection locked="true" hidden="false"/>
    </xf>
    <xf numFmtId="164" fontId="58" fillId="0" borderId="20" xfId="0" applyFont="true" applyBorder="true" applyAlignment="true" applyProtection="true">
      <alignment horizontal="center" vertical="bottom" textRotation="0" wrapText="true" indent="0" shrinkToFit="false"/>
      <protection locked="true" hidden="false"/>
    </xf>
    <xf numFmtId="164" fontId="58" fillId="0" borderId="24" xfId="0" applyFont="true" applyBorder="true" applyAlignment="true" applyProtection="true">
      <alignment horizontal="center" vertical="bottom" textRotation="0" wrapText="true" indent="0" shrinkToFit="false"/>
      <protection locked="true" hidden="false"/>
    </xf>
    <xf numFmtId="164" fontId="58" fillId="0" borderId="24" xfId="0" applyFont="true" applyBorder="true" applyAlignment="true" applyProtection="true">
      <alignment horizontal="general" vertical="bottom" textRotation="0" wrapText="true" indent="0" shrinkToFit="false"/>
      <protection locked="true" hidden="false"/>
    </xf>
    <xf numFmtId="164" fontId="59" fillId="0" borderId="36" xfId="0" applyFont="true" applyBorder="true" applyAlignment="true" applyProtection="true">
      <alignment horizontal="general" vertical="bottom" textRotation="0" wrapText="false" indent="0" shrinkToFit="false"/>
      <protection locked="true" hidden="false"/>
    </xf>
    <xf numFmtId="164" fontId="59" fillId="0" borderId="24" xfId="0" applyFont="true" applyBorder="true" applyAlignment="true" applyProtection="true">
      <alignment horizontal="center" vertical="bottom" textRotation="0" wrapText="false" indent="0" shrinkToFit="false"/>
      <protection locked="true" hidden="false"/>
    </xf>
    <xf numFmtId="164" fontId="55" fillId="0" borderId="0" xfId="0" applyFont="true" applyBorder="false" applyAlignment="true" applyProtection="true">
      <alignment horizontal="left" vertical="bottom" textRotation="0" wrapText="false" indent="0" shrinkToFit="false"/>
      <protection locked="true" hidden="false"/>
    </xf>
    <xf numFmtId="164" fontId="58" fillId="0" borderId="36" xfId="0" applyFont="true" applyBorder="true" applyAlignment="true" applyProtection="true">
      <alignment horizontal="center" vertical="bottom" textRotation="0" wrapText="true" indent="0" shrinkToFit="false"/>
      <protection locked="true" hidden="false"/>
    </xf>
    <xf numFmtId="164" fontId="59" fillId="0" borderId="36" xfId="0" applyFont="true" applyBorder="true" applyAlignment="true" applyProtection="true">
      <alignment horizontal="center" vertical="bottom" textRotation="0" wrapText="false" indent="0" shrinkToFit="false"/>
      <protection locked="true" hidden="false"/>
    </xf>
    <xf numFmtId="164" fontId="59" fillId="0" borderId="36" xfId="0" applyFont="true" applyBorder="true" applyAlignment="true" applyProtection="true">
      <alignment horizontal="left" vertical="bottom" textRotation="0" wrapText="false" indent="0" shrinkToFit="false"/>
      <protection locked="true" hidden="false"/>
    </xf>
    <xf numFmtId="164" fontId="0" fillId="0" borderId="0" xfId="0" applyFont="false" applyBorder="false" applyAlignment="true" applyProtection="true">
      <alignment horizontal="left" vertical="bottom" textRotation="0" wrapText="false" indent="0" shrinkToFit="false"/>
      <protection locked="true" hidden="false"/>
    </xf>
    <xf numFmtId="164" fontId="58" fillId="0" borderId="36" xfId="0" applyFont="true" applyBorder="true" applyAlignment="true" applyProtection="true">
      <alignment horizontal="left" vertical="bottom" textRotation="0" wrapText="true" indent="0" shrinkToFit="false"/>
      <protection locked="true" hidden="false"/>
    </xf>
    <xf numFmtId="164" fontId="58" fillId="0" borderId="24" xfId="0" applyFont="true" applyBorder="true" applyAlignment="true" applyProtection="true">
      <alignment horizontal="left" vertical="bottom" textRotation="0" wrapText="true" indent="0" shrinkToFit="false"/>
      <protection locked="true" hidden="false"/>
    </xf>
    <xf numFmtId="164" fontId="58" fillId="0" borderId="20" xfId="0" applyFont="true" applyBorder="true" applyAlignment="true" applyProtection="true">
      <alignment horizontal="left" vertical="bottom" textRotation="0" wrapText="true" indent="0" shrinkToFit="false"/>
      <protection locked="true" hidden="false"/>
    </xf>
    <xf numFmtId="164" fontId="58" fillId="0" borderId="34" xfId="0" applyFont="true" applyBorder="true" applyAlignment="true" applyProtection="true">
      <alignment horizontal="left" vertical="bottom" textRotation="0" wrapText="true" indent="0" shrinkToFit="false"/>
      <protection locked="true" hidden="false"/>
    </xf>
    <xf numFmtId="164" fontId="59" fillId="0" borderId="24" xfId="0" applyFont="true" applyBorder="true" applyAlignment="true" applyProtection="true">
      <alignment horizontal="left" vertical="bottom" textRotation="0" wrapText="false" indent="0" shrinkToFit="false"/>
      <protection locked="true" hidden="false"/>
    </xf>
    <xf numFmtId="164" fontId="59" fillId="4" borderId="24" xfId="0" applyFont="true" applyBorder="true" applyAlignment="true" applyProtection="true">
      <alignment horizontal="left" vertical="bottom" textRotation="0" wrapText="false" indent="0" shrinkToFit="false"/>
      <protection locked="true" hidden="false"/>
    </xf>
    <xf numFmtId="164" fontId="59" fillId="0" borderId="0" xfId="0" applyFont="true" applyBorder="true" applyAlignment="true" applyProtection="true">
      <alignment horizontal="left" vertical="bottom" textRotation="0" wrapText="false" indent="0" shrinkToFit="false"/>
      <protection locked="true" hidden="false"/>
    </xf>
    <xf numFmtId="164" fontId="75" fillId="0" borderId="0" xfId="0" applyFont="true" applyBorder="false" applyAlignment="true" applyProtection="true">
      <alignment horizontal="left" vertical="bottom" textRotation="0" wrapText="false" indent="0" shrinkToFit="false"/>
      <protection locked="true" hidden="false"/>
    </xf>
    <xf numFmtId="169" fontId="59" fillId="0" borderId="24" xfId="0" applyFont="true" applyBorder="true" applyAlignment="true" applyProtection="true">
      <alignment horizontal="center" vertical="bottom" textRotation="0" wrapText="false" indent="0" shrinkToFit="false"/>
      <protection locked="true" hidden="false"/>
    </xf>
    <xf numFmtId="169" fontId="59" fillId="0" borderId="24" xfId="0" applyFont="true" applyBorder="true" applyAlignment="true" applyProtection="true">
      <alignment horizontal="left" vertical="bottom" textRotation="0" wrapText="false" indent="0" shrinkToFit="false"/>
      <protection locked="true" hidden="false"/>
    </xf>
    <xf numFmtId="169" fontId="59" fillId="4" borderId="24" xfId="0" applyFont="true" applyBorder="true" applyAlignment="true" applyProtection="true">
      <alignment horizontal="left" vertical="bottom" textRotation="0" wrapText="false" indent="0" shrinkToFit="false"/>
      <protection locked="true" hidden="false"/>
    </xf>
    <xf numFmtId="164" fontId="0" fillId="0" borderId="0" xfId="0" applyFont="false" applyBorder="false" applyAlignment="true" applyProtection="true">
      <alignment horizontal="left" vertical="center" textRotation="0" wrapText="false" indent="0" shrinkToFit="false"/>
      <protection locked="true" hidden="false"/>
    </xf>
    <xf numFmtId="164" fontId="17" fillId="0" borderId="0" xfId="61" applyFont="false" applyBorder="false" applyAlignment="true" applyProtection="true">
      <alignment horizontal="center" vertical="center" textRotation="0" wrapText="false" indent="0" shrinkToFit="false"/>
      <protection locked="true" hidden="false"/>
    </xf>
    <xf numFmtId="164" fontId="17" fillId="0" borderId="0" xfId="61" applyFont="false" applyBorder="false" applyAlignment="true" applyProtection="true">
      <alignment horizontal="left" vertical="center" textRotation="0" wrapText="false" indent="0" shrinkToFit="false"/>
      <protection locked="true" hidden="false"/>
    </xf>
    <xf numFmtId="164" fontId="17" fillId="0" borderId="0" xfId="61" applyFont="false" applyBorder="false" applyAlignment="true" applyProtection="true">
      <alignment horizontal="general" vertical="center" textRotation="0" wrapText="false" indent="0" shrinkToFit="false"/>
      <protection locked="true" hidden="false"/>
    </xf>
    <xf numFmtId="164" fontId="76" fillId="0" borderId="11" xfId="61" applyFont="true" applyBorder="true" applyAlignment="true" applyProtection="true">
      <alignment horizontal="center" vertical="center" textRotation="0" wrapText="true" indent="0" shrinkToFit="false"/>
      <protection locked="true" hidden="false"/>
    </xf>
    <xf numFmtId="164" fontId="76" fillId="0" borderId="0" xfId="61" applyFont="true" applyBorder="true" applyAlignment="true" applyProtection="true">
      <alignment horizontal="left" vertical="center" textRotation="0" wrapText="false" indent="0" shrinkToFit="false"/>
      <protection locked="true" hidden="false"/>
    </xf>
    <xf numFmtId="164" fontId="25" fillId="0" borderId="0" xfId="61" applyFont="true" applyBorder="true" applyAlignment="true" applyProtection="true">
      <alignment horizontal="left" vertical="center" textRotation="0" wrapText="false" indent="0" shrinkToFit="false"/>
      <protection locked="true" hidden="false"/>
    </xf>
    <xf numFmtId="164" fontId="77" fillId="0" borderId="0" xfId="61" applyFont="true" applyBorder="true" applyAlignment="true" applyProtection="true">
      <alignment horizontal="center" vertical="center" textRotation="0" wrapText="true" indent="0" shrinkToFit="false"/>
      <protection locked="true" hidden="false"/>
    </xf>
    <xf numFmtId="164" fontId="78" fillId="0" borderId="0" xfId="61" applyFont="true" applyBorder="true" applyAlignment="true" applyProtection="true">
      <alignment horizontal="center" vertical="center" textRotation="0" wrapText="true" indent="0" shrinkToFit="false"/>
      <protection locked="true" hidden="false"/>
    </xf>
    <xf numFmtId="164" fontId="79" fillId="0" borderId="0" xfId="61" applyFont="true" applyBorder="true" applyAlignment="true" applyProtection="true">
      <alignment horizontal="center" vertical="center" textRotation="0" wrapText="true" indent="0" shrinkToFit="false"/>
      <protection locked="true" hidden="false"/>
    </xf>
    <xf numFmtId="164" fontId="17" fillId="0" borderId="0" xfId="61" applyFont="false" applyBorder="true" applyAlignment="true" applyProtection="true">
      <alignment horizontal="center" vertical="center" textRotation="0" wrapText="false" indent="0" shrinkToFit="false"/>
      <protection locked="true" hidden="false"/>
    </xf>
    <xf numFmtId="164" fontId="80" fillId="0" borderId="0" xfId="0" applyFont="true" applyBorder="false" applyAlignment="true" applyProtection="true">
      <alignment horizontal="general" vertical="bottom" textRotation="0" wrapText="false" indent="0" shrinkToFit="false"/>
      <protection locked="true" hidden="false"/>
    </xf>
    <xf numFmtId="164" fontId="76" fillId="0" borderId="0" xfId="61" applyFont="true" applyBorder="true" applyAlignment="true" applyProtection="true">
      <alignment horizontal="center" vertical="center" textRotation="0" wrapText="false" indent="0" shrinkToFit="false"/>
      <protection locked="true" hidden="false"/>
    </xf>
    <xf numFmtId="164" fontId="76" fillId="0" borderId="0" xfId="61" applyFont="true" applyBorder="true" applyAlignment="true" applyProtection="true">
      <alignment horizontal="general" vertical="center" textRotation="0" wrapText="false" indent="0" shrinkToFit="false"/>
      <protection locked="true" hidden="false"/>
    </xf>
    <xf numFmtId="164" fontId="81" fillId="0" borderId="0" xfId="0" applyFont="true" applyBorder="false" applyAlignment="true" applyProtection="true">
      <alignment horizontal="general" vertical="center" textRotation="0" wrapText="false" indent="0" shrinkToFit="false"/>
      <protection locked="true" hidden="false"/>
    </xf>
    <xf numFmtId="164" fontId="82" fillId="0" borderId="0" xfId="61" applyFont="true" applyBorder="true" applyAlignment="true" applyProtection="true">
      <alignment horizontal="center" vertical="center" textRotation="0" wrapText="true" indent="0" shrinkToFit="false"/>
      <protection locked="true" hidden="false"/>
    </xf>
    <xf numFmtId="164" fontId="25" fillId="0" borderId="11" xfId="61" applyFont="true" applyBorder="true" applyAlignment="true" applyProtection="true">
      <alignment horizontal="center" vertical="center" textRotation="0" wrapText="true" indent="0" shrinkToFit="false"/>
      <protection locked="true" hidden="false"/>
    </xf>
    <xf numFmtId="164" fontId="25" fillId="0" borderId="11" xfId="61" applyFont="true" applyBorder="true" applyAlignment="true" applyProtection="true">
      <alignment horizontal="left" vertical="center" textRotation="0" wrapText="true" indent="0" shrinkToFit="false"/>
      <protection locked="true" hidden="false"/>
    </xf>
    <xf numFmtId="164" fontId="83" fillId="0" borderId="11" xfId="61" applyFont="true" applyBorder="true" applyAlignment="true" applyProtection="true">
      <alignment horizontal="center" vertical="center" textRotation="0" wrapText="true" indent="0" shrinkToFit="false"/>
      <protection locked="true" hidden="false"/>
    </xf>
    <xf numFmtId="164" fontId="0" fillId="0" borderId="11" xfId="0" applyFont="true" applyBorder="true" applyAlignment="true" applyProtection="true">
      <alignment horizontal="center" vertical="center" textRotation="0" wrapText="false" indent="0" shrinkToFit="false"/>
      <protection locked="true" hidden="false"/>
    </xf>
    <xf numFmtId="164" fontId="17" fillId="0" borderId="11" xfId="61" applyFont="true" applyBorder="true" applyAlignment="true" applyProtection="true">
      <alignment horizontal="center" vertical="center" textRotation="0" wrapText="false" indent="0" shrinkToFit="false"/>
      <protection locked="true" hidden="false"/>
    </xf>
    <xf numFmtId="170" fontId="17" fillId="0" borderId="11" xfId="61" applyFont="true" applyBorder="true" applyAlignment="true" applyProtection="true">
      <alignment horizontal="left" vertical="center" textRotation="0" wrapText="false" indent="0" shrinkToFit="false"/>
      <protection locked="true" hidden="false"/>
    </xf>
    <xf numFmtId="166" fontId="0" fillId="0" borderId="11" xfId="0" applyFont="false" applyBorder="true" applyAlignment="true" applyProtection="true">
      <alignment horizontal="center" vertical="center" textRotation="0" wrapText="false" indent="0" shrinkToFit="false"/>
      <protection locked="true" hidden="false"/>
    </xf>
    <xf numFmtId="168" fontId="0" fillId="0" borderId="11" xfId="0" applyFont="false" applyBorder="true" applyAlignment="true" applyProtection="true">
      <alignment horizontal="center" vertical="center" textRotation="0" wrapText="false" indent="0" shrinkToFit="false"/>
      <protection locked="true" hidden="false"/>
    </xf>
    <xf numFmtId="166" fontId="0" fillId="0" borderId="0" xfId="0" applyFont="false" applyBorder="false" applyAlignment="true" applyProtection="true">
      <alignment horizontal="general" vertical="center" textRotation="0" wrapText="false" indent="0" shrinkToFit="false"/>
      <protection locked="true" hidden="false"/>
    </xf>
    <xf numFmtId="164" fontId="40" fillId="0" borderId="11" xfId="61" applyFont="true" applyBorder="true" applyAlignment="true" applyProtection="true">
      <alignment horizontal="center" vertical="center" textRotation="0" wrapText="false" indent="0" shrinkToFit="false"/>
      <protection locked="true" hidden="false"/>
    </xf>
    <xf numFmtId="164" fontId="17" fillId="0" borderId="11" xfId="61" applyFont="true" applyBorder="true" applyAlignment="true" applyProtection="true">
      <alignment horizontal="center" vertical="center" textRotation="0" wrapText="true" indent="0" shrinkToFit="false"/>
      <protection locked="true" hidden="false"/>
    </xf>
    <xf numFmtId="164" fontId="17" fillId="0" borderId="0" xfId="60" applyFont="false" applyBorder="true" applyAlignment="true" applyProtection="true">
      <alignment horizontal="general" vertical="bottom" textRotation="0" wrapText="false" indent="0" shrinkToFit="false"/>
      <protection locked="true" hidden="false"/>
    </xf>
    <xf numFmtId="164" fontId="17" fillId="0" borderId="0" xfId="60" applyFont="false" applyBorder="true" applyAlignment="true" applyProtection="true">
      <alignment horizontal="left" vertical="bottom" textRotation="0" wrapText="false" indent="0" shrinkToFit="false"/>
      <protection locked="true" hidden="false"/>
    </xf>
    <xf numFmtId="164" fontId="76" fillId="0" borderId="11" xfId="60" applyFont="true" applyBorder="true" applyAlignment="true" applyProtection="true">
      <alignment horizontal="center" vertical="bottom" textRotation="0" wrapText="true" indent="0" shrinkToFit="false"/>
      <protection locked="true" hidden="false"/>
    </xf>
    <xf numFmtId="164" fontId="76" fillId="0" borderId="0" xfId="61" applyFont="true" applyBorder="true" applyAlignment="true" applyProtection="true">
      <alignment horizontal="left" vertical="bottom" textRotation="0" wrapText="false" indent="0" shrinkToFit="false"/>
      <protection locked="true" hidden="false"/>
    </xf>
    <xf numFmtId="164" fontId="76" fillId="0" borderId="0" xfId="60" applyFont="true" applyBorder="true" applyAlignment="true" applyProtection="true">
      <alignment horizontal="center" vertical="bottom" textRotation="0" wrapText="true" indent="0" shrinkToFit="false"/>
      <protection locked="true" hidden="false"/>
    </xf>
    <xf numFmtId="164" fontId="25" fillId="0" borderId="0" xfId="61" applyFont="true" applyBorder="true" applyAlignment="true" applyProtection="true">
      <alignment horizontal="left" vertical="bottom" textRotation="0" wrapText="false" indent="0" shrinkToFit="false"/>
      <protection locked="true" hidden="false"/>
    </xf>
    <xf numFmtId="164" fontId="77" fillId="0" borderId="0" xfId="61" applyFont="true" applyBorder="true" applyAlignment="true" applyProtection="true">
      <alignment horizontal="center" vertical="top" textRotation="0" wrapText="true" indent="0" shrinkToFit="false"/>
      <protection locked="true" hidden="false"/>
    </xf>
    <xf numFmtId="164" fontId="78" fillId="0" borderId="0" xfId="61" applyFont="true" applyBorder="true" applyAlignment="true" applyProtection="true">
      <alignment horizontal="center" vertical="top" textRotation="0" wrapText="true" indent="0" shrinkToFit="false"/>
      <protection locked="true" hidden="false"/>
    </xf>
    <xf numFmtId="164" fontId="79" fillId="0" borderId="0" xfId="61" applyFont="true" applyBorder="true" applyAlignment="true" applyProtection="true">
      <alignment horizontal="center" vertical="bottom" textRotation="0" wrapText="true" indent="0" shrinkToFit="false"/>
      <protection locked="true" hidden="false"/>
    </xf>
    <xf numFmtId="164" fontId="17" fillId="0" borderId="0" xfId="61" applyFont="false" applyBorder="true" applyAlignment="true" applyProtection="true">
      <alignment horizontal="center" vertical="bottom" textRotation="0" wrapText="false" indent="0" shrinkToFit="false"/>
      <protection locked="true" hidden="false"/>
    </xf>
    <xf numFmtId="164" fontId="79" fillId="0" borderId="0" xfId="60" applyFont="true" applyBorder="true" applyAlignment="true" applyProtection="true">
      <alignment horizontal="center" vertical="bottom" textRotation="0" wrapText="true" indent="0" shrinkToFit="false"/>
      <protection locked="true" hidden="false"/>
    </xf>
    <xf numFmtId="164" fontId="17" fillId="0" borderId="0" xfId="60" applyFont="false" applyBorder="true" applyAlignment="true" applyProtection="true">
      <alignment horizontal="center" vertical="bottom" textRotation="0" wrapText="false" indent="0" shrinkToFit="false"/>
      <protection locked="true" hidden="false"/>
    </xf>
    <xf numFmtId="164" fontId="76" fillId="0" borderId="0" xfId="61" applyFont="true" applyBorder="true" applyAlignment="true" applyProtection="true">
      <alignment horizontal="center" vertical="bottom" textRotation="0" wrapText="false" indent="0" shrinkToFit="false"/>
      <protection locked="true" hidden="false"/>
    </xf>
    <xf numFmtId="164" fontId="76" fillId="0" borderId="0" xfId="61" applyFont="true" applyBorder="true" applyAlignment="true" applyProtection="true">
      <alignment horizontal="general" vertical="bottom" textRotation="0" wrapText="false" indent="0" shrinkToFit="false"/>
      <protection locked="true" hidden="false"/>
    </xf>
    <xf numFmtId="164" fontId="76" fillId="0" borderId="0" xfId="60" applyFont="true" applyBorder="true" applyAlignment="true" applyProtection="true">
      <alignment horizontal="general" vertical="bottom" textRotation="0" wrapText="false" indent="0" shrinkToFit="false"/>
      <protection locked="true" hidden="false"/>
    </xf>
    <xf numFmtId="164" fontId="25" fillId="0" borderId="11" xfId="60" applyFont="true" applyBorder="true" applyAlignment="true" applyProtection="true">
      <alignment horizontal="center" vertical="top" textRotation="0" wrapText="true" indent="0" shrinkToFit="false"/>
      <protection locked="true" hidden="false"/>
    </xf>
    <xf numFmtId="164" fontId="25" fillId="0" borderId="11" xfId="60" applyFont="true" applyBorder="true" applyAlignment="true" applyProtection="true">
      <alignment horizontal="left" vertical="top" textRotation="0" wrapText="true" indent="0" shrinkToFit="false"/>
      <protection locked="true" hidden="false"/>
    </xf>
    <xf numFmtId="164" fontId="83" fillId="0" borderId="11" xfId="60" applyFont="true" applyBorder="true" applyAlignment="true" applyProtection="true">
      <alignment horizontal="center" vertical="top" textRotation="0" wrapText="true" indent="0" shrinkToFit="false"/>
      <protection locked="true" hidden="false"/>
    </xf>
    <xf numFmtId="164" fontId="28" fillId="0" borderId="0" xfId="0" applyFont="true" applyBorder="false" applyAlignment="true" applyProtection="true">
      <alignment horizontal="general" vertical="bottom" textRotation="0" wrapText="false" indent="0" shrinkToFit="false"/>
      <protection locked="true" hidden="false"/>
    </xf>
    <xf numFmtId="164" fontId="0" fillId="0" borderId="11" xfId="0" applyFont="true" applyBorder="true" applyAlignment="true" applyProtection="true">
      <alignment horizontal="center" vertical="bottom" textRotation="0" wrapText="false" indent="0" shrinkToFit="false"/>
      <protection locked="true" hidden="false"/>
    </xf>
    <xf numFmtId="164" fontId="17" fillId="0" borderId="11" xfId="60" applyFont="true" applyBorder="true" applyAlignment="true" applyProtection="true">
      <alignment horizontal="center" vertical="center" textRotation="0" wrapText="false" indent="0" shrinkToFit="false"/>
      <protection locked="true" hidden="false"/>
    </xf>
    <xf numFmtId="171" fontId="17" fillId="25" borderId="11" xfId="61" applyFont="true" applyBorder="true" applyAlignment="true" applyProtection="true">
      <alignment horizontal="left" vertical="center" textRotation="0" wrapText="false" indent="0" shrinkToFit="false"/>
      <protection locked="true" hidden="false"/>
    </xf>
    <xf numFmtId="166" fontId="30" fillId="25" borderId="11" xfId="60" applyFont="true" applyBorder="true" applyAlignment="true" applyProtection="true">
      <alignment horizontal="center" vertical="bottom" textRotation="0" wrapText="false" indent="0" shrinkToFit="false"/>
      <protection locked="true" hidden="false"/>
    </xf>
    <xf numFmtId="172" fontId="30" fillId="25" borderId="11" xfId="60" applyFont="true" applyBorder="true" applyAlignment="true" applyProtection="true">
      <alignment horizontal="center" vertical="bottom" textRotation="0" wrapText="false" indent="0" shrinkToFit="false"/>
      <protection locked="true" hidden="false"/>
    </xf>
    <xf numFmtId="166" fontId="28" fillId="0" borderId="0" xfId="0" applyFont="true" applyBorder="false" applyAlignment="true" applyProtection="true">
      <alignment horizontal="general" vertical="bottom" textRotation="0" wrapText="false" indent="0" shrinkToFit="false"/>
      <protection locked="true" hidden="false"/>
    </xf>
    <xf numFmtId="164" fontId="40" fillId="0" borderId="11" xfId="60" applyFont="true" applyBorder="true" applyAlignment="true" applyProtection="true">
      <alignment horizontal="center" vertical="center" textRotation="0" wrapText="false" indent="0" shrinkToFit="false"/>
      <protection locked="true" hidden="false"/>
    </xf>
    <xf numFmtId="166" fontId="30" fillId="25" borderId="37" xfId="60" applyFont="true" applyBorder="true" applyAlignment="true" applyProtection="true">
      <alignment horizontal="center" vertical="bottom" textRotation="0" wrapText="false" indent="0" shrinkToFit="false"/>
      <protection locked="true" hidden="false"/>
    </xf>
    <xf numFmtId="172" fontId="30" fillId="25" borderId="37" xfId="60" applyFont="true" applyBorder="true" applyAlignment="true" applyProtection="true">
      <alignment horizontal="center" vertical="bottom" textRotation="0" wrapText="false" indent="0" shrinkToFit="false"/>
      <protection locked="true" hidden="false"/>
    </xf>
    <xf numFmtId="164" fontId="17" fillId="0" borderId="11" xfId="60" applyFont="true" applyBorder="true" applyAlignment="true" applyProtection="true">
      <alignment horizontal="center" vertical="bottom" textRotation="0" wrapText="true" indent="0" shrinkToFit="false"/>
      <protection locked="true" hidden="false"/>
    </xf>
    <xf numFmtId="164" fontId="25" fillId="0" borderId="0" xfId="60" applyFont="true" applyBorder="true" applyAlignment="true" applyProtection="true">
      <alignment horizontal="center" vertical="bottom" textRotation="0" wrapText="true" indent="0" shrinkToFit="false"/>
      <protection locked="true" hidden="false"/>
    </xf>
    <xf numFmtId="164" fontId="25" fillId="0" borderId="0" xfId="60" applyFont="true" applyBorder="true" applyAlignment="true" applyProtection="true">
      <alignment horizontal="left" vertical="bottom" textRotation="0" wrapText="false" indent="0" shrinkToFit="false"/>
      <protection locked="true" hidden="false"/>
    </xf>
    <xf numFmtId="166" fontId="30" fillId="0" borderId="0" xfId="60" applyFont="true" applyBorder="true" applyAlignment="true" applyProtection="true">
      <alignment horizontal="center" vertical="bottom" textRotation="0" wrapText="false" indent="0" shrinkToFit="false"/>
      <protection locked="true" hidden="false"/>
    </xf>
    <xf numFmtId="172" fontId="30" fillId="0" borderId="0" xfId="60" applyFont="true" applyBorder="true" applyAlignment="true" applyProtection="true">
      <alignment horizontal="center" vertical="bottom" textRotation="0" wrapText="false" indent="0" shrinkToFit="false"/>
      <protection locked="true" hidden="false"/>
    </xf>
    <xf numFmtId="164" fontId="17" fillId="0" borderId="0" xfId="60" applyFont="false" applyBorder="false" applyAlignment="true" applyProtection="true">
      <alignment horizontal="general" vertical="bottom" textRotation="0" wrapText="false" indent="0" shrinkToFit="false"/>
      <protection locked="true" hidden="false"/>
    </xf>
    <xf numFmtId="164" fontId="17" fillId="0" borderId="0" xfId="60" applyFont="false" applyBorder="false" applyAlignment="true" applyProtection="true">
      <alignment horizontal="left" vertical="bottom" textRotation="0" wrapText="false" indent="0" shrinkToFit="false"/>
      <protection locked="true" hidden="false"/>
    </xf>
    <xf numFmtId="164" fontId="17" fillId="0" borderId="0" xfId="60" applyFont="false" applyBorder="false" applyAlignment="true" applyProtection="true">
      <alignment horizontal="center" vertical="bottom" textRotation="0" wrapText="false" indent="0" shrinkToFit="false"/>
      <protection locked="true" hidden="false"/>
    </xf>
    <xf numFmtId="164" fontId="76" fillId="0" borderId="0" xfId="60" applyFont="true" applyBorder="true" applyAlignment="true" applyProtection="true">
      <alignment horizontal="left" vertical="bottom" textRotation="0" wrapText="false" indent="0" shrinkToFit="false"/>
      <protection locked="true" hidden="false"/>
    </xf>
    <xf numFmtId="164" fontId="85" fillId="0" borderId="0" xfId="60" applyFont="true" applyBorder="true" applyAlignment="true" applyProtection="true">
      <alignment horizontal="left" vertical="bottom" textRotation="0" wrapText="false" indent="0" shrinkToFit="false"/>
      <protection locked="true" hidden="false"/>
    </xf>
    <xf numFmtId="164" fontId="76" fillId="0" borderId="0" xfId="60" applyFont="true" applyBorder="true" applyAlignment="true" applyProtection="true">
      <alignment horizontal="center" vertical="bottom" textRotation="0" wrapText="false" indent="0" shrinkToFit="false"/>
      <protection locked="true" hidden="false"/>
    </xf>
    <xf numFmtId="164" fontId="17" fillId="0" borderId="10" xfId="60" applyFont="false" applyBorder="true" applyAlignment="true" applyProtection="true">
      <alignment horizontal="general" vertical="bottom" textRotation="0" wrapText="false" indent="0" shrinkToFit="false"/>
      <protection locked="true" hidden="false"/>
    </xf>
    <xf numFmtId="164" fontId="17" fillId="0" borderId="17" xfId="60" applyFont="false" applyBorder="true" applyAlignment="true" applyProtection="true">
      <alignment horizontal="left" vertical="bottom" textRotation="0" wrapText="false" indent="0" shrinkToFit="false"/>
      <protection locked="true" hidden="false"/>
    </xf>
    <xf numFmtId="164" fontId="17" fillId="0" borderId="17" xfId="60" applyFont="false" applyBorder="true" applyAlignment="true" applyProtection="true">
      <alignment horizontal="center" vertical="bottom" textRotation="0" wrapText="false" indent="0" shrinkToFit="false"/>
      <protection locked="true" hidden="false"/>
    </xf>
    <xf numFmtId="164" fontId="17" fillId="0" borderId="38" xfId="60" applyFont="false" applyBorder="true" applyAlignment="true" applyProtection="true">
      <alignment horizontal="center" vertical="bottom" textRotation="0" wrapText="false" indent="0" shrinkToFit="false"/>
      <protection locked="true" hidden="false"/>
    </xf>
    <xf numFmtId="164" fontId="83" fillId="0" borderId="11" xfId="60" applyFont="true" applyBorder="true" applyAlignment="true" applyProtection="true">
      <alignment horizontal="left" vertical="top" textRotation="0" wrapText="true" indent="0" shrinkToFit="false"/>
      <protection locked="true" hidden="false"/>
    </xf>
    <xf numFmtId="164" fontId="87" fillId="0" borderId="11" xfId="80" applyFont="true" applyBorder="true" applyAlignment="true" applyProtection="true">
      <alignment horizontal="center" vertical="top" textRotation="0" wrapText="true" indent="0" shrinkToFit="false"/>
      <protection locked="true" hidden="false"/>
    </xf>
    <xf numFmtId="164" fontId="25" fillId="0" borderId="39" xfId="60" applyFont="true" applyBorder="true" applyAlignment="true" applyProtection="true">
      <alignment horizontal="center" vertical="bottom" textRotation="0" wrapText="false" indent="0" shrinkToFit="false"/>
      <protection locked="true" hidden="false"/>
    </xf>
    <xf numFmtId="164" fontId="88" fillId="0" borderId="11" xfId="0" applyFont="true" applyBorder="true" applyAlignment="true" applyProtection="true">
      <alignment horizontal="general" vertical="bottom" textRotation="0" wrapText="false" indent="0" shrinkToFit="false"/>
      <protection locked="true" hidden="false"/>
    </xf>
    <xf numFmtId="164" fontId="88" fillId="0" borderId="11" xfId="0" applyFont="true" applyBorder="true" applyAlignment="true" applyProtection="true">
      <alignment horizontal="center" vertical="bottom" textRotation="0" wrapText="false" indent="0" shrinkToFit="false"/>
      <protection locked="true" hidden="false"/>
    </xf>
    <xf numFmtId="168" fontId="88" fillId="0" borderId="11" xfId="0" applyFont="true" applyBorder="true" applyAlignment="true" applyProtection="true">
      <alignment horizontal="general" vertical="bottom" textRotation="0" wrapText="false" indent="0" shrinkToFit="false"/>
      <protection locked="true" hidden="false"/>
    </xf>
    <xf numFmtId="166" fontId="0" fillId="0" borderId="0" xfId="0" applyFont="false" applyBorder="false" applyAlignment="true" applyProtection="true">
      <alignment horizontal="general" vertical="bottom" textRotation="0" wrapText="false" indent="0" shrinkToFit="false"/>
      <protection locked="true" hidden="false"/>
    </xf>
    <xf numFmtId="164" fontId="25" fillId="24" borderId="11" xfId="61" applyFont="true" applyBorder="true" applyAlignment="true" applyProtection="true">
      <alignment horizontal="center" vertical="center" textRotation="0" wrapText="true" indent="0" shrinkToFit="false"/>
      <protection locked="true" hidden="false"/>
    </xf>
    <xf numFmtId="164" fontId="25" fillId="0" borderId="11" xfId="61" applyFont="true" applyBorder="true" applyAlignment="true" applyProtection="true">
      <alignment horizontal="center" vertical="center" textRotation="0" wrapText="false" indent="0" shrinkToFit="false"/>
      <protection locked="true" hidden="false"/>
    </xf>
    <xf numFmtId="171" fontId="25" fillId="0" borderId="11" xfId="61" applyFont="true" applyBorder="true" applyAlignment="true" applyProtection="true">
      <alignment horizontal="left" vertical="center" textRotation="0" wrapText="false" indent="0" shrinkToFit="false"/>
      <protection locked="true" hidden="false"/>
    </xf>
    <xf numFmtId="166" fontId="25" fillId="0" borderId="11" xfId="0" applyFont="true" applyBorder="true" applyAlignment="true" applyProtection="true">
      <alignment horizontal="center" vertical="center" textRotation="0" wrapText="false" indent="0" shrinkToFit="false"/>
      <protection locked="true" hidden="false"/>
    </xf>
    <xf numFmtId="172" fontId="25" fillId="0" borderId="11" xfId="0" applyFont="true" applyBorder="true" applyAlignment="true" applyProtection="true">
      <alignment horizontal="center" vertical="center" textRotation="0" wrapText="false" indent="0" shrinkToFit="false"/>
      <protection locked="true" hidden="false"/>
    </xf>
    <xf numFmtId="164" fontId="41" fillId="25" borderId="11" xfId="61" applyFont="true" applyBorder="true" applyAlignment="true" applyProtection="true">
      <alignment horizontal="center" vertical="center" textRotation="0" wrapText="false" indent="0" shrinkToFit="false"/>
      <protection locked="true" hidden="false"/>
    </xf>
    <xf numFmtId="171" fontId="25" fillId="25" borderId="11" xfId="61" applyFont="true" applyBorder="true" applyAlignment="true" applyProtection="true">
      <alignment horizontal="left" vertical="center" textRotation="0" wrapText="false" indent="0" shrinkToFit="false"/>
      <protection locked="true" hidden="false"/>
    </xf>
    <xf numFmtId="166" fontId="25" fillId="25" borderId="11" xfId="0" applyFont="true" applyBorder="true" applyAlignment="true" applyProtection="true">
      <alignment horizontal="center" vertical="center" textRotation="0" wrapText="false" indent="0" shrinkToFit="false"/>
      <protection locked="true" hidden="false"/>
    </xf>
    <xf numFmtId="172" fontId="25" fillId="25" borderId="11" xfId="0" applyFont="true" applyBorder="true" applyAlignment="true" applyProtection="true">
      <alignment horizontal="center" vertical="center" textRotation="0" wrapText="false" indent="0" shrinkToFit="false"/>
      <protection locked="true" hidden="false"/>
    </xf>
    <xf numFmtId="164" fontId="17" fillId="0" borderId="0" xfId="78" applyFont="true" applyBorder="true" applyAlignment="true" applyProtection="true">
      <alignment horizontal="general" vertical="center" textRotation="0" wrapText="false" indent="0" shrinkToFit="false"/>
      <protection locked="true" hidden="false"/>
    </xf>
    <xf numFmtId="164" fontId="17" fillId="0" borderId="0" xfId="78" applyFont="true" applyBorder="true" applyAlignment="true" applyProtection="true">
      <alignment horizontal="center" vertical="center" textRotation="0" wrapText="false" indent="0" shrinkToFit="false"/>
      <protection locked="true" hidden="false"/>
    </xf>
    <xf numFmtId="164" fontId="17" fillId="0" borderId="0" xfId="73" applyFont="true" applyBorder="true" applyAlignment="true" applyProtection="true">
      <alignment horizontal="general" vertical="center" textRotation="0" wrapText="false" indent="0" shrinkToFit="false"/>
      <protection locked="true" hidden="false"/>
    </xf>
    <xf numFmtId="164" fontId="23" fillId="0" borderId="0" xfId="78" applyFont="true" applyBorder="true" applyAlignment="true" applyProtection="true">
      <alignment horizontal="general" vertical="center" textRotation="0" wrapText="false" indent="0" shrinkToFit="false"/>
      <protection locked="true" hidden="false"/>
    </xf>
    <xf numFmtId="164" fontId="40" fillId="0" borderId="0" xfId="78" applyFont="true" applyBorder="true" applyAlignment="true" applyProtection="true">
      <alignment horizontal="center" vertical="center" textRotation="0" wrapText="false" indent="0" shrinkToFit="false"/>
      <protection locked="true" hidden="false"/>
    </xf>
    <xf numFmtId="164" fontId="40" fillId="0" borderId="0" xfId="78" applyFont="true" applyBorder="true" applyAlignment="true" applyProtection="true">
      <alignment horizontal="general" vertical="center" textRotation="0" wrapText="false" indent="0" shrinkToFit="false"/>
      <protection locked="true" hidden="false"/>
    </xf>
    <xf numFmtId="164" fontId="89" fillId="0" borderId="0" xfId="0" applyFont="true" applyBorder="false" applyAlignment="true" applyProtection="true">
      <alignment horizontal="general" vertical="bottom" textRotation="0" wrapText="false" indent="0" shrinkToFit="false"/>
      <protection locked="true" hidden="false"/>
    </xf>
    <xf numFmtId="164" fontId="28" fillId="0" borderId="11" xfId="78" applyFont="true" applyBorder="true" applyAlignment="true" applyProtection="true">
      <alignment horizontal="center" vertical="center" textRotation="0" wrapText="true" indent="0" shrinkToFit="false"/>
      <protection locked="true" hidden="false"/>
    </xf>
    <xf numFmtId="164" fontId="25" fillId="0" borderId="0" xfId="78" applyFont="true" applyBorder="true" applyAlignment="true" applyProtection="true">
      <alignment horizontal="general" vertical="center" textRotation="0" wrapText="false" indent="0" shrinkToFit="false"/>
      <protection locked="true" hidden="false"/>
    </xf>
    <xf numFmtId="164" fontId="31" fillId="0" borderId="11" xfId="78" applyFont="true" applyBorder="true" applyAlignment="true" applyProtection="true">
      <alignment horizontal="left" vertical="center" textRotation="0" wrapText="true" indent="0" shrinkToFit="false"/>
      <protection locked="true" hidden="false"/>
    </xf>
    <xf numFmtId="164" fontId="40" fillId="0" borderId="11" xfId="78" applyFont="tru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22" fillId="0" borderId="0" xfId="76" applyFont="true" applyBorder="true" applyAlignment="true" applyProtection="true">
      <alignment horizontal="left" vertical="center" textRotation="0" wrapText="false" indent="0" shrinkToFit="false"/>
      <protection locked="true" hidden="false"/>
    </xf>
    <xf numFmtId="164" fontId="22" fillId="0" borderId="0" xfId="76" applyFont="true" applyBorder="true" applyAlignment="true" applyProtection="true">
      <alignment horizontal="general" vertical="center" textRotation="0" wrapText="false" indent="0" shrinkToFit="false"/>
      <protection locked="true" hidden="false"/>
    </xf>
    <xf numFmtId="164" fontId="55" fillId="0" borderId="0" xfId="0" applyFont="true" applyBorder="false" applyAlignment="true" applyProtection="true">
      <alignment horizontal="left" vertical="center" textRotation="0" wrapText="false" indent="0" shrinkToFit="false"/>
      <protection locked="true" hidden="false"/>
    </xf>
    <xf numFmtId="164" fontId="72" fillId="0" borderId="0" xfId="0" applyFont="true" applyBorder="false" applyAlignment="true" applyProtection="true">
      <alignment horizontal="left" vertical="center" textRotation="0" wrapText="false" indent="0" shrinkToFit="false"/>
      <protection locked="true" hidden="false"/>
    </xf>
    <xf numFmtId="164" fontId="55" fillId="0" borderId="11" xfId="60" applyFont="true" applyBorder="true" applyAlignment="true" applyProtection="true">
      <alignment horizontal="left" vertical="center" textRotation="0" wrapText="true" indent="0" shrinkToFit="false"/>
      <protection locked="true" hidden="false"/>
    </xf>
    <xf numFmtId="164" fontId="55" fillId="0" borderId="11" xfId="60" applyFont="true" applyBorder="true" applyAlignment="true" applyProtection="true">
      <alignment horizontal="center" vertical="center" textRotation="0" wrapText="true" indent="0" shrinkToFit="false"/>
      <protection locked="true" hidden="false"/>
    </xf>
    <xf numFmtId="164" fontId="0" fillId="0" borderId="0" xfId="0" applyFont="true" applyBorder="true" applyAlignment="true" applyProtection="true">
      <alignment horizontal="left" vertical="center" textRotation="0" wrapText="false" indent="0" shrinkToFit="false"/>
      <protection locked="true" hidden="false"/>
    </xf>
    <xf numFmtId="164" fontId="58" fillId="0" borderId="0" xfId="0" applyFont="true" applyBorder="false" applyAlignment="true" applyProtection="true">
      <alignment horizontal="left" vertical="center" textRotation="0" wrapText="false" indent="0" shrinkToFit="false"/>
      <protection locked="true" hidden="false"/>
    </xf>
    <xf numFmtId="164" fontId="53" fillId="0" borderId="0" xfId="0" applyFont="true" applyBorder="false" applyAlignment="true" applyProtection="true">
      <alignment horizontal="left" vertical="center" textRotation="0" wrapText="false" indent="0" shrinkToFit="false"/>
      <protection locked="true" hidden="false"/>
    </xf>
    <xf numFmtId="164" fontId="73" fillId="0" borderId="0" xfId="0" applyFont="true" applyBorder="true" applyAlignment="true" applyProtection="true">
      <alignment horizontal="center" vertical="center" textRotation="0" wrapText="true" indent="0" shrinkToFit="false"/>
      <protection locked="true" hidden="false"/>
    </xf>
    <xf numFmtId="164" fontId="55" fillId="0" borderId="37" xfId="60" applyFont="true" applyBorder="true" applyAlignment="true" applyProtection="true">
      <alignment horizontal="center" vertical="center" textRotation="0" wrapText="true" indent="0" shrinkToFit="false"/>
      <protection locked="true" hidden="false"/>
    </xf>
    <xf numFmtId="164" fontId="91" fillId="0" borderId="11" xfId="61" applyFont="true" applyBorder="true" applyAlignment="true" applyProtection="true">
      <alignment horizontal="left" vertical="center" textRotation="0" wrapText="true" indent="0" shrinkToFit="false"/>
      <protection locked="true" hidden="false"/>
    </xf>
    <xf numFmtId="164" fontId="92" fillId="0" borderId="11" xfId="61" applyFont="true" applyBorder="true" applyAlignment="true" applyProtection="true">
      <alignment horizontal="center" vertical="center" textRotation="0" wrapText="true" indent="0" shrinkToFit="false"/>
      <protection locked="true" hidden="false"/>
    </xf>
    <xf numFmtId="164" fontId="93" fillId="0" borderId="11" xfId="61" applyFont="true" applyBorder="true" applyAlignment="true" applyProtection="true">
      <alignment horizontal="center" vertical="center" textRotation="0" wrapText="true" indent="0" shrinkToFit="false"/>
      <protection locked="true" hidden="false"/>
    </xf>
    <xf numFmtId="164" fontId="0" fillId="0" borderId="0" xfId="73" applyFont="true" applyBorder="true" applyAlignment="true" applyProtection="true">
      <alignment horizontal="general" vertical="bottom" textRotation="0" wrapText="false" indent="0" shrinkToFit="false"/>
      <protection locked="true" hidden="false"/>
    </xf>
    <xf numFmtId="164" fontId="23" fillId="0" borderId="0" xfId="0" applyFont="true" applyBorder="true" applyAlignment="true" applyProtection="true">
      <alignment horizontal="left" vertical="bottom" textRotation="0" wrapText="tru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96" fillId="0" borderId="0" xfId="0" applyFont="true" applyBorder="false" applyAlignment="true" applyProtection="true">
      <alignment horizontal="general" vertical="bottom" textRotation="0" wrapText="false" indent="0" shrinkToFit="false"/>
      <protection locked="true" hidden="false"/>
    </xf>
    <xf numFmtId="164" fontId="27" fillId="0" borderId="0" xfId="73" applyFont="true" applyBorder="true" applyAlignment="true" applyProtection="true">
      <alignment horizontal="general" vertical="bottom" textRotation="0" wrapText="false" indent="0" shrinkToFit="false"/>
      <protection locked="true" hidden="false"/>
    </xf>
    <xf numFmtId="164" fontId="97" fillId="0" borderId="20" xfId="0" applyFont="true" applyBorder="true" applyAlignment="true" applyProtection="true">
      <alignment horizontal="center" vertical="top" textRotation="0" wrapText="false" indent="0" shrinkToFit="false"/>
      <protection locked="true" hidden="false"/>
    </xf>
    <xf numFmtId="164" fontId="34" fillId="0" borderId="0" xfId="0" applyFont="true" applyBorder="false" applyAlignment="true" applyProtection="true">
      <alignment horizontal="general" vertical="bottom" textRotation="0" wrapText="true" indent="0" shrinkToFit="false"/>
      <protection locked="true" hidden="false"/>
    </xf>
    <xf numFmtId="164" fontId="67" fillId="0" borderId="36" xfId="0" applyFont="true" applyBorder="true" applyAlignment="true" applyProtection="true">
      <alignment horizontal="center" vertical="top" textRotation="0" wrapText="true" indent="0" shrinkToFit="false"/>
      <protection locked="true" hidden="false"/>
    </xf>
    <xf numFmtId="164" fontId="67" fillId="0" borderId="24" xfId="0" applyFont="true" applyBorder="true" applyAlignment="true" applyProtection="true">
      <alignment horizontal="general" vertical="top" textRotation="0" wrapText="true" indent="0" shrinkToFit="false"/>
      <protection locked="true" hidden="false"/>
    </xf>
    <xf numFmtId="164" fontId="67" fillId="0" borderId="24" xfId="0" applyFont="true" applyBorder="true" applyAlignment="true" applyProtection="true">
      <alignment horizontal="center" vertical="top" textRotation="0" wrapText="true" indent="0" shrinkToFit="false"/>
      <protection locked="true" hidden="false"/>
    </xf>
    <xf numFmtId="164" fontId="59" fillId="0" borderId="20" xfId="0" applyFont="true" applyBorder="true" applyAlignment="true" applyProtection="true">
      <alignment horizontal="center" vertical="top" textRotation="0" wrapText="true" indent="0" shrinkToFit="false"/>
      <protection locked="true" hidden="false"/>
    </xf>
    <xf numFmtId="164" fontId="59" fillId="0" borderId="24" xfId="0" applyFont="true" applyBorder="true" applyAlignment="true" applyProtection="true">
      <alignment horizontal="general" vertical="bottom" textRotation="0" wrapText="true" indent="0" shrinkToFit="false"/>
      <protection locked="true" hidden="false"/>
    </xf>
    <xf numFmtId="164" fontId="59" fillId="0" borderId="20" xfId="0" applyFont="true" applyBorder="true" applyAlignment="true" applyProtection="true">
      <alignment horizontal="general" vertical="top" textRotation="0" wrapText="true" indent="0" shrinkToFit="false"/>
      <protection locked="true" hidden="false"/>
    </xf>
    <xf numFmtId="164" fontId="59" fillId="0" borderId="36" xfId="0" applyFont="true" applyBorder="true" applyAlignment="true" applyProtection="true">
      <alignment horizontal="center" vertical="top" textRotation="0" wrapText="false" indent="0" shrinkToFit="false"/>
      <protection locked="true" hidden="false"/>
    </xf>
    <xf numFmtId="164" fontId="59" fillId="0" borderId="24" xfId="0" applyFont="true" applyBorder="true" applyAlignment="true" applyProtection="true">
      <alignment horizontal="general" vertical="top" textRotation="0" wrapText="true" indent="0" shrinkToFit="false"/>
      <protection locked="true" hidden="false"/>
    </xf>
    <xf numFmtId="164" fontId="59" fillId="0" borderId="24" xfId="0" applyFont="true" applyBorder="true" applyAlignment="true" applyProtection="true">
      <alignment horizontal="center" vertical="center" textRotation="0" wrapText="false" indent="0" shrinkToFit="false"/>
      <protection locked="true" hidden="false"/>
    </xf>
    <xf numFmtId="164" fontId="59" fillId="0" borderId="36" xfId="0" applyFont="true" applyBorder="true" applyAlignment="true" applyProtection="true">
      <alignment horizontal="center" vertical="top" textRotation="0" wrapText="true" indent="0" shrinkToFit="false"/>
      <protection locked="true" hidden="false"/>
    </xf>
    <xf numFmtId="164" fontId="58" fillId="0" borderId="20" xfId="0" applyFont="true" applyBorder="true" applyAlignment="true" applyProtection="true">
      <alignment horizontal="general" vertical="bottom" textRotation="0" wrapText="false" indent="0" shrinkToFit="false"/>
      <protection locked="true" hidden="false"/>
    </xf>
    <xf numFmtId="164" fontId="59" fillId="0" borderId="20" xfId="0" applyFont="true" applyBorder="true" applyAlignment="true" applyProtection="true">
      <alignment horizontal="center" vertical="bottom" textRotation="0" wrapText="false" indent="0" shrinkToFit="false"/>
      <protection locked="true" hidden="false"/>
    </xf>
    <xf numFmtId="164" fontId="72" fillId="0" borderId="0" xfId="0" applyFont="true" applyBorder="false" applyAlignment="true" applyProtection="true">
      <alignment horizontal="center" vertical="bottom" textRotation="0" wrapText="false" indent="0" shrinkToFit="false"/>
      <protection locked="true" hidden="false"/>
    </xf>
    <xf numFmtId="164" fontId="59" fillId="0" borderId="0" xfId="0" applyFont="true" applyBorder="true" applyAlignment="true" applyProtection="true">
      <alignment horizontal="general" vertical="center" textRotation="0" wrapText="true" indent="0" shrinkToFit="false"/>
      <protection locked="true" hidden="false"/>
    </xf>
    <xf numFmtId="164" fontId="22" fillId="0" borderId="0" xfId="75" applyFont="true" applyBorder="true" applyAlignment="true" applyProtection="true">
      <alignment horizontal="general" vertical="bottom" textRotation="0" wrapText="false" indent="0" shrinkToFit="false"/>
      <protection locked="true" hidden="false"/>
    </xf>
    <xf numFmtId="164" fontId="17" fillId="0" borderId="0" xfId="59" applyFont="false" applyBorder="false" applyAlignment="true" applyProtection="true">
      <alignment horizontal="general" vertical="bottom" textRotation="0" wrapText="false" indent="0" shrinkToFit="false"/>
      <protection locked="true" hidden="false"/>
    </xf>
    <xf numFmtId="164" fontId="17" fillId="0" borderId="0" xfId="59" applyFont="false" applyBorder="false" applyAlignment="true" applyProtection="true">
      <alignment horizontal="center" vertical="bottom" textRotation="0" wrapText="false" indent="0" shrinkToFit="false"/>
      <protection locked="true" hidden="false"/>
    </xf>
    <xf numFmtId="164" fontId="24" fillId="0" borderId="0" xfId="75" applyFont="true" applyBorder="true" applyAlignment="true" applyProtection="true">
      <alignment horizontal="general" vertical="bottom" textRotation="0" wrapText="false" indent="0" shrinkToFit="false"/>
      <protection locked="true" hidden="false"/>
    </xf>
    <xf numFmtId="164" fontId="17" fillId="0" borderId="0" xfId="75" applyFont="true" applyBorder="true" applyAlignment="true" applyProtection="true">
      <alignment horizontal="general" vertical="bottom" textRotation="0" wrapText="false" indent="0" shrinkToFit="false"/>
      <protection locked="true" hidden="false"/>
    </xf>
    <xf numFmtId="164" fontId="17" fillId="0" borderId="0" xfId="75" applyFont="true" applyBorder="true" applyAlignment="true" applyProtection="true">
      <alignment horizontal="general" vertical="center" textRotation="0" wrapText="false" indent="0" shrinkToFit="false"/>
      <protection locked="true" hidden="false"/>
    </xf>
    <xf numFmtId="164" fontId="17" fillId="0" borderId="0" xfId="59" applyFont="false" applyBorder="false" applyAlignment="true" applyProtection="true">
      <alignment horizontal="general" vertical="center" textRotation="0" wrapText="false" indent="0" shrinkToFit="false"/>
      <protection locked="true" hidden="false"/>
    </xf>
    <xf numFmtId="164" fontId="98" fillId="24" borderId="0" xfId="75" applyFont="true" applyBorder="true" applyAlignment="true" applyProtection="true">
      <alignment horizontal="general" vertical="center" textRotation="0" wrapText="false" indent="0" shrinkToFit="false"/>
      <protection locked="true" hidden="false"/>
    </xf>
    <xf numFmtId="164" fontId="25" fillId="0" borderId="0" xfId="59" applyFont="true" applyBorder="false" applyAlignment="true" applyProtection="true">
      <alignment horizontal="general" vertical="bottom" textRotation="0" wrapText="false" indent="0" shrinkToFit="false"/>
      <protection locked="true" hidden="false"/>
    </xf>
    <xf numFmtId="164" fontId="25" fillId="0" borderId="11" xfId="59" applyFont="true" applyBorder="true" applyAlignment="true" applyProtection="true">
      <alignment horizontal="center" vertical="center" textRotation="0" wrapText="true" indent="0" shrinkToFit="false"/>
      <protection locked="true" hidden="false"/>
    </xf>
    <xf numFmtId="164" fontId="17" fillId="0" borderId="11" xfId="59" applyFont="false" applyBorder="true" applyAlignment="true" applyProtection="true">
      <alignment horizontal="center" vertical="center" textRotation="0" wrapText="false" indent="0" shrinkToFit="false"/>
      <protection locked="true" hidden="false"/>
    </xf>
    <xf numFmtId="164" fontId="17" fillId="0" borderId="11" xfId="59" applyFont="false" applyBorder="true" applyAlignment="true" applyProtection="true">
      <alignment horizontal="center" vertical="bottom" textRotation="0" wrapText="false" indent="0" shrinkToFit="false"/>
      <protection locked="true" hidden="false"/>
    </xf>
    <xf numFmtId="164" fontId="17" fillId="0" borderId="11" xfId="59" applyFont="false" applyBorder="true" applyAlignment="true" applyProtection="true">
      <alignment horizontal="general" vertical="bottom" textRotation="0" wrapText="false" indent="0" shrinkToFit="false"/>
      <protection locked="true" hidden="false"/>
    </xf>
    <xf numFmtId="164" fontId="25" fillId="0" borderId="0" xfId="75" applyFont="true" applyBorder="true" applyAlignment="true" applyProtection="true">
      <alignment horizontal="general" vertical="center" textRotation="0" wrapText="false" indent="0" shrinkToFit="false"/>
      <protection locked="true" hidden="false"/>
    </xf>
    <xf numFmtId="164" fontId="99" fillId="24" borderId="0" xfId="75" applyFont="true" applyBorder="true" applyAlignment="true" applyProtection="true">
      <alignment horizontal="general" vertical="bottom" textRotation="0" wrapText="false" indent="0" shrinkToFit="false"/>
      <protection locked="true" hidden="false"/>
    </xf>
    <xf numFmtId="164" fontId="25" fillId="0" borderId="11" xfId="59" applyFont="true" applyBorder="true" applyAlignment="true" applyProtection="true">
      <alignment horizontal="general" vertical="bottom" textRotation="0" wrapText="true" indent="0" shrinkToFit="false"/>
      <protection locked="true" hidden="false"/>
    </xf>
    <xf numFmtId="164" fontId="22" fillId="0" borderId="0" xfId="75" applyFont="true" applyBorder="true" applyAlignment="true" applyProtection="true">
      <alignment horizontal="general" vertical="center" textRotation="0" wrapText="false" indent="0" shrinkToFit="false"/>
      <protection locked="true" hidden="false"/>
    </xf>
    <xf numFmtId="164" fontId="100" fillId="0" borderId="11" xfId="59" applyFont="true" applyBorder="true" applyAlignment="true" applyProtection="true">
      <alignment horizontal="center" vertical="center" textRotation="0" wrapText="false" indent="0" shrinkToFit="false"/>
      <protection locked="true" hidden="false"/>
    </xf>
    <xf numFmtId="164" fontId="17" fillId="0" borderId="11" xfId="59" applyFont="true" applyBorder="true" applyAlignment="true" applyProtection="true">
      <alignment horizontal="center" vertical="center" textRotation="0" wrapText="true" indent="0" shrinkToFit="false"/>
      <protection locked="true" hidden="false"/>
    </xf>
    <xf numFmtId="164" fontId="17" fillId="0" borderId="11" xfId="56" applyFont="fals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center" vertical="center" textRotation="0" wrapText="true" indent="0" shrinkToFit="false"/>
      <protection locked="true" hidden="false"/>
    </xf>
    <xf numFmtId="164" fontId="0" fillId="0" borderId="0" xfId="0" applyFont="false" applyBorder="true" applyAlignment="true" applyProtection="true">
      <alignment horizontal="center" vertical="center" textRotation="0" wrapText="true" indent="0" shrinkToFit="false"/>
      <protection locked="true" hidden="false"/>
    </xf>
    <xf numFmtId="164" fontId="0" fillId="3" borderId="0" xfId="0" applyFont="true" applyBorder="false" applyAlignment="true" applyProtection="true">
      <alignment horizontal="center" vertical="center" textRotation="0" wrapText="true" indent="0" shrinkToFit="false"/>
      <protection locked="true" hidden="false"/>
    </xf>
    <xf numFmtId="164" fontId="25" fillId="0" borderId="17" xfId="0" applyFont="true" applyBorder="true" applyAlignment="true" applyProtection="true">
      <alignment horizontal="center" vertical="center" textRotation="0" wrapText="true" indent="0" shrinkToFit="false"/>
      <protection locked="true" hidden="false"/>
    </xf>
    <xf numFmtId="164" fontId="0" fillId="0" borderId="17" xfId="0" applyFont="false" applyBorder="true" applyAlignment="true" applyProtection="true">
      <alignment horizontal="general" vertical="center" textRotation="0" wrapText="true" indent="0" shrinkToFit="false"/>
      <protection locked="true" hidden="false"/>
    </xf>
    <xf numFmtId="164" fontId="25" fillId="24" borderId="11" xfId="0" applyFont="true" applyBorder="true" applyAlignment="true" applyProtection="true">
      <alignment horizontal="center" vertical="center" textRotation="0" wrapText="true" indent="0" shrinkToFit="false"/>
      <protection locked="true" hidden="false"/>
    </xf>
    <xf numFmtId="164" fontId="0" fillId="0" borderId="11" xfId="0" applyFont="true" applyBorder="true" applyAlignment="true" applyProtection="true">
      <alignment horizontal="center" vertical="center" textRotation="0" wrapText="true" indent="0" shrinkToFit="false"/>
      <protection locked="true" hidden="false"/>
    </xf>
    <xf numFmtId="164" fontId="25" fillId="0" borderId="11" xfId="0" applyFont="true" applyBorder="true" applyAlignment="true" applyProtection="true">
      <alignment horizontal="center" vertical="center" textRotation="0" wrapText="true" indent="0" shrinkToFit="false"/>
      <protection locked="true" hidden="false"/>
    </xf>
    <xf numFmtId="164" fontId="0" fillId="6" borderId="0" xfId="0" applyFont="true" applyBorder="false" applyAlignment="true" applyProtection="true">
      <alignment horizontal="center" vertical="center" textRotation="0" wrapText="true" indent="0" shrinkToFit="false"/>
      <protection locked="true" hidden="false"/>
    </xf>
    <xf numFmtId="164" fontId="0" fillId="4" borderId="11" xfId="0" applyFont="true" applyBorder="true" applyAlignment="true" applyProtection="true">
      <alignment horizontal="center" vertical="center" textRotation="0" wrapText="true" indent="0" shrinkToFit="false"/>
      <protection locked="true" hidden="false"/>
    </xf>
    <xf numFmtId="164" fontId="0" fillId="7" borderId="11" xfId="0" applyFont="true" applyBorder="true" applyAlignment="true" applyProtection="true">
      <alignment horizontal="center" vertical="center" textRotation="0" wrapText="true" indent="0" shrinkToFit="false"/>
      <protection locked="true" hidden="false"/>
    </xf>
    <xf numFmtId="164" fontId="0" fillId="0" borderId="40" xfId="0" applyFont="false" applyBorder="true" applyAlignment="true" applyProtection="true">
      <alignment horizontal="center" vertical="center" textRotation="0" wrapText="true" indent="0" shrinkToFit="false"/>
      <protection locked="true" hidden="false"/>
    </xf>
    <xf numFmtId="164" fontId="0" fillId="17" borderId="0" xfId="0" applyFont="false" applyBorder="true" applyAlignment="true" applyProtection="true">
      <alignment horizontal="center" vertical="center" textRotation="0" wrapText="true" indent="0" shrinkToFit="false"/>
      <protection locked="true" hidden="false"/>
    </xf>
    <xf numFmtId="164" fontId="0" fillId="3" borderId="0" xfId="0" applyFont="true" applyBorder="true" applyAlignment="true" applyProtection="true">
      <alignment horizontal="center" vertical="center" textRotation="0" wrapText="true" indent="0" shrinkToFit="false"/>
      <protection locked="true" hidden="false"/>
    </xf>
    <xf numFmtId="164" fontId="25" fillId="22" borderId="11" xfId="0" applyFont="true" applyBorder="true" applyAlignment="true" applyProtection="true">
      <alignment horizontal="center" vertical="center" textRotation="0" wrapText="true" indent="0" shrinkToFit="false"/>
      <protection locked="true" hidden="false"/>
    </xf>
    <xf numFmtId="164" fontId="25" fillId="0" borderId="18" xfId="0" applyFont="true" applyBorder="true" applyAlignment="true" applyProtection="true">
      <alignment horizontal="center" vertical="center" textRotation="0" wrapText="true" indent="0" shrinkToFit="false"/>
      <protection locked="true" hidden="false"/>
    </xf>
    <xf numFmtId="164" fontId="0" fillId="0" borderId="18" xfId="0" applyFont="false" applyBorder="true" applyAlignment="true" applyProtection="true">
      <alignment horizontal="center" vertical="center" textRotation="0" wrapText="true" indent="0" shrinkToFit="false"/>
      <protection locked="true" hidden="false"/>
    </xf>
    <xf numFmtId="164" fontId="0" fillId="4" borderId="0" xfId="0" applyFont="true" applyBorder="false" applyAlignment="true" applyProtection="true">
      <alignment horizontal="center" vertical="center" textRotation="0" wrapText="true" indent="0" shrinkToFit="false"/>
      <protection locked="true" hidden="false"/>
    </xf>
    <xf numFmtId="164" fontId="0" fillId="7" borderId="0" xfId="0" applyFont="true" applyBorder="false" applyAlignment="true" applyProtection="true">
      <alignment horizontal="center" vertical="center" textRotation="0" wrapText="true" indent="0" shrinkToFit="false"/>
      <protection locked="true" hidden="false"/>
    </xf>
    <xf numFmtId="164" fontId="25" fillId="0" borderId="0" xfId="0" applyFont="true" applyBorder="false" applyAlignment="true" applyProtection="true">
      <alignment horizontal="center" vertical="bottom" textRotation="0" wrapText="false" indent="0" shrinkToFit="false"/>
      <protection locked="true" hidden="false"/>
    </xf>
    <xf numFmtId="164" fontId="0" fillId="0" borderId="0" xfId="78" applyFont="true" applyBorder="true" applyAlignment="true" applyProtection="true">
      <alignment horizontal="general" vertical="top" textRotation="0" wrapText="false" indent="0" shrinkToFit="false"/>
      <protection locked="true" hidden="false"/>
    </xf>
    <xf numFmtId="164" fontId="25" fillId="0" borderId="0" xfId="78" applyFont="true" applyBorder="true" applyAlignment="true" applyProtection="true">
      <alignment horizontal="center" vertical="top" textRotation="0" wrapText="false" indent="0" shrinkToFit="false"/>
      <protection locked="true" hidden="false"/>
    </xf>
    <xf numFmtId="164" fontId="25" fillId="0" borderId="0" xfId="78" applyFont="true" applyBorder="true" applyAlignment="true" applyProtection="true">
      <alignment horizontal="general" vertical="top" textRotation="0" wrapText="false" indent="0" shrinkToFit="false"/>
      <protection locked="true" hidden="false"/>
    </xf>
    <xf numFmtId="164" fontId="25" fillId="0" borderId="0" xfId="0" applyFont="true" applyBorder="true" applyAlignment="true" applyProtection="true">
      <alignment horizontal="center" vertical="bottom" textRotation="0" wrapText="false" indent="0" shrinkToFit="false"/>
      <protection locked="true" hidden="false"/>
    </xf>
    <xf numFmtId="164" fontId="25" fillId="0" borderId="0" xfId="78" applyFont="true" applyBorder="true" applyAlignment="true" applyProtection="true">
      <alignment horizontal="left" vertical="top" textRotation="0" wrapText="false" indent="0" shrinkToFit="false"/>
      <protection locked="true" hidden="false"/>
    </xf>
    <xf numFmtId="164" fontId="101" fillId="0" borderId="0" xfId="78" applyFont="true" applyBorder="true" applyAlignment="true" applyProtection="true">
      <alignment horizontal="left" vertical="top" textRotation="0" wrapText="false" indent="0" shrinkToFit="false"/>
      <protection locked="true" hidden="false"/>
    </xf>
    <xf numFmtId="164" fontId="0" fillId="0" borderId="0" xfId="78" applyFont="true" applyBorder="true" applyAlignment="true" applyProtection="true">
      <alignment horizontal="left" vertical="top" textRotation="0" wrapText="false" indent="0" shrinkToFit="false"/>
      <protection locked="true" hidden="false"/>
    </xf>
    <xf numFmtId="164" fontId="37" fillId="0" borderId="0" xfId="0" applyFont="true" applyBorder="false" applyAlignment="true" applyProtection="true">
      <alignment horizontal="center" vertical="bottom" textRotation="0" wrapText="false" indent="0" shrinkToFit="false"/>
      <protection locked="true" hidden="false"/>
    </xf>
    <xf numFmtId="164" fontId="0" fillId="0" borderId="11" xfId="78" applyFont="true" applyBorder="true" applyAlignment="true" applyProtection="true">
      <alignment horizontal="general" vertical="top" textRotation="0" wrapText="false" indent="0" shrinkToFit="false"/>
      <protection locked="true" hidden="false"/>
    </xf>
    <xf numFmtId="164" fontId="25" fillId="0" borderId="11" xfId="78" applyFont="true" applyBorder="true" applyAlignment="true" applyProtection="true">
      <alignment horizontal="center" vertical="top" textRotation="0" wrapText="false" indent="0" shrinkToFit="false"/>
      <protection locked="true" hidden="false"/>
    </xf>
    <xf numFmtId="164" fontId="25" fillId="0" borderId="41" xfId="78" applyFont="true" applyBorder="true" applyAlignment="true" applyProtection="true">
      <alignment horizontal="center" vertical="top" textRotation="0" wrapText="false" indent="0" shrinkToFit="false"/>
      <protection locked="true" hidden="false"/>
    </xf>
    <xf numFmtId="164" fontId="32" fillId="0" borderId="11" xfId="78" applyFont="true" applyBorder="true" applyAlignment="true" applyProtection="true">
      <alignment horizontal="center" vertical="top" textRotation="0" wrapText="false" indent="0" shrinkToFit="false"/>
      <protection locked="true" hidden="false"/>
    </xf>
    <xf numFmtId="164" fontId="0" fillId="0" borderId="11" xfId="78" applyFont="true" applyBorder="true" applyAlignment="true" applyProtection="true">
      <alignment horizontal="center" vertical="top" textRotation="0" wrapText="false" indent="0" shrinkToFit="false"/>
      <protection locked="true" hidden="false"/>
    </xf>
    <xf numFmtId="164" fontId="0" fillId="0" borderId="41" xfId="78" applyFont="true" applyBorder="true" applyAlignment="true" applyProtection="true">
      <alignment horizontal="center" vertical="top" textRotation="0" wrapText="false" indent="0" shrinkToFit="false"/>
      <protection locked="true" hidden="false"/>
    </xf>
    <xf numFmtId="164" fontId="0" fillId="0" borderId="11" xfId="0" applyFont="false" applyBorder="true" applyAlignment="true" applyProtection="true">
      <alignment horizontal="center" vertical="bottom" textRotation="0" wrapText="false" indent="0" shrinkToFit="false"/>
      <protection locked="true" hidden="false"/>
    </xf>
    <xf numFmtId="164" fontId="31" fillId="0" borderId="11" xfId="78" applyFont="true" applyBorder="true" applyAlignment="true" applyProtection="true">
      <alignment horizontal="left" vertical="top" textRotation="0" wrapText="true" indent="0" shrinkToFit="false"/>
      <protection locked="true" hidden="false"/>
    </xf>
    <xf numFmtId="164" fontId="0" fillId="0" borderId="11" xfId="78" applyFont="true" applyBorder="true" applyAlignment="true" applyProtection="true">
      <alignment horizontal="general" vertical="bottom" textRotation="0" wrapText="false" indent="0" shrinkToFit="false"/>
      <protection locked="true" hidden="false"/>
    </xf>
    <xf numFmtId="164" fontId="25" fillId="0" borderId="11" xfId="78" applyFont="true" applyBorder="true" applyAlignment="true" applyProtection="true">
      <alignment horizontal="center" vertical="bottom" textRotation="0" wrapText="false" indent="0" shrinkToFit="false"/>
      <protection locked="true" hidden="false"/>
    </xf>
    <xf numFmtId="164" fontId="41" fillId="0" borderId="11" xfId="78" applyFont="true" applyBorder="true" applyAlignment="true" applyProtection="true">
      <alignment horizontal="general" vertical="bottom" textRotation="0" wrapText="false" indent="0" shrinkToFit="false"/>
      <protection locked="true" hidden="false"/>
    </xf>
    <xf numFmtId="164" fontId="25" fillId="0" borderId="41" xfId="78" applyFont="true" applyBorder="true" applyAlignment="true" applyProtection="true">
      <alignment horizontal="general" vertical="bottom" textRotation="0" wrapText="false" indent="0" shrinkToFit="false"/>
      <protection locked="true" hidden="false"/>
    </xf>
    <xf numFmtId="164" fontId="102" fillId="0" borderId="11" xfId="0" applyFont="true" applyBorder="true" applyAlignment="true" applyProtection="true">
      <alignment horizontal="center" vertical="bottom" textRotation="0" wrapText="false" indent="0" shrinkToFit="false"/>
      <protection locked="true" hidden="false"/>
    </xf>
    <xf numFmtId="164" fontId="103" fillId="0" borderId="41" xfId="78" applyFont="true" applyBorder="true" applyAlignment="true" applyProtection="true">
      <alignment horizontal="general" vertical="bottom" textRotation="0" wrapText="false" indent="0" shrinkToFit="false"/>
      <protection locked="true" hidden="false"/>
    </xf>
    <xf numFmtId="164" fontId="0" fillId="0" borderId="0" xfId="78" applyFont="true" applyBorder="true" applyAlignment="true" applyProtection="true">
      <alignment horizontal="general" vertical="bottom" textRotation="0" wrapText="false" indent="0" shrinkToFit="false"/>
      <protection locked="true" hidden="false"/>
    </xf>
    <xf numFmtId="164" fontId="25" fillId="0" borderId="0" xfId="78" applyFont="true" applyBorder="true" applyAlignment="true" applyProtection="true">
      <alignment horizontal="center" vertical="bottom" textRotation="0" wrapText="false" indent="0" shrinkToFit="false"/>
      <protection locked="true" hidden="false"/>
    </xf>
    <xf numFmtId="164" fontId="25" fillId="0" borderId="0" xfId="78" applyFont="true" applyBorder="true" applyAlignment="true" applyProtection="true">
      <alignment horizontal="general" vertical="bottom" textRotation="0" wrapText="false" indent="0" shrinkToFit="false"/>
      <protection locked="true" hidden="false"/>
    </xf>
    <xf numFmtId="164" fontId="102" fillId="0" borderId="0" xfId="0" applyFont="true" applyBorder="true" applyAlignment="true" applyProtection="true">
      <alignment horizontal="center" vertical="bottom" textRotation="0" wrapText="false" indent="0" shrinkToFit="false"/>
      <protection locked="true" hidden="false"/>
    </xf>
    <xf numFmtId="164" fontId="25" fillId="0" borderId="41" xfId="78" applyFont="true" applyBorder="true" applyAlignment="true" applyProtection="true">
      <alignment horizontal="center" vertical="bottom" textRotation="0" wrapText="false" indent="0" shrinkToFit="false"/>
      <protection locked="true" hidden="false"/>
    </xf>
    <xf numFmtId="164" fontId="0" fillId="0" borderId="11" xfId="78" applyFont="true" applyBorder="true" applyAlignment="true" applyProtection="true">
      <alignment horizontal="center" vertical="bottom" textRotation="0" wrapText="false" indent="0" shrinkToFit="false"/>
      <protection locked="true" hidden="false"/>
    </xf>
    <xf numFmtId="164" fontId="0" fillId="0" borderId="41" xfId="78" applyFont="true" applyBorder="true" applyAlignment="true" applyProtection="true">
      <alignment horizontal="center" vertical="bottom" textRotation="0" wrapText="false" indent="0" shrinkToFit="false"/>
      <protection locked="true" hidden="false"/>
    </xf>
    <xf numFmtId="164" fontId="103" fillId="0" borderId="11" xfId="78" applyFont="true" applyBorder="true" applyAlignment="true" applyProtection="true">
      <alignment horizontal="center" vertical="bottom" textRotation="0" wrapText="false" indent="0" shrinkToFit="false"/>
      <protection locked="true" hidden="false"/>
    </xf>
    <xf numFmtId="164" fontId="0" fillId="24" borderId="11" xfId="78" applyFont="true" applyBorder="true" applyAlignment="true" applyProtection="true">
      <alignment horizontal="general" vertical="bottom" textRotation="0" wrapText="false" indent="0" shrinkToFit="false"/>
      <protection locked="true" hidden="false"/>
    </xf>
    <xf numFmtId="164" fontId="102" fillId="24" borderId="0" xfId="0" applyFont="true" applyBorder="false" applyAlignment="true" applyProtection="true">
      <alignment horizontal="center" vertical="bottom" textRotation="0" wrapText="false" indent="0" shrinkToFit="false"/>
      <protection locked="true" hidden="false"/>
    </xf>
    <xf numFmtId="164" fontId="0" fillId="24" borderId="11" xfId="78" applyFont="true" applyBorder="true" applyAlignment="true" applyProtection="true">
      <alignment horizontal="general" vertical="top" textRotation="0" wrapText="false" indent="0" shrinkToFit="false"/>
      <protection locked="true" hidden="false"/>
    </xf>
    <xf numFmtId="164" fontId="25" fillId="24" borderId="11" xfId="78" applyFont="true" applyBorder="true" applyAlignment="true" applyProtection="true">
      <alignment horizontal="center" vertical="top" textRotation="0" wrapText="false" indent="0" shrinkToFit="false"/>
      <protection locked="true" hidden="false"/>
    </xf>
    <xf numFmtId="164" fontId="0" fillId="24" borderId="0" xfId="78" applyFont="true" applyBorder="true" applyAlignment="true" applyProtection="true">
      <alignment horizontal="general" vertical="top" textRotation="0" wrapText="false" indent="0" shrinkToFit="false"/>
      <protection locked="true" hidden="false"/>
    </xf>
    <xf numFmtId="164" fontId="25" fillId="24" borderId="0" xfId="78" applyFont="true" applyBorder="true" applyAlignment="true" applyProtection="true">
      <alignment horizontal="center" vertical="top" textRotation="0" wrapText="false" indent="0" shrinkToFit="false"/>
      <protection locked="true" hidden="false"/>
    </xf>
    <xf numFmtId="164" fontId="25" fillId="24" borderId="0" xfId="78" applyFont="true" applyBorder="true" applyAlignment="true" applyProtection="true">
      <alignment horizontal="general" vertical="top" textRotation="0" wrapText="false" indent="0" shrinkToFit="false"/>
      <protection locked="true" hidden="false"/>
    </xf>
    <xf numFmtId="164" fontId="32" fillId="24" borderId="11" xfId="78" applyFont="true" applyBorder="true" applyAlignment="true" applyProtection="true">
      <alignment horizontal="center" vertical="top" textRotation="0" wrapText="false" indent="0" shrinkToFit="false"/>
      <protection locked="true" hidden="false"/>
    </xf>
    <xf numFmtId="164" fontId="25" fillId="24" borderId="0" xfId="0" applyFont="true" applyBorder="false" applyAlignment="true" applyProtection="true">
      <alignment horizontal="center" vertical="bottom" textRotation="0" wrapText="false" indent="0" shrinkToFit="false"/>
      <protection locked="true" hidden="false"/>
    </xf>
    <xf numFmtId="164" fontId="0" fillId="24" borderId="11" xfId="78" applyFont="true" applyBorder="true" applyAlignment="true" applyProtection="true">
      <alignment horizontal="center" vertical="top" textRotation="0" wrapText="false" indent="0" shrinkToFit="false"/>
      <protection locked="true" hidden="false"/>
    </xf>
    <xf numFmtId="164" fontId="0" fillId="24" borderId="11" xfId="0" applyFont="false" applyBorder="true" applyAlignment="true" applyProtection="true">
      <alignment horizontal="center" vertical="bottom" textRotation="0" wrapText="false" indent="0" shrinkToFit="false"/>
      <protection locked="true" hidden="false"/>
    </xf>
    <xf numFmtId="164" fontId="17" fillId="24" borderId="11" xfId="78" applyFont="true" applyBorder="true" applyAlignment="true" applyProtection="true">
      <alignment horizontal="center" vertical="top" textRotation="0" wrapText="false" indent="0" shrinkToFit="false"/>
      <protection locked="true" hidden="false"/>
    </xf>
    <xf numFmtId="164" fontId="31" fillId="24" borderId="11" xfId="78" applyFont="true" applyBorder="true" applyAlignment="true" applyProtection="true">
      <alignment horizontal="left" vertical="top" textRotation="0" wrapText="true" indent="0" shrinkToFit="false"/>
      <protection locked="true" hidden="false"/>
    </xf>
    <xf numFmtId="164" fontId="41" fillId="24" borderId="11" xfId="78" applyFont="true" applyBorder="true" applyAlignment="true" applyProtection="true">
      <alignment horizontal="general" vertical="bottom" textRotation="0" wrapText="false" indent="0" shrinkToFit="false"/>
      <protection locked="true" hidden="false"/>
    </xf>
    <xf numFmtId="164" fontId="102" fillId="24" borderId="11" xfId="0" applyFont="true" applyBorder="true" applyAlignment="true" applyProtection="true">
      <alignment horizontal="center" vertical="bottom" textRotation="0" wrapText="false" indent="0" shrinkToFit="false"/>
      <protection locked="true" hidden="false"/>
    </xf>
    <xf numFmtId="164" fontId="0" fillId="0" borderId="0" xfId="78" applyFont="true" applyBorder="true" applyAlignment="true" applyProtection="true">
      <alignment horizontal="center" vertical="top" textRotation="0" wrapText="false" indent="0" shrinkToFit="false"/>
      <protection locked="true" hidden="false"/>
    </xf>
    <xf numFmtId="164" fontId="22" fillId="25" borderId="0" xfId="73" applyFont="true" applyBorder="true" applyAlignment="true" applyProtection="true">
      <alignment horizontal="general" vertical="bottom" textRotation="0" wrapText="false" indent="0" shrinkToFit="false"/>
      <protection locked="true" hidden="false"/>
    </xf>
    <xf numFmtId="164" fontId="0" fillId="25" borderId="0" xfId="78" applyFont="true" applyBorder="true" applyAlignment="true" applyProtection="true">
      <alignment horizontal="center" vertical="bottom" textRotation="0" wrapText="false" indent="0" shrinkToFit="false"/>
      <protection locked="true" hidden="false"/>
    </xf>
    <xf numFmtId="164" fontId="0" fillId="25" borderId="0" xfId="78" applyFont="true" applyBorder="true" applyAlignment="true" applyProtection="true">
      <alignment horizontal="general" vertical="bottom" textRotation="0" wrapText="false" indent="0" shrinkToFit="false"/>
      <protection locked="true" hidden="false"/>
    </xf>
    <xf numFmtId="164" fontId="0" fillId="0" borderId="0" xfId="78" applyFont="true" applyBorder="true" applyAlignment="true" applyProtection="true">
      <alignment horizontal="center" vertical="bottom" textRotation="0" wrapText="false" indent="0" shrinkToFit="false"/>
      <protection locked="true" hidden="false"/>
    </xf>
    <xf numFmtId="164" fontId="0" fillId="25" borderId="0" xfId="73" applyFont="true" applyBorder="true" applyAlignment="true" applyProtection="true">
      <alignment horizontal="general" vertical="bottom" textRotation="0" wrapText="false" indent="0" shrinkToFit="false"/>
      <protection locked="true" hidden="false"/>
    </xf>
    <xf numFmtId="164" fontId="24" fillId="25" borderId="0" xfId="73" applyFont="true" applyBorder="true" applyAlignment="true" applyProtection="true">
      <alignment horizontal="general" vertical="bottom" textRotation="0" wrapText="false" indent="0" shrinkToFit="false"/>
      <protection locked="true" hidden="false"/>
    </xf>
    <xf numFmtId="164" fontId="25" fillId="25" borderId="0" xfId="73" applyFont="true" applyBorder="true" applyAlignment="true" applyProtection="true">
      <alignment horizontal="general" vertical="bottom" textRotation="0" wrapText="false" indent="0" shrinkToFit="false"/>
      <protection locked="true" hidden="false"/>
    </xf>
    <xf numFmtId="164" fontId="23" fillId="25" borderId="0" xfId="78" applyFont="true" applyBorder="true" applyAlignment="true" applyProtection="true">
      <alignment horizontal="general" vertical="bottom" textRotation="0" wrapText="false" indent="0" shrinkToFit="false"/>
      <protection locked="true" hidden="false"/>
    </xf>
    <xf numFmtId="164" fontId="40" fillId="25" borderId="0" xfId="78" applyFont="true" applyBorder="true" applyAlignment="true" applyProtection="true">
      <alignment horizontal="center" vertical="bottom" textRotation="0" wrapText="false" indent="0" shrinkToFit="false"/>
      <protection locked="true" hidden="false"/>
    </xf>
    <xf numFmtId="164" fontId="40" fillId="25" borderId="0" xfId="78" applyFont="true" applyBorder="true" applyAlignment="true" applyProtection="true">
      <alignment horizontal="general" vertical="bottom" textRotation="0" wrapText="false" indent="0" shrinkToFit="false"/>
      <protection locked="true" hidden="false"/>
    </xf>
    <xf numFmtId="164" fontId="27" fillId="25" borderId="0" xfId="73" applyFont="true" applyBorder="true" applyAlignment="true" applyProtection="true">
      <alignment horizontal="general" vertical="bottom" textRotation="0" wrapText="false" indent="0" shrinkToFit="false"/>
      <protection locked="true" hidden="false"/>
    </xf>
    <xf numFmtId="164" fontId="67" fillId="0" borderId="11" xfId="78" applyFont="true" applyBorder="true" applyAlignment="true" applyProtection="true">
      <alignment horizontal="center" vertical="top" textRotation="0" wrapText="true" indent="0" shrinkToFit="false"/>
      <protection locked="true" hidden="false"/>
    </xf>
    <xf numFmtId="164" fontId="25" fillId="0" borderId="42" xfId="78" applyFont="true" applyBorder="true" applyAlignment="true" applyProtection="true">
      <alignment horizontal="left" vertical="top" textRotation="0" wrapText="false" indent="0" shrinkToFit="false"/>
      <protection locked="true" hidden="false"/>
    </xf>
    <xf numFmtId="164" fontId="40" fillId="6" borderId="11" xfId="78" applyFont="true" applyBorder="true" applyAlignment="true" applyProtection="true">
      <alignment horizontal="center" vertical="top" textRotation="0" wrapText="false" indent="0" shrinkToFit="false"/>
      <protection locked="true" hidden="false"/>
    </xf>
    <xf numFmtId="164" fontId="101" fillId="0" borderId="42" xfId="78" applyFont="true" applyBorder="true" applyAlignment="true" applyProtection="true">
      <alignment horizontal="left" vertical="top" textRotation="0" wrapText="false" indent="0" shrinkToFit="false"/>
      <protection locked="true" hidden="false"/>
    </xf>
    <xf numFmtId="164" fontId="0" fillId="0" borderId="11" xfId="78" applyFont="true" applyBorder="true" applyAlignment="true" applyProtection="true">
      <alignment horizontal="left" vertical="top" textRotation="0" wrapText="false" indent="0" shrinkToFit="false"/>
      <protection locked="true" hidden="false"/>
    </xf>
    <xf numFmtId="164" fontId="73" fillId="0" borderId="13" xfId="0" applyFont="true" applyBorder="true" applyAlignment="true" applyProtection="true">
      <alignment horizontal="general" vertical="top" textRotation="0" wrapText="true" indent="0" shrinkToFit="false"/>
      <protection locked="true" hidden="false"/>
    </xf>
    <xf numFmtId="164" fontId="73" fillId="0" borderId="20" xfId="0" applyFont="true" applyBorder="true" applyAlignment="true" applyProtection="true">
      <alignment horizontal="general" vertical="top" textRotation="0" wrapText="true" indent="0" shrinkToFit="false"/>
      <protection locked="true" hidden="false"/>
    </xf>
    <xf numFmtId="164" fontId="0" fillId="0" borderId="42" xfId="78" applyFont="true" applyBorder="true" applyAlignment="true" applyProtection="true">
      <alignment horizontal="left" vertical="top" textRotation="0" wrapText="false" indent="0" shrinkToFit="false"/>
      <protection locked="true" hidden="false"/>
    </xf>
    <xf numFmtId="164" fontId="73" fillId="0" borderId="24" xfId="0" applyFont="true" applyBorder="true" applyAlignment="true" applyProtection="true">
      <alignment horizontal="general" vertical="top" textRotation="0" wrapText="true" indent="0" shrinkToFit="false"/>
      <protection locked="true" hidden="false"/>
    </xf>
    <xf numFmtId="164" fontId="73" fillId="0" borderId="36" xfId="0" applyFont="true" applyBorder="true" applyAlignment="true" applyProtection="true">
      <alignment horizontal="general" vertical="top" textRotation="0" wrapText="true" indent="0" shrinkToFit="false"/>
      <protection locked="true" hidden="false"/>
    </xf>
    <xf numFmtId="164" fontId="106" fillId="0" borderId="11" xfId="78" applyFont="true" applyBorder="true" applyAlignment="true" applyProtection="true">
      <alignment horizontal="left" vertical="center" textRotation="0" wrapText="false" indent="0" shrinkToFit="false"/>
      <protection locked="true" hidden="false"/>
    </xf>
    <xf numFmtId="164" fontId="0" fillId="0" borderId="37" xfId="78" applyFont="true" applyBorder="true" applyAlignment="true" applyProtection="true">
      <alignment horizontal="left" vertical="top" textRotation="0" wrapText="false" indent="0" shrinkToFit="false"/>
      <protection locked="true" hidden="false"/>
    </xf>
    <xf numFmtId="164" fontId="73" fillId="0" borderId="43" xfId="0" applyFont="true" applyBorder="true" applyAlignment="true" applyProtection="true">
      <alignment horizontal="general" vertical="top" textRotation="0" wrapText="true" indent="0" shrinkToFit="false"/>
      <protection locked="true" hidden="false"/>
    </xf>
    <xf numFmtId="164" fontId="73" fillId="0" borderId="34" xfId="0" applyFont="true" applyBorder="true" applyAlignment="true" applyProtection="true">
      <alignment horizontal="general" vertical="top" textRotation="0" wrapText="true" indent="0" shrinkToFit="false"/>
      <protection locked="true" hidden="false"/>
    </xf>
    <xf numFmtId="164" fontId="0" fillId="0" borderId="41" xfId="78" applyFont="true" applyBorder="true" applyAlignment="true" applyProtection="true">
      <alignment horizontal="general" vertical="top" textRotation="0" wrapText="false" indent="0" shrinkToFit="false"/>
      <protection locked="true" hidden="false"/>
    </xf>
    <xf numFmtId="164" fontId="0" fillId="0" borderId="39" xfId="78" applyFont="true" applyBorder="true" applyAlignment="true" applyProtection="true">
      <alignment horizontal="general" vertical="top" textRotation="0" wrapText="false" indent="0" shrinkToFit="false"/>
      <protection locked="true" hidden="false"/>
    </xf>
    <xf numFmtId="164" fontId="0" fillId="0" borderId="18" xfId="78" applyFont="true" applyBorder="true" applyAlignment="true" applyProtection="true">
      <alignment horizontal="center" vertical="top" textRotation="0" wrapText="false" indent="0" shrinkToFit="false"/>
      <protection locked="true" hidden="false"/>
    </xf>
    <xf numFmtId="164" fontId="27" fillId="6" borderId="0" xfId="73" applyFont="true" applyBorder="true" applyAlignment="true" applyProtection="true">
      <alignment horizontal="general" vertical="top" textRotation="0" wrapText="false" indent="0" shrinkToFit="false"/>
      <protection locked="true" hidden="false"/>
    </xf>
    <xf numFmtId="164" fontId="67" fillId="0" borderId="41" xfId="78" applyFont="true" applyBorder="true" applyAlignment="true" applyProtection="true">
      <alignment horizontal="center" vertical="top" textRotation="0" wrapText="true" indent="0" shrinkToFit="false"/>
      <protection locked="true" hidden="false"/>
    </xf>
    <xf numFmtId="164" fontId="0" fillId="0" borderId="18" xfId="78" applyFont="true" applyBorder="true" applyAlignment="true" applyProtection="true">
      <alignment horizontal="general" vertical="top" textRotation="0" wrapText="false" indent="0" shrinkToFit="false"/>
      <protection locked="true" hidden="false"/>
    </xf>
    <xf numFmtId="164" fontId="107" fillId="0" borderId="11" xfId="78" applyFont="true" applyBorder="true" applyAlignment="true" applyProtection="true">
      <alignment horizontal="general" vertical="top" textRotation="0" wrapText="false" indent="0" shrinkToFit="false"/>
      <protection locked="true" hidden="false"/>
    </xf>
    <xf numFmtId="164" fontId="106" fillId="0" borderId="18" xfId="78" applyFont="true" applyBorder="true" applyAlignment="true" applyProtection="true">
      <alignment horizontal="left" vertical="center" textRotation="0" wrapText="false" indent="0" shrinkToFit="false"/>
      <protection locked="true" hidden="false"/>
    </xf>
    <xf numFmtId="164" fontId="40" fillId="4" borderId="11" xfId="78" applyFont="true" applyBorder="true" applyAlignment="true" applyProtection="true">
      <alignment horizontal="center" vertical="center" textRotation="0" wrapText="true" indent="0" shrinkToFit="false"/>
      <protection locked="true" hidden="false"/>
    </xf>
    <xf numFmtId="164" fontId="17" fillId="0" borderId="0" xfId="78" applyFont="true" applyBorder="true" applyAlignment="true" applyProtection="true">
      <alignment horizontal="general" vertical="top" textRotation="0" wrapText="false" indent="0" shrinkToFit="false"/>
      <protection locked="true" hidden="false"/>
    </xf>
    <xf numFmtId="164" fontId="107" fillId="0" borderId="11" xfId="78" applyFont="true" applyBorder="true" applyAlignment="true" applyProtection="true">
      <alignment horizontal="center" vertical="top" textRotation="0" wrapText="false" indent="0" shrinkToFit="false"/>
      <protection locked="true" hidden="false"/>
    </xf>
    <xf numFmtId="164" fontId="102" fillId="6" borderId="44" xfId="78" applyFont="true" applyBorder="true" applyAlignment="true" applyProtection="true">
      <alignment horizontal="center" vertical="center" textRotation="0" wrapText="true" indent="0" shrinkToFit="false"/>
      <protection locked="true" hidden="false"/>
    </xf>
    <xf numFmtId="164" fontId="102" fillId="6" borderId="45" xfId="78" applyFont="true" applyBorder="true" applyAlignment="true" applyProtection="true">
      <alignment horizontal="center" vertical="center" textRotation="0" wrapText="true" indent="0" shrinkToFit="false"/>
      <protection locked="true" hidden="false"/>
    </xf>
    <xf numFmtId="164" fontId="102" fillId="6" borderId="11" xfId="78" applyFont="true" applyBorder="true" applyAlignment="true" applyProtection="true">
      <alignment horizontal="center" vertical="center" textRotation="0" wrapText="true" indent="0" shrinkToFit="false"/>
      <protection locked="true" hidden="false"/>
    </xf>
    <xf numFmtId="164" fontId="102" fillId="6" borderId="46" xfId="78" applyFont="true" applyBorder="true" applyAlignment="true" applyProtection="true">
      <alignment horizontal="center" vertical="center" textRotation="0" wrapText="true" indent="0" shrinkToFit="false"/>
      <protection locked="true" hidden="false"/>
    </xf>
    <xf numFmtId="164" fontId="102" fillId="6" borderId="47" xfId="78" applyFont="true" applyBorder="true" applyAlignment="true" applyProtection="true">
      <alignment horizontal="center" vertical="center" textRotation="0" wrapText="true" indent="0" shrinkToFit="false"/>
      <protection locked="true" hidden="false"/>
    </xf>
    <xf numFmtId="164" fontId="102" fillId="6" borderId="48" xfId="78" applyFont="true" applyBorder="true" applyAlignment="true" applyProtection="true">
      <alignment horizontal="center" vertical="center" textRotation="0" wrapText="true" indent="0" shrinkToFit="false"/>
      <protection locked="true" hidden="false"/>
    </xf>
    <xf numFmtId="164" fontId="17" fillId="0" borderId="0" xfId="62" applyFont="true" applyBorder="false" applyAlignment="true" applyProtection="true">
      <alignment horizontal="general" vertical="center" textRotation="0" wrapText="false" indent="0" shrinkToFit="false"/>
      <protection locked="true" hidden="false"/>
    </xf>
    <xf numFmtId="164" fontId="17" fillId="0" borderId="0" xfId="62" applyFont="true" applyBorder="false" applyAlignment="true" applyProtection="true">
      <alignment horizontal="center" vertical="center" textRotation="0" wrapText="false" indent="0" shrinkToFit="false"/>
      <protection locked="true" hidden="false"/>
    </xf>
    <xf numFmtId="164" fontId="39" fillId="0" borderId="0" xfId="75" applyFont="true" applyBorder="true" applyAlignment="true" applyProtection="true">
      <alignment horizontal="general" vertical="center" textRotation="0" wrapText="false" indent="0" shrinkToFit="false"/>
      <protection locked="true" hidden="false"/>
    </xf>
    <xf numFmtId="164" fontId="102" fillId="0" borderId="0" xfId="62" applyFont="true" applyBorder="true" applyAlignment="true" applyProtection="true">
      <alignment horizontal="general" vertical="center" textRotation="0" wrapText="false" indent="0" shrinkToFit="false"/>
      <protection locked="true" hidden="false"/>
    </xf>
    <xf numFmtId="164" fontId="102" fillId="0" borderId="0" xfId="62" applyFont="true" applyBorder="true" applyAlignment="true" applyProtection="true">
      <alignment horizontal="center" vertical="center" textRotation="0" wrapText="false" indent="0" shrinkToFit="false"/>
      <protection locked="true" hidden="false"/>
    </xf>
    <xf numFmtId="164" fontId="39" fillId="0" borderId="0" xfId="62" applyFont="true" applyBorder="true" applyAlignment="true" applyProtection="true">
      <alignment horizontal="center" vertical="center" textRotation="0" wrapText="false" indent="0" shrinkToFit="false"/>
      <protection locked="true" hidden="false"/>
    </xf>
    <xf numFmtId="164" fontId="102" fillId="0" borderId="0" xfId="75" applyFont="true" applyBorder="true" applyAlignment="true" applyProtection="true">
      <alignment horizontal="general" vertical="center" textRotation="0" wrapText="false" indent="0" shrinkToFit="false"/>
      <protection locked="true" hidden="false"/>
    </xf>
    <xf numFmtId="164" fontId="17" fillId="0" borderId="0" xfId="75" applyFont="true" applyBorder="true" applyAlignment="true" applyProtection="true">
      <alignment horizontal="left" vertical="center" textRotation="0" wrapText="false" indent="0" shrinkToFit="false"/>
      <protection locked="true" hidden="false"/>
    </xf>
    <xf numFmtId="164" fontId="37" fillId="0" borderId="0" xfId="0" applyFont="true" applyBorder="false" applyAlignment="true" applyProtection="true">
      <alignment horizontal="general" vertical="bottom" textRotation="0" wrapText="false" indent="0" shrinkToFit="false"/>
      <protection locked="true" hidden="false"/>
    </xf>
    <xf numFmtId="164" fontId="39" fillId="0" borderId="0" xfId="62" applyFont="true" applyBorder="true" applyAlignment="true" applyProtection="true">
      <alignment horizontal="general" vertical="center" textRotation="0" wrapText="false" indent="0" shrinkToFit="false"/>
      <protection locked="true" hidden="false"/>
    </xf>
    <xf numFmtId="164" fontId="39" fillId="0" borderId="10" xfId="62" applyFont="true" applyBorder="true" applyAlignment="true" applyProtection="true">
      <alignment horizontal="center" vertical="center" textRotation="0" wrapText="false" indent="0" shrinkToFit="false"/>
      <protection locked="true" hidden="false"/>
    </xf>
    <xf numFmtId="164" fontId="102" fillId="0" borderId="11" xfId="62" applyFont="true" applyBorder="true" applyAlignment="true" applyProtection="true">
      <alignment horizontal="center" vertical="center" textRotation="0" wrapText="false" indent="0" shrinkToFit="false"/>
      <protection locked="true" hidden="false"/>
    </xf>
    <xf numFmtId="164" fontId="102" fillId="0" borderId="11" xfId="62" applyFont="true" applyBorder="true" applyAlignment="true" applyProtection="true">
      <alignment horizontal="left" vertical="center" textRotation="0" wrapText="true" indent="0" shrinkToFit="false"/>
      <protection locked="true" hidden="false"/>
    </xf>
    <xf numFmtId="164" fontId="102" fillId="0" borderId="11" xfId="62" applyFont="true" applyBorder="true" applyAlignment="true" applyProtection="true">
      <alignment horizontal="center" vertical="center" textRotation="0" wrapText="true" indent="0" shrinkToFit="false"/>
      <protection locked="true" hidden="false"/>
    </xf>
    <xf numFmtId="164" fontId="39" fillId="0" borderId="11" xfId="62" applyFont="true" applyBorder="true" applyAlignment="true" applyProtection="true">
      <alignment horizontal="general" vertical="center" textRotation="0" wrapText="false" indent="0" shrinkToFit="false"/>
      <protection locked="true" hidden="false"/>
    </xf>
    <xf numFmtId="164" fontId="39" fillId="0" borderId="11" xfId="62" applyFont="true" applyBorder="true" applyAlignment="true" applyProtection="true">
      <alignment horizontal="center" vertical="center" textRotation="0" wrapText="false" indent="0" shrinkToFit="false"/>
      <protection locked="true" hidden="false"/>
    </xf>
    <xf numFmtId="164" fontId="102" fillId="0" borderId="11" xfId="62" applyFont="true" applyBorder="true" applyAlignment="true" applyProtection="true">
      <alignment horizontal="general" vertical="center" textRotation="0" wrapText="false" indent="0" shrinkToFit="false"/>
      <protection locked="true" hidden="false"/>
    </xf>
    <xf numFmtId="164" fontId="25" fillId="0" borderId="0" xfId="62" applyFont="true" applyBorder="false" applyAlignment="true" applyProtection="true">
      <alignment horizontal="general" vertical="center" textRotation="0" wrapText="false" indent="0" shrinkToFit="false"/>
      <protection locked="true" hidden="false"/>
    </xf>
    <xf numFmtId="164" fontId="39" fillId="0" borderId="42" xfId="62" applyFont="true" applyBorder="true" applyAlignment="true" applyProtection="true">
      <alignment horizontal="center" vertical="center" textRotation="0" wrapText="false" indent="0" shrinkToFit="false"/>
      <protection locked="true" hidden="false"/>
    </xf>
    <xf numFmtId="164" fontId="102" fillId="0" borderId="11" xfId="79" applyFont="true" applyBorder="true" applyAlignment="true" applyProtection="true">
      <alignment horizontal="center" vertical="center" textRotation="0" wrapText="false" indent="0" shrinkToFit="false"/>
      <protection locked="true" hidden="false"/>
    </xf>
    <xf numFmtId="164" fontId="102" fillId="0" borderId="42" xfId="62" applyFont="true" applyBorder="true" applyAlignment="true" applyProtection="true">
      <alignment horizontal="center" vertical="center" textRotation="0" wrapText="false" indent="0" shrinkToFit="false"/>
      <protection locked="true" hidden="false"/>
    </xf>
  </cellXfs>
  <cellStyles count="75">
    <cellStyle name="Normal" xfId="0" builtinId="0"/>
    <cellStyle name="Comma" xfId="15" builtinId="3"/>
    <cellStyle name="Comma [0]" xfId="16" builtinId="6"/>
    <cellStyle name="Currency" xfId="17" builtinId="4"/>
    <cellStyle name="Currency [0]" xfId="18" builtinId="7"/>
    <cellStyle name="Percent" xfId="19" builtinId="5"/>
    <cellStyle name="20% - Accent1 2" xfId="20"/>
    <cellStyle name="20% - Accent2 2" xfId="21"/>
    <cellStyle name="20% - Accent3 2" xfId="22"/>
    <cellStyle name="20% - Accent4 2" xfId="23"/>
    <cellStyle name="20% - Accent5 2" xfId="24"/>
    <cellStyle name="20% - Accent6 2" xfId="25"/>
    <cellStyle name="40% - Accent1 2" xfId="26"/>
    <cellStyle name="40% - Accent2 2" xfId="27"/>
    <cellStyle name="40% - Accent3 2" xfId="28"/>
    <cellStyle name="40% - Accent4 2" xfId="29"/>
    <cellStyle name="40% - Accent5 2" xfId="30"/>
    <cellStyle name="40% - Accent6 2" xfId="31"/>
    <cellStyle name="60% - Accent1 2" xfId="32"/>
    <cellStyle name="60% - Accent2 2" xfId="33"/>
    <cellStyle name="60% - Accent3 2" xfId="34"/>
    <cellStyle name="60% - Accent4 2" xfId="35"/>
    <cellStyle name="60% - Accent5 2" xfId="36"/>
    <cellStyle name="60% - Accent6 2" xfId="37"/>
    <cellStyle name="Accent1 2" xfId="38"/>
    <cellStyle name="Accent2 2" xfId="39"/>
    <cellStyle name="Accent3 2" xfId="40"/>
    <cellStyle name="Accent4 2" xfId="41"/>
    <cellStyle name="Accent5 2" xfId="42"/>
    <cellStyle name="Accent6 2" xfId="43"/>
    <cellStyle name="Bad 2" xfId="44"/>
    <cellStyle name="Calculation 2" xfId="45"/>
    <cellStyle name="Check Cell 2" xfId="46"/>
    <cellStyle name="Explanatory Text 2" xfId="47"/>
    <cellStyle name="Good 2" xfId="48"/>
    <cellStyle name="Heading 1 2" xfId="49"/>
    <cellStyle name="Heading 2 2" xfId="50"/>
    <cellStyle name="Heading 3 2" xfId="51"/>
    <cellStyle name="Heading 4 2" xfId="52"/>
    <cellStyle name="Input 2" xfId="53"/>
    <cellStyle name="Linked Cell 2" xfId="54"/>
    <cellStyle name="Neutral 2" xfId="55"/>
    <cellStyle name="Normal 10 2" xfId="56"/>
    <cellStyle name="Normal 11" xfId="57"/>
    <cellStyle name="Normal 12" xfId="58"/>
    <cellStyle name="Normal 12 2" xfId="59"/>
    <cellStyle name="Normal 2" xfId="60"/>
    <cellStyle name="Normal 2 2" xfId="61"/>
    <cellStyle name="Normal 3" xfId="62"/>
    <cellStyle name="Normal 4" xfId="63"/>
    <cellStyle name="Normal 4 3" xfId="64"/>
    <cellStyle name="Normal 53" xfId="65"/>
    <cellStyle name="Normal 53 2" xfId="66"/>
    <cellStyle name="Normal 55" xfId="67"/>
    <cellStyle name="Normal 55 2" xfId="68"/>
    <cellStyle name="Normal 64" xfId="69"/>
    <cellStyle name="Normal 88" xfId="70"/>
    <cellStyle name="Normal 93" xfId="71"/>
    <cellStyle name="Normal_Accident HLY 2" xfId="72"/>
    <cellStyle name="Normal_Accident QTRLY" xfId="73"/>
    <cellStyle name="Normal_Accident QTRLY 2" xfId="74"/>
    <cellStyle name="Normal_Accident QTRLY 2 2" xfId="75"/>
    <cellStyle name="Normal_Accident QTRLY 3" xfId="76"/>
    <cellStyle name="Normal_Circle 9 Accd. 2" xfId="77"/>
    <cellStyle name="Normal_Faulty Meter QTRLY" xfId="78"/>
    <cellStyle name="Normal_Faulty Meter QTRLY 2" xfId="79"/>
    <cellStyle name="Normal_MGVCL-GERC-Apr-June07" xfId="80"/>
    <cellStyle name="Normal_New Microsoft Excel Worksheet 2" xfId="81"/>
    <cellStyle name="Normal_New Microsoft Excel Worksheet 2 2" xfId="82"/>
    <cellStyle name="Normal_Xmer Failure QTRLY" xfId="83"/>
    <cellStyle name="Note 2" xfId="84"/>
    <cellStyle name="Output 2" xfId="85"/>
    <cellStyle name="Title 2" xfId="86"/>
    <cellStyle name="Total 2" xfId="87"/>
    <cellStyle name="Warning Text 2" xfId="88"/>
  </cellStyles>
  <dxfs count="123">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FFFFFF"/>
      </font>
      <fill>
        <patternFill>
          <bgColor rgb="FFFF99CC"/>
        </patternFill>
      </fill>
    </dxf>
    <dxf>
      <font>
        <name val="Arial"/>
        <charset val="1"/>
        <family val="0"/>
        <color rgb="FF800080"/>
      </font>
      <fill>
        <patternFill>
          <bgColor rgb="FFFF99CC"/>
        </patternFill>
      </fill>
    </dxf>
    <dxf>
      <font>
        <name val="Arial"/>
        <charset val="1"/>
        <family val="0"/>
        <color rgb="FF800080"/>
      </font>
      <fill>
        <patternFill>
          <bgColor rgb="FFFF99CC"/>
        </patternFill>
      </fill>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worksheet" Target="worksheets/sheet18.xml"/><Relationship Id="rId21" Type="http://schemas.openxmlformats.org/officeDocument/2006/relationships/worksheet" Target="worksheets/sheet19.xml"/><Relationship Id="rId22" Type="http://schemas.openxmlformats.org/officeDocument/2006/relationships/worksheet" Target="worksheets/sheet20.xml"/><Relationship Id="rId23" Type="http://schemas.openxmlformats.org/officeDocument/2006/relationships/worksheet" Target="worksheets/sheet21.xml"/><Relationship Id="rId24" Type="http://schemas.openxmlformats.org/officeDocument/2006/relationships/worksheet" Target="worksheets/sheet22.xml"/><Relationship Id="rId25" Type="http://schemas.openxmlformats.org/officeDocument/2006/relationships/worksheet" Target="worksheets/sheet23.xml"/><Relationship Id="rId26" Type="http://schemas.openxmlformats.org/officeDocument/2006/relationships/worksheet" Target="worksheets/sheet24.xml"/><Relationship Id="rId27" Type="http://schemas.openxmlformats.org/officeDocument/2006/relationships/worksheet" Target="worksheets/sheet25.xml"/><Relationship Id="rId28" Type="http://schemas.openxmlformats.org/officeDocument/2006/relationships/externalLink" Target="externalLinks/externalLink1.xml"/><Relationship Id="rId29" Type="http://schemas.openxmlformats.org/officeDocument/2006/relationships/externalLink" Target="externalLinks/externalLink2.xml"/><Relationship Id="rId30" Type="http://schemas.openxmlformats.org/officeDocument/2006/relationships/externalLink" Target="externalLinks/externalLink3.xml"/><Relationship Id="rId31" Type="http://schemas.openxmlformats.org/officeDocument/2006/relationships/externalLink" Target="externalLinks/externalLink4.xml"/><Relationship Id="rId32" Type="http://schemas.openxmlformats.org/officeDocument/2006/relationships/externalLink" Target="externalLinks/externalLink5.xml"/><Relationship Id="rId33" Type="http://schemas.openxmlformats.org/officeDocument/2006/relationships/externalLink" Target="externalLinks/externalLink6.xml"/><Relationship Id="rId34" Type="http://schemas.openxmlformats.org/officeDocument/2006/relationships/externalLink" Target="externalLinks/externalLink7.xml"/><Relationship Id="rId35" Type="http://schemas.openxmlformats.org/officeDocument/2006/relationships/externalLink" Target="externalLinks/externalLink8.xml"/><Relationship Id="rId36" Type="http://schemas.openxmlformats.org/officeDocument/2006/relationships/externalLink" Target="externalLinks/externalLink9.xml"/><Relationship Id="rId37" Type="http://schemas.openxmlformats.org/officeDocument/2006/relationships/externalLink" Target="externalLinks/externalLink10.xml"/><Relationship Id="rId38" Type="http://schemas.openxmlformats.org/officeDocument/2006/relationships/externalLink" Target="externalLinks/externalLink11.xml"/><Relationship Id="rId39" Type="http://schemas.openxmlformats.org/officeDocument/2006/relationships/externalLink" Target="externalLinks/externalLink12.xml"/><Relationship Id="rId40" Type="http://schemas.openxmlformats.org/officeDocument/2006/relationships/externalLink" Target="externalLinks/externalLink13.xml"/><Relationship Id="rId41" Type="http://schemas.openxmlformats.org/officeDocument/2006/relationships/externalLink" Target="externalLinks/externalLink14.xml"/><Relationship Id="rId42" Type="http://schemas.openxmlformats.org/officeDocument/2006/relationships/externalLink" Target="externalLinks/externalLink15.xml"/><Relationship Id="rId43" Type="http://schemas.openxmlformats.org/officeDocument/2006/relationships/externalLink" Target="externalLinks/externalLink16.xml"/><Relationship Id="rId44" Type="http://schemas.openxmlformats.org/officeDocument/2006/relationships/externalLink" Target="externalLinks/externalLink17.xml"/><Relationship Id="rId45" Type="http://schemas.openxmlformats.org/officeDocument/2006/relationships/externalLink" Target="externalLinks/externalLink18.xml"/><Relationship Id="rId4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file://Cicomp1/c/WINDOWS/Desktop/REMIS1/MPZPJAN1.xls" TargetMode="External"/>
</Relationships>
</file>

<file path=xl/externalLinks/_rels/externalLink10.xml.rels><?xml version="1.0" encoding="UTF-8"?>
<Relationships xmlns="http://schemas.openxmlformats.org/package/2006/relationships"><Relationship Id="rId1" Type="http://schemas.openxmlformats.org/officeDocument/2006/relationships/externalLinkPath" Target="file://Cicomp1/c/WINDOWS/Desktop/GANESHA/SHP_TD_00.XLS" TargetMode="External"/>
</Relationships>
</file>

<file path=xl/externalLinks/_rels/externalLink11.xml.rels><?xml version="1.0" encoding="UTF-8"?>
<Relationships xmlns="http://schemas.openxmlformats.org/package/2006/relationships"><Relationship Id="rId1" Type="http://schemas.openxmlformats.org/officeDocument/2006/relationships/externalLinkPath" Target="file:///E:/Documents%20and%20Settings/sdpatel12076/Desktop/mis-2012-2013/MIS%20APRIL%2012/MPZPJAN1.xls" TargetMode="External"/>
</Relationships>
</file>

<file path=xl/externalLinks/_rels/externalLink12.xml.rels><?xml version="1.0" encoding="UTF-8"?>
<Relationships xmlns="http://schemas.openxmlformats.org/package/2006/relationships"><Relationship Id="rId1" Type="http://schemas.openxmlformats.org/officeDocument/2006/relationships/externalLinkPath" Target="file:///C:/TECH/CBS/SOP%202007-08%20to%202017-18/2017-18/valsad%20sop%20iii%20rd%20qtr%202011-2012/J%20E%20TECH-1/RELiability%20&amp;%20Saifi,Saidi,Maifi06-07/DGP/MIS/Documents%20and%20Settings/NEW%20USER/My%20Documents/DGP/DETAILS/Mpzp1201.xls" TargetMode="External"/>
</Relationships>
</file>

<file path=xl/externalLinks/_rels/externalLink13.xml.rels><?xml version="1.0" encoding="UTF-8"?>
<Relationships xmlns="http://schemas.openxmlformats.org/package/2006/relationships"><Relationship Id="rId1" Type="http://schemas.openxmlformats.org/officeDocument/2006/relationships/externalLinkPath" Target="file:///C:/TECH/CBS/SOP%202007-08%20to%202013-14/2013-14/SOP%20%20QTR%20JULY%20%2013%20to%20SEPT%2013/J%20E%20TECH-1/RELiability%20&amp;%20Saifi,Saidi,Maifi06-07/DGP/MIS/Documents%20and%20Settings/NEW%20USER/My%20Documents/DGP/DETAILS/Mpzp1201.xls" TargetMode="External"/>
</Relationships>
</file>

<file path=xl/externalLinks/_rels/externalLink14.xml.rels><?xml version="1.0" encoding="UTF-8"?>
<Relationships xmlns="http://schemas.openxmlformats.org/package/2006/relationships"><Relationship Id="rId1" Type="http://schemas.openxmlformats.org/officeDocument/2006/relationships/externalLinkPath" Target="file:///C:/TECH/CBS/SOP%202007-08%20to%202013-14/2013-14/SOP%20%20QTR%20JULY%20%2013%20to%20SEPT%2013/J%20E%20TECH-1/RELiability%20&amp;%20Saifi,Saidi,Maifi06-07/DGP/MIS/Documents%20and%20Settings/NEW%20USER/My%20Documents/DGP/DETAILS/MPZPJAN1.xls" TargetMode="External"/>
</Relationships>
</file>

<file path=xl/externalLinks/_rels/externalLink15.xml.rels><?xml version="1.0" encoding="UTF-8"?>
<Relationships xmlns="http://schemas.openxmlformats.org/package/2006/relationships"><Relationship Id="rId1" Type="http://schemas.openxmlformats.org/officeDocument/2006/relationships/externalLinkPath" Target="file:///E:/&#160;/SOP/J%20E%20TECH-1/RELiability%20&amp;%20Saifi,Saidi,Maifi06-07/DGP/MIS/Documents%20and%20Settings/NEW%20USER/My%20Documents/DGP/DETAILS/MPZPJAN1.xls" TargetMode="External"/>
</Relationships>
</file>

<file path=xl/externalLinks/_rels/externalLink16.xml.rels><?xml version="1.0" encoding="UTF-8"?>
<Relationships xmlns="http://schemas.openxmlformats.org/package/2006/relationships"><Relationship Id="rId1" Type="http://schemas.openxmlformats.org/officeDocument/2006/relationships/externalLinkPath" Target="file:///C:/Users/ssshirsath4129/Downloads/J%20E%20TECH-1/RELiability%20&amp;%20Saifi,Saidi,Maifi06-07/DGP/MIS/Documents%20and%20Settings/NEW%20USER/My%20Documents/DGP/DETAILS/Mpzp1201.xls" TargetMode="External"/>
</Relationships>
</file>

<file path=xl/externalLinks/_rels/externalLink17.xml.rels><?xml version="1.0" encoding="UTF-8"?>
<Relationships xmlns="http://schemas.openxmlformats.org/package/2006/relationships"><Relationship Id="rId1" Type="http://schemas.openxmlformats.org/officeDocument/2006/relationships/externalLinkPath" Target="file:///C:/AKP/SOP/J%20E%20TECH-1/RELiability%20&amp;%20Saifi,Saidi,Maifi06-07/DGP/MIS/Documents%20and%20Settings/NEW%20USER/My%20Documents/DGP/DETAILS/MPZPJAN1.xls" TargetMode="External"/>
</Relationships>
</file>

<file path=xl/externalLinks/_rels/externalLink18.xml.rels><?xml version="1.0" encoding="UTF-8"?>
<Relationships xmlns="http://schemas.openxmlformats.org/package/2006/relationships"><Relationship Id="rId1" Type="http://schemas.openxmlformats.org/officeDocument/2006/relationships/externalLinkPath" Target="file:///E:/Documents%20and%20Settings/Administrator/Desktop/WINDOWS/Desktop/GUVNL-MIS-DIvn/MIS-Circle/DGVCL-MIS/Mpzp1201.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file://Cicomp1/c/My%20Documents/Book1.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file:///C:/backup%20desktop/SOP-III/SOP%2008-09/II%20QTR%2008-09/J%20E%20TECH-1/RELiability%20&amp;%20Saifi,Saidi,Maifi06-07/DGP/MIS/Documents%20and%20Settings/NEW%20USER/My%20Documents/DGP/DETAILS/Mpzp1201.xls" TargetMode="External"/>
</Relationships>
</file>

<file path=xl/externalLinks/_rels/externalLink4.xml.rels><?xml version="1.0" encoding="UTF-8"?>
<Relationships xmlns="http://schemas.openxmlformats.org/package/2006/relationships"><Relationship Id="rId1" Type="http://schemas.openxmlformats.org/officeDocument/2006/relationships/externalLinkPath" Target="file:///C:/Users/bdpatel11010/AppData/Local/Temp/9290852d-5f7e-4f40-b9df-774eda7c9e10_3rd&#160;%20Quarter%20SoP-OCT-2025%20to%20DEC-2025..zip.e10/WINDOWS/Desktop/GUVNL-MIS-DIvn/MIS-Circle/DGVCL-MIS/Mpzp1201.xls" TargetMode="External"/>
</Relationships>
</file>

<file path=xl/externalLinks/_rels/externalLink5.xml.rels><?xml version="1.0" encoding="UTF-8"?>
<Relationships xmlns="http://schemas.openxmlformats.org/package/2006/relationships"><Relationship Id="rId1" Type="http://schemas.openxmlformats.org/officeDocument/2006/relationships/externalLinkPath" Target="file:///C:/Users/bdpatel11010/AppData/Local/Temp/9290852d-5f7e-4f40-b9df-774eda7c9e10_3rd&#160;%20Quarter%20SoP-OCT-2025%20to%20DEC-2025..zip.e10/J%20E%20TECH-1/RELiability%20&amp;%20Saifi,Saidi,Maifi06-07/DGP/MIS/Documents%20and%20Settings/NEW%20USER/My%20Documents/DGP/DETAILS/MPZPJAN1.xls" TargetMode="External"/>
</Relationships>
</file>

<file path=xl/externalLinks/_rels/externalLink6.xml.rels><?xml version="1.0" encoding="UTF-8"?>
<Relationships xmlns="http://schemas.openxmlformats.org/package/2006/relationships"><Relationship Id="rId1" Type="http://schemas.openxmlformats.org/officeDocument/2006/relationships/externalLinkPath" Target="file:///C:/Documents%20and%20Settings/sdpatel12076/Desktop/mis-2012-2013/MIS%20APRIL%2012/MPZPJAN1.xls" TargetMode="External"/>
</Relationships>
</file>

<file path=xl/externalLinks/_rels/externalLink7.xml.rels><?xml version="1.0" encoding="UTF-8"?>
<Relationships xmlns="http://schemas.openxmlformats.org/package/2006/relationships"><Relationship Id="rId1" Type="http://schemas.openxmlformats.org/officeDocument/2006/relationships/externalLinkPath" Target="file:///C:/backup%20desktop/SOP-III/SOP%2008-09/II%20QTR%2008-09/J%20E%20TECH-1/RELiability%20&amp;%20Saifi,Saidi,Maifi06-07/DGP/MIS/Documents%20and%20Settings/NEW%20USER/My%20Documents/DGP/DETAILS/MPZPJAN1.xls" TargetMode="External"/>
</Relationships>
</file>

<file path=xl/externalLinks/_rels/externalLink8.xml.rels><?xml version="1.0" encoding="UTF-8"?>
<Relationships xmlns="http://schemas.openxmlformats.org/package/2006/relationships"><Relationship Id="rId1" Type="http://schemas.openxmlformats.org/officeDocument/2006/relationships/externalLinkPath" Target="file://Cicomp1/c/ndb/MIS_CO3.xls" TargetMode="External"/>
</Relationships>
</file>

<file path=xl/externalLinks/_rels/externalLink9.xml.rels><?xml version="1.0" encoding="UTF-8"?>
<Relationships xmlns="http://schemas.openxmlformats.org/package/2006/relationships"><Relationship Id="rId1" Type="http://schemas.openxmlformats.org/officeDocument/2006/relationships/externalLinkPath" Target="file:///C:/TECH/CBS/SOP%202007-08%20to%202017-18/2017-18/valsad%20sop%20iii%20rd%20qtr%202011-2012/J%20E%20TECH-1/RELiability%20&amp;%20Saifi,Saidi,Maifi06-07/DGP/MIS/Documents%20and%20Settings/NEW%20USER/My%20Documents/DGP/DETAILS/MPZPJAN1.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 val="mpmla wise pp02_03"/>
      <sheetName val="mpmla wise pp01_02"/>
      <sheetName val="shp_T&amp;D_drive"/>
      <sheetName val="TLPPOCT"/>
      <sheetName val="June_07"/>
      <sheetName val="July_07"/>
      <sheetName val="Aug_07"/>
      <sheetName val="R2-S1-mthws-prog"/>
      <sheetName val="MPZPJAN1"/>
      <sheetName val="LMAIN"/>
      <sheetName val="Book1"/>
      <sheetName val="shp_T_D_drive"/>
      <sheetName val="Recovered_Sheet5"/>
      <sheetName val="yw_mpmlaws_sumary"/>
      <sheetName val="mpmla_wise_pp0001"/>
      <sheetName val="ZP_URBAN_IV_V"/>
      <sheetName val="ZP_PROF_II"/>
      <sheetName val="ZP_PROF_III_"/>
      <sheetName val="Sorted_mpmla_wise_pp0001"/>
      <sheetName val="mpmla_DIST_wise_pp0001"/>
      <sheetName val="mpmla_wise_pp0001_(2)"/>
      <sheetName val="mpmla_wise_pp02_03"/>
      <sheetName val="mpmla_wise_pp01_02"/>
      <sheetName val="Sheet1"/>
      <sheetName val="SuvP_Ltg_Catwise"/>
      <sheetName val="PP_Ltg_Catwise"/>
      <sheetName val="SuvP_Ind_Catwise "/>
      <sheetName val="PP_Ind_Catwise "/>
      <sheetName val="pro_39_c"/>
      <sheetName val="mast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do"/>
      <sheetName val="shp_T&amp;D_drive"/>
      <sheetName val="shp_T&amp;D_drive (2)"/>
      <sheetName val="shp_sch"/>
      <sheetName val="And_City"/>
      <sheetName val="shp_td-comp sep"/>
      <sheetName val="Chart1"/>
      <sheetName val="Chart2"/>
      <sheetName val="Shp-25 fdrs comp sep"/>
      <sheetName val="shp_divisionwise_units"/>
      <sheetName val="shp_divisionwise_units jul-00  "/>
      <sheetName val="Shp-sdn wise data  s"/>
      <sheetName val="Shp-25 fdrs data  s"/>
      <sheetName val="Shp-sdn wise_GIDC Sep"/>
      <sheetName val="Shp-sdn wise_ind fdrs sep"/>
      <sheetName val="shp_urb_tst"/>
      <sheetName val="Shp-sdn wise_Urban fdrs"/>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shp_T_D_drive"/>
      <sheetName val="mpmla wise pp01_02"/>
      <sheetName val="T_D COMP"/>
      <sheetName val="LMAIN"/>
      <sheetName val="R2-S1-mthws-prog"/>
      <sheetName val="TLPPOCT"/>
      <sheetName val="zpF0001"/>
      <sheetName val="locationwise activities"/>
      <sheetName val="zp0001_MAR"/>
      <sheetName val="mpmla wise pp0001"/>
      <sheetName val="TALUKA Wise"/>
      <sheetName val="Recovered_Sheet5"/>
      <sheetName val="mpmla wise paid pending"/>
      <sheetName val="117"/>
      <sheetName val="mpmla wise pp02_03"/>
      <sheetName val="SuvP_Ltg_Catwise"/>
      <sheetName val="PP_Ltg_Catwise"/>
      <sheetName val="SuvP_Ind_Catwise "/>
      <sheetName val="PP_Ind_Catwise "/>
      <sheetName val="LOOKUPS"/>
      <sheetName val="FDR MST"/>
      <sheetName val="CDSteelMaster"/>
      <sheetName val="METRE ON UM CONN"/>
      <sheetName val="D'BARIA CTY"/>
      <sheetName val="PIPLOD"/>
      <sheetName val="Motizari JGY"/>
      <sheetName val="Toyani JGY "/>
      <sheetName val="Rama JGY "/>
      <sheetName val="BAKROL"/>
      <sheetName val="NAGVAV"/>
      <sheetName val="RICHWANI"/>
      <sheetName val="Salia AG"/>
      <sheetName val="Kaliyakota AG"/>
      <sheetName val="GUNA AG"/>
      <sheetName val="GOLLAV"/>
      <sheetName val="JUNA BARIA"/>
      <sheetName val=" FANGIA JGY"/>
      <sheetName val="SEVANIYA JGY"/>
      <sheetName val=" BARA JGY"/>
      <sheetName val="Bamroli AG"/>
      <sheetName val="Vadbhet AG"/>
      <sheetName val="Kelkuwa AG"/>
      <sheetName val="Sheet1"/>
      <sheetName val="COST ESTI.14B"/>
      <sheetName val="SUB DN TS"/>
      <sheetName val="PROF.14"/>
      <sheetName val="CHECK LIST"/>
      <sheetName val="MATERIAL REQUIRE"/>
      <sheetName val="DIVN. T.S."/>
      <sheetName val="GUNA"/>
      <sheetName val="Office Note HT ABC 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 val="mpmla wise pp01_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 val="shp_T&amp;D_drive"/>
      <sheetName val="mpmla wise pp01_02"/>
      <sheetName val="Assum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 val="shp_T&amp;D_drive"/>
      <sheetName val="mpmla wise pp0001"/>
      <sheetName val="zpF00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meter_stock"/>
      <sheetName val="Cum&amp; Month_fdr_comp  (2)"/>
      <sheetName val="Sheet1"/>
      <sheetName val="Sheet2"/>
      <sheetName val="Sheet3"/>
      <sheetName val="R2-s11-Jivandhara"/>
      <sheetName val="#REF"/>
      <sheetName val="_REF"/>
      <sheetName val=""/>
      <sheetName val=":"/>
      <sheetName val="?栰Ј┵???"/>
      <sheetName val="?jul?avgust?septembar?oktobar?n"/>
      <sheetName val="=C:\Documents and Settings\sai\"/>
      <sheetName val="Dec05 (2)"/>
      <sheetName val="XL4Test5"/>
      <sheetName val="[Book1.xls][Book1.xls]d/m/yy?_x0013_["/>
      <sheetName val="Lab_1_Ph"/>
      <sheetName val="RURAL"/>
      <sheetName val="APR"/>
      <sheetName val="MAY"/>
      <sheetName val="?۸Ώ࢈Ώ?"/>
      <sheetName val="_"/>
      <sheetName val="_栰Ј┵___"/>
      <sheetName val="=C__Documents and Settings_sai_"/>
      <sheetName val="_jul_avgust_septembar_oktobar_n"/>
      <sheetName val="d_m_yy"/>
      <sheetName val="d_m_yy__x0013__$-1010000_d_m_yyyy__x001e__$"/>
      <sheetName val="Book1"/>
      <sheetName val="jul?avgust?septembar?oktobar?no"/>
      <sheetName val="jul?avgust?septembar?oktobar?n"/>
      <sheetName val="Sheet4"/>
      <sheetName val="Sheet5"/>
      <sheetName val="Additional  Data for LAQ 14440 "/>
      <sheetName val="_۸Ώ࢈Ώ_"/>
      <sheetName val="jul"/>
      <sheetName val="jul_avgust_septembar_oktobar_no"/>
      <sheetName val="jul_avgust_septembar_oktobar_n"/>
      <sheetName val="_x005F_x0000_栰Ј┵_x005F_x0000__x005F_x0000__x005F_x0000_"/>
      <sheetName val="_x005F_x0000_۸Ώ࢈Ώ_x005F_x0000_"/>
      <sheetName val="d/m/yy?_x0013_[$-1010000]d/m/yyyy?_x001e_[$"/>
      <sheetName val="[Book1.xls]d/m/yy?_x0013_[$-1010000]d"/>
      <sheetName val="[Book1.xls][Book1.xls]:"/>
      <sheetName val="[Book1.xls][Book1.xls]=C:\Docum"/>
      <sheetName val="[Book1.xls][Book1.xls][Book1.xl"/>
      <sheetName val="[Book1.xls]:"/>
      <sheetName val="[Book1.xls]=C:\Documents and Se"/>
      <sheetName val="_Book1.xls_d_m_yy__x0013__$-1010000_d"/>
      <sheetName val="_Book1.xls_d_m_yy"/>
      <sheetName val="_Book1.xls__Book1.xls_d_m_yy"/>
      <sheetName val="_Book1.xls__Book1.xls_d_m_yy__x0013__"/>
      <sheetName val="shp_T&amp;D_drive"/>
      <sheetName val="shp_T_D_drive"/>
      <sheetName val="FDR MST"/>
      <sheetName val="_Book1.xls__Book1.xls__"/>
      <sheetName val="_Book1.xls__Book1.xls_=C__Docum"/>
      <sheetName val="_Book1.xls__Book1.xls__Book1.xl"/>
      <sheetName val="_Book1.xls__"/>
      <sheetName val="_Book1.xls_=C__Documents and Se"/>
      <sheetName val="[Book1.xls]d_m_yy_____1010000_2"/>
      <sheetName val="[Book1.xls][Book1.xls]d_m_yy_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 val="shp_T&amp;D_drive"/>
      <sheetName val="mpmla wise pp0001"/>
      <sheetName val="zpF00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 val="mpmla wise pp01_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shp_16_lt static "/>
      <sheetName val="cps_sp_up"/>
      <sheetName val="cps_wc"/>
      <sheetName val="cps_summary"/>
      <sheetName val="Existing_CPS_july03"/>
      <sheetName val="cps_pp"/>
      <sheetName val="cps_blnk"/>
      <sheetName val="MTHWISE FAIL"/>
      <sheetName val="PASTE"/>
      <sheetName val="Name of Lines"/>
      <sheetName val="FDR MST"/>
      <sheetName val="shp_T_D_drive"/>
      <sheetName val="TLPPOCT"/>
      <sheetName val="mpmla wise pp0001"/>
      <sheetName val="SuvP_Ltg_Catwise"/>
      <sheetName val="PP_Ltg_Catwise"/>
      <sheetName val="SuvP_Ind_Catwise "/>
      <sheetName val="PP_Ind_Catwise "/>
      <sheetName val="mpmla wise pp01_02"/>
      <sheetName val="zpF0001"/>
      <sheetName val="shp_T&amp;D_drive"/>
      <sheetName val="AAR-MONTHLY"/>
      <sheetName val="T_D COMP"/>
      <sheetName val="#REF"/>
      <sheetName val="Master_Data"/>
      <sheetName val="REF"/>
      <sheetName val="11KV_Xmer_Fail"/>
      <sheetName val="ann7"/>
      <sheetName val="ann10"/>
      <sheetName val="ann11 A"/>
      <sheetName val="ann9"/>
      <sheetName val="ann8"/>
      <sheetName val="ann11 B"/>
      <sheetName val="1.GUVNL TT-SF"/>
      <sheetName val="SUMMARY PBIS increase"/>
      <sheetName val="FB"/>
      <sheetName val="1EM TO STATIC 1Ø"/>
      <sheetName val="MLA ZP"/>
      <sheetName val="Sheet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6.xml.rels><?xml version="1.0" encoding="UTF-8"?>
<Relationships xmlns="http://schemas.openxmlformats.org/package/2006/relationships"><Relationship Id="rId1" Type="http://schemas.openxmlformats.org/officeDocument/2006/relationships/comments" Target="../comments16.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C00"/>
    <pageSetUpPr fitToPage="false"/>
  </sheetPr>
  <dimension ref="A1:O16"/>
  <sheetViews>
    <sheetView showFormulas="false" showGridLines="true" showRowColHeaders="true" showZeros="true" rightToLeft="false" tabSelected="false" showOutlineSymbols="true" defaultGridColor="true" view="pageBreakPreview" topLeftCell="A1" colorId="64" zoomScale="95" zoomScaleNormal="100" zoomScalePageLayoutView="95" workbookViewId="0">
      <selection pane="topLeft" activeCell="J19" activeCellId="0" sqref="J19"/>
    </sheetView>
  </sheetViews>
  <sheetFormatPr defaultColWidth="9.13671875" defaultRowHeight="12.75" customHeight="true" zeroHeight="false" outlineLevelRow="0" outlineLevelCol="0"/>
  <cols>
    <col collapsed="false" customWidth="true" hidden="false" outlineLevel="0" max="1" min="1" style="1" width="9.56"/>
    <col collapsed="false" customWidth="true" hidden="false" outlineLevel="0" max="2" min="2" style="2" width="12.7"/>
    <col collapsed="false" customWidth="true" hidden="false" outlineLevel="0" max="4" min="3" style="1" width="6.85"/>
    <col collapsed="false" customWidth="true" hidden="false" outlineLevel="0" max="5" min="5" style="1" width="4.56"/>
    <col collapsed="false" customWidth="true" hidden="false" outlineLevel="0" max="6" min="6" style="1" width="4.41"/>
    <col collapsed="false" customWidth="true" hidden="false" outlineLevel="0" max="7" min="7" style="1" width="6.56"/>
    <col collapsed="false" customWidth="true" hidden="false" outlineLevel="0" max="8" min="8" style="1" width="11.56"/>
    <col collapsed="false" customWidth="true" hidden="false" outlineLevel="0" max="9" min="9" style="1" width="11.7"/>
    <col collapsed="false" customWidth="true" hidden="false" outlineLevel="0" max="10" min="10" style="1" width="14.14"/>
    <col collapsed="false" customWidth="false" hidden="false" outlineLevel="0" max="257" min="11" style="1" width="9.14"/>
  </cols>
  <sheetData>
    <row r="1" customFormat="false" ht="16.15" hidden="false" customHeight="false" outlineLevel="0" collapsed="false">
      <c r="A1" s="3" t="s">
        <v>0</v>
      </c>
    </row>
    <row r="2" customFormat="false" ht="18.55" hidden="false" customHeight="false" outlineLevel="0" collapsed="false">
      <c r="A2" s="4" t="s">
        <v>1</v>
      </c>
      <c r="C2" s="5"/>
    </row>
    <row r="3" customFormat="false" ht="16.15" hidden="false" customHeight="false" outlineLevel="0" collapsed="false">
      <c r="A3" s="3" t="s">
        <v>2</v>
      </c>
      <c r="B3" s="6"/>
    </row>
    <row r="4" customFormat="false" ht="16.25" hidden="false" customHeight="false" outlineLevel="0" collapsed="false">
      <c r="A4" s="3" t="s">
        <v>3</v>
      </c>
    </row>
    <row r="5" customFormat="false" ht="13.8" hidden="false" customHeight="false" outlineLevel="0" collapsed="false">
      <c r="A5" s="7" t="s">
        <v>4</v>
      </c>
    </row>
    <row r="6" customFormat="false" ht="27" hidden="false" customHeight="true" outlineLevel="0" collapsed="false">
      <c r="A6" s="8" t="s">
        <v>5</v>
      </c>
      <c r="B6" s="8"/>
      <c r="C6" s="8"/>
      <c r="D6" s="8"/>
      <c r="E6" s="8"/>
      <c r="F6" s="8"/>
      <c r="G6" s="8"/>
      <c r="H6" s="8"/>
      <c r="I6" s="8"/>
      <c r="J6" s="8"/>
      <c r="K6" s="8"/>
      <c r="L6" s="8"/>
    </row>
    <row r="7" customFormat="false" ht="30.75" hidden="false" customHeight="true" outlineLevel="0" collapsed="false">
      <c r="A7" s="9" t="s">
        <v>6</v>
      </c>
      <c r="B7" s="10" t="s">
        <v>7</v>
      </c>
      <c r="C7" s="9" t="s">
        <v>8</v>
      </c>
      <c r="D7" s="9"/>
      <c r="E7" s="9"/>
      <c r="F7" s="9"/>
      <c r="G7" s="9"/>
      <c r="H7" s="11" t="s">
        <v>9</v>
      </c>
      <c r="I7" s="11"/>
      <c r="J7" s="11"/>
      <c r="K7" s="11"/>
      <c r="L7" s="11"/>
    </row>
    <row r="8" customFormat="false" ht="13.5" hidden="false" customHeight="true" outlineLevel="0" collapsed="false">
      <c r="A8" s="9"/>
      <c r="B8" s="10"/>
      <c r="C8" s="12" t="s">
        <v>10</v>
      </c>
      <c r="D8" s="12"/>
      <c r="E8" s="12" t="s">
        <v>11</v>
      </c>
      <c r="F8" s="12"/>
      <c r="G8" s="12"/>
      <c r="H8" s="13" t="s">
        <v>10</v>
      </c>
      <c r="I8" s="13"/>
      <c r="J8" s="13" t="s">
        <v>11</v>
      </c>
      <c r="K8" s="13"/>
      <c r="L8" s="13"/>
    </row>
    <row r="9" customFormat="false" ht="12.75" hidden="false" customHeight="false" outlineLevel="0" collapsed="false">
      <c r="A9" s="9"/>
      <c r="B9" s="10"/>
      <c r="C9" s="12" t="s">
        <v>12</v>
      </c>
      <c r="D9" s="12" t="s">
        <v>13</v>
      </c>
      <c r="E9" s="12" t="s">
        <v>14</v>
      </c>
      <c r="F9" s="12" t="s">
        <v>15</v>
      </c>
      <c r="G9" s="12" t="s">
        <v>13</v>
      </c>
      <c r="H9" s="14" t="s">
        <v>14</v>
      </c>
      <c r="I9" s="15" t="s">
        <v>13</v>
      </c>
      <c r="J9" s="16" t="s">
        <v>14</v>
      </c>
      <c r="K9" s="17" t="s">
        <v>15</v>
      </c>
      <c r="L9" s="18" t="s">
        <v>13</v>
      </c>
      <c r="M9" s="19"/>
      <c r="N9" s="19"/>
      <c r="O9" s="19"/>
    </row>
    <row r="10" customFormat="false" ht="15" hidden="false" customHeight="false" outlineLevel="0" collapsed="false">
      <c r="A10" s="20" t="n">
        <v>1</v>
      </c>
      <c r="B10" s="21" t="s">
        <v>16</v>
      </c>
      <c r="C10" s="22" t="n">
        <v>0</v>
      </c>
      <c r="D10" s="22" t="n">
        <v>0</v>
      </c>
      <c r="E10" s="22" t="n">
        <v>3</v>
      </c>
      <c r="F10" s="22" t="n">
        <v>0</v>
      </c>
      <c r="G10" s="22" t="n">
        <v>1</v>
      </c>
      <c r="H10" s="23" t="n">
        <v>0</v>
      </c>
      <c r="I10" s="23" t="n">
        <v>7</v>
      </c>
      <c r="J10" s="23" t="n">
        <v>4</v>
      </c>
      <c r="K10" s="24" t="n">
        <v>5</v>
      </c>
      <c r="L10" s="24" t="n">
        <v>2</v>
      </c>
      <c r="M10" s="19"/>
      <c r="N10" s="19"/>
      <c r="O10" s="19"/>
    </row>
    <row r="11" customFormat="false" ht="15" hidden="false" customHeight="false" outlineLevel="0" collapsed="false">
      <c r="A11" s="20" t="n">
        <v>2</v>
      </c>
      <c r="B11" s="21" t="s">
        <v>17</v>
      </c>
      <c r="C11" s="22" t="n">
        <v>1</v>
      </c>
      <c r="D11" s="22" t="n">
        <v>0</v>
      </c>
      <c r="E11" s="22" t="n">
        <v>4</v>
      </c>
      <c r="F11" s="22" t="n">
        <v>8</v>
      </c>
      <c r="G11" s="22" t="n">
        <v>4</v>
      </c>
      <c r="H11" s="23" t="n">
        <v>1</v>
      </c>
      <c r="I11" s="23" t="n">
        <v>2</v>
      </c>
      <c r="J11" s="23" t="n">
        <v>15</v>
      </c>
      <c r="K11" s="24" t="n">
        <v>33</v>
      </c>
      <c r="L11" s="24" t="n">
        <v>6</v>
      </c>
      <c r="M11" s="19"/>
      <c r="N11" s="19"/>
      <c r="O11" s="19"/>
    </row>
    <row r="12" customFormat="false" ht="15" hidden="false" customHeight="false" outlineLevel="0" collapsed="false">
      <c r="A12" s="20" t="n">
        <v>3</v>
      </c>
      <c r="B12" s="21" t="s">
        <v>18</v>
      </c>
      <c r="C12" s="22" t="n">
        <v>0</v>
      </c>
      <c r="D12" s="22" t="n">
        <v>0</v>
      </c>
      <c r="E12" s="22" t="n">
        <v>2</v>
      </c>
      <c r="F12" s="22" t="n">
        <v>3</v>
      </c>
      <c r="G12" s="22" t="n">
        <v>1</v>
      </c>
      <c r="H12" s="23" t="n">
        <v>0</v>
      </c>
      <c r="I12" s="23" t="n">
        <v>2</v>
      </c>
      <c r="J12" s="23" t="n">
        <v>8</v>
      </c>
      <c r="K12" s="24" t="n">
        <v>18</v>
      </c>
      <c r="L12" s="24" t="n">
        <v>5</v>
      </c>
      <c r="M12" s="19"/>
      <c r="N12" s="19"/>
      <c r="O12" s="19"/>
    </row>
    <row r="13" customFormat="false" ht="15" hidden="false" customHeight="false" outlineLevel="0" collapsed="false">
      <c r="A13" s="20" t="n">
        <v>4</v>
      </c>
      <c r="B13" s="21" t="s">
        <v>19</v>
      </c>
      <c r="C13" s="22" t="n">
        <v>0</v>
      </c>
      <c r="D13" s="22" t="n">
        <v>3</v>
      </c>
      <c r="E13" s="22" t="n">
        <v>2</v>
      </c>
      <c r="F13" s="22" t="n">
        <v>0</v>
      </c>
      <c r="G13" s="22" t="n">
        <v>2</v>
      </c>
      <c r="H13" s="23" t="n">
        <v>1</v>
      </c>
      <c r="I13" s="23" t="n">
        <v>10</v>
      </c>
      <c r="J13" s="23" t="n">
        <v>24</v>
      </c>
      <c r="K13" s="24" t="n">
        <v>20</v>
      </c>
      <c r="L13" s="24" t="n">
        <v>11</v>
      </c>
      <c r="M13" s="19"/>
      <c r="N13" s="19"/>
      <c r="O13" s="19"/>
    </row>
    <row r="14" customFormat="false" ht="18" hidden="false" customHeight="true" outlineLevel="0" collapsed="false">
      <c r="A14" s="25" t="s">
        <v>4</v>
      </c>
      <c r="B14" s="26" t="s">
        <v>20</v>
      </c>
      <c r="C14" s="27" t="n">
        <v>1</v>
      </c>
      <c r="D14" s="27" t="n">
        <v>3</v>
      </c>
      <c r="E14" s="27" t="n">
        <v>11</v>
      </c>
      <c r="F14" s="27" t="n">
        <v>11</v>
      </c>
      <c r="G14" s="27" t="n">
        <v>8</v>
      </c>
      <c r="H14" s="28" t="n">
        <v>2</v>
      </c>
      <c r="I14" s="28" t="n">
        <v>21</v>
      </c>
      <c r="J14" s="28" t="n">
        <v>51</v>
      </c>
      <c r="K14" s="28" t="n">
        <v>76</v>
      </c>
      <c r="L14" s="28" t="n">
        <v>24</v>
      </c>
      <c r="M14" s="19"/>
      <c r="N14" s="19"/>
      <c r="O14" s="19"/>
    </row>
    <row r="15" customFormat="false" ht="12.75" hidden="false" customHeight="false" outlineLevel="0" collapsed="false">
      <c r="H15" s="19"/>
      <c r="I15" s="19"/>
      <c r="J15" s="19"/>
    </row>
    <row r="16" customFormat="false" ht="12.75" hidden="false" customHeight="false" outlineLevel="0" collapsed="false">
      <c r="A16" s="29" t="s">
        <v>21</v>
      </c>
    </row>
  </sheetData>
  <mergeCells count="10">
    <mergeCell ref="A6:L6"/>
    <mergeCell ref="A7:A9"/>
    <mergeCell ref="B7:B9"/>
    <mergeCell ref="C7:G7"/>
    <mergeCell ref="H7:L7"/>
    <mergeCell ref="C8:D8"/>
    <mergeCell ref="E8:G8"/>
    <mergeCell ref="H8:I8"/>
    <mergeCell ref="J8:L8"/>
    <mergeCell ref="M9:O9"/>
  </mergeCells>
  <printOptions headings="false" gridLines="true" gridLinesSet="true" horizontalCentered="true" verticalCentered="true"/>
  <pageMargins left="0.25" right="0.25" top="0.5" bottom="0.5" header="0.511811023622047" footer="0.511811023622047"/>
  <pageSetup paperSize="9" scale="127"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C99FF"/>
    <pageSetUpPr fitToPage="false"/>
  </sheetPr>
  <dimension ref="A1:N52"/>
  <sheetViews>
    <sheetView showFormulas="false" showGridLines="true" showRowColHeaders="true" showZeros="true" rightToLeft="false" tabSelected="false" showOutlineSymbols="true" defaultGridColor="true" view="pageBreakPreview" topLeftCell="A1" colorId="64" zoomScale="95" zoomScaleNormal="100" zoomScalePageLayoutView="95" workbookViewId="0">
      <selection pane="topLeft" activeCell="F6" activeCellId="0" sqref="F6"/>
    </sheetView>
  </sheetViews>
  <sheetFormatPr defaultColWidth="9.0546875" defaultRowHeight="12.75" customHeight="true" zeroHeight="false" outlineLevelRow="0" outlineLevelCol="0"/>
  <cols>
    <col collapsed="false" customWidth="true" hidden="false" outlineLevel="0" max="2" min="2" style="171" width="14.28"/>
    <col collapsed="false" customWidth="true" hidden="false" outlineLevel="0" max="3" min="3" style="186" width="10.13"/>
    <col collapsed="false" customWidth="true" hidden="false" outlineLevel="0" max="6" min="4" style="186" width="9.14"/>
  </cols>
  <sheetData>
    <row r="1" customFormat="false" ht="18.55" hidden="false" customHeight="false" outlineLevel="0" collapsed="false">
      <c r="A1" s="187" t="str">
        <f aca="false">'sop-9'!A1</f>
        <v>Name of Distribution Licensee:DGVCL</v>
      </c>
    </row>
    <row r="2" customFormat="false" ht="12.75" hidden="false" customHeight="false" outlineLevel="0" collapsed="false">
      <c r="A2" s="188"/>
    </row>
    <row r="3" customFormat="false" ht="13.8" hidden="false" customHeight="false" outlineLevel="0" collapsed="false">
      <c r="A3" s="189" t="str">
        <f aca="false">'sop-8'!A3</f>
        <v>Quarter : 3RD  (i.e  OCT'25 TO DEC '25)</v>
      </c>
    </row>
    <row r="4" customFormat="false" ht="13.8" hidden="false" customHeight="false" outlineLevel="0" collapsed="false">
      <c r="A4" s="189" t="str">
        <f aca="false">'sop-8'!A4</f>
        <v>Year :2025-26</v>
      </c>
    </row>
    <row r="5" customFormat="false" ht="18.55" hidden="false" customHeight="false" outlineLevel="0" collapsed="false">
      <c r="A5" s="187"/>
    </row>
    <row r="8" customFormat="false" ht="15" hidden="false" customHeight="false" outlineLevel="0" collapsed="false">
      <c r="A8" s="203" t="s">
        <v>1014</v>
      </c>
      <c r="B8" s="207"/>
      <c r="I8" s="203" t="s">
        <v>1014</v>
      </c>
      <c r="J8" s="207"/>
      <c r="K8" s="186"/>
      <c r="L8" s="186"/>
      <c r="M8" s="186"/>
      <c r="N8" s="186"/>
    </row>
    <row r="9" customFormat="false" ht="13.5" hidden="false" customHeight="true" outlineLevel="0" collapsed="false">
      <c r="A9" s="208" t="s">
        <v>1015</v>
      </c>
      <c r="B9" s="208"/>
      <c r="C9" s="208"/>
      <c r="D9" s="208"/>
      <c r="E9" s="208"/>
      <c r="F9" s="208"/>
      <c r="I9" s="208" t="s">
        <v>1015</v>
      </c>
      <c r="J9" s="208"/>
      <c r="K9" s="208"/>
      <c r="L9" s="208"/>
      <c r="M9" s="208"/>
      <c r="N9" s="208"/>
    </row>
    <row r="10" customFormat="false" ht="12.75" hidden="false" customHeight="false" outlineLevel="0" collapsed="false">
      <c r="A10" s="208" t="n">
        <v>-1</v>
      </c>
      <c r="B10" s="209" t="n">
        <v>-2</v>
      </c>
      <c r="C10" s="199" t="n">
        <v>-3</v>
      </c>
      <c r="D10" s="199" t="n">
        <v>-4</v>
      </c>
      <c r="E10" s="199" t="n">
        <v>-5</v>
      </c>
      <c r="F10" s="199" t="n">
        <v>-6</v>
      </c>
      <c r="I10" s="208" t="n">
        <v>-1</v>
      </c>
      <c r="J10" s="209" t="n">
        <v>-2</v>
      </c>
      <c r="K10" s="199" t="n">
        <v>-3</v>
      </c>
      <c r="L10" s="199" t="n">
        <v>-4</v>
      </c>
      <c r="M10" s="199" t="n">
        <v>-5</v>
      </c>
      <c r="N10" s="199" t="n">
        <v>-6</v>
      </c>
    </row>
    <row r="11" customFormat="false" ht="33.75" hidden="false" customHeight="true" outlineLevel="0" collapsed="false">
      <c r="A11" s="198" t="s">
        <v>982</v>
      </c>
      <c r="B11" s="210" t="s">
        <v>983</v>
      </c>
      <c r="C11" s="198" t="s">
        <v>1016</v>
      </c>
      <c r="D11" s="198" t="s">
        <v>1017</v>
      </c>
      <c r="E11" s="198" t="s">
        <v>986</v>
      </c>
      <c r="F11" s="197" t="s">
        <v>1018</v>
      </c>
      <c r="I11" s="198" t="s">
        <v>982</v>
      </c>
      <c r="J11" s="210" t="s">
        <v>983</v>
      </c>
      <c r="K11" s="198" t="s">
        <v>1016</v>
      </c>
      <c r="L11" s="198" t="s">
        <v>1017</v>
      </c>
      <c r="M11" s="198" t="s">
        <v>986</v>
      </c>
      <c r="N11" s="197" t="s">
        <v>1018</v>
      </c>
    </row>
    <row r="12" customFormat="false" ht="19.25" hidden="false" customHeight="false" outlineLevel="0" collapsed="false">
      <c r="A12" s="198"/>
      <c r="B12" s="210"/>
      <c r="C12" s="198"/>
      <c r="D12" s="198"/>
      <c r="E12" s="198"/>
      <c r="F12" s="199" t="s">
        <v>989</v>
      </c>
      <c r="I12" s="198"/>
      <c r="J12" s="210"/>
      <c r="K12" s="198"/>
      <c r="L12" s="198"/>
      <c r="M12" s="198"/>
      <c r="N12" s="199" t="s">
        <v>989</v>
      </c>
    </row>
    <row r="13" customFormat="false" ht="12.75" hidden="false" customHeight="false" outlineLevel="0" collapsed="false">
      <c r="A13" s="205" t="n">
        <v>1</v>
      </c>
      <c r="B13" s="212" t="s">
        <v>990</v>
      </c>
      <c r="C13" s="202" t="n">
        <v>525</v>
      </c>
      <c r="D13" s="216" t="n">
        <v>0.035</v>
      </c>
      <c r="E13" s="202" t="s">
        <v>993</v>
      </c>
      <c r="F13" s="202"/>
      <c r="I13" s="205" t="n">
        <v>1</v>
      </c>
      <c r="J13" s="212" t="s">
        <v>990</v>
      </c>
      <c r="K13" s="202" t="n">
        <f aca="false">K25+K37+K49</f>
        <v>525</v>
      </c>
      <c r="L13" s="216" t="n">
        <v>0.035</v>
      </c>
      <c r="M13" s="202" t="s">
        <v>993</v>
      </c>
      <c r="N13" s="202"/>
    </row>
    <row r="14" customFormat="false" ht="12.75" hidden="false" customHeight="false" outlineLevel="0" collapsed="false">
      <c r="A14" s="205" t="n">
        <v>2</v>
      </c>
      <c r="B14" s="212" t="s">
        <v>998</v>
      </c>
      <c r="C14" s="202" t="n">
        <v>25</v>
      </c>
      <c r="D14" s="216" t="n">
        <v>0.03</v>
      </c>
      <c r="E14" s="202" t="s">
        <v>993</v>
      </c>
      <c r="F14" s="202"/>
      <c r="I14" s="205" t="n">
        <v>2</v>
      </c>
      <c r="J14" s="212" t="s">
        <v>998</v>
      </c>
      <c r="K14" s="202" t="n">
        <f aca="false">K26+K38+K50</f>
        <v>25</v>
      </c>
      <c r="L14" s="216" t="n">
        <v>0.03</v>
      </c>
      <c r="M14" s="202" t="s">
        <v>993</v>
      </c>
      <c r="N14" s="202"/>
    </row>
    <row r="15" customFormat="false" ht="12.75" hidden="false" customHeight="false" outlineLevel="0" collapsed="false">
      <c r="A15" s="205" t="n">
        <v>3</v>
      </c>
      <c r="B15" s="212" t="s">
        <v>1019</v>
      </c>
      <c r="C15" s="202" t="n">
        <v>0</v>
      </c>
      <c r="D15" s="216" t="n">
        <v>0.03</v>
      </c>
      <c r="E15" s="202"/>
      <c r="F15" s="202"/>
      <c r="I15" s="205" t="n">
        <v>3</v>
      </c>
      <c r="J15" s="212" t="s">
        <v>1019</v>
      </c>
      <c r="K15" s="202" t="n">
        <f aca="false">K27+K39+K51</f>
        <v>0</v>
      </c>
      <c r="L15" s="216" t="n">
        <v>0.03</v>
      </c>
      <c r="M15" s="202"/>
      <c r="N15" s="202"/>
    </row>
    <row r="16" customFormat="false" ht="12.75" hidden="false" customHeight="false" outlineLevel="0" collapsed="false">
      <c r="A16" s="205"/>
      <c r="B16" s="212"/>
      <c r="C16" s="202"/>
      <c r="D16" s="202"/>
      <c r="E16" s="202"/>
      <c r="F16" s="202"/>
      <c r="I16" s="205"/>
      <c r="J16" s="212"/>
      <c r="K16" s="202"/>
      <c r="L16" s="202"/>
      <c r="M16" s="202"/>
      <c r="N16" s="202"/>
    </row>
    <row r="19" customFormat="false" ht="12.75" hidden="false" customHeight="false" outlineLevel="0" collapsed="false">
      <c r="I19" s="117" t="s">
        <v>1000</v>
      </c>
    </row>
    <row r="20" customFormat="false" ht="15" hidden="false" customHeight="false" outlineLevel="0" collapsed="false">
      <c r="I20" s="203" t="s">
        <v>1014</v>
      </c>
      <c r="J20" s="207"/>
      <c r="K20" s="207"/>
      <c r="L20" s="207"/>
      <c r="M20" s="207"/>
      <c r="N20" s="207"/>
    </row>
    <row r="21" customFormat="false" ht="13.5" hidden="false" customHeight="true" outlineLevel="0" collapsed="false">
      <c r="I21" s="208" t="s">
        <v>1015</v>
      </c>
      <c r="J21" s="208"/>
      <c r="K21" s="208"/>
      <c r="L21" s="208"/>
      <c r="M21" s="208"/>
      <c r="N21" s="208"/>
    </row>
    <row r="22" customFormat="false" ht="12.75" hidden="false" customHeight="false" outlineLevel="0" collapsed="false">
      <c r="I22" s="208" t="n">
        <v>-1</v>
      </c>
      <c r="J22" s="209" t="n">
        <v>-2</v>
      </c>
      <c r="K22" s="209" t="n">
        <v>-3</v>
      </c>
      <c r="L22" s="209" t="n">
        <v>-4</v>
      </c>
      <c r="M22" s="209" t="n">
        <v>-5</v>
      </c>
      <c r="N22" s="209" t="n">
        <v>-6</v>
      </c>
    </row>
    <row r="23" customFormat="false" ht="33.75" hidden="false" customHeight="true" outlineLevel="0" collapsed="false">
      <c r="I23" s="210" t="s">
        <v>982</v>
      </c>
      <c r="J23" s="210" t="s">
        <v>983</v>
      </c>
      <c r="K23" s="210" t="s">
        <v>1016</v>
      </c>
      <c r="L23" s="210" t="s">
        <v>1017</v>
      </c>
      <c r="M23" s="210" t="s">
        <v>986</v>
      </c>
      <c r="N23" s="211" t="s">
        <v>1018</v>
      </c>
    </row>
    <row r="24" customFormat="false" ht="19.25" hidden="false" customHeight="false" outlineLevel="0" collapsed="false">
      <c r="I24" s="210"/>
      <c r="J24" s="210"/>
      <c r="K24" s="210"/>
      <c r="L24" s="210"/>
      <c r="M24" s="210"/>
      <c r="N24" s="209" t="s">
        <v>989</v>
      </c>
    </row>
    <row r="25" customFormat="false" ht="12.75" hidden="false" customHeight="false" outlineLevel="0" collapsed="false">
      <c r="I25" s="206" t="n">
        <v>1</v>
      </c>
      <c r="J25" s="212" t="s">
        <v>990</v>
      </c>
      <c r="K25" s="212" t="n">
        <v>525</v>
      </c>
      <c r="L25" s="217" t="n">
        <v>0.035</v>
      </c>
      <c r="M25" s="212" t="s">
        <v>993</v>
      </c>
      <c r="N25" s="212"/>
    </row>
    <row r="26" customFormat="false" ht="12.75" hidden="false" customHeight="false" outlineLevel="0" collapsed="false">
      <c r="I26" s="206" t="n">
        <v>2</v>
      </c>
      <c r="J26" s="212" t="s">
        <v>998</v>
      </c>
      <c r="K26" s="212" t="n">
        <v>25</v>
      </c>
      <c r="L26" s="217" t="n">
        <v>0.03</v>
      </c>
      <c r="M26" s="212" t="s">
        <v>993</v>
      </c>
      <c r="N26" s="212"/>
    </row>
    <row r="27" customFormat="false" ht="12.75" hidden="false" customHeight="false" outlineLevel="0" collapsed="false">
      <c r="I27" s="206" t="n">
        <v>3</v>
      </c>
      <c r="J27" s="212" t="s">
        <v>1019</v>
      </c>
      <c r="K27" s="212" t="n">
        <v>0</v>
      </c>
      <c r="L27" s="217" t="n">
        <v>0.03</v>
      </c>
      <c r="M27" s="212"/>
      <c r="N27" s="212"/>
    </row>
    <row r="28" customFormat="false" ht="12.75" hidden="false" customHeight="false" outlineLevel="0" collapsed="false">
      <c r="I28" s="206"/>
      <c r="J28" s="212"/>
      <c r="K28" s="212"/>
      <c r="L28" s="212"/>
      <c r="M28" s="212"/>
      <c r="N28" s="212"/>
    </row>
    <row r="31" customFormat="false" ht="12.75" hidden="false" customHeight="false" outlineLevel="0" collapsed="false">
      <c r="I31" s="117" t="s">
        <v>19</v>
      </c>
    </row>
    <row r="32" customFormat="false" ht="15" hidden="false" customHeight="false" outlineLevel="0" collapsed="false">
      <c r="I32" s="203" t="s">
        <v>1014</v>
      </c>
      <c r="J32" s="207"/>
      <c r="K32" s="207"/>
      <c r="L32" s="207"/>
      <c r="M32" s="207"/>
      <c r="N32" s="207"/>
    </row>
    <row r="33" customFormat="false" ht="13.5" hidden="false" customHeight="true" outlineLevel="0" collapsed="false">
      <c r="I33" s="208" t="s">
        <v>1015</v>
      </c>
      <c r="J33" s="208"/>
      <c r="K33" s="208"/>
      <c r="L33" s="208"/>
      <c r="M33" s="208"/>
      <c r="N33" s="208"/>
    </row>
    <row r="34" customFormat="false" ht="12.75" hidden="false" customHeight="false" outlineLevel="0" collapsed="false">
      <c r="I34" s="208" t="n">
        <v>-1</v>
      </c>
      <c r="J34" s="209" t="n">
        <v>-2</v>
      </c>
      <c r="K34" s="209" t="n">
        <v>-3</v>
      </c>
      <c r="L34" s="209" t="n">
        <v>-4</v>
      </c>
      <c r="M34" s="209" t="n">
        <v>-5</v>
      </c>
      <c r="N34" s="209" t="n">
        <v>-6</v>
      </c>
    </row>
    <row r="35" customFormat="false" ht="33.75" hidden="false" customHeight="true" outlineLevel="0" collapsed="false">
      <c r="I35" s="210" t="s">
        <v>982</v>
      </c>
      <c r="J35" s="210" t="s">
        <v>983</v>
      </c>
      <c r="K35" s="210" t="s">
        <v>1016</v>
      </c>
      <c r="L35" s="210" t="s">
        <v>1017</v>
      </c>
      <c r="M35" s="210" t="s">
        <v>986</v>
      </c>
      <c r="N35" s="211" t="s">
        <v>1018</v>
      </c>
    </row>
    <row r="36" customFormat="false" ht="19.25" hidden="false" customHeight="false" outlineLevel="0" collapsed="false">
      <c r="I36" s="210"/>
      <c r="J36" s="210"/>
      <c r="K36" s="210"/>
      <c r="L36" s="210"/>
      <c r="M36" s="210"/>
      <c r="N36" s="209" t="s">
        <v>989</v>
      </c>
    </row>
    <row r="37" customFormat="false" ht="12.75" hidden="false" customHeight="false" outlineLevel="0" collapsed="false">
      <c r="I37" s="206" t="n">
        <v>1</v>
      </c>
      <c r="J37" s="212" t="s">
        <v>990</v>
      </c>
      <c r="K37" s="213" t="n">
        <v>0</v>
      </c>
      <c r="L37" s="218" t="n">
        <v>0.035</v>
      </c>
      <c r="M37" s="213" t="n">
        <v>0</v>
      </c>
      <c r="N37" s="213"/>
    </row>
    <row r="38" customFormat="false" ht="12.75" hidden="false" customHeight="false" outlineLevel="0" collapsed="false">
      <c r="I38" s="206" t="n">
        <v>2</v>
      </c>
      <c r="J38" s="212" t="s">
        <v>998</v>
      </c>
      <c r="K38" s="213" t="n">
        <v>0</v>
      </c>
      <c r="L38" s="218" t="n">
        <v>0.03</v>
      </c>
      <c r="M38" s="213" t="n">
        <v>0</v>
      </c>
      <c r="N38" s="213"/>
    </row>
    <row r="39" customFormat="false" ht="12.75" hidden="false" customHeight="false" outlineLevel="0" collapsed="false">
      <c r="I39" s="206" t="n">
        <v>3</v>
      </c>
      <c r="J39" s="212" t="s">
        <v>1019</v>
      </c>
      <c r="K39" s="213" t="n">
        <v>0</v>
      </c>
      <c r="L39" s="218" t="n">
        <v>0.03</v>
      </c>
      <c r="M39" s="213" t="n">
        <v>0</v>
      </c>
      <c r="N39" s="213"/>
    </row>
    <row r="40" customFormat="false" ht="12.75" hidden="false" customHeight="false" outlineLevel="0" collapsed="false">
      <c r="I40" s="206"/>
      <c r="J40" s="212"/>
      <c r="K40" s="212"/>
      <c r="L40" s="212"/>
      <c r="M40" s="212"/>
      <c r="N40" s="212"/>
    </row>
    <row r="43" customFormat="false" ht="12.75" hidden="false" customHeight="false" outlineLevel="0" collapsed="false">
      <c r="I43" s="117" t="s">
        <v>18</v>
      </c>
    </row>
    <row r="44" customFormat="false" ht="15" hidden="false" customHeight="false" outlineLevel="0" collapsed="false">
      <c r="I44" s="203" t="s">
        <v>1014</v>
      </c>
      <c r="J44" s="215"/>
      <c r="K44" s="215"/>
      <c r="L44" s="215"/>
      <c r="M44" s="215"/>
      <c r="N44" s="215"/>
    </row>
    <row r="45" customFormat="false" ht="13.5" hidden="false" customHeight="true" outlineLevel="0" collapsed="false">
      <c r="I45" s="208" t="s">
        <v>1015</v>
      </c>
      <c r="J45" s="208"/>
      <c r="K45" s="208"/>
      <c r="L45" s="208"/>
      <c r="M45" s="208"/>
      <c r="N45" s="208"/>
    </row>
    <row r="46" customFormat="false" ht="12.75" hidden="false" customHeight="false" outlineLevel="0" collapsed="false">
      <c r="I46" s="208" t="n">
        <v>-1</v>
      </c>
      <c r="J46" s="209" t="n">
        <v>-2</v>
      </c>
      <c r="K46" s="209" t="n">
        <v>-3</v>
      </c>
      <c r="L46" s="209" t="n">
        <v>-4</v>
      </c>
      <c r="M46" s="209" t="n">
        <v>-5</v>
      </c>
      <c r="N46" s="209" t="n">
        <v>-6</v>
      </c>
    </row>
    <row r="47" customFormat="false" ht="33.75" hidden="false" customHeight="true" outlineLevel="0" collapsed="false">
      <c r="I47" s="210" t="s">
        <v>982</v>
      </c>
      <c r="J47" s="210" t="s">
        <v>983</v>
      </c>
      <c r="K47" s="210" t="s">
        <v>1016</v>
      </c>
      <c r="L47" s="210" t="s">
        <v>1017</v>
      </c>
      <c r="M47" s="210" t="s">
        <v>986</v>
      </c>
      <c r="N47" s="211" t="s">
        <v>1018</v>
      </c>
    </row>
    <row r="48" customFormat="false" ht="19.25" hidden="false" customHeight="false" outlineLevel="0" collapsed="false">
      <c r="I48" s="210"/>
      <c r="J48" s="210"/>
      <c r="K48" s="210"/>
      <c r="L48" s="210"/>
      <c r="M48" s="210"/>
      <c r="N48" s="209" t="s">
        <v>989</v>
      </c>
    </row>
    <row r="49" customFormat="false" ht="12.75" hidden="false" customHeight="false" outlineLevel="0" collapsed="false">
      <c r="I49" s="206" t="n">
        <v>1</v>
      </c>
      <c r="J49" s="212" t="s">
        <v>990</v>
      </c>
      <c r="K49" s="202" t="n">
        <v>0</v>
      </c>
      <c r="L49" s="216" t="n">
        <v>0.035</v>
      </c>
      <c r="M49" s="202" t="n">
        <v>0</v>
      </c>
      <c r="N49" s="202" t="e">
        <f aca="false">M49*100/K49</f>
        <v>#DIV/0!</v>
      </c>
    </row>
    <row r="50" customFormat="false" ht="12.75" hidden="false" customHeight="false" outlineLevel="0" collapsed="false">
      <c r="I50" s="206" t="n">
        <v>2</v>
      </c>
      <c r="J50" s="212" t="s">
        <v>998</v>
      </c>
      <c r="K50" s="202" t="n">
        <v>0</v>
      </c>
      <c r="L50" s="216" t="n">
        <v>0.03</v>
      </c>
      <c r="M50" s="202" t="n">
        <v>0</v>
      </c>
      <c r="N50" s="202" t="e">
        <f aca="false">M50*100/K50</f>
        <v>#DIV/0!</v>
      </c>
    </row>
    <row r="51" customFormat="false" ht="12.75" hidden="false" customHeight="false" outlineLevel="0" collapsed="false">
      <c r="I51" s="206" t="n">
        <v>3</v>
      </c>
      <c r="J51" s="212" t="s">
        <v>1019</v>
      </c>
      <c r="K51" s="202" t="n">
        <v>0</v>
      </c>
      <c r="L51" s="216" t="n">
        <v>0.03</v>
      </c>
      <c r="M51" s="202" t="n">
        <v>0</v>
      </c>
      <c r="N51" s="202" t="e">
        <f aca="false">M51*100/K51</f>
        <v>#DIV/0!</v>
      </c>
    </row>
    <row r="52" customFormat="false" ht="12.75" hidden="false" customHeight="false" outlineLevel="0" collapsed="false">
      <c r="I52" s="206"/>
      <c r="J52" s="212"/>
      <c r="K52" s="212"/>
      <c r="L52" s="212"/>
      <c r="M52" s="212"/>
      <c r="N52" s="212"/>
    </row>
  </sheetData>
  <mergeCells count="30">
    <mergeCell ref="A9:F9"/>
    <mergeCell ref="I9:N9"/>
    <mergeCell ref="A11:A12"/>
    <mergeCell ref="B11:B12"/>
    <mergeCell ref="C11:C12"/>
    <mergeCell ref="D11:D12"/>
    <mergeCell ref="E11:E12"/>
    <mergeCell ref="I11:I12"/>
    <mergeCell ref="J11:J12"/>
    <mergeCell ref="K11:K12"/>
    <mergeCell ref="L11:L12"/>
    <mergeCell ref="M11:M12"/>
    <mergeCell ref="I21:N21"/>
    <mergeCell ref="I23:I24"/>
    <mergeCell ref="J23:J24"/>
    <mergeCell ref="K23:K24"/>
    <mergeCell ref="L23:L24"/>
    <mergeCell ref="M23:M24"/>
    <mergeCell ref="I33:N33"/>
    <mergeCell ref="I35:I36"/>
    <mergeCell ref="J35:J36"/>
    <mergeCell ref="K35:K36"/>
    <mergeCell ref="L35:L36"/>
    <mergeCell ref="M35:M36"/>
    <mergeCell ref="I45:N45"/>
    <mergeCell ref="I47:I48"/>
    <mergeCell ref="J47:J48"/>
    <mergeCell ref="K47:K48"/>
    <mergeCell ref="L47:L48"/>
    <mergeCell ref="M47:M48"/>
  </mergeCells>
  <printOptions headings="false" gridLines="false" gridLinesSet="true" horizontalCentered="true" verticalCentered="true"/>
  <pageMargins left="0.75" right="0.75" top="1" bottom="1" header="0.511811023622047" footer="0.511811023622047"/>
  <pageSetup paperSize="9" scale="13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C00"/>
    <pageSetUpPr fitToPage="false"/>
  </sheetPr>
  <dimension ref="A1:M23"/>
  <sheetViews>
    <sheetView showFormulas="false" showGridLines="true" showRowColHeaders="true" showZeros="true" rightToLeft="false" tabSelected="false" showOutlineSymbols="true" defaultGridColor="true" view="pageBreakPreview" topLeftCell="A1" colorId="64" zoomScale="95" zoomScaleNormal="75" zoomScalePageLayoutView="95" workbookViewId="0">
      <selection pane="topLeft" activeCell="J16" activeCellId="0" sqref="J16"/>
    </sheetView>
  </sheetViews>
  <sheetFormatPr defaultColWidth="9.13671875" defaultRowHeight="12.75" customHeight="true" zeroHeight="false" outlineLevelRow="0" outlineLevelCol="0"/>
  <cols>
    <col collapsed="false" customWidth="true" hidden="false" outlineLevel="0" max="1" min="1" style="136" width="10.99"/>
    <col collapsed="false" customWidth="true" hidden="false" outlineLevel="0" max="2" min="2" style="219" width="11.43"/>
    <col collapsed="false" customWidth="true" hidden="false" outlineLevel="0" max="3" min="3" style="136" width="9.28"/>
    <col collapsed="false" customWidth="true" hidden="false" outlineLevel="0" max="4" min="4" style="136" width="11.43"/>
    <col collapsed="false" customWidth="true" hidden="false" outlineLevel="0" max="5" min="5" style="136" width="9.7"/>
    <col collapsed="false" customWidth="true" hidden="false" outlineLevel="0" max="6" min="6" style="136" width="11.85"/>
    <col collapsed="false" customWidth="true" hidden="false" outlineLevel="0" max="7" min="7" style="136" width="10.13"/>
    <col collapsed="false" customWidth="false" hidden="false" outlineLevel="0" max="257" min="8" style="136" width="9.14"/>
  </cols>
  <sheetData>
    <row r="1" customFormat="false" ht="12.75" hidden="false" customHeight="false" outlineLevel="0" collapsed="false">
      <c r="A1" s="220"/>
      <c r="B1" s="221"/>
      <c r="C1" s="222"/>
      <c r="D1" s="222"/>
      <c r="E1" s="222"/>
      <c r="F1" s="222"/>
      <c r="G1" s="222"/>
    </row>
    <row r="2" customFormat="false" ht="15" hidden="false" customHeight="true" outlineLevel="0" collapsed="false">
      <c r="A2" s="223" t="s">
        <v>1020</v>
      </c>
      <c r="B2" s="223"/>
      <c r="C2" s="223"/>
      <c r="D2" s="223"/>
      <c r="E2" s="223"/>
      <c r="F2" s="223"/>
      <c r="G2" s="223"/>
    </row>
    <row r="3" customFormat="false" ht="15" hidden="false" customHeight="false" outlineLevel="0" collapsed="false">
      <c r="A3" s="224" t="s">
        <v>1021</v>
      </c>
      <c r="B3" s="224"/>
      <c r="C3" s="224"/>
      <c r="D3" s="224"/>
      <c r="E3" s="224"/>
      <c r="F3" s="224"/>
      <c r="G3" s="224"/>
    </row>
    <row r="4" customFormat="false" ht="17.35" hidden="false" customHeight="false" outlineLevel="0" collapsed="false">
      <c r="A4" s="224" t="str">
        <f aca="false">'SOP-1'!A2</f>
        <v>Quarter : 3RD  (i.e  OCT'25 TO DEC '25)</v>
      </c>
      <c r="C4" s="225"/>
      <c r="D4" s="226"/>
      <c r="E4" s="227"/>
      <c r="F4" s="228"/>
      <c r="G4" s="229"/>
      <c r="J4" s="230"/>
    </row>
    <row r="5" customFormat="false" ht="15" hidden="false" customHeight="false" outlineLevel="0" collapsed="false">
      <c r="A5" s="224" t="str">
        <f aca="false">'SOP-1'!A3</f>
        <v>Year :2025-26</v>
      </c>
      <c r="B5" s="224"/>
      <c r="C5" s="231"/>
      <c r="D5" s="231"/>
      <c r="E5" s="232"/>
      <c r="F5" s="232"/>
      <c r="G5" s="232"/>
      <c r="J5" s="233"/>
    </row>
    <row r="6" customFormat="false" ht="15" hidden="true" customHeight="false" outlineLevel="0" collapsed="false">
      <c r="A6" s="231"/>
      <c r="B6" s="224"/>
      <c r="C6" s="231"/>
      <c r="D6" s="231"/>
      <c r="E6" s="232"/>
      <c r="F6" s="232"/>
      <c r="G6" s="232"/>
    </row>
    <row r="7" customFormat="false" ht="15" hidden="false" customHeight="false" outlineLevel="0" collapsed="false">
      <c r="A7" s="234"/>
      <c r="B7" s="234"/>
      <c r="C7" s="234"/>
      <c r="D7" s="234"/>
      <c r="E7" s="234"/>
      <c r="F7" s="234"/>
      <c r="G7" s="234"/>
    </row>
    <row r="8" customFormat="false" ht="106.5" hidden="false" customHeight="true" outlineLevel="0" collapsed="false">
      <c r="A8" s="235" t="s">
        <v>1022</v>
      </c>
      <c r="B8" s="236" t="s">
        <v>1023</v>
      </c>
      <c r="C8" s="237" t="s">
        <v>1024</v>
      </c>
      <c r="D8" s="237" t="s">
        <v>1025</v>
      </c>
      <c r="E8" s="235" t="s">
        <v>1026</v>
      </c>
      <c r="F8" s="235" t="s">
        <v>1027</v>
      </c>
      <c r="G8" s="235" t="s">
        <v>1028</v>
      </c>
    </row>
    <row r="9" customFormat="false" ht="12.75" hidden="false" customHeight="false" outlineLevel="0" collapsed="false">
      <c r="A9" s="235" t="n">
        <v>1</v>
      </c>
      <c r="B9" s="235" t="n">
        <v>2</v>
      </c>
      <c r="C9" s="237" t="n">
        <v>3</v>
      </c>
      <c r="D9" s="237" t="n">
        <v>4</v>
      </c>
      <c r="E9" s="235" t="n">
        <v>5</v>
      </c>
      <c r="F9" s="235" t="n">
        <v>6</v>
      </c>
      <c r="G9" s="235" t="s">
        <v>1029</v>
      </c>
    </row>
    <row r="10" customFormat="false" ht="12.75" hidden="false" customHeight="false" outlineLevel="0" collapsed="false">
      <c r="A10" s="238" t="s">
        <v>4</v>
      </c>
      <c r="B10" s="238"/>
      <c r="C10" s="238"/>
      <c r="D10" s="238"/>
      <c r="E10" s="238"/>
      <c r="F10" s="238"/>
      <c r="G10" s="238"/>
    </row>
    <row r="11" customFormat="false" ht="20.1" hidden="false" customHeight="true" outlineLevel="0" collapsed="false">
      <c r="A11" s="239" t="s">
        <v>1030</v>
      </c>
      <c r="B11" s="240" t="n">
        <v>45931</v>
      </c>
      <c r="C11" s="241" t="n">
        <v>8052</v>
      </c>
      <c r="D11" s="241" t="n">
        <v>1255482</v>
      </c>
      <c r="E11" s="241" t="n">
        <v>1602192</v>
      </c>
      <c r="F11" s="241" t="n">
        <v>14557033</v>
      </c>
      <c r="G11" s="242" t="n">
        <v>9.08569821844074</v>
      </c>
      <c r="M11" s="243"/>
    </row>
    <row r="12" customFormat="false" ht="20.1" hidden="false" customHeight="true" outlineLevel="0" collapsed="false">
      <c r="A12" s="239"/>
      <c r="B12" s="240" t="n">
        <v>45962</v>
      </c>
      <c r="C12" s="241" t="n">
        <v>4596</v>
      </c>
      <c r="D12" s="241" t="n">
        <v>1218570</v>
      </c>
      <c r="E12" s="241" t="n">
        <v>1626684</v>
      </c>
      <c r="F12" s="241" t="n">
        <v>9278658</v>
      </c>
      <c r="G12" s="242" t="n">
        <v>5.70403225211535</v>
      </c>
      <c r="M12" s="243"/>
    </row>
    <row r="13" customFormat="false" ht="20.1" hidden="false" customHeight="true" outlineLevel="0" collapsed="false">
      <c r="A13" s="239"/>
      <c r="B13" s="240" t="n">
        <v>45992</v>
      </c>
      <c r="C13" s="241" t="n">
        <v>4159</v>
      </c>
      <c r="D13" s="241" t="n">
        <v>1178160</v>
      </c>
      <c r="E13" s="241" t="n">
        <v>1639094</v>
      </c>
      <c r="F13" s="241" t="n">
        <v>8437468</v>
      </c>
      <c r="G13" s="242" t="n">
        <v>5.14764131892375</v>
      </c>
      <c r="M13" s="243"/>
    </row>
    <row r="14" customFormat="false" ht="20.1" hidden="false" customHeight="true" outlineLevel="0" collapsed="false">
      <c r="A14" s="239" t="s">
        <v>1031</v>
      </c>
      <c r="B14" s="240" t="n">
        <v>45931</v>
      </c>
      <c r="C14" s="241" t="n">
        <v>3433</v>
      </c>
      <c r="D14" s="241" t="n">
        <v>1727863</v>
      </c>
      <c r="E14" s="241" t="n">
        <v>2151894</v>
      </c>
      <c r="F14" s="241" t="n">
        <v>5105578</v>
      </c>
      <c r="G14" s="242" t="n">
        <v>2.37259734912593</v>
      </c>
      <c r="M14" s="243"/>
    </row>
    <row r="15" customFormat="false" ht="20.1" hidden="false" customHeight="true" outlineLevel="0" collapsed="false">
      <c r="A15" s="239"/>
      <c r="B15" s="240" t="n">
        <v>45962</v>
      </c>
      <c r="C15" s="241" t="n">
        <v>2430</v>
      </c>
      <c r="D15" s="241" t="n">
        <v>1703946</v>
      </c>
      <c r="E15" s="241" t="n">
        <v>2185836</v>
      </c>
      <c r="F15" s="241" t="n">
        <v>4203891</v>
      </c>
      <c r="G15" s="242" t="n">
        <v>1.92324172536274</v>
      </c>
      <c r="M15" s="243"/>
    </row>
    <row r="16" customFormat="false" ht="20.1" hidden="false" customHeight="true" outlineLevel="0" collapsed="false">
      <c r="A16" s="239"/>
      <c r="B16" s="240" t="n">
        <v>45992</v>
      </c>
      <c r="C16" s="241" t="n">
        <v>2381</v>
      </c>
      <c r="D16" s="241" t="n">
        <v>1673162</v>
      </c>
      <c r="E16" s="241" t="n">
        <v>2199429</v>
      </c>
      <c r="F16" s="241" t="n">
        <v>4435272</v>
      </c>
      <c r="G16" s="242" t="n">
        <v>2.01655611524628</v>
      </c>
      <c r="M16" s="243"/>
    </row>
    <row r="17" customFormat="false" ht="20.1" hidden="false" customHeight="true" outlineLevel="0" collapsed="false">
      <c r="A17" s="244" t="s">
        <v>1032</v>
      </c>
      <c r="B17" s="240" t="n">
        <v>45931</v>
      </c>
      <c r="C17" s="241" t="n">
        <v>11485</v>
      </c>
      <c r="D17" s="241" t="n">
        <v>2983345</v>
      </c>
      <c r="E17" s="241" t="n">
        <v>3735794</v>
      </c>
      <c r="F17" s="241" t="n">
        <v>19662611</v>
      </c>
      <c r="G17" s="242" t="n">
        <v>5.26330172381025</v>
      </c>
      <c r="M17" s="243"/>
    </row>
    <row r="18" customFormat="false" ht="20.1" hidden="false" customHeight="true" outlineLevel="0" collapsed="false">
      <c r="A18" s="244"/>
      <c r="B18" s="240" t="n">
        <v>45962</v>
      </c>
      <c r="C18" s="241" t="n">
        <v>7026</v>
      </c>
      <c r="D18" s="241" t="n">
        <v>2922516</v>
      </c>
      <c r="E18" s="241" t="n">
        <v>3781335</v>
      </c>
      <c r="F18" s="241" t="n">
        <v>13482549</v>
      </c>
      <c r="G18" s="242" t="n">
        <v>3.56555264212243</v>
      </c>
      <c r="M18" s="243"/>
    </row>
    <row r="19" customFormat="false" ht="20.1" hidden="false" customHeight="true" outlineLevel="0" collapsed="false">
      <c r="A19" s="244"/>
      <c r="B19" s="240" t="n">
        <v>45992</v>
      </c>
      <c r="C19" s="241" t="n">
        <v>6540</v>
      </c>
      <c r="D19" s="241" t="n">
        <v>2851322</v>
      </c>
      <c r="E19" s="241" t="n">
        <v>3797791</v>
      </c>
      <c r="F19" s="241" t="n">
        <v>12872740</v>
      </c>
      <c r="G19" s="242" t="n">
        <v>3.38953354726471</v>
      </c>
      <c r="I19" s="243"/>
      <c r="M19" s="243"/>
    </row>
    <row r="20" customFormat="false" ht="20.1" hidden="false" customHeight="true" outlineLevel="0" collapsed="false">
      <c r="A20" s="245" t="s">
        <v>1033</v>
      </c>
      <c r="B20" s="240" t="n">
        <v>45931</v>
      </c>
      <c r="C20" s="241" t="n">
        <v>844</v>
      </c>
      <c r="D20" s="241" t="n">
        <v>884748</v>
      </c>
      <c r="E20" s="241" t="n">
        <v>1330062</v>
      </c>
      <c r="F20" s="241" t="n">
        <v>3437815</v>
      </c>
      <c r="G20" s="242" t="n">
        <v>2.58470281836486</v>
      </c>
      <c r="M20" s="243"/>
    </row>
    <row r="21" customFormat="false" ht="20.1" hidden="false" customHeight="true" outlineLevel="0" collapsed="false">
      <c r="A21" s="245"/>
      <c r="B21" s="240" t="n">
        <v>45962</v>
      </c>
      <c r="C21" s="241" t="n">
        <v>655</v>
      </c>
      <c r="D21" s="241" t="n">
        <v>814111</v>
      </c>
      <c r="E21" s="241" t="n">
        <v>1365900</v>
      </c>
      <c r="F21" s="241" t="n">
        <v>2649917</v>
      </c>
      <c r="G21" s="242" t="n">
        <v>1.94005198037924</v>
      </c>
      <c r="M21" s="243"/>
    </row>
    <row r="22" customFormat="false" ht="20.1" hidden="false" customHeight="true" outlineLevel="0" collapsed="false">
      <c r="A22" s="245"/>
      <c r="B22" s="240" t="n">
        <v>45992</v>
      </c>
      <c r="C22" s="241" t="n">
        <v>699</v>
      </c>
      <c r="D22" s="241" t="n">
        <v>793736</v>
      </c>
      <c r="E22" s="241" t="n">
        <v>1366682</v>
      </c>
      <c r="F22" s="241" t="n">
        <v>2904399</v>
      </c>
      <c r="G22" s="242" t="n">
        <v>2.12514615689678</v>
      </c>
      <c r="M22" s="243"/>
    </row>
    <row r="23" customFormat="false" ht="12.75" hidden="false" customHeight="false" outlineLevel="0" collapsed="false">
      <c r="M23" s="243"/>
    </row>
  </sheetData>
  <mergeCells count="8">
    <mergeCell ref="A2:G2"/>
    <mergeCell ref="A3:G3"/>
    <mergeCell ref="A7:G7"/>
    <mergeCell ref="A10:G10"/>
    <mergeCell ref="A11:A13"/>
    <mergeCell ref="A14:A16"/>
    <mergeCell ref="A17:A19"/>
    <mergeCell ref="A20:A22"/>
  </mergeCells>
  <printOptions headings="false" gridLines="false" gridLinesSet="true" horizontalCentered="true" verticalCentered="true"/>
  <pageMargins left="0.708333333333333" right="0"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C00"/>
    <pageSetUpPr fitToPage="false"/>
  </sheetPr>
  <dimension ref="A1:P23"/>
  <sheetViews>
    <sheetView showFormulas="false" showGridLines="true" showRowColHeaders="true" showZeros="true" rightToLeft="false" tabSelected="false" showOutlineSymbols="true" defaultGridColor="true" view="pageBreakPreview" topLeftCell="A1" colorId="64" zoomScale="95" zoomScaleNormal="60" zoomScalePageLayoutView="95" workbookViewId="0">
      <selection pane="topLeft" activeCell="H34" activeCellId="0" sqref="H34"/>
    </sheetView>
  </sheetViews>
  <sheetFormatPr defaultColWidth="9.13671875" defaultRowHeight="12.75" customHeight="true" zeroHeight="false" outlineLevelRow="0" outlineLevelCol="0"/>
  <cols>
    <col collapsed="false" customWidth="true" hidden="false" outlineLevel="0" max="1" min="1" style="171" width="9.28"/>
    <col collapsed="false" customWidth="true" hidden="false" outlineLevel="0" max="2" min="2" style="207" width="11.56"/>
    <col collapsed="false" customWidth="true" hidden="false" outlineLevel="0" max="3" min="3" style="171" width="9.41"/>
    <col collapsed="false" customWidth="true" hidden="false" outlineLevel="0" max="4" min="4" style="171" width="11.99"/>
    <col collapsed="false" customWidth="true" hidden="false" outlineLevel="0" max="5" min="5" style="171" width="9.41"/>
    <col collapsed="false" customWidth="true" hidden="false" outlineLevel="0" max="6" min="6" style="171" width="14.14"/>
    <col collapsed="false" customWidth="true" hidden="false" outlineLevel="0" max="7" min="7" style="171" width="11.28"/>
    <col collapsed="false" customWidth="true" hidden="false" outlineLevel="0" max="8" min="8" style="171" width="11.56"/>
    <col collapsed="false" customWidth="true" hidden="false" outlineLevel="0" max="9" min="9" style="171" width="18.99"/>
    <col collapsed="false" customWidth="true" hidden="false" outlineLevel="0" max="10" min="10" style="171" width="9.41"/>
    <col collapsed="false" customWidth="false" hidden="false" outlineLevel="0" max="12" min="11" style="171" width="9.14"/>
    <col collapsed="false" customWidth="true" hidden="false" outlineLevel="0" max="13" min="13" style="171" width="14.56"/>
    <col collapsed="false" customWidth="false" hidden="false" outlineLevel="0" max="257" min="14" style="171" width="9.14"/>
  </cols>
  <sheetData>
    <row r="1" customFormat="false" ht="12.75" hidden="false" customHeight="false" outlineLevel="0" collapsed="false">
      <c r="A1" s="246"/>
      <c r="B1" s="247"/>
      <c r="C1" s="246"/>
      <c r="D1" s="246"/>
      <c r="E1" s="246"/>
      <c r="F1" s="246"/>
      <c r="G1" s="246"/>
      <c r="H1" s="246"/>
      <c r="I1" s="246"/>
      <c r="J1" s="246"/>
    </row>
    <row r="2" customFormat="false" ht="15" hidden="false" customHeight="true" outlineLevel="0" collapsed="false">
      <c r="A2" s="248" t="s">
        <v>1034</v>
      </c>
      <c r="B2" s="248"/>
      <c r="C2" s="248"/>
      <c r="D2" s="248"/>
      <c r="E2" s="248"/>
      <c r="F2" s="248"/>
      <c r="G2" s="248"/>
      <c r="H2" s="248"/>
      <c r="I2" s="248"/>
      <c r="J2" s="248"/>
    </row>
    <row r="3" customFormat="false" ht="15" hidden="false" customHeight="false" outlineLevel="0" collapsed="false">
      <c r="A3" s="249" t="s">
        <v>1021</v>
      </c>
      <c r="B3" s="249"/>
      <c r="C3" s="249"/>
      <c r="D3" s="249"/>
      <c r="E3" s="249"/>
      <c r="F3" s="249"/>
      <c r="G3" s="249"/>
      <c r="H3" s="250"/>
      <c r="I3" s="250"/>
      <c r="J3" s="250"/>
    </row>
    <row r="4" customFormat="false" ht="16.5" hidden="false" customHeight="true" outlineLevel="0" collapsed="false">
      <c r="A4" s="249" t="str">
        <f aca="false">'SOP-1'!A2</f>
        <v>Quarter : 3RD  (i.e  OCT'25 TO DEC '25)</v>
      </c>
      <c r="C4" s="251"/>
      <c r="D4" s="252"/>
      <c r="E4" s="253"/>
      <c r="F4" s="254"/>
      <c r="G4" s="255"/>
      <c r="H4" s="256"/>
      <c r="I4" s="257"/>
      <c r="J4" s="250"/>
    </row>
    <row r="5" customFormat="false" ht="22.05" hidden="false" customHeight="false" outlineLevel="0" collapsed="false">
      <c r="A5" s="249" t="str">
        <f aca="false">'SOP-1'!A3</f>
        <v>Year :2025-26</v>
      </c>
      <c r="B5" s="249"/>
      <c r="C5" s="258"/>
      <c r="D5" s="258"/>
      <c r="E5" s="259"/>
      <c r="F5" s="259"/>
      <c r="G5" s="259"/>
      <c r="H5" s="260"/>
      <c r="I5" s="260"/>
      <c r="J5" s="250"/>
      <c r="P5" s="81"/>
    </row>
    <row r="6" customFormat="false" ht="12.75" hidden="false" customHeight="false" outlineLevel="0" collapsed="false">
      <c r="A6" s="246"/>
      <c r="B6" s="247"/>
      <c r="C6" s="246"/>
      <c r="D6" s="246"/>
      <c r="E6" s="257"/>
      <c r="F6" s="257"/>
      <c r="G6" s="257"/>
      <c r="H6" s="257"/>
      <c r="I6" s="257"/>
      <c r="J6" s="257"/>
    </row>
    <row r="7" customFormat="false" ht="81.3" hidden="false" customHeight="false" outlineLevel="0" collapsed="false">
      <c r="A7" s="261" t="s">
        <v>982</v>
      </c>
      <c r="B7" s="262" t="s">
        <v>1023</v>
      </c>
      <c r="C7" s="263" t="s">
        <v>1035</v>
      </c>
      <c r="D7" s="263" t="s">
        <v>1036</v>
      </c>
      <c r="E7" s="261" t="s">
        <v>1037</v>
      </c>
      <c r="F7" s="263" t="s">
        <v>1038</v>
      </c>
      <c r="G7" s="261" t="s">
        <v>1039</v>
      </c>
      <c r="H7" s="261" t="s">
        <v>1040</v>
      </c>
      <c r="I7" s="261" t="s">
        <v>1041</v>
      </c>
      <c r="J7" s="261" t="s">
        <v>1042</v>
      </c>
    </row>
    <row r="8" customFormat="false" ht="12.75" hidden="false" customHeight="false" outlineLevel="0" collapsed="false">
      <c r="A8" s="261"/>
      <c r="B8" s="262"/>
      <c r="C8" s="263" t="s">
        <v>1043</v>
      </c>
      <c r="D8" s="263" t="s">
        <v>1044</v>
      </c>
      <c r="E8" s="263" t="s">
        <v>1044</v>
      </c>
      <c r="F8" s="263" t="s">
        <v>1043</v>
      </c>
      <c r="G8" s="263" t="s">
        <v>1044</v>
      </c>
      <c r="H8" s="263" t="s">
        <v>1043</v>
      </c>
      <c r="I8" s="263" t="s">
        <v>1044</v>
      </c>
      <c r="J8" s="263" t="s">
        <v>1044</v>
      </c>
    </row>
    <row r="9" customFormat="false" ht="15" hidden="false" customHeight="false" outlineLevel="0" collapsed="false">
      <c r="A9" s="261" t="n">
        <v>1</v>
      </c>
      <c r="B9" s="262" t="n">
        <v>2</v>
      </c>
      <c r="C9" s="261" t="n">
        <v>3</v>
      </c>
      <c r="D9" s="261" t="n">
        <v>4</v>
      </c>
      <c r="E9" s="261" t="s">
        <v>1045</v>
      </c>
      <c r="F9" s="261" t="n">
        <v>6</v>
      </c>
      <c r="G9" s="261" t="n">
        <v>7</v>
      </c>
      <c r="H9" s="261" t="n">
        <v>8</v>
      </c>
      <c r="I9" s="261" t="n">
        <v>9</v>
      </c>
      <c r="J9" s="261" t="s">
        <v>1046</v>
      </c>
      <c r="M9" s="264"/>
    </row>
    <row r="10" customFormat="false" ht="15" hidden="false" customHeight="false" outlineLevel="0" collapsed="false">
      <c r="A10" s="265" t="s">
        <v>4</v>
      </c>
      <c r="B10" s="265"/>
      <c r="C10" s="265"/>
      <c r="D10" s="265"/>
      <c r="E10" s="265"/>
      <c r="F10" s="265"/>
      <c r="G10" s="265"/>
      <c r="H10" s="265"/>
      <c r="I10" s="265"/>
      <c r="J10" s="265"/>
      <c r="M10" s="264"/>
    </row>
    <row r="11" customFormat="false" ht="15" hidden="false" customHeight="false" outlineLevel="0" collapsed="false">
      <c r="A11" s="266" t="s">
        <v>1030</v>
      </c>
      <c r="B11" s="267" t="n">
        <v>45931</v>
      </c>
      <c r="C11" s="268" t="n">
        <v>8052</v>
      </c>
      <c r="D11" s="269" t="n">
        <v>177.746608796296</v>
      </c>
      <c r="E11" s="269" t="n">
        <v>0.0850076891321779</v>
      </c>
      <c r="F11" s="268" t="n">
        <v>1255482</v>
      </c>
      <c r="G11" s="269" t="s">
        <v>1047</v>
      </c>
      <c r="H11" s="268" t="n">
        <v>1602192</v>
      </c>
      <c r="I11" s="269" t="n">
        <v>342431.193872234</v>
      </c>
      <c r="J11" s="269" t="n">
        <v>0.213726690604019</v>
      </c>
      <c r="M11" s="270"/>
    </row>
    <row r="12" customFormat="false" ht="15" hidden="false" customHeight="false" outlineLevel="0" collapsed="false">
      <c r="A12" s="266"/>
      <c r="B12" s="267" t="n">
        <v>45962</v>
      </c>
      <c r="C12" s="268" t="n">
        <v>4596</v>
      </c>
      <c r="D12" s="269" t="n">
        <v>201.279266666667</v>
      </c>
      <c r="E12" s="269" t="n">
        <v>0.152732187447543</v>
      </c>
      <c r="F12" s="268" t="n">
        <v>1218570</v>
      </c>
      <c r="G12" s="269" t="s">
        <v>1047</v>
      </c>
      <c r="H12" s="268" t="n">
        <v>1626684</v>
      </c>
      <c r="I12" s="269" t="n">
        <v>341361.796845222</v>
      </c>
      <c r="J12" s="269" t="n">
        <v>0.209851327513655</v>
      </c>
      <c r="M12" s="270"/>
    </row>
    <row r="13" customFormat="false" ht="15" hidden="false" customHeight="false" outlineLevel="0" collapsed="false">
      <c r="A13" s="266"/>
      <c r="B13" s="267" t="n">
        <v>45992</v>
      </c>
      <c r="C13" s="268" t="n">
        <v>4159</v>
      </c>
      <c r="D13" s="269" t="n">
        <v>146.87861525463</v>
      </c>
      <c r="E13" s="269" t="n">
        <v>0.12705804588042</v>
      </c>
      <c r="F13" s="268" t="n">
        <v>1178160</v>
      </c>
      <c r="G13" s="269" t="s">
        <v>1047</v>
      </c>
      <c r="H13" s="268" t="n">
        <v>1639094</v>
      </c>
      <c r="I13" s="269" t="n">
        <v>276070.13406162</v>
      </c>
      <c r="J13" s="269" t="n">
        <v>0.168428494071493</v>
      </c>
      <c r="M13" s="270"/>
    </row>
    <row r="14" customFormat="false" ht="15" hidden="false" customHeight="false" outlineLevel="0" collapsed="false">
      <c r="A14" s="266" t="s">
        <v>1031</v>
      </c>
      <c r="B14" s="267" t="n">
        <v>45931</v>
      </c>
      <c r="C14" s="268" t="n">
        <v>3433</v>
      </c>
      <c r="D14" s="269" t="n">
        <v>114.990983796296</v>
      </c>
      <c r="E14" s="269" t="n">
        <v>0.134523823262613</v>
      </c>
      <c r="F14" s="268" t="n">
        <v>1727863</v>
      </c>
      <c r="G14" s="269" t="s">
        <v>1047</v>
      </c>
      <c r="H14" s="268" t="n">
        <v>2151894</v>
      </c>
      <c r="I14" s="269" t="n">
        <v>143686.252761563</v>
      </c>
      <c r="J14" s="269" t="n">
        <v>0.0667719937699359</v>
      </c>
      <c r="M14" s="270"/>
    </row>
    <row r="15" customFormat="false" ht="15" hidden="false" customHeight="false" outlineLevel="0" collapsed="false">
      <c r="A15" s="266"/>
      <c r="B15" s="267" t="n">
        <v>45962</v>
      </c>
      <c r="C15" s="268" t="n">
        <v>2430</v>
      </c>
      <c r="D15" s="269" t="n">
        <v>135.856189965278</v>
      </c>
      <c r="E15" s="269" t="n">
        <v>0.246761317277107</v>
      </c>
      <c r="F15" s="268" t="n">
        <v>1703946</v>
      </c>
      <c r="G15" s="269" t="s">
        <v>1047</v>
      </c>
      <c r="H15" s="268" t="n">
        <v>2185836</v>
      </c>
      <c r="I15" s="269" t="n">
        <v>142670.169072558</v>
      </c>
      <c r="J15" s="269" t="n">
        <v>0.0652702989028261</v>
      </c>
      <c r="M15" s="270"/>
    </row>
    <row r="16" customFormat="false" ht="15" hidden="false" customHeight="false" outlineLevel="0" collapsed="false">
      <c r="A16" s="266"/>
      <c r="B16" s="267" t="n">
        <v>45992</v>
      </c>
      <c r="C16" s="268" t="n">
        <v>2381</v>
      </c>
      <c r="D16" s="269" t="n">
        <v>128.999266099537</v>
      </c>
      <c r="E16" s="269" t="n">
        <v>0.260135195570486</v>
      </c>
      <c r="F16" s="268" t="n">
        <v>1673162</v>
      </c>
      <c r="G16" s="269" t="s">
        <v>1047</v>
      </c>
      <c r="H16" s="268" t="n">
        <v>2199429</v>
      </c>
      <c r="I16" s="269" t="n">
        <v>154556.414237153</v>
      </c>
      <c r="J16" s="269" t="n">
        <v>0.0702711541209799</v>
      </c>
      <c r="M16" s="270"/>
    </row>
    <row r="17" customFormat="false" ht="15" hidden="false" customHeight="false" outlineLevel="0" collapsed="false">
      <c r="A17" s="271" t="s">
        <v>1032</v>
      </c>
      <c r="B17" s="267" t="n">
        <v>45931</v>
      </c>
      <c r="C17" s="268" t="n">
        <v>11485</v>
      </c>
      <c r="D17" s="269" t="n">
        <v>292.737592592593</v>
      </c>
      <c r="E17" s="269" t="n">
        <v>0.125132596036855</v>
      </c>
      <c r="F17" s="268" t="n">
        <v>2983345</v>
      </c>
      <c r="G17" s="269" t="s">
        <v>1047</v>
      </c>
      <c r="H17" s="268" t="n">
        <v>3735794</v>
      </c>
      <c r="I17" s="269" t="n">
        <v>486117.446633796</v>
      </c>
      <c r="J17" s="269" t="n">
        <v>0.130124264516137</v>
      </c>
      <c r="M17" s="270"/>
    </row>
    <row r="18" customFormat="false" ht="15" hidden="false" customHeight="false" outlineLevel="0" collapsed="false">
      <c r="A18" s="271"/>
      <c r="B18" s="267" t="n">
        <v>45962</v>
      </c>
      <c r="C18" s="268" t="n">
        <v>7026</v>
      </c>
      <c r="D18" s="269" t="n">
        <v>337.135456631944</v>
      </c>
      <c r="E18" s="269" t="n">
        <v>0.209260928700291</v>
      </c>
      <c r="F18" s="268" t="n">
        <v>2922516</v>
      </c>
      <c r="G18" s="269" t="s">
        <v>1047</v>
      </c>
      <c r="H18" s="268" t="n">
        <v>3781335</v>
      </c>
      <c r="I18" s="269" t="n">
        <v>484031.96591778</v>
      </c>
      <c r="J18" s="269" t="n">
        <v>0.128005576315714</v>
      </c>
      <c r="M18" s="270"/>
    </row>
    <row r="19" customFormat="false" ht="15" hidden="false" customHeight="false" outlineLevel="0" collapsed="false">
      <c r="A19" s="271"/>
      <c r="B19" s="267" t="n">
        <v>45992</v>
      </c>
      <c r="C19" s="272" t="n">
        <v>6540</v>
      </c>
      <c r="D19" s="273" t="n">
        <v>275.877881354167</v>
      </c>
      <c r="E19" s="273" t="n">
        <v>0.188006154111744</v>
      </c>
      <c r="F19" s="272" t="n">
        <v>2851322</v>
      </c>
      <c r="G19" s="273" t="s">
        <v>1047</v>
      </c>
      <c r="H19" s="272" t="n">
        <v>3797791</v>
      </c>
      <c r="I19" s="273" t="n">
        <v>430626.548298773</v>
      </c>
      <c r="J19" s="273" t="n">
        <v>0.113388690504236</v>
      </c>
      <c r="M19" s="270"/>
    </row>
    <row r="20" customFormat="false" ht="15.75" hidden="false" customHeight="true" outlineLevel="0" collapsed="false">
      <c r="A20" s="274" t="s">
        <v>1033</v>
      </c>
      <c r="B20" s="267" t="n">
        <v>45931</v>
      </c>
      <c r="C20" s="268" t="n">
        <v>844</v>
      </c>
      <c r="D20" s="269" t="n">
        <v>23.3233825462963</v>
      </c>
      <c r="E20" s="269" t="n">
        <v>0.106927352189692</v>
      </c>
      <c r="F20" s="268" t="n">
        <v>884748</v>
      </c>
      <c r="G20" s="269" t="s">
        <v>1047</v>
      </c>
      <c r="H20" s="268" t="n">
        <v>1330062</v>
      </c>
      <c r="I20" s="269" t="n">
        <v>92402.7304972685</v>
      </c>
      <c r="J20" s="269" t="n">
        <v>0.0694724986483852</v>
      </c>
      <c r="M20" s="270"/>
    </row>
    <row r="21" customFormat="false" ht="15" hidden="false" customHeight="false" outlineLevel="0" collapsed="false">
      <c r="A21" s="274"/>
      <c r="B21" s="267" t="n">
        <v>45962</v>
      </c>
      <c r="C21" s="268" t="n">
        <v>655</v>
      </c>
      <c r="D21" s="269" t="n">
        <v>22.1304492939815</v>
      </c>
      <c r="E21" s="269" t="n">
        <v>0.141097284419746</v>
      </c>
      <c r="F21" s="268" t="n">
        <v>814111</v>
      </c>
      <c r="G21" s="269" t="s">
        <v>1047</v>
      </c>
      <c r="H21" s="268" t="n">
        <v>1365900</v>
      </c>
      <c r="I21" s="269" t="n">
        <v>88166.1122871319</v>
      </c>
      <c r="J21" s="269" t="n">
        <v>0.0645479993316729</v>
      </c>
      <c r="M21" s="270"/>
    </row>
    <row r="22" customFormat="false" ht="15" hidden="false" customHeight="false" outlineLevel="0" collapsed="false">
      <c r="A22" s="274"/>
      <c r="B22" s="267" t="n">
        <v>45992</v>
      </c>
      <c r="C22" s="268" t="n">
        <v>699</v>
      </c>
      <c r="D22" s="269" t="n">
        <v>27.3059969675926</v>
      </c>
      <c r="E22" s="269" t="n">
        <v>0.153598731713651</v>
      </c>
      <c r="F22" s="268" t="n">
        <v>793736</v>
      </c>
      <c r="G22" s="269" t="s">
        <v>1047</v>
      </c>
      <c r="H22" s="268" t="n">
        <v>1366682</v>
      </c>
      <c r="I22" s="269" t="n">
        <v>100619.426049132</v>
      </c>
      <c r="J22" s="269" t="n">
        <v>0.0736231442640878</v>
      </c>
      <c r="M22" s="270"/>
    </row>
    <row r="23" customFormat="false" ht="15.75" hidden="false" customHeight="false" outlineLevel="0" collapsed="false">
      <c r="A23" s="275"/>
      <c r="B23" s="276"/>
      <c r="C23" s="277"/>
      <c r="D23" s="278"/>
      <c r="E23" s="278"/>
      <c r="F23" s="277"/>
      <c r="G23" s="278"/>
      <c r="H23" s="277"/>
      <c r="I23" s="278"/>
      <c r="J23" s="278"/>
    </row>
  </sheetData>
  <mergeCells count="7">
    <mergeCell ref="A2:J2"/>
    <mergeCell ref="A3:G3"/>
    <mergeCell ref="A10:J10"/>
    <mergeCell ref="A11:A13"/>
    <mergeCell ref="A14:A16"/>
    <mergeCell ref="A17:A19"/>
    <mergeCell ref="A20:A22"/>
  </mergeCells>
  <conditionalFormatting sqref="M9:M22">
    <cfRule type="cellIs" priority="2" operator="lessThan" aboveAverage="0" equalAverage="0" bottom="0" percent="0" rank="0" text="" dxfId="121">
      <formula>0</formula>
    </cfRule>
  </conditionalFormatting>
  <printOptions headings="false" gridLines="false" gridLinesSet="true" horizontalCentered="true" verticalCentered="true"/>
  <pageMargins left="0.708333333333333" right="0.196527777777778" top="0.747916666666667" bottom="0.747916666666667" header="0.511811023622047" footer="0.511811023622047"/>
  <pageSetup paperSize="9" scale="8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C00"/>
    <pageSetUpPr fitToPage="false"/>
  </sheetPr>
  <dimension ref="A1:IW22"/>
  <sheetViews>
    <sheetView showFormulas="false" showGridLines="true" showRowColHeaders="true" showZeros="true" rightToLeft="false" tabSelected="false" showOutlineSymbols="true" defaultGridColor="true" view="pageBreakPreview" topLeftCell="A1" colorId="64" zoomScale="95" zoomScaleNormal="60" zoomScalePageLayoutView="95" workbookViewId="0">
      <selection pane="topLeft" activeCell="H31" activeCellId="0" sqref="H31"/>
    </sheetView>
  </sheetViews>
  <sheetFormatPr defaultColWidth="9.13671875" defaultRowHeight="12.75" customHeight="true" zeroHeight="false" outlineLevelRow="0" outlineLevelCol="0"/>
  <cols>
    <col collapsed="false" customWidth="true" hidden="false" outlineLevel="0" max="1" min="1" style="171" width="9.28"/>
    <col collapsed="false" customWidth="true" hidden="false" outlineLevel="0" max="2" min="2" style="207" width="9.28"/>
    <col collapsed="false" customWidth="true" hidden="false" outlineLevel="0" max="3" min="3" style="171" width="9.28"/>
    <col collapsed="false" customWidth="true" hidden="false" outlineLevel="0" max="4" min="4" style="171" width="11.56"/>
    <col collapsed="false" customWidth="true" hidden="false" outlineLevel="0" max="5" min="5" style="171" width="12.7"/>
    <col collapsed="false" customWidth="true" hidden="false" outlineLevel="0" max="6" min="6" style="171" width="11.56"/>
    <col collapsed="false" customWidth="true" hidden="false" outlineLevel="0" max="7" min="7" style="171" width="12.85"/>
    <col collapsed="false" customWidth="true" hidden="false" outlineLevel="0" max="8" min="8" style="171" width="9.28"/>
    <col collapsed="false" customWidth="false" hidden="false" outlineLevel="0" max="11" min="9" style="171" width="9.14"/>
    <col collapsed="false" customWidth="true" hidden="false" outlineLevel="0" max="12" min="12" style="171" width="9.85"/>
    <col collapsed="false" customWidth="false" hidden="false" outlineLevel="0" max="257" min="13" style="171" width="9.14"/>
  </cols>
  <sheetData>
    <row r="1" customFormat="false" ht="12.75" hidden="false" customHeight="false" outlineLevel="0" collapsed="false">
      <c r="A1" s="279"/>
      <c r="B1" s="280"/>
      <c r="C1" s="279"/>
      <c r="D1" s="279"/>
      <c r="E1" s="279"/>
      <c r="F1" s="281"/>
      <c r="G1" s="279"/>
      <c r="H1" s="279"/>
    </row>
    <row r="2" customFormat="false" ht="15" hidden="false" customHeight="true" outlineLevel="0" collapsed="false">
      <c r="A2" s="248" t="s">
        <v>1048</v>
      </c>
      <c r="B2" s="248"/>
      <c r="C2" s="248"/>
      <c r="D2" s="248"/>
      <c r="E2" s="248"/>
      <c r="F2" s="248"/>
      <c r="G2" s="248"/>
      <c r="H2" s="248"/>
    </row>
    <row r="3" customFormat="false" ht="15" hidden="false" customHeight="false" outlineLevel="0" collapsed="false">
      <c r="A3" s="249" t="s">
        <v>1021</v>
      </c>
      <c r="B3" s="249"/>
      <c r="C3" s="249"/>
      <c r="D3" s="249"/>
      <c r="E3" s="249"/>
      <c r="F3" s="249"/>
      <c r="G3" s="249"/>
      <c r="H3" s="250"/>
    </row>
    <row r="4" customFormat="false" ht="22.05" hidden="false" customHeight="false" outlineLevel="0" collapsed="false">
      <c r="A4" s="249" t="str">
        <f aca="false">'SOP-1'!A2</f>
        <v>Quarter : 3RD  (i.e  OCT'25 TO DEC '25)</v>
      </c>
      <c r="C4" s="251"/>
      <c r="D4" s="252"/>
      <c r="E4" s="253"/>
      <c r="F4" s="254"/>
      <c r="G4" s="255"/>
      <c r="H4" s="250"/>
      <c r="K4" s="81"/>
    </row>
    <row r="5" customFormat="false" ht="15" hidden="false" customHeight="false" outlineLevel="0" collapsed="false">
      <c r="A5" s="249" t="str">
        <f aca="false">'SOP-1'!A3</f>
        <v>Year :2025-26</v>
      </c>
      <c r="B5" s="249"/>
      <c r="C5" s="258"/>
      <c r="D5" s="258"/>
      <c r="E5" s="259"/>
      <c r="F5" s="259"/>
      <c r="G5" s="259"/>
      <c r="H5" s="250"/>
    </row>
    <row r="6" customFormat="false" ht="15" hidden="false" customHeight="false" outlineLevel="0" collapsed="false">
      <c r="A6" s="282"/>
      <c r="B6" s="283"/>
      <c r="C6" s="284"/>
      <c r="D6" s="260"/>
      <c r="E6" s="260"/>
      <c r="F6" s="284"/>
      <c r="G6" s="260"/>
      <c r="H6" s="250"/>
    </row>
    <row r="7" customFormat="false" ht="12.75" hidden="false" customHeight="false" outlineLevel="0" collapsed="false">
      <c r="A7" s="285"/>
      <c r="B7" s="286"/>
      <c r="C7" s="287"/>
      <c r="D7" s="287"/>
      <c r="E7" s="287"/>
      <c r="F7" s="287"/>
      <c r="G7" s="287"/>
      <c r="H7" s="288"/>
    </row>
    <row r="8" customFormat="false" ht="49.35" hidden="false" customHeight="false" outlineLevel="0" collapsed="false">
      <c r="A8" s="263" t="s">
        <v>1049</v>
      </c>
      <c r="B8" s="289" t="s">
        <v>1023</v>
      </c>
      <c r="C8" s="263" t="s">
        <v>1050</v>
      </c>
      <c r="D8" s="263" t="s">
        <v>1051</v>
      </c>
      <c r="E8" s="263" t="s">
        <v>1052</v>
      </c>
      <c r="F8" s="263" t="s">
        <v>1053</v>
      </c>
      <c r="G8" s="263" t="s">
        <v>1054</v>
      </c>
      <c r="H8" s="263" t="s">
        <v>1055</v>
      </c>
    </row>
    <row r="9" customFormat="false" ht="12.75" hidden="false" customHeight="false" outlineLevel="0" collapsed="false">
      <c r="A9" s="290" t="n">
        <v>1</v>
      </c>
      <c r="B9" s="290" t="n">
        <v>2</v>
      </c>
      <c r="C9" s="290" t="n">
        <v>3</v>
      </c>
      <c r="D9" s="290" t="n">
        <v>4</v>
      </c>
      <c r="E9" s="290" t="n">
        <v>5</v>
      </c>
      <c r="F9" s="290" t="n">
        <v>6</v>
      </c>
      <c r="G9" s="290" t="n">
        <v>7</v>
      </c>
      <c r="H9" s="290" t="s">
        <v>1056</v>
      </c>
      <c r="I9" s="186"/>
      <c r="J9" s="186"/>
      <c r="K9" s="186"/>
      <c r="M9" s="186"/>
      <c r="N9" s="186"/>
      <c r="O9" s="186"/>
      <c r="P9" s="186"/>
      <c r="Q9" s="186"/>
      <c r="R9" s="186"/>
      <c r="S9" s="186"/>
      <c r="T9" s="186"/>
      <c r="U9" s="186"/>
      <c r="V9" s="186"/>
      <c r="W9" s="186"/>
      <c r="X9" s="186"/>
      <c r="Y9" s="186"/>
      <c r="Z9" s="186"/>
      <c r="AA9" s="186"/>
      <c r="AB9" s="186"/>
      <c r="AC9" s="186"/>
      <c r="AD9" s="186"/>
      <c r="AE9" s="186"/>
      <c r="AF9" s="186"/>
      <c r="AG9" s="186"/>
      <c r="AH9" s="186"/>
      <c r="AI9" s="186"/>
      <c r="AJ9" s="186"/>
      <c r="AK9" s="186"/>
      <c r="AL9" s="186"/>
      <c r="AM9" s="186"/>
      <c r="AN9" s="186"/>
      <c r="AO9" s="186"/>
      <c r="AP9" s="186"/>
      <c r="AQ9" s="186"/>
      <c r="AR9" s="186"/>
      <c r="AS9" s="186"/>
      <c r="AT9" s="186"/>
      <c r="AU9" s="186"/>
      <c r="AV9" s="186"/>
      <c r="AW9" s="186"/>
      <c r="AX9" s="186"/>
      <c r="AY9" s="186"/>
      <c r="AZ9" s="186"/>
      <c r="BA9" s="186"/>
      <c r="BB9" s="186"/>
      <c r="BC9" s="186"/>
      <c r="BD9" s="186"/>
      <c r="BE9" s="186"/>
      <c r="BF9" s="186"/>
      <c r="BG9" s="186"/>
      <c r="BH9" s="186"/>
      <c r="BI9" s="186"/>
      <c r="BJ9" s="186"/>
      <c r="BK9" s="186"/>
      <c r="BL9" s="186"/>
      <c r="BM9" s="186"/>
      <c r="BN9" s="186"/>
      <c r="BO9" s="186"/>
      <c r="BP9" s="186"/>
      <c r="BQ9" s="186"/>
      <c r="BR9" s="186"/>
      <c r="BS9" s="186"/>
      <c r="BT9" s="186"/>
      <c r="BU9" s="186"/>
      <c r="BV9" s="186"/>
      <c r="BW9" s="186"/>
      <c r="BX9" s="186"/>
      <c r="BY9" s="186"/>
      <c r="BZ9" s="186"/>
      <c r="CA9" s="186"/>
      <c r="CB9" s="186"/>
      <c r="CC9" s="186"/>
      <c r="CD9" s="186"/>
      <c r="CE9" s="186"/>
      <c r="CF9" s="186"/>
      <c r="CG9" s="186"/>
      <c r="CH9" s="186"/>
      <c r="CI9" s="186"/>
      <c r="CJ9" s="186"/>
      <c r="CK9" s="186"/>
      <c r="CL9" s="186"/>
      <c r="CM9" s="186"/>
      <c r="CN9" s="186"/>
      <c r="CO9" s="186"/>
      <c r="CP9" s="186"/>
      <c r="CQ9" s="186"/>
      <c r="CR9" s="186"/>
      <c r="CS9" s="186"/>
      <c r="CT9" s="186"/>
      <c r="CU9" s="186"/>
      <c r="CV9" s="186"/>
      <c r="CW9" s="186"/>
      <c r="CX9" s="186"/>
      <c r="CY9" s="186"/>
      <c r="CZ9" s="186"/>
      <c r="DA9" s="186"/>
      <c r="DB9" s="186"/>
      <c r="DC9" s="186"/>
      <c r="DD9" s="186"/>
      <c r="DE9" s="186"/>
      <c r="DF9" s="186"/>
      <c r="DG9" s="186"/>
      <c r="DH9" s="186"/>
      <c r="DI9" s="186"/>
      <c r="DJ9" s="186"/>
      <c r="DK9" s="186"/>
      <c r="DL9" s="186"/>
      <c r="DM9" s="186"/>
      <c r="DN9" s="186"/>
      <c r="DO9" s="186"/>
      <c r="DP9" s="186"/>
      <c r="DQ9" s="186"/>
      <c r="DR9" s="186"/>
      <c r="DS9" s="186"/>
      <c r="DT9" s="186"/>
      <c r="DU9" s="186"/>
      <c r="DV9" s="186"/>
      <c r="DW9" s="186"/>
      <c r="DX9" s="186"/>
      <c r="DY9" s="186"/>
      <c r="DZ9" s="186"/>
      <c r="EA9" s="186"/>
      <c r="EB9" s="186"/>
      <c r="EC9" s="186"/>
      <c r="ED9" s="186"/>
      <c r="EE9" s="186"/>
      <c r="EF9" s="186"/>
      <c r="EG9" s="186"/>
      <c r="EH9" s="186"/>
      <c r="EI9" s="186"/>
      <c r="EJ9" s="186"/>
      <c r="EK9" s="186"/>
      <c r="EL9" s="186"/>
      <c r="EM9" s="186"/>
      <c r="EN9" s="186"/>
      <c r="EO9" s="186"/>
      <c r="EP9" s="186"/>
      <c r="EQ9" s="186"/>
      <c r="ER9" s="186"/>
      <c r="ES9" s="186"/>
      <c r="ET9" s="186"/>
      <c r="EU9" s="186"/>
      <c r="EV9" s="186"/>
      <c r="EW9" s="186"/>
      <c r="EX9" s="186"/>
      <c r="EY9" s="186"/>
      <c r="EZ9" s="186"/>
      <c r="FA9" s="186"/>
      <c r="FB9" s="186"/>
      <c r="FC9" s="186"/>
      <c r="FD9" s="186"/>
      <c r="FE9" s="186"/>
      <c r="FF9" s="186"/>
      <c r="FG9" s="186"/>
      <c r="FH9" s="186"/>
      <c r="FI9" s="186"/>
      <c r="FJ9" s="186"/>
      <c r="FK9" s="186"/>
      <c r="FL9" s="186"/>
      <c r="FM9" s="186"/>
      <c r="FN9" s="186"/>
      <c r="FO9" s="186"/>
      <c r="FP9" s="186"/>
      <c r="FQ9" s="186"/>
      <c r="FR9" s="186"/>
      <c r="FS9" s="186"/>
      <c r="FT9" s="186"/>
      <c r="FU9" s="186"/>
      <c r="FV9" s="186"/>
      <c r="FW9" s="186"/>
      <c r="FX9" s="186"/>
      <c r="FY9" s="186"/>
      <c r="FZ9" s="186"/>
      <c r="GA9" s="186"/>
      <c r="GB9" s="186"/>
      <c r="GC9" s="186"/>
      <c r="GD9" s="186"/>
      <c r="GE9" s="186"/>
      <c r="GF9" s="186"/>
      <c r="GG9" s="186"/>
      <c r="GH9" s="186"/>
      <c r="GI9" s="186"/>
      <c r="GJ9" s="186"/>
      <c r="GK9" s="186"/>
      <c r="GL9" s="186"/>
      <c r="GM9" s="186"/>
      <c r="GN9" s="186"/>
      <c r="GO9" s="186"/>
      <c r="GP9" s="186"/>
      <c r="GQ9" s="186"/>
      <c r="GR9" s="186"/>
      <c r="GS9" s="186"/>
      <c r="GT9" s="186"/>
      <c r="GU9" s="186"/>
      <c r="GV9" s="186"/>
      <c r="GW9" s="186"/>
      <c r="GX9" s="186"/>
      <c r="GY9" s="186"/>
      <c r="GZ9" s="186"/>
      <c r="HA9" s="186"/>
      <c r="HB9" s="186"/>
      <c r="HC9" s="186"/>
      <c r="HD9" s="186"/>
      <c r="HE9" s="186"/>
      <c r="HF9" s="186"/>
      <c r="HG9" s="186"/>
      <c r="HH9" s="186"/>
      <c r="HI9" s="186"/>
      <c r="HJ9" s="186"/>
      <c r="HK9" s="186"/>
      <c r="HL9" s="186"/>
      <c r="HM9" s="186"/>
      <c r="HN9" s="186"/>
      <c r="HO9" s="186"/>
      <c r="HP9" s="186"/>
      <c r="HQ9" s="186"/>
      <c r="HR9" s="186"/>
      <c r="HS9" s="186"/>
      <c r="HT9" s="186"/>
      <c r="HU9" s="186"/>
      <c r="HV9" s="186"/>
      <c r="HW9" s="186"/>
      <c r="HX9" s="186"/>
      <c r="HY9" s="186"/>
      <c r="HZ9" s="186"/>
      <c r="IA9" s="186"/>
      <c r="IB9" s="186"/>
      <c r="IC9" s="186"/>
      <c r="ID9" s="186"/>
      <c r="IE9" s="186"/>
      <c r="IF9" s="186"/>
      <c r="IG9" s="186"/>
      <c r="IH9" s="186"/>
      <c r="II9" s="186"/>
      <c r="IJ9" s="186"/>
      <c r="IK9" s="186"/>
      <c r="IL9" s="186"/>
      <c r="IM9" s="186"/>
      <c r="IN9" s="186"/>
      <c r="IO9" s="186"/>
      <c r="IP9" s="186"/>
      <c r="IQ9" s="186"/>
      <c r="IR9" s="186"/>
      <c r="IS9" s="186"/>
      <c r="IT9" s="186"/>
      <c r="IU9" s="186"/>
      <c r="IV9" s="186"/>
      <c r="IW9" s="186"/>
    </row>
    <row r="10" customFormat="false" ht="12.75" hidden="false" customHeight="false" outlineLevel="0" collapsed="false">
      <c r="A10" s="291" t="s">
        <v>4</v>
      </c>
      <c r="B10" s="291"/>
      <c r="C10" s="291"/>
      <c r="D10" s="291"/>
      <c r="E10" s="291"/>
      <c r="F10" s="291"/>
      <c r="G10" s="291"/>
      <c r="H10" s="291"/>
    </row>
    <row r="11" customFormat="false" ht="15" hidden="false" customHeight="false" outlineLevel="0" collapsed="false">
      <c r="A11" s="266" t="s">
        <v>1030</v>
      </c>
      <c r="B11" s="240" t="n">
        <v>45931</v>
      </c>
      <c r="C11" s="292" t="n">
        <v>10492</v>
      </c>
      <c r="D11" s="292" t="n">
        <v>1288428</v>
      </c>
      <c r="E11" s="293" t="s">
        <v>1057</v>
      </c>
      <c r="F11" s="292" t="n">
        <v>1602192</v>
      </c>
      <c r="G11" s="292" t="n">
        <v>23366030</v>
      </c>
      <c r="H11" s="294" t="n">
        <v>14.583788959126</v>
      </c>
      <c r="L11" s="295"/>
    </row>
    <row r="12" customFormat="false" ht="15" hidden="false" customHeight="false" outlineLevel="0" collapsed="false">
      <c r="A12" s="266"/>
      <c r="B12" s="240" t="n">
        <v>45962</v>
      </c>
      <c r="C12" s="292" t="n">
        <v>6577</v>
      </c>
      <c r="D12" s="292" t="n">
        <v>1267050</v>
      </c>
      <c r="E12" s="293" t="s">
        <v>1057</v>
      </c>
      <c r="F12" s="292" t="n">
        <v>1626684</v>
      </c>
      <c r="G12" s="292" t="n">
        <v>15047094</v>
      </c>
      <c r="H12" s="294" t="n">
        <v>9.25016413759526</v>
      </c>
      <c r="L12" s="295"/>
    </row>
    <row r="13" customFormat="false" ht="15" hidden="false" customHeight="false" outlineLevel="0" collapsed="false">
      <c r="A13" s="266"/>
      <c r="B13" s="240" t="n">
        <v>45992</v>
      </c>
      <c r="C13" s="292" t="n">
        <v>5755</v>
      </c>
      <c r="D13" s="292" t="n">
        <v>1198175</v>
      </c>
      <c r="E13" s="293" t="s">
        <v>1057</v>
      </c>
      <c r="F13" s="292" t="n">
        <v>1639094</v>
      </c>
      <c r="G13" s="292" t="n">
        <v>13135165</v>
      </c>
      <c r="H13" s="294" t="n">
        <v>8.01367401747551</v>
      </c>
      <c r="L13" s="295"/>
    </row>
    <row r="14" customFormat="false" ht="15" hidden="false" customHeight="false" outlineLevel="0" collapsed="false">
      <c r="A14" s="266" t="s">
        <v>1031</v>
      </c>
      <c r="B14" s="240" t="n">
        <v>45931</v>
      </c>
      <c r="C14" s="292" t="n">
        <v>1889</v>
      </c>
      <c r="D14" s="292" t="n">
        <v>1610683</v>
      </c>
      <c r="E14" s="293" t="s">
        <v>1057</v>
      </c>
      <c r="F14" s="292" t="n">
        <v>2155704</v>
      </c>
      <c r="G14" s="292" t="n">
        <v>2811064</v>
      </c>
      <c r="H14" s="294" t="n">
        <v>1.30401205360291</v>
      </c>
      <c r="L14" s="295"/>
    </row>
    <row r="15" customFormat="false" ht="15" hidden="false" customHeight="false" outlineLevel="0" collapsed="false">
      <c r="A15" s="266"/>
      <c r="B15" s="240" t="n">
        <v>45962</v>
      </c>
      <c r="C15" s="292" t="n">
        <v>1251</v>
      </c>
      <c r="D15" s="292" t="n">
        <v>1472354</v>
      </c>
      <c r="E15" s="293" t="s">
        <v>1057</v>
      </c>
      <c r="F15" s="292" t="n">
        <v>2191255</v>
      </c>
      <c r="G15" s="292" t="n">
        <v>1798798</v>
      </c>
      <c r="H15" s="294" t="n">
        <v>0.820898526187048</v>
      </c>
      <c r="L15" s="295"/>
    </row>
    <row r="16" customFormat="false" ht="15" hidden="false" customHeight="false" outlineLevel="0" collapsed="false">
      <c r="A16" s="266"/>
      <c r="B16" s="240" t="n">
        <v>45992</v>
      </c>
      <c r="C16" s="292" t="n">
        <v>1130</v>
      </c>
      <c r="D16" s="292" t="n">
        <v>1463739</v>
      </c>
      <c r="E16" s="293" t="s">
        <v>1057</v>
      </c>
      <c r="F16" s="292" t="n">
        <v>2204701</v>
      </c>
      <c r="G16" s="292" t="n">
        <v>1782144</v>
      </c>
      <c r="H16" s="294" t="n">
        <v>0.808338182819348</v>
      </c>
      <c r="L16" s="295"/>
    </row>
    <row r="17" customFormat="false" ht="15" hidden="false" customHeight="false" outlineLevel="0" collapsed="false">
      <c r="A17" s="271" t="s">
        <v>1032</v>
      </c>
      <c r="B17" s="240" t="n">
        <v>45931</v>
      </c>
      <c r="C17" s="292" t="n">
        <v>12381</v>
      </c>
      <c r="D17" s="292" t="n">
        <v>2899111</v>
      </c>
      <c r="E17" s="293" t="s">
        <v>1057</v>
      </c>
      <c r="F17" s="292" t="n">
        <v>3735283</v>
      </c>
      <c r="G17" s="292" t="n">
        <v>26177094</v>
      </c>
      <c r="H17" s="294" t="n">
        <v>7.00806177202638</v>
      </c>
      <c r="L17" s="295"/>
    </row>
    <row r="18" customFormat="false" ht="15" hidden="false" customHeight="false" outlineLevel="0" collapsed="false">
      <c r="A18" s="271"/>
      <c r="B18" s="240" t="n">
        <v>45962</v>
      </c>
      <c r="C18" s="292" t="n">
        <v>7828</v>
      </c>
      <c r="D18" s="292" t="n">
        <v>2739404</v>
      </c>
      <c r="E18" s="293" t="s">
        <v>1057</v>
      </c>
      <c r="F18" s="292" t="n">
        <v>3781960</v>
      </c>
      <c r="G18" s="292" t="n">
        <v>16845892</v>
      </c>
      <c r="H18" s="294" t="n">
        <v>4.45427556082032</v>
      </c>
      <c r="L18" s="295"/>
    </row>
    <row r="19" customFormat="false" ht="15" hidden="false" customHeight="false" outlineLevel="0" collapsed="false">
      <c r="A19" s="271"/>
      <c r="B19" s="240" t="n">
        <v>45992</v>
      </c>
      <c r="C19" s="292" t="n">
        <v>6885</v>
      </c>
      <c r="D19" s="292" t="n">
        <v>2661914</v>
      </c>
      <c r="E19" s="293" t="s">
        <v>1057</v>
      </c>
      <c r="F19" s="292" t="n">
        <v>3798572</v>
      </c>
      <c r="G19" s="292" t="n">
        <v>14917309</v>
      </c>
      <c r="H19" s="294" t="n">
        <v>3.92708338817851</v>
      </c>
      <c r="L19" s="295"/>
    </row>
    <row r="20" customFormat="false" ht="15.75" hidden="false" customHeight="true" outlineLevel="0" collapsed="false">
      <c r="A20" s="274" t="s">
        <v>1033</v>
      </c>
      <c r="B20" s="240" t="n">
        <v>45931</v>
      </c>
      <c r="C20" s="292" t="n">
        <v>693</v>
      </c>
      <c r="D20" s="292" t="n">
        <v>684793</v>
      </c>
      <c r="E20" s="293" t="s">
        <v>1057</v>
      </c>
      <c r="F20" s="292" t="n">
        <v>1330062</v>
      </c>
      <c r="G20" s="292" t="n">
        <v>2827256</v>
      </c>
      <c r="H20" s="294" t="n">
        <v>2.12565730018601</v>
      </c>
      <c r="L20" s="295"/>
    </row>
    <row r="21" customFormat="false" ht="15" hidden="false" customHeight="false" outlineLevel="0" collapsed="false">
      <c r="A21" s="274"/>
      <c r="B21" s="240" t="n">
        <v>45962</v>
      </c>
      <c r="C21" s="292" t="n">
        <v>488</v>
      </c>
      <c r="D21" s="292" t="n">
        <v>540550</v>
      </c>
      <c r="E21" s="293" t="s">
        <v>1057</v>
      </c>
      <c r="F21" s="292" t="n">
        <v>1365900</v>
      </c>
      <c r="G21" s="292" t="n">
        <v>1924701</v>
      </c>
      <c r="H21" s="294" t="n">
        <v>1.40910828025478</v>
      </c>
      <c r="L21" s="295"/>
    </row>
    <row r="22" customFormat="false" ht="15" hidden="false" customHeight="false" outlineLevel="0" collapsed="false">
      <c r="A22" s="274"/>
      <c r="B22" s="240" t="n">
        <v>45992</v>
      </c>
      <c r="C22" s="292" t="n">
        <v>414</v>
      </c>
      <c r="D22" s="292" t="n">
        <v>524287</v>
      </c>
      <c r="E22" s="293" t="s">
        <v>1057</v>
      </c>
      <c r="F22" s="292" t="n">
        <v>1366682</v>
      </c>
      <c r="G22" s="292" t="n">
        <v>1686503</v>
      </c>
      <c r="H22" s="294" t="n">
        <v>1.23401274034486</v>
      </c>
      <c r="L22" s="295"/>
    </row>
  </sheetData>
  <mergeCells count="7">
    <mergeCell ref="A2:H2"/>
    <mergeCell ref="A3:G3"/>
    <mergeCell ref="A10:H10"/>
    <mergeCell ref="A11:A13"/>
    <mergeCell ref="A14:A16"/>
    <mergeCell ref="A17:A19"/>
    <mergeCell ref="A20:A22"/>
  </mergeCells>
  <conditionalFormatting sqref="L9:L22">
    <cfRule type="cellIs" priority="2" operator="lessThan" aboveAverage="0" equalAverage="0" bottom="0" percent="0" rank="0" text="" dxfId="122">
      <formula>0</formula>
    </cfRule>
  </conditionalFormatting>
  <printOptions headings="false" gridLines="false" gridLinesSet="true" horizontalCentered="true" verticalCentered="true"/>
  <pageMargins left="0.708333333333333" right="0"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C00"/>
    <pageSetUpPr fitToPage="false"/>
  </sheetPr>
  <dimension ref="A1:F22"/>
  <sheetViews>
    <sheetView showFormulas="false" showGridLines="true" showRowColHeaders="true" showZeros="true" rightToLeft="false" tabSelected="false" showOutlineSymbols="true" defaultGridColor="true" view="pageBreakPreview" topLeftCell="A1" colorId="64" zoomScale="95" zoomScaleNormal="100" zoomScalePageLayoutView="95" workbookViewId="0">
      <selection pane="topLeft" activeCell="C5" activeCellId="0" sqref="C5"/>
    </sheetView>
  </sheetViews>
  <sheetFormatPr defaultColWidth="9.0546875" defaultRowHeight="12.75" customHeight="true" zeroHeight="false" outlineLevelRow="0" outlineLevelCol="0"/>
  <sheetData>
    <row r="1" customFormat="false" ht="12.75" hidden="false" customHeight="false" outlineLevel="0" collapsed="false">
      <c r="A1" s="220"/>
      <c r="B1" s="221"/>
      <c r="C1" s="222"/>
      <c r="D1" s="222"/>
      <c r="E1" s="222"/>
      <c r="F1" s="222"/>
    </row>
    <row r="2" customFormat="false" ht="15" hidden="false" customHeight="true" outlineLevel="0" collapsed="false">
      <c r="A2" s="223" t="s">
        <v>1058</v>
      </c>
      <c r="B2" s="223"/>
      <c r="C2" s="223"/>
      <c r="D2" s="223"/>
      <c r="E2" s="223"/>
      <c r="F2" s="223"/>
    </row>
    <row r="3" customFormat="false" ht="15" hidden="false" customHeight="false" outlineLevel="0" collapsed="false">
      <c r="A3" s="224" t="s">
        <v>1021</v>
      </c>
      <c r="B3" s="224"/>
      <c r="C3" s="224"/>
      <c r="D3" s="224"/>
      <c r="E3" s="224"/>
      <c r="F3" s="224"/>
    </row>
    <row r="4" customFormat="false" ht="15" hidden="false" customHeight="false" outlineLevel="0" collapsed="false">
      <c r="A4" s="224" t="str">
        <f aca="false">'SOP 12'!A4</f>
        <v>Quarter : 3RD  (i.e  OCT'25 TO DEC '25)</v>
      </c>
      <c r="B4" s="219"/>
      <c r="C4" s="225"/>
      <c r="D4" s="226"/>
      <c r="E4" s="227"/>
      <c r="F4" s="229"/>
    </row>
    <row r="5" customFormat="false" ht="15" hidden="false" customHeight="false" outlineLevel="0" collapsed="false">
      <c r="A5" s="224" t="str">
        <f aca="false">'SOP 12'!A5</f>
        <v>Year :2025-26</v>
      </c>
      <c r="B5" s="224"/>
      <c r="C5" s="231"/>
      <c r="D5" s="231"/>
      <c r="E5" s="232"/>
      <c r="F5" s="232"/>
    </row>
    <row r="6" customFormat="false" ht="15" hidden="false" customHeight="false" outlineLevel="0" collapsed="false">
      <c r="A6" s="231"/>
      <c r="B6" s="224"/>
      <c r="C6" s="231"/>
      <c r="D6" s="231"/>
      <c r="E6" s="232"/>
      <c r="F6" s="232"/>
    </row>
    <row r="7" customFormat="false" ht="15.75" hidden="false" customHeight="true" outlineLevel="0" collapsed="false">
      <c r="A7" s="234" t="s">
        <v>4</v>
      </c>
      <c r="B7" s="234"/>
      <c r="C7" s="234"/>
      <c r="D7" s="234"/>
      <c r="E7" s="234"/>
      <c r="F7" s="234"/>
    </row>
    <row r="8" customFormat="false" ht="127.1" hidden="false" customHeight="false" outlineLevel="0" collapsed="false">
      <c r="A8" s="235" t="s">
        <v>1022</v>
      </c>
      <c r="B8" s="236" t="s">
        <v>1023</v>
      </c>
      <c r="C8" s="237" t="s">
        <v>1059</v>
      </c>
      <c r="D8" s="237" t="s">
        <v>1060</v>
      </c>
      <c r="E8" s="296" t="s">
        <v>1061</v>
      </c>
      <c r="F8" s="235" t="s">
        <v>1062</v>
      </c>
    </row>
    <row r="9" customFormat="false" ht="35.5" hidden="false" customHeight="false" outlineLevel="0" collapsed="false">
      <c r="A9" s="235" t="n">
        <v>1</v>
      </c>
      <c r="B9" s="235" t="n">
        <v>2</v>
      </c>
      <c r="C9" s="237" t="n">
        <v>3</v>
      </c>
      <c r="D9" s="237" t="n">
        <v>4</v>
      </c>
      <c r="E9" s="235" t="n">
        <v>5</v>
      </c>
      <c r="F9" s="235" t="s">
        <v>1063</v>
      </c>
    </row>
    <row r="10" customFormat="false" ht="12.75" hidden="false" customHeight="false" outlineLevel="0" collapsed="false">
      <c r="A10" s="238" t="s">
        <v>4</v>
      </c>
      <c r="B10" s="238"/>
      <c r="C10" s="238"/>
      <c r="D10" s="238"/>
      <c r="E10" s="238"/>
      <c r="F10" s="238"/>
    </row>
    <row r="11" customFormat="false" ht="12.75" hidden="false" customHeight="false" outlineLevel="0" collapsed="false">
      <c r="A11" s="297" t="s">
        <v>1030</v>
      </c>
      <c r="B11" s="298" t="n">
        <v>45931</v>
      </c>
      <c r="C11" s="299" t="n">
        <v>8052</v>
      </c>
      <c r="D11" s="300" t="n">
        <v>0.0850076891321779</v>
      </c>
      <c r="E11" s="299" t="n">
        <v>1255482</v>
      </c>
      <c r="F11" s="300" t="n">
        <v>0.0235234194957334</v>
      </c>
    </row>
    <row r="12" customFormat="false" ht="12.75" hidden="false" customHeight="false" outlineLevel="0" collapsed="false">
      <c r="A12" s="297"/>
      <c r="B12" s="298" t="n">
        <v>45962</v>
      </c>
      <c r="C12" s="299" t="n">
        <v>4596</v>
      </c>
      <c r="D12" s="300" t="n">
        <v>0.152732187447543</v>
      </c>
      <c r="E12" s="299" t="n">
        <v>1218570</v>
      </c>
      <c r="F12" s="300" t="n">
        <v>0.0367899966617179</v>
      </c>
    </row>
    <row r="13" customFormat="false" ht="12.75" hidden="false" customHeight="false" outlineLevel="0" collapsed="false">
      <c r="A13" s="297"/>
      <c r="B13" s="298" t="n">
        <v>45992</v>
      </c>
      <c r="C13" s="299" t="n">
        <v>4159</v>
      </c>
      <c r="D13" s="300" t="n">
        <v>0.12705804588042</v>
      </c>
      <c r="E13" s="299" t="n">
        <v>1178160</v>
      </c>
      <c r="F13" s="300" t="n">
        <v>0.0327195473881051</v>
      </c>
    </row>
    <row r="14" customFormat="false" ht="12.75" hidden="false" customHeight="false" outlineLevel="0" collapsed="false">
      <c r="A14" s="297" t="s">
        <v>1031</v>
      </c>
      <c r="B14" s="298" t="n">
        <v>45931</v>
      </c>
      <c r="C14" s="299" t="n">
        <v>3433</v>
      </c>
      <c r="D14" s="300" t="n">
        <v>0.134523823262613</v>
      </c>
      <c r="E14" s="299" t="n">
        <v>1727863</v>
      </c>
      <c r="F14" s="300" t="n">
        <v>0.0281429943410056</v>
      </c>
    </row>
    <row r="15" customFormat="false" ht="12.75" hidden="false" customHeight="false" outlineLevel="0" collapsed="false">
      <c r="A15" s="297"/>
      <c r="B15" s="298" t="n">
        <v>45962</v>
      </c>
      <c r="C15" s="299" t="n">
        <v>2430</v>
      </c>
      <c r="D15" s="300" t="n">
        <v>0.246761317277107</v>
      </c>
      <c r="E15" s="299" t="n">
        <v>1703946</v>
      </c>
      <c r="F15" s="300" t="n">
        <v>0.0339376470685272</v>
      </c>
    </row>
    <row r="16" customFormat="false" ht="12.75" hidden="false" customHeight="false" outlineLevel="0" collapsed="false">
      <c r="A16" s="297"/>
      <c r="B16" s="298" t="n">
        <v>45992</v>
      </c>
      <c r="C16" s="299" t="n">
        <v>2381</v>
      </c>
      <c r="D16" s="300" t="n">
        <v>0.260135195570486</v>
      </c>
      <c r="E16" s="299" t="n">
        <v>1673162</v>
      </c>
      <c r="F16" s="300" t="n">
        <v>0.0348471106703609</v>
      </c>
    </row>
    <row r="17" customFormat="false" ht="12.75" hidden="false" customHeight="true" outlineLevel="0" collapsed="false">
      <c r="A17" s="301" t="s">
        <v>1032</v>
      </c>
      <c r="B17" s="302" t="n">
        <v>45931</v>
      </c>
      <c r="C17" s="303" t="n">
        <v>11485</v>
      </c>
      <c r="D17" s="304" t="n">
        <v>0.125132596036855</v>
      </c>
      <c r="E17" s="303" t="n">
        <v>2983345</v>
      </c>
      <c r="F17" s="304" t="n">
        <v>0.0247229346414775</v>
      </c>
    </row>
    <row r="18" customFormat="false" ht="12.75" hidden="false" customHeight="true" outlineLevel="0" collapsed="false">
      <c r="A18" s="301"/>
      <c r="B18" s="302" t="n">
        <v>45962</v>
      </c>
      <c r="C18" s="303" t="n">
        <v>7026</v>
      </c>
      <c r="D18" s="304" t="n">
        <v>0.209260928700291</v>
      </c>
      <c r="E18" s="303" t="n">
        <v>2922516</v>
      </c>
      <c r="F18" s="304" t="n">
        <v>0.0359006272417612</v>
      </c>
    </row>
    <row r="19" customFormat="false" ht="12.75" hidden="false" customHeight="true" outlineLevel="0" collapsed="false">
      <c r="A19" s="301"/>
      <c r="B19" s="302" t="n">
        <v>45992</v>
      </c>
      <c r="C19" s="303" t="n">
        <v>6540</v>
      </c>
      <c r="D19" s="304" t="n">
        <v>0.188006154111744</v>
      </c>
      <c r="E19" s="303" t="n">
        <v>2851322</v>
      </c>
      <c r="F19" s="304" t="n">
        <v>0.0334525942649951</v>
      </c>
    </row>
    <row r="20" customFormat="false" ht="12.75" hidden="false" customHeight="true" outlineLevel="0" collapsed="false">
      <c r="A20" s="235" t="s">
        <v>1033</v>
      </c>
      <c r="B20" s="298" t="n">
        <v>45931</v>
      </c>
      <c r="C20" s="299" t="n">
        <v>844</v>
      </c>
      <c r="D20" s="300" t="n">
        <v>0.106927352189692</v>
      </c>
      <c r="E20" s="299" t="n">
        <v>884748</v>
      </c>
      <c r="F20" s="300" t="n">
        <v>0.0268783312939377</v>
      </c>
    </row>
    <row r="21" customFormat="false" ht="12.75" hidden="false" customHeight="false" outlineLevel="0" collapsed="false">
      <c r="A21" s="235"/>
      <c r="B21" s="298" t="n">
        <v>45962</v>
      </c>
      <c r="C21" s="299" t="n">
        <v>655</v>
      </c>
      <c r="D21" s="300" t="n">
        <v>0.141097284419746</v>
      </c>
      <c r="E21" s="299" t="n">
        <v>814111</v>
      </c>
      <c r="F21" s="300" t="n">
        <v>0.0332712731331328</v>
      </c>
    </row>
    <row r="22" customFormat="false" ht="12.75" hidden="false" customHeight="false" outlineLevel="0" collapsed="false">
      <c r="A22" s="235"/>
      <c r="B22" s="298" t="n">
        <v>45992</v>
      </c>
      <c r="C22" s="299" t="n">
        <v>699</v>
      </c>
      <c r="D22" s="300" t="n">
        <v>0.153598731713651</v>
      </c>
      <c r="E22" s="299" t="n">
        <v>793736</v>
      </c>
      <c r="F22" s="300" t="n">
        <v>0.0346438027451228</v>
      </c>
    </row>
  </sheetData>
  <mergeCells count="8">
    <mergeCell ref="A2:F2"/>
    <mergeCell ref="A3:F3"/>
    <mergeCell ref="A7:F7"/>
    <mergeCell ref="A10:F10"/>
    <mergeCell ref="A11:A13"/>
    <mergeCell ref="A14:A16"/>
    <mergeCell ref="A17:A19"/>
    <mergeCell ref="A20:A22"/>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C00"/>
    <pageSetUpPr fitToPage="false"/>
  </sheetPr>
  <dimension ref="A1:IW8"/>
  <sheetViews>
    <sheetView showFormulas="false" showGridLines="true" showRowColHeaders="true" showZeros="true" rightToLeft="false" tabSelected="false" showOutlineSymbols="true" defaultGridColor="true" view="pageBreakPreview" topLeftCell="A1" colorId="64" zoomScale="95" zoomScaleNormal="68" zoomScalePageLayoutView="95" workbookViewId="0">
      <selection pane="topLeft" activeCell="E7" activeCellId="0" sqref="E7"/>
    </sheetView>
  </sheetViews>
  <sheetFormatPr defaultColWidth="9.13671875" defaultRowHeight="12.75" customHeight="true" zeroHeight="false" outlineLevelRow="0" outlineLevelCol="0"/>
  <cols>
    <col collapsed="false" customWidth="true" hidden="false" outlineLevel="0" max="1" min="1" style="305" width="12.99"/>
    <col collapsed="false" customWidth="true" hidden="false" outlineLevel="0" max="2" min="2" style="306" width="14.85"/>
    <col collapsed="false" customWidth="true" hidden="false" outlineLevel="0" max="3" min="3" style="305" width="15.7"/>
    <col collapsed="false" customWidth="true" hidden="false" outlineLevel="0" max="4" min="4" style="305" width="12.42"/>
    <col collapsed="false" customWidth="true" hidden="false" outlineLevel="0" max="5" min="5" style="305" width="13.41"/>
    <col collapsed="false" customWidth="true" hidden="false" outlineLevel="0" max="6" min="6" style="305" width="18.41"/>
    <col collapsed="false" customWidth="false" hidden="false" outlineLevel="0" max="7" min="7" style="305" width="9.14"/>
    <col collapsed="false" customWidth="true" hidden="false" outlineLevel="0" max="8" min="8" style="305" width="23.14"/>
    <col collapsed="false" customWidth="false" hidden="false" outlineLevel="0" max="257" min="9" style="305" width="9.14"/>
  </cols>
  <sheetData>
    <row r="1" customFormat="false" ht="16.15" hidden="false" customHeight="false" outlineLevel="0" collapsed="false">
      <c r="A1" s="137" t="s">
        <v>0</v>
      </c>
    </row>
    <row r="2" customFormat="false" ht="18.55" hidden="false" customHeight="false" outlineLevel="0" collapsed="false">
      <c r="A2" s="137" t="str">
        <f aca="false">'SOP-1'!A2</f>
        <v>Quarter : 3RD  (i.e  OCT'25 TO DEC '25)</v>
      </c>
      <c r="B2" s="307"/>
      <c r="C2" s="139"/>
      <c r="D2" s="307"/>
      <c r="E2" s="139"/>
      <c r="F2" s="139"/>
    </row>
    <row r="3" customFormat="false" ht="16.15" hidden="false" customHeight="false" outlineLevel="0" collapsed="false">
      <c r="A3" s="137" t="str">
        <f aca="false">'SOP-1'!A3</f>
        <v>Year :2025-26</v>
      </c>
      <c r="B3" s="142"/>
      <c r="C3" s="307"/>
      <c r="D3" s="307"/>
      <c r="E3" s="307"/>
      <c r="F3" s="307"/>
    </row>
    <row r="4" customFormat="false" ht="22.05" hidden="false" customHeight="false" outlineLevel="0" collapsed="false">
      <c r="A4" s="308" t="s">
        <v>1064</v>
      </c>
      <c r="B4" s="309"/>
      <c r="C4" s="310"/>
      <c r="D4" s="307"/>
      <c r="E4" s="307"/>
      <c r="K4" s="311"/>
    </row>
    <row r="5" customFormat="false" ht="13.8" hidden="false" customHeight="false" outlineLevel="0" collapsed="false">
      <c r="A5" s="143" t="s">
        <v>4</v>
      </c>
    </row>
    <row r="6" customFormat="false" ht="96.75" hidden="false" customHeight="true" outlineLevel="0" collapsed="false">
      <c r="A6" s="312" t="s">
        <v>1065</v>
      </c>
      <c r="B6" s="312" t="s">
        <v>1066</v>
      </c>
      <c r="C6" s="312" t="s">
        <v>1067</v>
      </c>
      <c r="D6" s="312" t="s">
        <v>1068</v>
      </c>
      <c r="E6" s="312" t="s">
        <v>1069</v>
      </c>
      <c r="F6" s="312" t="s">
        <v>1070</v>
      </c>
      <c r="G6" s="313"/>
      <c r="H6" s="313"/>
      <c r="I6" s="313"/>
      <c r="J6" s="313"/>
      <c r="K6" s="313"/>
      <c r="L6" s="313"/>
      <c r="M6" s="313"/>
      <c r="N6" s="313"/>
      <c r="O6" s="313"/>
      <c r="P6" s="313"/>
      <c r="Q6" s="313"/>
      <c r="R6" s="313"/>
      <c r="S6" s="313"/>
      <c r="T6" s="313"/>
      <c r="U6" s="313"/>
      <c r="V6" s="313"/>
      <c r="W6" s="313"/>
      <c r="X6" s="313"/>
      <c r="Y6" s="313"/>
      <c r="Z6" s="313"/>
      <c r="AA6" s="313"/>
      <c r="AB6" s="313"/>
      <c r="AC6" s="313"/>
      <c r="AD6" s="313"/>
      <c r="AE6" s="313"/>
      <c r="AF6" s="313"/>
      <c r="AG6" s="313"/>
      <c r="AH6" s="313"/>
      <c r="AI6" s="313"/>
      <c r="AJ6" s="313"/>
      <c r="AK6" s="313"/>
      <c r="AL6" s="313"/>
      <c r="AM6" s="313"/>
      <c r="AN6" s="313"/>
      <c r="AO6" s="313"/>
      <c r="AP6" s="313"/>
      <c r="AQ6" s="313"/>
      <c r="AR6" s="313"/>
      <c r="AS6" s="313"/>
      <c r="AT6" s="313"/>
      <c r="AU6" s="313"/>
      <c r="AV6" s="313"/>
      <c r="AW6" s="313"/>
      <c r="AX6" s="313"/>
      <c r="AY6" s="313"/>
      <c r="AZ6" s="313"/>
      <c r="BA6" s="313"/>
      <c r="BB6" s="313"/>
      <c r="BC6" s="313"/>
      <c r="BD6" s="313"/>
      <c r="BE6" s="313"/>
      <c r="BF6" s="313"/>
      <c r="BG6" s="313"/>
      <c r="BH6" s="313"/>
      <c r="BI6" s="313"/>
      <c r="BJ6" s="313"/>
      <c r="BK6" s="313"/>
      <c r="BL6" s="313"/>
      <c r="BM6" s="313"/>
      <c r="BN6" s="313"/>
      <c r="BO6" s="313"/>
      <c r="BP6" s="313"/>
      <c r="BQ6" s="313"/>
      <c r="BR6" s="313"/>
      <c r="BS6" s="313"/>
      <c r="BT6" s="313"/>
      <c r="BU6" s="313"/>
      <c r="BV6" s="313"/>
      <c r="BW6" s="313"/>
      <c r="BX6" s="313"/>
      <c r="BY6" s="313"/>
      <c r="BZ6" s="313"/>
      <c r="CA6" s="313"/>
      <c r="CB6" s="313"/>
      <c r="CC6" s="313"/>
      <c r="CD6" s="313"/>
      <c r="CE6" s="313"/>
      <c r="CF6" s="313"/>
      <c r="CG6" s="313"/>
      <c r="CH6" s="313"/>
      <c r="CI6" s="313"/>
      <c r="CJ6" s="313"/>
      <c r="CK6" s="313"/>
      <c r="CL6" s="313"/>
      <c r="CM6" s="313"/>
      <c r="CN6" s="313"/>
      <c r="CO6" s="313"/>
      <c r="CP6" s="313"/>
      <c r="CQ6" s="313"/>
      <c r="CR6" s="313"/>
      <c r="CS6" s="313"/>
      <c r="CT6" s="313"/>
      <c r="CU6" s="313"/>
      <c r="CV6" s="313"/>
      <c r="CW6" s="313"/>
      <c r="CX6" s="313"/>
      <c r="CY6" s="313"/>
      <c r="CZ6" s="313"/>
      <c r="DA6" s="313"/>
      <c r="DB6" s="313"/>
      <c r="DC6" s="313"/>
      <c r="DD6" s="313"/>
      <c r="DE6" s="313"/>
      <c r="DF6" s="313"/>
      <c r="DG6" s="313"/>
      <c r="DH6" s="313"/>
      <c r="DI6" s="313"/>
      <c r="DJ6" s="313"/>
      <c r="DK6" s="313"/>
      <c r="DL6" s="313"/>
      <c r="DM6" s="313"/>
      <c r="DN6" s="313"/>
      <c r="DO6" s="313"/>
      <c r="DP6" s="313"/>
      <c r="DQ6" s="313"/>
      <c r="DR6" s="313"/>
      <c r="DS6" s="313"/>
      <c r="DT6" s="313"/>
      <c r="DU6" s="313"/>
      <c r="DV6" s="313"/>
      <c r="DW6" s="313"/>
      <c r="DX6" s="313"/>
      <c r="DY6" s="313"/>
      <c r="DZ6" s="313"/>
      <c r="EA6" s="313"/>
      <c r="EB6" s="313"/>
      <c r="EC6" s="313"/>
      <c r="ED6" s="313"/>
      <c r="EE6" s="313"/>
      <c r="EF6" s="313"/>
      <c r="EG6" s="313"/>
      <c r="EH6" s="313"/>
      <c r="EI6" s="313"/>
      <c r="EJ6" s="313"/>
      <c r="EK6" s="313"/>
      <c r="EL6" s="313"/>
      <c r="EM6" s="313"/>
      <c r="EN6" s="313"/>
      <c r="EO6" s="313"/>
      <c r="EP6" s="313"/>
      <c r="EQ6" s="313"/>
      <c r="ER6" s="313"/>
      <c r="ES6" s="313"/>
      <c r="ET6" s="313"/>
      <c r="EU6" s="313"/>
      <c r="EV6" s="313"/>
      <c r="EW6" s="313"/>
      <c r="EX6" s="313"/>
      <c r="EY6" s="313"/>
      <c r="EZ6" s="313"/>
      <c r="FA6" s="313"/>
      <c r="FB6" s="313"/>
      <c r="FC6" s="313"/>
      <c r="FD6" s="313"/>
      <c r="FE6" s="313"/>
      <c r="FF6" s="313"/>
      <c r="FG6" s="313"/>
      <c r="FH6" s="313"/>
      <c r="FI6" s="313"/>
      <c r="FJ6" s="313"/>
      <c r="FK6" s="313"/>
      <c r="FL6" s="313"/>
      <c r="FM6" s="313"/>
      <c r="FN6" s="313"/>
      <c r="FO6" s="313"/>
      <c r="FP6" s="313"/>
      <c r="FQ6" s="313"/>
      <c r="FR6" s="313"/>
      <c r="FS6" s="313"/>
      <c r="FT6" s="313"/>
      <c r="FU6" s="313"/>
      <c r="FV6" s="313"/>
      <c r="FW6" s="313"/>
      <c r="FX6" s="313"/>
      <c r="FY6" s="313"/>
      <c r="FZ6" s="313"/>
      <c r="GA6" s="313"/>
      <c r="GB6" s="313"/>
      <c r="GC6" s="313"/>
      <c r="GD6" s="313"/>
      <c r="GE6" s="313"/>
      <c r="GF6" s="313"/>
      <c r="GG6" s="313"/>
      <c r="GH6" s="313"/>
      <c r="GI6" s="313"/>
      <c r="GJ6" s="313"/>
      <c r="GK6" s="313"/>
      <c r="GL6" s="313"/>
      <c r="GM6" s="313"/>
      <c r="GN6" s="313"/>
      <c r="GO6" s="313"/>
      <c r="GP6" s="313"/>
      <c r="GQ6" s="313"/>
      <c r="GR6" s="313"/>
      <c r="GS6" s="313"/>
      <c r="GT6" s="313"/>
      <c r="GU6" s="313"/>
      <c r="GV6" s="313"/>
      <c r="GW6" s="313"/>
      <c r="GX6" s="313"/>
      <c r="GY6" s="313"/>
      <c r="GZ6" s="313"/>
      <c r="HA6" s="313"/>
      <c r="HB6" s="313"/>
      <c r="HC6" s="313"/>
      <c r="HD6" s="313"/>
      <c r="HE6" s="313"/>
      <c r="HF6" s="313"/>
      <c r="HG6" s="313"/>
      <c r="HH6" s="313"/>
      <c r="HI6" s="313"/>
      <c r="HJ6" s="313"/>
      <c r="HK6" s="313"/>
      <c r="HL6" s="313"/>
      <c r="HM6" s="313"/>
      <c r="HN6" s="313"/>
      <c r="HO6" s="313"/>
      <c r="HP6" s="313"/>
      <c r="HQ6" s="313"/>
      <c r="HR6" s="313"/>
      <c r="HS6" s="313"/>
      <c r="HT6" s="313"/>
      <c r="HU6" s="313"/>
      <c r="HV6" s="313"/>
      <c r="HW6" s="313"/>
      <c r="HX6" s="313"/>
      <c r="HY6" s="313"/>
      <c r="HZ6" s="313"/>
      <c r="IA6" s="313"/>
      <c r="IB6" s="313"/>
      <c r="IC6" s="313"/>
      <c r="ID6" s="313"/>
      <c r="IE6" s="313"/>
      <c r="IF6" s="313"/>
      <c r="IG6" s="313"/>
      <c r="IH6" s="313"/>
      <c r="II6" s="313"/>
      <c r="IJ6" s="313"/>
      <c r="IK6" s="313"/>
      <c r="IL6" s="313"/>
      <c r="IM6" s="313"/>
      <c r="IN6" s="313"/>
      <c r="IO6" s="313"/>
      <c r="IP6" s="313"/>
      <c r="IQ6" s="313"/>
      <c r="IR6" s="313"/>
      <c r="IS6" s="313"/>
      <c r="IT6" s="313"/>
      <c r="IU6" s="313"/>
      <c r="IV6" s="313"/>
      <c r="IW6" s="313"/>
    </row>
    <row r="7" customFormat="false" ht="23.25" hidden="false" customHeight="true" outlineLevel="0" collapsed="false">
      <c r="A7" s="314" t="s">
        <v>1071</v>
      </c>
      <c r="B7" s="315" t="n">
        <v>131175</v>
      </c>
      <c r="C7" s="315" t="n">
        <v>14879</v>
      </c>
      <c r="D7" s="315" t="n">
        <v>146054</v>
      </c>
      <c r="E7" s="315" t="n">
        <v>19297</v>
      </c>
      <c r="F7" s="315" t="n">
        <v>126757</v>
      </c>
    </row>
    <row r="8" customFormat="false" ht="23.25" hidden="false" customHeight="true" outlineLevel="0" collapsed="false">
      <c r="A8" s="314" t="s">
        <v>1072</v>
      </c>
      <c r="B8" s="315" t="n">
        <v>37332</v>
      </c>
      <c r="C8" s="315" t="n">
        <v>2278</v>
      </c>
      <c r="D8" s="315" t="n">
        <v>39610</v>
      </c>
      <c r="E8" s="315" t="n">
        <v>7554</v>
      </c>
      <c r="F8" s="315" t="n">
        <v>32056</v>
      </c>
    </row>
  </sheetData>
  <printOptions headings="false" gridLines="false" gridLinesSet="true" horizontalCentered="true" verticalCentered="true"/>
  <pageMargins left="0.5" right="0.5" top="1" bottom="1" header="0.511811023622047" footer="0.25"/>
  <pageSetup paperSize="9" scale="92" fitToWidth="1" fitToHeight="1" pageOrder="downThenOver" orientation="landscape" blackAndWhite="false" draft="false" cellComments="none" horizontalDpi="300" verticalDpi="300" copies="1"/>
  <headerFooter differentFirst="false" differentOddEven="false">
    <oddHeader/>
    <oddFooter>&amp;L&amp;A&amp;C&amp;F</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I21"/>
  <sheetViews>
    <sheetView showFormulas="false" showGridLines="true" showRowColHeaders="true" showZeros="true" rightToLeft="false" tabSelected="false" showOutlineSymbols="true" defaultGridColor="true" view="pageBreakPreview" topLeftCell="A1" colorId="64" zoomScale="95" zoomScaleNormal="100" zoomScalePageLayoutView="95" workbookViewId="0">
      <selection pane="topLeft" activeCell="N18" activeCellId="0" sqref="N18"/>
    </sheetView>
  </sheetViews>
  <sheetFormatPr defaultColWidth="9.13671875" defaultRowHeight="12.75" customHeight="true" zeroHeight="false" outlineLevelRow="0" outlineLevelCol="0"/>
  <cols>
    <col collapsed="false" customWidth="true" hidden="false" outlineLevel="0" max="1" min="1" style="219" width="8.15"/>
    <col collapsed="false" customWidth="true" hidden="false" outlineLevel="0" max="2" min="2" style="316" width="12.56"/>
    <col collapsed="false" customWidth="true" hidden="false" outlineLevel="0" max="3" min="3" style="316" width="13.15"/>
    <col collapsed="false" customWidth="true" hidden="false" outlineLevel="0" max="4" min="4" style="316" width="17.15"/>
    <col collapsed="false" customWidth="true" hidden="false" outlineLevel="0" max="5" min="5" style="316" width="15.13"/>
    <col collapsed="false" customWidth="true" hidden="false" outlineLevel="0" max="6" min="6" style="316" width="19.28"/>
    <col collapsed="false" customWidth="true" hidden="false" outlineLevel="0" max="7" min="7" style="316" width="14.28"/>
    <col collapsed="false" customWidth="true" hidden="false" outlineLevel="0" max="8" min="8" style="316" width="14.7"/>
    <col collapsed="false" customWidth="true" hidden="false" outlineLevel="0" max="9" min="9" style="316" width="17.85"/>
    <col collapsed="false" customWidth="false" hidden="false" outlineLevel="0" max="257" min="10" style="316" width="9.14"/>
  </cols>
  <sheetData>
    <row r="1" customFormat="false" ht="16.15" hidden="false" customHeight="false" outlineLevel="0" collapsed="false">
      <c r="A1" s="317" t="s">
        <v>0</v>
      </c>
      <c r="B1" s="318"/>
      <c r="C1" s="318"/>
      <c r="D1" s="318"/>
      <c r="E1" s="318"/>
      <c r="F1" s="318"/>
    </row>
    <row r="2" customFormat="false" ht="16.15" hidden="false" customHeight="false" outlineLevel="0" collapsed="false">
      <c r="A2" s="318" t="str">
        <f aca="false">'SOP-1'!A2</f>
        <v>Quarter : 3RD  (i.e  OCT'25 TO DEC '25)</v>
      </c>
      <c r="B2" s="318"/>
      <c r="C2" s="318"/>
      <c r="D2" s="318"/>
      <c r="E2" s="318"/>
      <c r="F2" s="318"/>
    </row>
    <row r="3" customFormat="false" ht="16.15" hidden="false" customHeight="false" outlineLevel="0" collapsed="false">
      <c r="A3" s="317" t="str">
        <f aca="false">'SOP-1'!A3</f>
        <v>Year :2025-26</v>
      </c>
      <c r="B3" s="318"/>
      <c r="C3" s="318"/>
      <c r="D3" s="318"/>
      <c r="E3" s="318"/>
      <c r="F3" s="318"/>
    </row>
    <row r="4" customFormat="false" ht="15" hidden="false" customHeight="false" outlineLevel="0" collapsed="false">
      <c r="A4" s="319" t="s">
        <v>1073</v>
      </c>
    </row>
    <row r="5" customFormat="false" ht="15" hidden="false" customHeight="false" outlineLevel="0" collapsed="false">
      <c r="A5" s="320"/>
    </row>
    <row r="6" customFormat="false" ht="120.75" hidden="false" customHeight="true" outlineLevel="0" collapsed="false">
      <c r="A6" s="321" t="s">
        <v>7</v>
      </c>
      <c r="B6" s="322" t="s">
        <v>1074</v>
      </c>
      <c r="C6" s="322"/>
      <c r="D6" s="322" t="s">
        <v>1075</v>
      </c>
      <c r="E6" s="322" t="s">
        <v>1076</v>
      </c>
      <c r="F6" s="322" t="s">
        <v>1077</v>
      </c>
      <c r="G6" s="322" t="s">
        <v>1078</v>
      </c>
      <c r="H6" s="322" t="s">
        <v>1079</v>
      </c>
      <c r="I6" s="322" t="s">
        <v>1080</v>
      </c>
    </row>
    <row r="7" customFormat="false" ht="12.75" hidden="true" customHeight="false" outlineLevel="0" collapsed="false">
      <c r="A7" s="323" t="s">
        <v>1081</v>
      </c>
      <c r="B7" s="323"/>
      <c r="C7" s="323"/>
      <c r="D7" s="323"/>
      <c r="E7" s="323"/>
      <c r="F7" s="323"/>
    </row>
    <row r="8" customFormat="false" ht="12.75" hidden="true" customHeight="false" outlineLevel="0" collapsed="false">
      <c r="A8" s="324" t="s">
        <v>978</v>
      </c>
    </row>
    <row r="9" customFormat="false" ht="14.25" hidden="true" customHeight="true" outlineLevel="0" collapsed="false">
      <c r="A9" s="325"/>
    </row>
    <row r="10" customFormat="false" ht="48.75" hidden="true" customHeight="true" outlineLevel="0" collapsed="false">
      <c r="A10" s="326" t="s">
        <v>979</v>
      </c>
      <c r="B10" s="326"/>
      <c r="C10" s="326"/>
      <c r="D10" s="326"/>
      <c r="E10" s="326"/>
      <c r="F10" s="326"/>
    </row>
    <row r="11" customFormat="false" ht="15" hidden="false" customHeight="false" outlineLevel="0" collapsed="false">
      <c r="A11" s="327" t="n">
        <v>1</v>
      </c>
      <c r="B11" s="322" t="n">
        <v>2</v>
      </c>
      <c r="C11" s="322"/>
      <c r="D11" s="322" t="n">
        <v>3</v>
      </c>
      <c r="E11" s="322" t="n">
        <v>4</v>
      </c>
      <c r="F11" s="322" t="n">
        <v>5</v>
      </c>
      <c r="G11" s="322" t="n">
        <v>6</v>
      </c>
      <c r="H11" s="322" t="s">
        <v>1082</v>
      </c>
      <c r="I11" s="322" t="s">
        <v>1083</v>
      </c>
    </row>
    <row r="12" customFormat="false" ht="15" hidden="false" customHeight="true" outlineLevel="0" collapsed="false">
      <c r="A12" s="321" t="s">
        <v>4</v>
      </c>
      <c r="B12" s="328" t="s">
        <v>1084</v>
      </c>
      <c r="C12" s="328"/>
      <c r="D12" s="329" t="n">
        <v>2902665</v>
      </c>
      <c r="E12" s="329" t="n">
        <v>68928</v>
      </c>
      <c r="F12" s="329" t="n">
        <v>42297</v>
      </c>
      <c r="G12" s="329" t="n">
        <v>37433</v>
      </c>
      <c r="H12" s="329" t="n">
        <v>73792</v>
      </c>
      <c r="I12" s="329" t="n">
        <v>2940098</v>
      </c>
    </row>
    <row r="13" customFormat="false" ht="15" hidden="false" customHeight="true" outlineLevel="0" collapsed="false">
      <c r="A13" s="321"/>
      <c r="B13" s="328" t="s">
        <v>1085</v>
      </c>
      <c r="C13" s="328"/>
      <c r="D13" s="329" t="n">
        <v>30122</v>
      </c>
      <c r="E13" s="329" t="n">
        <v>643</v>
      </c>
      <c r="F13" s="329" t="n">
        <v>392</v>
      </c>
      <c r="G13" s="329" t="n">
        <v>284</v>
      </c>
      <c r="H13" s="329" t="n">
        <v>751</v>
      </c>
      <c r="I13" s="329" t="n">
        <v>30406</v>
      </c>
    </row>
    <row r="14" customFormat="false" ht="15" hidden="false" customHeight="true" outlineLevel="0" collapsed="false">
      <c r="A14" s="321"/>
      <c r="B14" s="328" t="s">
        <v>1086</v>
      </c>
      <c r="C14" s="328"/>
      <c r="D14" s="329" t="n">
        <v>529910</v>
      </c>
      <c r="E14" s="329" t="n">
        <v>18062</v>
      </c>
      <c r="F14" s="329" t="n">
        <v>12908</v>
      </c>
      <c r="G14" s="329" t="n">
        <v>8990</v>
      </c>
      <c r="H14" s="329" t="n">
        <v>21980</v>
      </c>
      <c r="I14" s="329" t="n">
        <v>538900</v>
      </c>
    </row>
    <row r="15" customFormat="false" ht="15" hidden="false" customHeight="true" outlineLevel="0" collapsed="false">
      <c r="A15" s="321"/>
      <c r="B15" s="328" t="s">
        <v>1087</v>
      </c>
      <c r="C15" s="328"/>
      <c r="D15" s="329" t="n">
        <v>41382</v>
      </c>
      <c r="E15" s="329" t="n">
        <v>1323</v>
      </c>
      <c r="F15" s="329" t="n">
        <v>1252</v>
      </c>
      <c r="G15" s="329" t="n">
        <v>806</v>
      </c>
      <c r="H15" s="329" t="n">
        <v>1769</v>
      </c>
      <c r="I15" s="329" t="n">
        <v>42188</v>
      </c>
    </row>
    <row r="16" customFormat="false" ht="15" hidden="false" customHeight="true" outlineLevel="0" collapsed="false">
      <c r="A16" s="321"/>
      <c r="B16" s="328" t="s">
        <v>1088</v>
      </c>
      <c r="C16" s="328" t="s">
        <v>1089</v>
      </c>
      <c r="D16" s="329" t="n">
        <v>42025</v>
      </c>
      <c r="E16" s="329" t="n">
        <v>0</v>
      </c>
      <c r="F16" s="329" t="n">
        <v>0</v>
      </c>
      <c r="G16" s="329" t="n">
        <v>-89</v>
      </c>
      <c r="H16" s="329" t="n">
        <v>89</v>
      </c>
      <c r="I16" s="329" t="n">
        <v>41936</v>
      </c>
    </row>
    <row r="17" customFormat="false" ht="15.65" hidden="false" customHeight="false" outlineLevel="0" collapsed="false">
      <c r="A17" s="321"/>
      <c r="B17" s="328"/>
      <c r="C17" s="328" t="s">
        <v>1090</v>
      </c>
      <c r="D17" s="329" t="n">
        <v>192082</v>
      </c>
      <c r="E17" s="329" t="n">
        <v>2414</v>
      </c>
      <c r="F17" s="329" t="n">
        <v>5219</v>
      </c>
      <c r="G17" s="329" t="n">
        <v>6397</v>
      </c>
      <c r="H17" s="329" t="n">
        <v>1236</v>
      </c>
      <c r="I17" s="329" t="n">
        <v>198479</v>
      </c>
    </row>
    <row r="18" customFormat="false" ht="15" hidden="false" customHeight="true" outlineLevel="0" collapsed="false">
      <c r="A18" s="321"/>
      <c r="B18" s="328" t="s">
        <v>1091</v>
      </c>
      <c r="C18" s="328"/>
      <c r="D18" s="329" t="n">
        <v>0</v>
      </c>
      <c r="E18" s="329" t="n">
        <v>0</v>
      </c>
      <c r="F18" s="329" t="n">
        <v>0</v>
      </c>
      <c r="G18" s="329" t="n">
        <v>0</v>
      </c>
      <c r="H18" s="329" t="n">
        <v>0</v>
      </c>
      <c r="I18" s="329" t="n">
        <v>0</v>
      </c>
    </row>
    <row r="19" customFormat="false" ht="15" hidden="false" customHeight="true" outlineLevel="0" collapsed="false">
      <c r="A19" s="321"/>
      <c r="B19" s="328" t="s">
        <v>1092</v>
      </c>
      <c r="C19" s="328"/>
      <c r="D19" s="329" t="n">
        <v>6147</v>
      </c>
      <c r="E19" s="329" t="n">
        <v>705</v>
      </c>
      <c r="F19" s="329" t="n">
        <v>502</v>
      </c>
      <c r="G19" s="329" t="n">
        <v>260</v>
      </c>
      <c r="H19" s="329" t="n">
        <v>947</v>
      </c>
      <c r="I19" s="329" t="n">
        <v>6407</v>
      </c>
    </row>
    <row r="20" customFormat="false" ht="15" hidden="false" customHeight="true" outlineLevel="0" collapsed="false">
      <c r="A20" s="321"/>
      <c r="B20" s="328" t="s">
        <v>1093</v>
      </c>
      <c r="C20" s="328"/>
      <c r="D20" s="329" t="n">
        <v>1</v>
      </c>
      <c r="E20" s="329" t="n">
        <v>1</v>
      </c>
      <c r="F20" s="329" t="n">
        <v>1</v>
      </c>
      <c r="G20" s="329" t="n">
        <v>2</v>
      </c>
      <c r="H20" s="329" t="n">
        <v>0</v>
      </c>
      <c r="I20" s="329" t="n">
        <v>3</v>
      </c>
    </row>
    <row r="21" customFormat="false" ht="15.75" hidden="false" customHeight="true" outlineLevel="0" collapsed="false">
      <c r="A21" s="321"/>
      <c r="B21" s="321" t="s">
        <v>1032</v>
      </c>
      <c r="C21" s="321"/>
      <c r="D21" s="330" t="n">
        <v>3744334</v>
      </c>
      <c r="E21" s="330" t="n">
        <v>92076</v>
      </c>
      <c r="F21" s="330" t="n">
        <v>62571</v>
      </c>
      <c r="G21" s="330" t="n">
        <v>54083</v>
      </c>
      <c r="H21" s="330" t="n">
        <v>100564</v>
      </c>
      <c r="I21" s="330" t="n">
        <v>3798417</v>
      </c>
    </row>
  </sheetData>
  <mergeCells count="14">
    <mergeCell ref="B6:C6"/>
    <mergeCell ref="A7:F7"/>
    <mergeCell ref="A10:F10"/>
    <mergeCell ref="B11:C11"/>
    <mergeCell ref="A12:A21"/>
    <mergeCell ref="B12:C12"/>
    <mergeCell ref="B13:C13"/>
    <mergeCell ref="B14:C14"/>
    <mergeCell ref="B15:C15"/>
    <mergeCell ref="B16:B17"/>
    <mergeCell ref="B18:C18"/>
    <mergeCell ref="B19:C19"/>
    <mergeCell ref="B20:C20"/>
    <mergeCell ref="B21:C21"/>
  </mergeCells>
  <printOptions headings="false" gridLines="false" gridLinesSet="true" horizontalCentered="true" verticalCentered="true"/>
  <pageMargins left="0" right="0" top="0" bottom="0" header="0.511811023622047" footer="0.511811023622047"/>
  <pageSetup paperSize="9" scale="111"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C00"/>
    <pageSetUpPr fitToPage="false"/>
  </sheetPr>
  <dimension ref="A1:J24"/>
  <sheetViews>
    <sheetView showFormulas="false" showGridLines="true" showRowColHeaders="true" showZeros="true" rightToLeft="false" tabSelected="false" showOutlineSymbols="true" defaultGridColor="true" view="pageBreakPreview" topLeftCell="A2" colorId="64" zoomScale="95" zoomScaleNormal="80" zoomScalePageLayoutView="95" workbookViewId="0">
      <selection pane="topLeft" activeCell="G21" activeCellId="0" sqref="G21"/>
    </sheetView>
  </sheetViews>
  <sheetFormatPr defaultColWidth="9.13671875" defaultRowHeight="12.75" customHeight="true" zeroHeight="false" outlineLevelRow="0" outlineLevelCol="0"/>
  <cols>
    <col collapsed="false" customWidth="true" hidden="false" outlineLevel="0" max="1" min="1" style="186" width="5.41"/>
    <col collapsed="false" customWidth="true" hidden="false" outlineLevel="0" max="2" min="2" style="171" width="22.42"/>
    <col collapsed="false" customWidth="true" hidden="false" outlineLevel="0" max="3" min="3" style="171" width="28.99"/>
    <col collapsed="false" customWidth="true" hidden="false" outlineLevel="0" max="4" min="4" style="186" width="20.85"/>
    <col collapsed="false" customWidth="true" hidden="false" outlineLevel="0" max="5" min="5" style="186" width="23.7"/>
    <col collapsed="false" customWidth="false" hidden="false" outlineLevel="0" max="257" min="6" style="171" width="9.14"/>
  </cols>
  <sheetData>
    <row r="1" customFormat="false" ht="16.15" hidden="false" customHeight="false" outlineLevel="0" collapsed="false">
      <c r="A1" s="151" t="s">
        <v>0</v>
      </c>
    </row>
    <row r="2" customFormat="false" ht="18.55" hidden="false" customHeight="false" outlineLevel="0" collapsed="false">
      <c r="A2" s="151" t="str">
        <f aca="false">'SOP-1'!A2</f>
        <v>Quarter : 3RD  (i.e  OCT'25 TO DEC '25)</v>
      </c>
      <c r="B2" s="331"/>
      <c r="C2" s="154"/>
      <c r="D2" s="331"/>
      <c r="E2" s="154"/>
      <c r="F2" s="154"/>
    </row>
    <row r="3" customFormat="false" ht="16.15" hidden="false" customHeight="false" outlineLevel="0" collapsed="false">
      <c r="A3" s="151" t="str">
        <f aca="false">'SOP-1'!A3</f>
        <v>Year :2025-26</v>
      </c>
      <c r="B3" s="155"/>
      <c r="C3" s="331"/>
      <c r="D3" s="331"/>
      <c r="E3" s="331"/>
      <c r="F3" s="331"/>
    </row>
    <row r="4" customFormat="false" ht="19.5" hidden="false" customHeight="true" outlineLevel="0" collapsed="false">
      <c r="A4" s="332" t="s">
        <v>1094</v>
      </c>
      <c r="B4" s="332"/>
      <c r="C4" s="332"/>
      <c r="D4" s="332"/>
      <c r="E4" s="332"/>
      <c r="F4" s="333"/>
      <c r="G4" s="333"/>
      <c r="H4" s="333"/>
      <c r="J4" s="334"/>
    </row>
    <row r="5" customFormat="false" ht="13.8" hidden="false" customHeight="false" outlineLevel="0" collapsed="false">
      <c r="A5" s="335" t="s">
        <v>4</v>
      </c>
    </row>
    <row r="6" customFormat="false" ht="12.75" hidden="false" customHeight="false" outlineLevel="0" collapsed="false">
      <c r="A6" s="336" t="s">
        <v>1095</v>
      </c>
      <c r="B6" s="336"/>
      <c r="C6" s="336"/>
      <c r="D6" s="336"/>
      <c r="E6" s="336"/>
      <c r="F6" s="337"/>
    </row>
    <row r="7" customFormat="false" ht="12.75" hidden="false" customHeight="false" outlineLevel="0" collapsed="false">
      <c r="A7" s="336"/>
      <c r="B7" s="336"/>
      <c r="C7" s="336"/>
      <c r="D7" s="336"/>
      <c r="E7" s="336"/>
      <c r="F7" s="337"/>
    </row>
    <row r="8" customFormat="false" ht="45.75" hidden="false" customHeight="true" outlineLevel="0" collapsed="false">
      <c r="A8" s="338" t="s">
        <v>982</v>
      </c>
      <c r="B8" s="339" t="s">
        <v>1096</v>
      </c>
      <c r="C8" s="339" t="s">
        <v>1097</v>
      </c>
      <c r="D8" s="340" t="s">
        <v>1098</v>
      </c>
      <c r="E8" s="340" t="s">
        <v>1099</v>
      </c>
      <c r="F8" s="337"/>
    </row>
    <row r="9" customFormat="false" ht="17.25" hidden="false" customHeight="true" outlineLevel="0" collapsed="false">
      <c r="A9" s="341" t="n">
        <v>1</v>
      </c>
      <c r="B9" s="342" t="s">
        <v>1100</v>
      </c>
      <c r="C9" s="343" t="s">
        <v>1101</v>
      </c>
      <c r="D9" s="202" t="n">
        <v>0</v>
      </c>
      <c r="E9" s="202" t="n">
        <v>0</v>
      </c>
      <c r="F9" s="337"/>
    </row>
    <row r="10" customFormat="false" ht="12.75" hidden="false" customHeight="false" outlineLevel="0" collapsed="false">
      <c r="A10" s="341"/>
      <c r="B10" s="183" t="s">
        <v>1102</v>
      </c>
      <c r="C10" s="343"/>
      <c r="D10" s="202" t="n">
        <v>0</v>
      </c>
      <c r="E10" s="202" t="n">
        <v>0</v>
      </c>
      <c r="F10" s="337"/>
    </row>
    <row r="11" customFormat="false" ht="12.75" hidden="false" customHeight="false" outlineLevel="0" collapsed="false">
      <c r="A11" s="341"/>
      <c r="B11" s="183" t="s">
        <v>1103</v>
      </c>
      <c r="C11" s="343"/>
      <c r="D11" s="202" t="n">
        <v>0</v>
      </c>
      <c r="E11" s="202" t="n">
        <v>0</v>
      </c>
      <c r="F11" s="337"/>
    </row>
    <row r="12" customFormat="false" ht="12.75" hidden="false" customHeight="false" outlineLevel="0" collapsed="false">
      <c r="A12" s="341"/>
      <c r="B12" s="183" t="s">
        <v>1104</v>
      </c>
      <c r="C12" s="343"/>
      <c r="D12" s="202" t="n">
        <v>0</v>
      </c>
      <c r="E12" s="202" t="n">
        <v>0</v>
      </c>
      <c r="F12" s="337"/>
    </row>
    <row r="13" customFormat="false" ht="17.25" hidden="false" customHeight="true" outlineLevel="0" collapsed="false">
      <c r="A13" s="341"/>
      <c r="B13" s="342" t="s">
        <v>1105</v>
      </c>
      <c r="C13" s="343"/>
      <c r="D13" s="202" t="n">
        <v>0</v>
      </c>
      <c r="E13" s="202" t="n">
        <v>0</v>
      </c>
      <c r="F13" s="337"/>
    </row>
    <row r="14" customFormat="false" ht="17.25" hidden="false" customHeight="true" outlineLevel="0" collapsed="false">
      <c r="A14" s="341"/>
      <c r="B14" s="342" t="s">
        <v>1106</v>
      </c>
      <c r="C14" s="343"/>
      <c r="D14" s="202" t="n">
        <v>0</v>
      </c>
      <c r="E14" s="202" t="n">
        <v>0</v>
      </c>
      <c r="F14" s="337"/>
    </row>
    <row r="15" customFormat="false" ht="30.75" hidden="false" customHeight="true" outlineLevel="0" collapsed="false">
      <c r="A15" s="341"/>
      <c r="B15" s="342" t="s">
        <v>1107</v>
      </c>
      <c r="C15" s="343"/>
      <c r="D15" s="202" t="n">
        <v>0</v>
      </c>
      <c r="E15" s="202" t="n">
        <v>0</v>
      </c>
      <c r="F15" s="337"/>
    </row>
    <row r="16" customFormat="false" ht="40.5" hidden="false" customHeight="true" outlineLevel="0" collapsed="false">
      <c r="A16" s="344" t="n">
        <v>2</v>
      </c>
      <c r="B16" s="345" t="s">
        <v>1108</v>
      </c>
      <c r="C16" s="345" t="s">
        <v>1109</v>
      </c>
      <c r="D16" s="346" t="n">
        <v>0</v>
      </c>
      <c r="E16" s="346" t="n">
        <v>0</v>
      </c>
      <c r="F16" s="337"/>
    </row>
    <row r="17" customFormat="false" ht="56.25" hidden="false" customHeight="true" outlineLevel="0" collapsed="false">
      <c r="A17" s="344" t="n">
        <v>3</v>
      </c>
      <c r="B17" s="345" t="s">
        <v>1110</v>
      </c>
      <c r="C17" s="345" t="s">
        <v>1111</v>
      </c>
      <c r="D17" s="346" t="n">
        <v>0</v>
      </c>
      <c r="E17" s="346" t="n">
        <v>0</v>
      </c>
      <c r="F17" s="337"/>
    </row>
    <row r="18" customFormat="false" ht="54.75" hidden="false" customHeight="true" outlineLevel="0" collapsed="false">
      <c r="A18" s="347" t="n">
        <v>4</v>
      </c>
      <c r="B18" s="345" t="s">
        <v>1112</v>
      </c>
      <c r="C18" s="345" t="s">
        <v>1113</v>
      </c>
      <c r="D18" s="202" t="n">
        <v>0</v>
      </c>
      <c r="E18" s="202" t="n">
        <v>0</v>
      </c>
      <c r="F18" s="337"/>
    </row>
    <row r="19" customFormat="false" ht="41.25" hidden="false" customHeight="true" outlineLevel="0" collapsed="false">
      <c r="A19" s="347" t="n">
        <v>5</v>
      </c>
      <c r="B19" s="345" t="s">
        <v>1114</v>
      </c>
      <c r="C19" s="345" t="s">
        <v>1115</v>
      </c>
      <c r="D19" s="202" t="n">
        <v>0</v>
      </c>
      <c r="E19" s="202" t="n">
        <v>0</v>
      </c>
      <c r="F19" s="337"/>
    </row>
    <row r="20" customFormat="false" ht="30" hidden="false" customHeight="true" outlineLevel="0" collapsed="false">
      <c r="A20" s="347" t="n">
        <v>6</v>
      </c>
      <c r="B20" s="345" t="s">
        <v>1116</v>
      </c>
      <c r="C20" s="345" t="s">
        <v>1117</v>
      </c>
      <c r="D20" s="202" t="n">
        <v>0</v>
      </c>
      <c r="E20" s="202" t="n">
        <v>0</v>
      </c>
      <c r="F20" s="337"/>
    </row>
    <row r="21" customFormat="false" ht="30" hidden="false" customHeight="true" outlineLevel="0" collapsed="false">
      <c r="A21" s="347" t="n">
        <v>7</v>
      </c>
      <c r="B21" s="345" t="s">
        <v>1118</v>
      </c>
      <c r="C21" s="345" t="s">
        <v>1119</v>
      </c>
      <c r="D21" s="202" t="n">
        <v>0</v>
      </c>
      <c r="E21" s="202" t="n">
        <v>0</v>
      </c>
      <c r="F21" s="337"/>
    </row>
    <row r="22" customFormat="false" ht="12.75" hidden="false" customHeight="true" outlineLevel="0" collapsed="false">
      <c r="A22" s="348" t="s">
        <v>1120</v>
      </c>
      <c r="B22" s="348"/>
      <c r="C22" s="348"/>
      <c r="D22" s="349" t="n">
        <v>0</v>
      </c>
      <c r="E22" s="349" t="n">
        <v>0</v>
      </c>
      <c r="F22" s="337"/>
    </row>
    <row r="23" customFormat="false" ht="13.5" hidden="false" customHeight="true" outlineLevel="0" collapsed="false">
      <c r="A23" s="348"/>
      <c r="B23" s="348"/>
      <c r="C23" s="348"/>
      <c r="D23" s="349"/>
      <c r="E23" s="349"/>
      <c r="F23" s="337"/>
    </row>
    <row r="24" customFormat="false" ht="15" hidden="false" customHeight="false" outlineLevel="0" collapsed="false">
      <c r="A24" s="350"/>
      <c r="B24" s="351" t="s">
        <v>1121</v>
      </c>
    </row>
  </sheetData>
  <mergeCells count="7">
    <mergeCell ref="A4:E4"/>
    <mergeCell ref="A6:E7"/>
    <mergeCell ref="A9:A15"/>
    <mergeCell ref="C9:C15"/>
    <mergeCell ref="A22:C23"/>
    <mergeCell ref="D22:D23"/>
    <mergeCell ref="E22:E23"/>
  </mergeCells>
  <printOptions headings="false" gridLines="false" gridLinesSet="true" horizontalCentered="true" verticalCentered="true"/>
  <pageMargins left="0.5" right="0.25" top="0.5" bottom="0.5" header="0.511811023622047" footer="0"/>
  <pageSetup paperSize="9" scale="75" fitToWidth="1" fitToHeight="1" pageOrder="downThenOver" orientation="portrait" blackAndWhite="false" draft="false" cellComments="none" horizontalDpi="300" verticalDpi="300" copies="1"/>
  <headerFooter differentFirst="false" differentOddEven="false">
    <oddHeader/>
    <oddFooter>&amp;L&amp;A&amp;C&amp;F</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7"/>
  <sheetViews>
    <sheetView showFormulas="false" showGridLines="true" showRowColHeaders="true" showZeros="true" rightToLeft="false" tabSelected="false" showOutlineSymbols="true" defaultGridColor="true" view="pageBreakPreview" topLeftCell="A4" colorId="64" zoomScale="95" zoomScaleNormal="100" zoomScalePageLayoutView="95" workbookViewId="0">
      <selection pane="topLeft" activeCell="M7" activeCellId="0" sqref="M7"/>
    </sheetView>
  </sheetViews>
  <sheetFormatPr defaultColWidth="9.0546875" defaultRowHeight="12.75" customHeight="true" zeroHeight="false" outlineLevelRow="0" outlineLevelCol="0"/>
  <sheetData>
    <row r="1" customFormat="false" ht="16.15" hidden="false" customHeight="false" outlineLevel="0" collapsed="false">
      <c r="A1" s="352" t="s">
        <v>0</v>
      </c>
      <c r="B1" s="353"/>
      <c r="C1" s="354"/>
      <c r="D1" s="354"/>
      <c r="E1" s="353"/>
      <c r="F1" s="353"/>
      <c r="G1" s="353"/>
      <c r="H1" s="353"/>
      <c r="I1" s="353"/>
    </row>
    <row r="2" customFormat="false" ht="18.55" hidden="false" customHeight="false" outlineLevel="0" collapsed="false">
      <c r="A2" s="352" t="str">
        <f aca="false">'Meter Testing'!A2</f>
        <v>Quarter : 3RD  (i.e  OCT'25 TO DEC '25)</v>
      </c>
      <c r="B2" s="355"/>
      <c r="C2" s="356"/>
      <c r="D2" s="355"/>
      <c r="E2" s="355"/>
      <c r="F2" s="353"/>
      <c r="G2" s="353"/>
      <c r="H2" s="353"/>
      <c r="I2" s="353"/>
    </row>
    <row r="3" customFormat="false" ht="16.15" hidden="false" customHeight="false" outlineLevel="0" collapsed="false">
      <c r="A3" s="352" t="str">
        <f aca="false">'Meter Testing'!A3</f>
        <v>Year :2025-26</v>
      </c>
      <c r="B3" s="357"/>
      <c r="C3" s="357"/>
      <c r="D3" s="357"/>
      <c r="E3" s="357"/>
      <c r="F3" s="358"/>
      <c r="G3" s="358"/>
      <c r="H3" s="358"/>
      <c r="I3" s="358"/>
    </row>
    <row r="4" customFormat="false" ht="15" hidden="false" customHeight="false" outlineLevel="0" collapsed="false">
      <c r="A4" s="359" t="s">
        <v>4</v>
      </c>
      <c r="B4" s="353"/>
      <c r="C4" s="353"/>
      <c r="D4" s="353"/>
      <c r="E4" s="353"/>
      <c r="F4" s="353"/>
      <c r="G4" s="353"/>
      <c r="H4" s="353"/>
      <c r="I4" s="353"/>
    </row>
    <row r="5" customFormat="false" ht="12.75" hidden="false" customHeight="false" outlineLevel="0" collapsed="false">
      <c r="A5" s="360" t="s">
        <v>1122</v>
      </c>
      <c r="B5" s="360"/>
      <c r="C5" s="360"/>
      <c r="D5" s="360"/>
      <c r="E5" s="360"/>
      <c r="F5" s="360"/>
      <c r="G5" s="360"/>
      <c r="H5" s="360"/>
      <c r="I5" s="360"/>
    </row>
    <row r="6" customFormat="false" ht="12.75" hidden="false" customHeight="false" outlineLevel="0" collapsed="false">
      <c r="A6" s="360"/>
      <c r="B6" s="360"/>
      <c r="C6" s="360"/>
      <c r="D6" s="360"/>
      <c r="E6" s="360"/>
      <c r="F6" s="360"/>
      <c r="G6" s="360"/>
      <c r="H6" s="360"/>
      <c r="I6" s="360"/>
    </row>
    <row r="7" customFormat="false" ht="230.7" hidden="false" customHeight="false" outlineLevel="0" collapsed="false">
      <c r="A7" s="361" t="s">
        <v>1123</v>
      </c>
      <c r="B7" s="361" t="s">
        <v>1124</v>
      </c>
      <c r="C7" s="361" t="s">
        <v>1125</v>
      </c>
      <c r="D7" s="361" t="s">
        <v>1126</v>
      </c>
      <c r="E7" s="361" t="s">
        <v>1127</v>
      </c>
      <c r="F7" s="361" t="s">
        <v>1128</v>
      </c>
      <c r="G7" s="361" t="s">
        <v>1129</v>
      </c>
      <c r="H7" s="361" t="s">
        <v>1130</v>
      </c>
      <c r="I7" s="361" t="s">
        <v>1131</v>
      </c>
    </row>
    <row r="8" customFormat="false" ht="12.75" hidden="false" customHeight="false" outlineLevel="0" collapsed="false">
      <c r="A8" s="362" t="n">
        <v>1</v>
      </c>
      <c r="B8" s="363" t="n">
        <v>0</v>
      </c>
      <c r="C8" s="363" t="n">
        <v>0</v>
      </c>
      <c r="D8" s="363" t="n">
        <v>0</v>
      </c>
      <c r="E8" s="363" t="n">
        <v>0</v>
      </c>
      <c r="F8" s="363" t="n">
        <v>0</v>
      </c>
      <c r="G8" s="363" t="n">
        <v>0</v>
      </c>
      <c r="H8" s="363" t="n">
        <v>0</v>
      </c>
      <c r="I8" s="363" t="n">
        <v>0</v>
      </c>
    </row>
    <row r="9" customFormat="false" ht="12.75" hidden="false" customHeight="false" outlineLevel="0" collapsed="false">
      <c r="A9" s="362" t="n">
        <v>2</v>
      </c>
      <c r="B9" s="364"/>
      <c r="C9" s="364"/>
      <c r="D9" s="364"/>
      <c r="E9" s="364"/>
      <c r="F9" s="364"/>
      <c r="G9" s="364"/>
      <c r="H9" s="364"/>
      <c r="I9" s="364"/>
    </row>
    <row r="10" customFormat="false" ht="12.75" hidden="false" customHeight="false" outlineLevel="0" collapsed="false">
      <c r="A10" s="362" t="n">
        <v>3</v>
      </c>
      <c r="B10" s="364"/>
      <c r="C10" s="364"/>
      <c r="D10" s="364"/>
      <c r="E10" s="364"/>
      <c r="F10" s="364"/>
      <c r="G10" s="364"/>
      <c r="H10" s="364"/>
      <c r="I10" s="364"/>
    </row>
    <row r="11" customFormat="false" ht="12.75" hidden="false" customHeight="false" outlineLevel="0" collapsed="false">
      <c r="A11" s="362" t="n">
        <v>4</v>
      </c>
      <c r="B11" s="364"/>
      <c r="C11" s="364"/>
      <c r="D11" s="364"/>
      <c r="E11" s="364"/>
      <c r="F11" s="364"/>
      <c r="G11" s="364"/>
      <c r="H11" s="364"/>
      <c r="I11" s="364"/>
    </row>
    <row r="12" customFormat="false" ht="12.75" hidden="false" customHeight="false" outlineLevel="0" collapsed="false">
      <c r="A12" s="362" t="n">
        <v>5</v>
      </c>
      <c r="B12" s="364"/>
      <c r="C12" s="364"/>
      <c r="D12" s="364"/>
      <c r="E12" s="364"/>
      <c r="F12" s="364"/>
      <c r="G12" s="364"/>
      <c r="H12" s="364"/>
      <c r="I12" s="364"/>
    </row>
    <row r="13" customFormat="false" ht="12.75" hidden="false" customHeight="false" outlineLevel="0" collapsed="false">
      <c r="A13" s="362" t="n">
        <v>6</v>
      </c>
      <c r="B13" s="364"/>
      <c r="C13" s="364"/>
      <c r="D13" s="364"/>
      <c r="E13" s="364"/>
      <c r="F13" s="364"/>
      <c r="G13" s="364"/>
      <c r="H13" s="364"/>
      <c r="I13" s="364"/>
    </row>
    <row r="14" customFormat="false" ht="12.75" hidden="false" customHeight="false" outlineLevel="0" collapsed="false">
      <c r="A14" s="362" t="n">
        <v>7</v>
      </c>
      <c r="B14" s="364"/>
      <c r="C14" s="364"/>
      <c r="D14" s="364"/>
      <c r="E14" s="364"/>
      <c r="F14" s="364"/>
      <c r="G14" s="364"/>
      <c r="H14" s="364"/>
      <c r="I14" s="364"/>
    </row>
    <row r="15" customFormat="false" ht="12.75" hidden="false" customHeight="false" outlineLevel="0" collapsed="false">
      <c r="A15" s="362" t="n">
        <v>8</v>
      </c>
      <c r="B15" s="364"/>
      <c r="C15" s="364"/>
      <c r="D15" s="364"/>
      <c r="E15" s="364"/>
      <c r="F15" s="364"/>
      <c r="G15" s="364"/>
      <c r="H15" s="364"/>
      <c r="I15" s="364"/>
    </row>
    <row r="16" customFormat="false" ht="12.75" hidden="false" customHeight="false" outlineLevel="0" collapsed="false">
      <c r="A16" s="362" t="n">
        <v>9</v>
      </c>
      <c r="B16" s="364"/>
      <c r="C16" s="364"/>
      <c r="D16" s="364"/>
      <c r="E16" s="364"/>
      <c r="F16" s="364"/>
      <c r="G16" s="364"/>
      <c r="H16" s="364"/>
      <c r="I16" s="364"/>
    </row>
    <row r="17" customFormat="false" ht="12.75" hidden="false" customHeight="false" outlineLevel="0" collapsed="false">
      <c r="A17" s="362" t="n">
        <v>10</v>
      </c>
      <c r="B17" s="364"/>
      <c r="C17" s="364"/>
      <c r="D17" s="364"/>
      <c r="E17" s="364"/>
      <c r="F17" s="364"/>
      <c r="G17" s="364"/>
      <c r="H17" s="364"/>
      <c r="I17" s="364"/>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12"/>
  <sheetViews>
    <sheetView showFormulas="false" showGridLines="true" showRowColHeaders="true" showZeros="true" rightToLeft="false" tabSelected="false" showOutlineSymbols="true" defaultGridColor="true" view="pageBreakPreview" topLeftCell="A1" colorId="64" zoomScale="95" zoomScaleNormal="100" zoomScalePageLayoutView="95" workbookViewId="0">
      <selection pane="topLeft" activeCell="C8" activeCellId="0" sqref="C8"/>
    </sheetView>
  </sheetViews>
  <sheetFormatPr defaultColWidth="9.0546875" defaultRowHeight="12.75" customHeight="true" zeroHeight="false" outlineLevelRow="0" outlineLevelCol="0"/>
  <sheetData>
    <row r="1" customFormat="false" ht="16.15" hidden="false" customHeight="false" outlineLevel="0" collapsed="false">
      <c r="A1" s="352" t="s">
        <v>0</v>
      </c>
      <c r="B1" s="353"/>
      <c r="C1" s="353"/>
      <c r="D1" s="354"/>
      <c r="E1" s="354"/>
    </row>
    <row r="2" customFormat="false" ht="18.55" hidden="false" customHeight="false" outlineLevel="0" collapsed="false">
      <c r="A2" s="352" t="str">
        <f aca="false">'SOP-17'!A2</f>
        <v>Quarter : 3RD  (i.e  OCT'25 TO DEC '25)</v>
      </c>
      <c r="B2" s="356"/>
      <c r="C2" s="355"/>
      <c r="D2" s="356"/>
      <c r="E2" s="355"/>
    </row>
    <row r="3" customFormat="false" ht="16.15" hidden="false" customHeight="false" outlineLevel="0" collapsed="false">
      <c r="A3" s="352" t="str">
        <f aca="false">'SOP-17'!A3</f>
        <v>Year :2025-26</v>
      </c>
      <c r="B3" s="365"/>
      <c r="C3" s="357"/>
      <c r="D3" s="357"/>
      <c r="E3" s="357"/>
    </row>
    <row r="4" customFormat="false" ht="16.15" hidden="false" customHeight="false" outlineLevel="0" collapsed="false">
      <c r="A4" s="366" t="s">
        <v>4</v>
      </c>
      <c r="B4" s="353"/>
      <c r="C4" s="353"/>
      <c r="D4" s="353"/>
      <c r="E4" s="353"/>
    </row>
    <row r="5" customFormat="false" ht="12.75" hidden="false" customHeight="false" outlineLevel="0" collapsed="false">
      <c r="A5" s="360" t="s">
        <v>1132</v>
      </c>
      <c r="B5" s="353"/>
      <c r="C5" s="353"/>
      <c r="D5" s="353"/>
      <c r="E5" s="353"/>
    </row>
    <row r="6" customFormat="false" ht="12.75" hidden="false" customHeight="false" outlineLevel="0" collapsed="false">
      <c r="A6" s="353"/>
      <c r="B6" s="353"/>
      <c r="C6" s="353"/>
      <c r="D6" s="353"/>
      <c r="E6" s="353"/>
    </row>
    <row r="7" customFormat="false" ht="127.1" hidden="false" customHeight="false" outlineLevel="0" collapsed="false">
      <c r="A7" s="361" t="s">
        <v>1133</v>
      </c>
      <c r="B7" s="367" t="s">
        <v>1134</v>
      </c>
      <c r="C7" s="367" t="s">
        <v>1135</v>
      </c>
      <c r="D7" s="367" t="s">
        <v>1136</v>
      </c>
      <c r="E7" s="367" t="s">
        <v>1137</v>
      </c>
    </row>
    <row r="8" customFormat="false" ht="12.75" hidden="false" customHeight="false" outlineLevel="0" collapsed="false">
      <c r="A8" s="362" t="n">
        <v>278</v>
      </c>
      <c r="B8" s="362" t="n">
        <v>278</v>
      </c>
      <c r="C8" s="362" t="n">
        <f aca="false">C16+C21+C26+C31</f>
        <v>0</v>
      </c>
      <c r="D8" s="362" t="n">
        <f aca="false">D16+D21+D26+D31</f>
        <v>0</v>
      </c>
      <c r="E8" s="362" t="n">
        <f aca="false">E16+E21+E26+E31</f>
        <v>0</v>
      </c>
    </row>
    <row r="9" customFormat="false" ht="12.75" hidden="false" customHeight="false" outlineLevel="0" collapsed="false">
      <c r="A9" s="364"/>
      <c r="B9" s="364"/>
      <c r="C9" s="364"/>
      <c r="D9" s="364"/>
      <c r="E9" s="364"/>
    </row>
    <row r="10" customFormat="false" ht="12.75" hidden="false" customHeight="false" outlineLevel="0" collapsed="false">
      <c r="A10" s="364"/>
      <c r="B10" s="364"/>
      <c r="C10" s="364"/>
      <c r="D10" s="364"/>
      <c r="E10" s="364"/>
    </row>
    <row r="11" customFormat="false" ht="12.75" hidden="false" customHeight="false" outlineLevel="0" collapsed="false">
      <c r="A11" s="364"/>
      <c r="B11" s="364"/>
      <c r="C11" s="364"/>
      <c r="D11" s="364"/>
      <c r="E11" s="364"/>
    </row>
    <row r="12" customFormat="false" ht="12.75" hidden="false" customHeight="false" outlineLevel="0" collapsed="false">
      <c r="A12" s="364"/>
      <c r="B12" s="364"/>
      <c r="C12" s="364"/>
      <c r="D12" s="364"/>
      <c r="E12" s="364"/>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C00"/>
    <pageSetUpPr fitToPage="false"/>
  </sheetPr>
  <dimension ref="A1:IW183"/>
  <sheetViews>
    <sheetView showFormulas="false" showGridLines="true" showRowColHeaders="true" showZeros="true" rightToLeft="false" tabSelected="false" showOutlineSymbols="true" defaultGridColor="true" view="pageBreakPreview" topLeftCell="A1" colorId="64" zoomScale="95" zoomScaleNormal="70" zoomScalePageLayoutView="95" workbookViewId="0">
      <pane xSplit="0" ySplit="8" topLeftCell="A93" activePane="bottomLeft" state="frozen"/>
      <selection pane="topLeft" activeCell="A1" activeCellId="0" sqref="A1"/>
      <selection pane="bottomLeft" activeCell="J184" activeCellId="0" sqref="J184"/>
    </sheetView>
  </sheetViews>
  <sheetFormatPr defaultColWidth="9.13671875" defaultRowHeight="15" customHeight="true" zeroHeight="false" outlineLevelRow="0" outlineLevelCol="0"/>
  <cols>
    <col collapsed="false" customWidth="true" hidden="false" outlineLevel="0" max="1" min="1" style="30" width="4.99"/>
    <col collapsed="false" customWidth="true" hidden="false" outlineLevel="0" max="2" min="2" style="31" width="5.56"/>
    <col collapsed="false" customWidth="true" hidden="false" outlineLevel="0" max="3" min="3" style="32" width="18.7"/>
    <col collapsed="false" customWidth="true" hidden="false" outlineLevel="0" max="4" min="4" style="32" width="15.56"/>
    <col collapsed="false" customWidth="true" hidden="false" outlineLevel="0" max="5" min="5" style="32" width="6.99"/>
    <col collapsed="false" customWidth="true" hidden="false" outlineLevel="0" max="6" min="6" style="32" width="15.85"/>
    <col collapsed="false" customWidth="true" hidden="false" outlineLevel="0" max="8" min="7" style="31" width="11.85"/>
    <col collapsed="false" customWidth="true" hidden="false" outlineLevel="0" max="9" min="9" style="32" width="11.99"/>
    <col collapsed="false" customWidth="true" hidden="false" outlineLevel="0" max="10" min="10" style="32" width="45.43"/>
    <col collapsed="false" customWidth="true" hidden="false" outlineLevel="0" max="11" min="11" style="33" width="22.85"/>
    <col collapsed="false" customWidth="true" hidden="false" outlineLevel="0" max="12" min="12" style="33" width="15.7"/>
    <col collapsed="false" customWidth="true" hidden="false" outlineLevel="0" max="13" min="13" style="33" width="15.56"/>
    <col collapsed="false" customWidth="true" hidden="false" outlineLevel="0" max="14" min="14" style="34" width="28.14"/>
    <col collapsed="false" customWidth="true" hidden="false" outlineLevel="0" max="15" min="15" style="32" width="11.56"/>
    <col collapsed="false" customWidth="true" hidden="false" outlineLevel="0" max="16" min="16" style="32" width="12.85"/>
    <col collapsed="false" customWidth="false" hidden="false" outlineLevel="0" max="257" min="17" style="30" width="9.14"/>
  </cols>
  <sheetData>
    <row r="1" customFormat="false" ht="21.75" hidden="false" customHeight="true" outlineLevel="0" collapsed="false">
      <c r="B1" s="35" t="s">
        <v>22</v>
      </c>
      <c r="C1" s="35"/>
      <c r="D1" s="35"/>
      <c r="E1" s="35"/>
      <c r="F1" s="35"/>
      <c r="G1" s="35"/>
      <c r="H1" s="35"/>
      <c r="I1" s="36" t="s">
        <v>4</v>
      </c>
      <c r="J1" s="36"/>
    </row>
    <row r="2" customFormat="false" ht="17.25" hidden="false" customHeight="true" outlineLevel="0" collapsed="false">
      <c r="B2" s="37" t="str">
        <f aca="false">'SOP-1'!A2</f>
        <v>Quarter : 3RD  (i.e  OCT'25 TO DEC '25)</v>
      </c>
      <c r="C2" s="37"/>
      <c r="D2" s="37"/>
      <c r="E2" s="37"/>
      <c r="F2" s="37"/>
      <c r="G2" s="37"/>
      <c r="H2" s="37"/>
      <c r="I2" s="37"/>
      <c r="J2" s="37"/>
      <c r="K2" s="37"/>
      <c r="L2" s="37"/>
      <c r="M2" s="37"/>
      <c r="N2" s="37"/>
    </row>
    <row r="3" customFormat="false" ht="16.5" hidden="false" customHeight="true" outlineLevel="0" collapsed="false">
      <c r="B3" s="37" t="str">
        <f aca="false">'SOP-1'!A3</f>
        <v>Year :2025-26</v>
      </c>
      <c r="C3" s="37"/>
      <c r="D3" s="37"/>
      <c r="E3" s="37"/>
      <c r="F3" s="37"/>
      <c r="G3" s="37"/>
      <c r="H3" s="37"/>
      <c r="I3" s="37"/>
      <c r="J3" s="37"/>
      <c r="K3" s="37"/>
      <c r="L3" s="37"/>
      <c r="M3" s="37"/>
      <c r="N3" s="37"/>
    </row>
    <row r="4" customFormat="false" ht="21.75" hidden="false" customHeight="true" outlineLevel="0" collapsed="false">
      <c r="B4" s="38" t="s">
        <v>23</v>
      </c>
      <c r="C4" s="38"/>
      <c r="D4" s="38"/>
      <c r="E4" s="38"/>
      <c r="F4" s="38"/>
      <c r="G4" s="38"/>
      <c r="H4" s="38"/>
      <c r="I4" s="38"/>
      <c r="J4" s="38"/>
      <c r="K4" s="38"/>
      <c r="L4" s="38"/>
      <c r="M4" s="38"/>
      <c r="N4" s="38"/>
      <c r="O4" s="38"/>
      <c r="P4" s="38"/>
    </row>
    <row r="5" customFormat="false" ht="9.75" hidden="false" customHeight="true" outlineLevel="0" collapsed="false">
      <c r="B5" s="39"/>
    </row>
    <row r="6" customFormat="false" ht="18" hidden="false" customHeight="true" outlineLevel="0" collapsed="false">
      <c r="A6" s="40"/>
      <c r="B6" s="41" t="s">
        <v>24</v>
      </c>
      <c r="C6" s="41"/>
      <c r="D6" s="41"/>
      <c r="E6" s="41"/>
      <c r="F6" s="41"/>
      <c r="G6" s="41"/>
      <c r="H6" s="41"/>
      <c r="I6" s="41"/>
      <c r="J6" s="41"/>
      <c r="K6" s="41"/>
      <c r="L6" s="41"/>
      <c r="M6" s="41"/>
      <c r="N6" s="41"/>
      <c r="O6" s="41"/>
      <c r="P6" s="41"/>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c r="IS6" s="40"/>
      <c r="IT6" s="40"/>
      <c r="IU6" s="40"/>
      <c r="IV6" s="40"/>
      <c r="IW6" s="40"/>
    </row>
    <row r="7" customFormat="false" ht="19.5" hidden="false" customHeight="true" outlineLevel="0" collapsed="false">
      <c r="A7" s="40"/>
      <c r="B7" s="42" t="s">
        <v>25</v>
      </c>
      <c r="C7" s="42"/>
      <c r="D7" s="42"/>
      <c r="E7" s="42"/>
      <c r="F7" s="42"/>
      <c r="G7" s="42"/>
      <c r="H7" s="42"/>
      <c r="I7" s="42"/>
      <c r="J7" s="42"/>
      <c r="K7" s="42"/>
      <c r="L7" s="42"/>
      <c r="M7" s="42"/>
      <c r="N7" s="42"/>
      <c r="O7" s="42"/>
      <c r="P7" s="42"/>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c r="IS7" s="40"/>
      <c r="IT7" s="40"/>
      <c r="IU7" s="40"/>
      <c r="IV7" s="40"/>
      <c r="IW7" s="40"/>
    </row>
    <row r="8" customFormat="false" ht="59.25" hidden="false" customHeight="true" outlineLevel="0" collapsed="false">
      <c r="A8" s="43"/>
      <c r="B8" s="44" t="s">
        <v>26</v>
      </c>
      <c r="C8" s="45" t="s">
        <v>27</v>
      </c>
      <c r="D8" s="45" t="s">
        <v>28</v>
      </c>
      <c r="E8" s="45" t="s">
        <v>29</v>
      </c>
      <c r="F8" s="45" t="s">
        <v>30</v>
      </c>
      <c r="G8" s="44" t="s">
        <v>31</v>
      </c>
      <c r="H8" s="44" t="s">
        <v>32</v>
      </c>
      <c r="I8" s="45" t="s">
        <v>33</v>
      </c>
      <c r="J8" s="45" t="s">
        <v>34</v>
      </c>
      <c r="K8" s="45" t="s">
        <v>35</v>
      </c>
      <c r="L8" s="45" t="s">
        <v>36</v>
      </c>
      <c r="M8" s="45" t="s">
        <v>37</v>
      </c>
      <c r="N8" s="45" t="s">
        <v>38</v>
      </c>
      <c r="O8" s="45" t="s">
        <v>39</v>
      </c>
      <c r="P8" s="45" t="s">
        <v>40</v>
      </c>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c r="IJ8" s="43"/>
      <c r="IK8" s="43"/>
      <c r="IL8" s="43"/>
      <c r="IM8" s="43"/>
      <c r="IN8" s="43"/>
      <c r="IO8" s="43"/>
      <c r="IP8" s="43"/>
      <c r="IQ8" s="43"/>
      <c r="IR8" s="43"/>
      <c r="IS8" s="43"/>
      <c r="IT8" s="43"/>
      <c r="IU8" s="43"/>
      <c r="IV8" s="43"/>
      <c r="IW8" s="43"/>
    </row>
    <row r="9" customFormat="false" ht="15" hidden="false" customHeight="false" outlineLevel="0" collapsed="false">
      <c r="A9" s="43"/>
      <c r="B9" s="44" t="n">
        <v>1</v>
      </c>
      <c r="C9" s="45" t="n">
        <v>2</v>
      </c>
      <c r="D9" s="45"/>
      <c r="E9" s="45"/>
      <c r="F9" s="45"/>
      <c r="G9" s="44" t="n">
        <v>3</v>
      </c>
      <c r="H9" s="44"/>
      <c r="I9" s="45" t="n">
        <v>4</v>
      </c>
      <c r="J9" s="45" t="n">
        <v>5</v>
      </c>
      <c r="K9" s="45" t="n">
        <v>6</v>
      </c>
      <c r="L9" s="45" t="n">
        <v>7</v>
      </c>
      <c r="M9" s="45" t="n">
        <v>8</v>
      </c>
      <c r="N9" s="45" t="n">
        <v>9</v>
      </c>
      <c r="O9" s="45" t="n">
        <v>10</v>
      </c>
      <c r="P9" s="45"/>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c r="IP9" s="43"/>
      <c r="IQ9" s="43"/>
      <c r="IR9" s="43"/>
      <c r="IS9" s="43"/>
      <c r="IT9" s="43"/>
      <c r="IU9" s="43"/>
      <c r="IV9" s="43"/>
      <c r="IW9" s="43"/>
    </row>
    <row r="10" customFormat="false" ht="218.65" hidden="false" customHeight="false" outlineLevel="0" collapsed="false">
      <c r="A10" s="40"/>
      <c r="B10" s="46" t="n">
        <v>1</v>
      </c>
      <c r="C10" s="47" t="s">
        <v>41</v>
      </c>
      <c r="D10" s="48" t="s">
        <v>42</v>
      </c>
      <c r="E10" s="48" t="s">
        <v>43</v>
      </c>
      <c r="F10" s="47" t="s">
        <v>44</v>
      </c>
      <c r="G10" s="49" t="s">
        <v>45</v>
      </c>
      <c r="H10" s="50" t="s">
        <v>46</v>
      </c>
      <c r="I10" s="46" t="s">
        <v>47</v>
      </c>
      <c r="J10" s="51" t="s">
        <v>48</v>
      </c>
      <c r="K10" s="46" t="s">
        <v>49</v>
      </c>
      <c r="L10" s="46" t="s">
        <v>50</v>
      </c>
      <c r="M10" s="46" t="s">
        <v>51</v>
      </c>
      <c r="N10" s="52" t="s">
        <v>50</v>
      </c>
      <c r="O10" s="46"/>
      <c r="P10" s="46"/>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c r="IQ10" s="40"/>
      <c r="IR10" s="40"/>
      <c r="IS10" s="40"/>
      <c r="IT10" s="40"/>
      <c r="IU10" s="40"/>
      <c r="IV10" s="40"/>
      <c r="IW10" s="40"/>
    </row>
    <row r="11" customFormat="false" ht="97.55" hidden="false" customHeight="false" outlineLevel="0" collapsed="false">
      <c r="B11" s="46" t="n">
        <v>2</v>
      </c>
      <c r="C11" s="47" t="s">
        <v>52</v>
      </c>
      <c r="D11" s="50" t="s">
        <v>53</v>
      </c>
      <c r="E11" s="47" t="s">
        <v>54</v>
      </c>
      <c r="F11" s="47" t="s">
        <v>55</v>
      </c>
      <c r="G11" s="49" t="s">
        <v>56</v>
      </c>
      <c r="H11" s="47" t="s">
        <v>57</v>
      </c>
      <c r="I11" s="46" t="s">
        <v>47</v>
      </c>
      <c r="J11" s="47" t="s">
        <v>58</v>
      </c>
      <c r="K11" s="46" t="s">
        <v>49</v>
      </c>
      <c r="L11" s="46" t="s">
        <v>50</v>
      </c>
      <c r="M11" s="46" t="s">
        <v>51</v>
      </c>
      <c r="N11" s="52" t="s">
        <v>50</v>
      </c>
      <c r="O11" s="46"/>
      <c r="P11" s="46"/>
    </row>
    <row r="12" customFormat="false" ht="117" hidden="false" customHeight="true" outlineLevel="0" collapsed="false">
      <c r="B12" s="46" t="n">
        <v>3</v>
      </c>
      <c r="C12" s="47" t="s">
        <v>59</v>
      </c>
      <c r="D12" s="47" t="s">
        <v>42</v>
      </c>
      <c r="E12" s="47" t="s">
        <v>43</v>
      </c>
      <c r="F12" s="47" t="s">
        <v>60</v>
      </c>
      <c r="G12" s="47" t="s">
        <v>61</v>
      </c>
      <c r="H12" s="47" t="s">
        <v>62</v>
      </c>
      <c r="I12" s="47" t="s">
        <v>47</v>
      </c>
      <c r="J12" s="47" t="s">
        <v>63</v>
      </c>
      <c r="K12" s="46" t="s">
        <v>49</v>
      </c>
      <c r="L12" s="46" t="s">
        <v>50</v>
      </c>
      <c r="M12" s="46" t="s">
        <v>51</v>
      </c>
      <c r="N12" s="46" t="s">
        <v>50</v>
      </c>
      <c r="O12" s="46"/>
      <c r="P12" s="46"/>
    </row>
    <row r="13" customFormat="false" ht="145.75" hidden="false" customHeight="false" outlineLevel="0" collapsed="false">
      <c r="B13" s="46" t="n">
        <v>4</v>
      </c>
      <c r="C13" s="47" t="s">
        <v>64</v>
      </c>
      <c r="D13" s="47" t="s">
        <v>65</v>
      </c>
      <c r="E13" s="47" t="s">
        <v>66</v>
      </c>
      <c r="F13" s="47" t="s">
        <v>67</v>
      </c>
      <c r="G13" s="53" t="s">
        <v>68</v>
      </c>
      <c r="H13" s="47" t="s">
        <v>62</v>
      </c>
      <c r="I13" s="54" t="s">
        <v>47</v>
      </c>
      <c r="J13" s="55" t="s">
        <v>69</v>
      </c>
      <c r="K13" s="46" t="s">
        <v>49</v>
      </c>
      <c r="L13" s="46" t="s">
        <v>50</v>
      </c>
      <c r="M13" s="46" t="s">
        <v>51</v>
      </c>
      <c r="N13" s="52" t="s">
        <v>50</v>
      </c>
      <c r="O13" s="46"/>
      <c r="P13" s="46"/>
    </row>
    <row r="14" customFormat="false" ht="73.45" hidden="false" customHeight="false" outlineLevel="0" collapsed="false">
      <c r="B14" s="46" t="n">
        <v>5</v>
      </c>
      <c r="C14" s="47" t="s">
        <v>70</v>
      </c>
      <c r="D14" s="47" t="s">
        <v>71</v>
      </c>
      <c r="E14" s="47" t="s">
        <v>72</v>
      </c>
      <c r="F14" s="47" t="s">
        <v>73</v>
      </c>
      <c r="G14" s="56" t="s">
        <v>74</v>
      </c>
      <c r="H14" s="47" t="s">
        <v>75</v>
      </c>
      <c r="I14" s="57" t="s">
        <v>47</v>
      </c>
      <c r="J14" s="47" t="s">
        <v>76</v>
      </c>
      <c r="K14" s="46" t="s">
        <v>49</v>
      </c>
      <c r="L14" s="46" t="s">
        <v>50</v>
      </c>
      <c r="M14" s="46" t="s">
        <v>51</v>
      </c>
      <c r="N14" s="46" t="s">
        <v>50</v>
      </c>
      <c r="O14" s="50"/>
      <c r="P14" s="46"/>
    </row>
    <row r="15" customFormat="false" ht="206.6" hidden="false" customHeight="false" outlineLevel="0" collapsed="false">
      <c r="B15" s="46" t="n">
        <v>6</v>
      </c>
      <c r="C15" s="47" t="s">
        <v>77</v>
      </c>
      <c r="D15" s="47" t="s">
        <v>42</v>
      </c>
      <c r="E15" s="47" t="s">
        <v>43</v>
      </c>
      <c r="F15" s="47" t="s">
        <v>78</v>
      </c>
      <c r="G15" s="47" t="s">
        <v>79</v>
      </c>
      <c r="H15" s="47" t="s">
        <v>80</v>
      </c>
      <c r="I15" s="48" t="s">
        <v>47</v>
      </c>
      <c r="J15" s="47" t="s">
        <v>81</v>
      </c>
      <c r="K15" s="46" t="s">
        <v>49</v>
      </c>
      <c r="L15" s="46" t="s">
        <v>50</v>
      </c>
      <c r="M15" s="46" t="s">
        <v>51</v>
      </c>
      <c r="N15" s="46" t="s">
        <v>50</v>
      </c>
      <c r="O15" s="46"/>
      <c r="P15" s="46"/>
    </row>
    <row r="16" customFormat="false" ht="218.65" hidden="false" customHeight="false" outlineLevel="0" collapsed="false">
      <c r="B16" s="46" t="n">
        <v>7</v>
      </c>
      <c r="C16" s="47" t="s">
        <v>82</v>
      </c>
      <c r="D16" s="47" t="s">
        <v>42</v>
      </c>
      <c r="E16" s="47" t="s">
        <v>83</v>
      </c>
      <c r="F16" s="47" t="s">
        <v>84</v>
      </c>
      <c r="G16" s="47" t="s">
        <v>79</v>
      </c>
      <c r="H16" s="47" t="s">
        <v>85</v>
      </c>
      <c r="I16" s="48" t="s">
        <v>47</v>
      </c>
      <c r="J16" s="47" t="s">
        <v>86</v>
      </c>
      <c r="K16" s="46" t="s">
        <v>49</v>
      </c>
      <c r="L16" s="46" t="s">
        <v>50</v>
      </c>
      <c r="M16" s="46" t="s">
        <v>51</v>
      </c>
      <c r="N16" s="46" t="s">
        <v>50</v>
      </c>
      <c r="O16" s="46"/>
      <c r="P16" s="46"/>
    </row>
    <row r="17" customFormat="false" ht="73.45" hidden="false" customHeight="false" outlineLevel="0" collapsed="false">
      <c r="B17" s="46" t="n">
        <v>8</v>
      </c>
      <c r="C17" s="47" t="s">
        <v>87</v>
      </c>
      <c r="D17" s="47" t="s">
        <v>71</v>
      </c>
      <c r="E17" s="47" t="s">
        <v>88</v>
      </c>
      <c r="F17" s="47" t="s">
        <v>89</v>
      </c>
      <c r="G17" s="47" t="s">
        <v>90</v>
      </c>
      <c r="H17" s="47" t="s">
        <v>91</v>
      </c>
      <c r="I17" s="46" t="s">
        <v>47</v>
      </c>
      <c r="J17" s="47" t="s">
        <v>92</v>
      </c>
      <c r="K17" s="46" t="s">
        <v>49</v>
      </c>
      <c r="L17" s="58" t="s">
        <v>50</v>
      </c>
      <c r="M17" s="46" t="s">
        <v>51</v>
      </c>
      <c r="N17" s="46" t="s">
        <v>50</v>
      </c>
      <c r="O17" s="46"/>
      <c r="P17" s="46"/>
    </row>
    <row r="18" customFormat="false" ht="61.4" hidden="false" customHeight="false" outlineLevel="0" collapsed="false">
      <c r="B18" s="46" t="n">
        <v>9</v>
      </c>
      <c r="C18" s="47" t="s">
        <v>93</v>
      </c>
      <c r="D18" s="47" t="s">
        <v>71</v>
      </c>
      <c r="E18" s="47" t="s">
        <v>72</v>
      </c>
      <c r="F18" s="47" t="s">
        <v>94</v>
      </c>
      <c r="G18" s="47" t="s">
        <v>95</v>
      </c>
      <c r="H18" s="47" t="s">
        <v>75</v>
      </c>
      <c r="I18" s="46" t="s">
        <v>47</v>
      </c>
      <c r="J18" s="47" t="s">
        <v>96</v>
      </c>
      <c r="K18" s="46" t="s">
        <v>49</v>
      </c>
      <c r="L18" s="58" t="s">
        <v>50</v>
      </c>
      <c r="M18" s="46" t="s">
        <v>51</v>
      </c>
      <c r="N18" s="46" t="s">
        <v>50</v>
      </c>
      <c r="O18" s="46"/>
      <c r="P18" s="46"/>
    </row>
    <row r="19" customFormat="false" ht="254.8" hidden="false" customHeight="false" outlineLevel="0" collapsed="false">
      <c r="B19" s="46" t="n">
        <v>10</v>
      </c>
      <c r="C19" s="47" t="s">
        <v>97</v>
      </c>
      <c r="D19" s="47" t="s">
        <v>71</v>
      </c>
      <c r="E19" s="47" t="s">
        <v>98</v>
      </c>
      <c r="F19" s="47" t="s">
        <v>99</v>
      </c>
      <c r="G19" s="47" t="s">
        <v>100</v>
      </c>
      <c r="H19" s="47" t="s">
        <v>101</v>
      </c>
      <c r="I19" s="46" t="s">
        <v>47</v>
      </c>
      <c r="J19" s="47" t="s">
        <v>102</v>
      </c>
      <c r="K19" s="46" t="s">
        <v>49</v>
      </c>
      <c r="L19" s="46" t="s">
        <v>50</v>
      </c>
      <c r="M19" s="46" t="s">
        <v>51</v>
      </c>
      <c r="N19" s="52" t="s">
        <v>50</v>
      </c>
      <c r="O19" s="50"/>
      <c r="P19" s="46"/>
    </row>
    <row r="20" customFormat="false" ht="290.95" hidden="false" customHeight="false" outlineLevel="0" collapsed="false">
      <c r="B20" s="46" t="n">
        <v>11</v>
      </c>
      <c r="C20" s="47" t="s">
        <v>103</v>
      </c>
      <c r="D20" s="47" t="s">
        <v>71</v>
      </c>
      <c r="E20" s="47" t="s">
        <v>98</v>
      </c>
      <c r="F20" s="47" t="s">
        <v>99</v>
      </c>
      <c r="G20" s="47" t="s">
        <v>104</v>
      </c>
      <c r="H20" s="47" t="s">
        <v>105</v>
      </c>
      <c r="I20" s="46" t="s">
        <v>47</v>
      </c>
      <c r="J20" s="47" t="s">
        <v>106</v>
      </c>
      <c r="K20" s="46" t="s">
        <v>49</v>
      </c>
      <c r="L20" s="46" t="s">
        <v>50</v>
      </c>
      <c r="M20" s="46" t="s">
        <v>51</v>
      </c>
      <c r="N20" s="52" t="s">
        <v>50</v>
      </c>
      <c r="O20" s="46"/>
      <c r="P20" s="46"/>
    </row>
    <row r="21" customFormat="false" ht="169.85" hidden="false" customHeight="false" outlineLevel="0" collapsed="false">
      <c r="B21" s="46" t="n">
        <v>12</v>
      </c>
      <c r="C21" s="47" t="s">
        <v>107</v>
      </c>
      <c r="D21" s="47" t="s">
        <v>71</v>
      </c>
      <c r="E21" s="47" t="s">
        <v>108</v>
      </c>
      <c r="F21" s="47" t="s">
        <v>109</v>
      </c>
      <c r="G21" s="47" t="s">
        <v>45</v>
      </c>
      <c r="H21" s="47" t="s">
        <v>110</v>
      </c>
      <c r="I21" s="46" t="s">
        <v>111</v>
      </c>
      <c r="J21" s="47" t="s">
        <v>112</v>
      </c>
      <c r="K21" s="46" t="s">
        <v>51</v>
      </c>
      <c r="L21" s="46" t="s">
        <v>113</v>
      </c>
      <c r="M21" s="46" t="s">
        <v>51</v>
      </c>
      <c r="N21" s="52" t="s">
        <v>114</v>
      </c>
      <c r="O21" s="50"/>
      <c r="P21" s="46"/>
    </row>
    <row r="22" customFormat="false" ht="97.55" hidden="false" customHeight="false" outlineLevel="0" collapsed="false">
      <c r="B22" s="46" t="n">
        <v>13</v>
      </c>
      <c r="C22" s="47" t="s">
        <v>115</v>
      </c>
      <c r="D22" s="47" t="s">
        <v>65</v>
      </c>
      <c r="E22" s="47" t="s">
        <v>116</v>
      </c>
      <c r="F22" s="47" t="s">
        <v>117</v>
      </c>
      <c r="G22" s="47" t="s">
        <v>56</v>
      </c>
      <c r="H22" s="47" t="s">
        <v>118</v>
      </c>
      <c r="I22" s="46" t="s">
        <v>111</v>
      </c>
      <c r="J22" s="47" t="s">
        <v>119</v>
      </c>
      <c r="K22" s="46" t="s">
        <v>51</v>
      </c>
      <c r="L22" s="46" t="s">
        <v>113</v>
      </c>
      <c r="M22" s="46" t="s">
        <v>51</v>
      </c>
      <c r="N22" s="52" t="s">
        <v>114</v>
      </c>
      <c r="O22" s="46"/>
      <c r="P22" s="46"/>
    </row>
    <row r="23" customFormat="false" ht="109.6" hidden="false" customHeight="false" outlineLevel="0" collapsed="false">
      <c r="B23" s="46" t="n">
        <v>14</v>
      </c>
      <c r="C23" s="47" t="s">
        <v>120</v>
      </c>
      <c r="D23" s="48" t="s">
        <v>71</v>
      </c>
      <c r="E23" s="48" t="s">
        <v>121</v>
      </c>
      <c r="F23" s="47" t="s">
        <v>122</v>
      </c>
      <c r="G23" s="49" t="s">
        <v>123</v>
      </c>
      <c r="H23" s="47" t="s">
        <v>124</v>
      </c>
      <c r="I23" s="46" t="s">
        <v>111</v>
      </c>
      <c r="J23" s="47" t="s">
        <v>125</v>
      </c>
      <c r="K23" s="46" t="s">
        <v>49</v>
      </c>
      <c r="L23" s="46" t="s">
        <v>113</v>
      </c>
      <c r="M23" s="46" t="s">
        <v>51</v>
      </c>
      <c r="N23" s="52" t="s">
        <v>114</v>
      </c>
      <c r="O23" s="46" t="n">
        <v>1</v>
      </c>
      <c r="P23" s="46" t="s">
        <v>126</v>
      </c>
    </row>
    <row r="24" customFormat="false" ht="169.85" hidden="false" customHeight="false" outlineLevel="0" collapsed="false">
      <c r="B24" s="46" t="n">
        <v>15</v>
      </c>
      <c r="C24" s="47" t="s">
        <v>127</v>
      </c>
      <c r="D24" s="47" t="s">
        <v>71</v>
      </c>
      <c r="E24" s="47" t="s">
        <v>121</v>
      </c>
      <c r="F24" s="47" t="s">
        <v>128</v>
      </c>
      <c r="G24" s="47" t="s">
        <v>129</v>
      </c>
      <c r="H24" s="47" t="s">
        <v>130</v>
      </c>
      <c r="I24" s="46" t="s">
        <v>111</v>
      </c>
      <c r="J24" s="47" t="s">
        <v>131</v>
      </c>
      <c r="K24" s="46" t="s">
        <v>51</v>
      </c>
      <c r="L24" s="46" t="s">
        <v>113</v>
      </c>
      <c r="M24" s="46" t="s">
        <v>51</v>
      </c>
      <c r="N24" s="52" t="s">
        <v>114</v>
      </c>
      <c r="O24" s="46" t="n">
        <v>1</v>
      </c>
      <c r="P24" s="46" t="s">
        <v>132</v>
      </c>
    </row>
    <row r="25" customFormat="false" ht="61.4" hidden="false" customHeight="false" outlineLevel="0" collapsed="false">
      <c r="B25" s="46" t="n">
        <v>16</v>
      </c>
      <c r="C25" s="47" t="s">
        <v>133</v>
      </c>
      <c r="D25" s="47" t="s">
        <v>65</v>
      </c>
      <c r="E25" s="47" t="s">
        <v>134</v>
      </c>
      <c r="F25" s="47" t="s">
        <v>135</v>
      </c>
      <c r="G25" s="47" t="s">
        <v>136</v>
      </c>
      <c r="H25" s="47" t="s">
        <v>137</v>
      </c>
      <c r="I25" s="46" t="s">
        <v>111</v>
      </c>
      <c r="J25" s="47" t="s">
        <v>138</v>
      </c>
      <c r="K25" s="46" t="s">
        <v>51</v>
      </c>
      <c r="L25" s="46" t="s">
        <v>113</v>
      </c>
      <c r="M25" s="46" t="s">
        <v>51</v>
      </c>
      <c r="N25" s="52" t="s">
        <v>114</v>
      </c>
      <c r="O25" s="50" t="n">
        <v>1</v>
      </c>
      <c r="P25" s="46" t="s">
        <v>139</v>
      </c>
    </row>
    <row r="26" customFormat="false" ht="121.65" hidden="false" customHeight="false" outlineLevel="0" collapsed="false">
      <c r="B26" s="46" t="n">
        <v>17</v>
      </c>
      <c r="C26" s="47" t="s">
        <v>140</v>
      </c>
      <c r="D26" s="47" t="s">
        <v>65</v>
      </c>
      <c r="E26" s="47" t="s">
        <v>134</v>
      </c>
      <c r="F26" s="47" t="s">
        <v>141</v>
      </c>
      <c r="G26" s="47" t="s">
        <v>142</v>
      </c>
      <c r="H26" s="47" t="s">
        <v>143</v>
      </c>
      <c r="I26" s="46" t="s">
        <v>111</v>
      </c>
      <c r="J26" s="47" t="s">
        <v>144</v>
      </c>
      <c r="K26" s="46" t="s">
        <v>49</v>
      </c>
      <c r="L26" s="46" t="s">
        <v>113</v>
      </c>
      <c r="M26" s="46" t="s">
        <v>51</v>
      </c>
      <c r="N26" s="52" t="s">
        <v>114</v>
      </c>
      <c r="O26" s="46" t="n">
        <v>1</v>
      </c>
      <c r="P26" s="46" t="s">
        <v>145</v>
      </c>
    </row>
    <row r="27" customFormat="false" ht="254.8" hidden="false" customHeight="false" outlineLevel="0" collapsed="false">
      <c r="B27" s="46" t="n">
        <v>18</v>
      </c>
      <c r="C27" s="47" t="s">
        <v>146</v>
      </c>
      <c r="D27" s="47" t="s">
        <v>71</v>
      </c>
      <c r="E27" s="47" t="s">
        <v>108</v>
      </c>
      <c r="F27" s="47" t="s">
        <v>147</v>
      </c>
      <c r="G27" s="47" t="s">
        <v>148</v>
      </c>
      <c r="H27" s="47" t="s">
        <v>149</v>
      </c>
      <c r="I27" s="46" t="s">
        <v>111</v>
      </c>
      <c r="J27" s="47" t="s">
        <v>150</v>
      </c>
      <c r="K27" s="46" t="s">
        <v>49</v>
      </c>
      <c r="L27" s="46" t="s">
        <v>113</v>
      </c>
      <c r="M27" s="46" t="s">
        <v>51</v>
      </c>
      <c r="N27" s="52" t="s">
        <v>114</v>
      </c>
      <c r="O27" s="46"/>
      <c r="P27" s="46"/>
    </row>
    <row r="28" customFormat="false" ht="97.55" hidden="false" customHeight="false" outlineLevel="0" collapsed="false">
      <c r="B28" s="46" t="n">
        <v>19</v>
      </c>
      <c r="C28" s="47" t="s">
        <v>151</v>
      </c>
      <c r="D28" s="48" t="s">
        <v>71</v>
      </c>
      <c r="E28" s="48" t="s">
        <v>88</v>
      </c>
      <c r="F28" s="47" t="s">
        <v>89</v>
      </c>
      <c r="G28" s="49" t="s">
        <v>79</v>
      </c>
      <c r="H28" s="47" t="s">
        <v>152</v>
      </c>
      <c r="I28" s="46" t="s">
        <v>111</v>
      </c>
      <c r="J28" s="47" t="s">
        <v>153</v>
      </c>
      <c r="K28" s="46" t="s">
        <v>51</v>
      </c>
      <c r="L28" s="46" t="s">
        <v>113</v>
      </c>
      <c r="M28" s="46" t="s">
        <v>51</v>
      </c>
      <c r="N28" s="52" t="s">
        <v>114</v>
      </c>
      <c r="O28" s="50" t="n">
        <v>1</v>
      </c>
      <c r="P28" s="47" t="s">
        <v>154</v>
      </c>
    </row>
    <row r="29" customFormat="false" ht="218.65" hidden="false" customHeight="false" outlineLevel="0" collapsed="false">
      <c r="B29" s="46" t="n">
        <v>20</v>
      </c>
      <c r="C29" s="59" t="s">
        <v>155</v>
      </c>
      <c r="D29" s="48" t="s">
        <v>71</v>
      </c>
      <c r="E29" s="48" t="s">
        <v>156</v>
      </c>
      <c r="F29" s="47" t="s">
        <v>157</v>
      </c>
      <c r="G29" s="49" t="s">
        <v>158</v>
      </c>
      <c r="H29" s="47" t="s">
        <v>159</v>
      </c>
      <c r="I29" s="46" t="s">
        <v>111</v>
      </c>
      <c r="J29" s="47" t="s">
        <v>160</v>
      </c>
      <c r="K29" s="46" t="s">
        <v>51</v>
      </c>
      <c r="L29" s="46" t="s">
        <v>113</v>
      </c>
      <c r="M29" s="46" t="s">
        <v>51</v>
      </c>
      <c r="N29" s="46" t="s">
        <v>114</v>
      </c>
      <c r="O29" s="46"/>
      <c r="P29" s="47"/>
    </row>
    <row r="30" customFormat="false" ht="85.5" hidden="false" customHeight="false" outlineLevel="0" collapsed="false">
      <c r="B30" s="46" t="n">
        <v>21</v>
      </c>
      <c r="C30" s="47" t="s">
        <v>161</v>
      </c>
      <c r="D30" s="47" t="s">
        <v>71</v>
      </c>
      <c r="E30" s="47" t="s">
        <v>98</v>
      </c>
      <c r="F30" s="47" t="s">
        <v>162</v>
      </c>
      <c r="G30" s="50" t="s">
        <v>163</v>
      </c>
      <c r="H30" s="47" t="s">
        <v>164</v>
      </c>
      <c r="I30" s="46" t="s">
        <v>111</v>
      </c>
      <c r="J30" s="47" t="s">
        <v>165</v>
      </c>
      <c r="K30" s="46" t="s">
        <v>49</v>
      </c>
      <c r="L30" s="46" t="s">
        <v>113</v>
      </c>
      <c r="M30" s="46" t="s">
        <v>51</v>
      </c>
      <c r="N30" s="46" t="s">
        <v>114</v>
      </c>
      <c r="O30" s="46"/>
      <c r="P30" s="47"/>
    </row>
    <row r="31" customFormat="false" ht="339.15" hidden="false" customHeight="false" outlineLevel="0" collapsed="false">
      <c r="B31" s="46" t="n">
        <v>22</v>
      </c>
      <c r="C31" s="47" t="s">
        <v>166</v>
      </c>
      <c r="D31" s="47" t="s">
        <v>71</v>
      </c>
      <c r="E31" s="47" t="s">
        <v>121</v>
      </c>
      <c r="F31" s="47" t="s">
        <v>128</v>
      </c>
      <c r="G31" s="50" t="s">
        <v>167</v>
      </c>
      <c r="H31" s="47" t="s">
        <v>168</v>
      </c>
      <c r="I31" s="46" t="s">
        <v>111</v>
      </c>
      <c r="J31" s="47" t="s">
        <v>169</v>
      </c>
      <c r="K31" s="46" t="s">
        <v>51</v>
      </c>
      <c r="L31" s="46" t="s">
        <v>113</v>
      </c>
      <c r="M31" s="46" t="s">
        <v>51</v>
      </c>
      <c r="N31" s="46" t="s">
        <v>114</v>
      </c>
      <c r="O31" s="46" t="n">
        <v>1</v>
      </c>
      <c r="P31" s="47" t="s">
        <v>170</v>
      </c>
    </row>
    <row r="32" customFormat="false" ht="242.75" hidden="false" customHeight="false" outlineLevel="0" collapsed="false">
      <c r="B32" s="46" t="n">
        <v>23</v>
      </c>
      <c r="C32" s="47" t="s">
        <v>171</v>
      </c>
      <c r="D32" s="47" t="s">
        <v>71</v>
      </c>
      <c r="E32" s="47" t="s">
        <v>121</v>
      </c>
      <c r="F32" s="50" t="s">
        <v>172</v>
      </c>
      <c r="G32" s="47" t="s">
        <v>173</v>
      </c>
      <c r="H32" s="47" t="s">
        <v>174</v>
      </c>
      <c r="I32" s="46" t="s">
        <v>111</v>
      </c>
      <c r="J32" s="47" t="s">
        <v>175</v>
      </c>
      <c r="K32" s="46" t="s">
        <v>51</v>
      </c>
      <c r="L32" s="46" t="s">
        <v>113</v>
      </c>
      <c r="M32" s="46" t="s">
        <v>51</v>
      </c>
      <c r="N32" s="46" t="s">
        <v>114</v>
      </c>
      <c r="O32" s="46"/>
      <c r="P32" s="46"/>
    </row>
    <row r="33" customFormat="false" ht="145.75" hidden="false" customHeight="false" outlineLevel="0" collapsed="false">
      <c r="B33" s="46" t="n">
        <v>24</v>
      </c>
      <c r="C33" s="47" t="s">
        <v>176</v>
      </c>
      <c r="D33" s="47" t="s">
        <v>71</v>
      </c>
      <c r="E33" s="47" t="s">
        <v>88</v>
      </c>
      <c r="F33" s="47" t="s">
        <v>177</v>
      </c>
      <c r="G33" s="47" t="s">
        <v>178</v>
      </c>
      <c r="H33" s="47" t="s">
        <v>179</v>
      </c>
      <c r="I33" s="46" t="s">
        <v>111</v>
      </c>
      <c r="J33" s="47" t="s">
        <v>180</v>
      </c>
      <c r="K33" s="46" t="s">
        <v>51</v>
      </c>
      <c r="L33" s="58" t="s">
        <v>113</v>
      </c>
      <c r="M33" s="46" t="s">
        <v>51</v>
      </c>
      <c r="N33" s="46" t="s">
        <v>114</v>
      </c>
      <c r="O33" s="50" t="n">
        <v>1</v>
      </c>
      <c r="P33" s="47" t="s">
        <v>181</v>
      </c>
    </row>
    <row r="34" customFormat="false" ht="157.8" hidden="false" customHeight="false" outlineLevel="0" collapsed="false">
      <c r="B34" s="46" t="n">
        <v>25</v>
      </c>
      <c r="C34" s="47" t="s">
        <v>182</v>
      </c>
      <c r="D34" s="47" t="s">
        <v>53</v>
      </c>
      <c r="E34" s="47" t="s">
        <v>183</v>
      </c>
      <c r="F34" s="50" t="s">
        <v>184</v>
      </c>
      <c r="G34" s="47" t="s">
        <v>185</v>
      </c>
      <c r="H34" s="47" t="s">
        <v>186</v>
      </c>
      <c r="I34" s="46" t="s">
        <v>111</v>
      </c>
      <c r="J34" s="47" t="s">
        <v>187</v>
      </c>
      <c r="K34" s="46" t="s">
        <v>49</v>
      </c>
      <c r="L34" s="46" t="s">
        <v>113</v>
      </c>
      <c r="M34" s="46" t="s">
        <v>51</v>
      </c>
      <c r="N34" s="52" t="s">
        <v>114</v>
      </c>
      <c r="O34" s="50"/>
      <c r="P34" s="47"/>
    </row>
    <row r="35" customFormat="false" ht="218.65" hidden="false" customHeight="false" outlineLevel="0" collapsed="false">
      <c r="B35" s="46" t="n">
        <v>26</v>
      </c>
      <c r="C35" s="47" t="s">
        <v>188</v>
      </c>
      <c r="D35" s="47" t="s">
        <v>71</v>
      </c>
      <c r="E35" s="47" t="s">
        <v>121</v>
      </c>
      <c r="F35" s="50" t="s">
        <v>128</v>
      </c>
      <c r="G35" s="47" t="s">
        <v>189</v>
      </c>
      <c r="H35" s="47" t="s">
        <v>190</v>
      </c>
      <c r="I35" s="46" t="s">
        <v>111</v>
      </c>
      <c r="J35" s="47" t="s">
        <v>191</v>
      </c>
      <c r="K35" s="46" t="s">
        <v>51</v>
      </c>
      <c r="L35" s="46" t="s">
        <v>113</v>
      </c>
      <c r="M35" s="46" t="s">
        <v>51</v>
      </c>
      <c r="N35" s="52" t="s">
        <v>114</v>
      </c>
      <c r="O35" s="50"/>
      <c r="P35" s="47"/>
    </row>
    <row r="36" customFormat="false" ht="266.85" hidden="false" customHeight="false" outlineLevel="0" collapsed="false">
      <c r="B36" s="46" t="n">
        <v>27</v>
      </c>
      <c r="C36" s="47" t="s">
        <v>192</v>
      </c>
      <c r="D36" s="47" t="s">
        <v>53</v>
      </c>
      <c r="E36" s="47" t="s">
        <v>54</v>
      </c>
      <c r="F36" s="47" t="s">
        <v>193</v>
      </c>
      <c r="G36" s="47" t="s">
        <v>194</v>
      </c>
      <c r="H36" s="47" t="s">
        <v>195</v>
      </c>
      <c r="I36" s="46" t="s">
        <v>111</v>
      </c>
      <c r="J36" s="47" t="s">
        <v>196</v>
      </c>
      <c r="K36" s="46" t="s">
        <v>49</v>
      </c>
      <c r="L36" s="58" t="s">
        <v>113</v>
      </c>
      <c r="M36" s="46" t="s">
        <v>51</v>
      </c>
      <c r="N36" s="46" t="s">
        <v>114</v>
      </c>
      <c r="O36" s="46"/>
      <c r="P36" s="46"/>
    </row>
    <row r="37" customFormat="false" ht="145.75" hidden="false" customHeight="false" outlineLevel="0" collapsed="false">
      <c r="B37" s="46" t="n">
        <v>28</v>
      </c>
      <c r="C37" s="47" t="s">
        <v>197</v>
      </c>
      <c r="D37" s="47" t="s">
        <v>71</v>
      </c>
      <c r="E37" s="47" t="s">
        <v>121</v>
      </c>
      <c r="F37" s="47" t="s">
        <v>122</v>
      </c>
      <c r="G37" s="47" t="s">
        <v>194</v>
      </c>
      <c r="H37" s="47" t="s">
        <v>198</v>
      </c>
      <c r="I37" s="46" t="s">
        <v>111</v>
      </c>
      <c r="J37" s="47" t="s">
        <v>199</v>
      </c>
      <c r="K37" s="46" t="s">
        <v>49</v>
      </c>
      <c r="L37" s="46" t="s">
        <v>113</v>
      </c>
      <c r="M37" s="46" t="s">
        <v>51</v>
      </c>
      <c r="N37" s="52" t="s">
        <v>114</v>
      </c>
      <c r="O37" s="46"/>
      <c r="P37" s="46"/>
    </row>
    <row r="38" customFormat="false" ht="157.8" hidden="false" customHeight="false" outlineLevel="0" collapsed="false">
      <c r="B38" s="46" t="n">
        <v>29</v>
      </c>
      <c r="C38" s="47" t="s">
        <v>200</v>
      </c>
      <c r="D38" s="48" t="s">
        <v>71</v>
      </c>
      <c r="E38" s="48" t="s">
        <v>121</v>
      </c>
      <c r="F38" s="47" t="s">
        <v>201</v>
      </c>
      <c r="G38" s="49" t="n">
        <v>45829</v>
      </c>
      <c r="H38" s="47" t="s">
        <v>202</v>
      </c>
      <c r="I38" s="46" t="s">
        <v>111</v>
      </c>
      <c r="J38" s="47" t="s">
        <v>203</v>
      </c>
      <c r="K38" s="46" t="s">
        <v>49</v>
      </c>
      <c r="L38" s="46" t="s">
        <v>113</v>
      </c>
      <c r="M38" s="46" t="s">
        <v>51</v>
      </c>
      <c r="N38" s="52" t="s">
        <v>114</v>
      </c>
      <c r="O38" s="46"/>
      <c r="P38" s="46"/>
    </row>
    <row r="39" customFormat="false" ht="157.8" hidden="false" customHeight="false" outlineLevel="0" collapsed="false">
      <c r="B39" s="46" t="n">
        <v>30</v>
      </c>
      <c r="C39" s="47" t="s">
        <v>204</v>
      </c>
      <c r="D39" s="48" t="s">
        <v>53</v>
      </c>
      <c r="E39" s="48" t="s">
        <v>183</v>
      </c>
      <c r="F39" s="47" t="s">
        <v>205</v>
      </c>
      <c r="G39" s="49" t="s">
        <v>206</v>
      </c>
      <c r="H39" s="47" t="s">
        <v>207</v>
      </c>
      <c r="I39" s="46" t="s">
        <v>111</v>
      </c>
      <c r="J39" s="47" t="s">
        <v>208</v>
      </c>
      <c r="K39" s="46" t="s">
        <v>49</v>
      </c>
      <c r="L39" s="58" t="s">
        <v>113</v>
      </c>
      <c r="M39" s="46" t="s">
        <v>51</v>
      </c>
      <c r="N39" s="46" t="s">
        <v>114</v>
      </c>
      <c r="O39" s="46" t="n">
        <v>1</v>
      </c>
      <c r="P39" s="46" t="s">
        <v>209</v>
      </c>
    </row>
    <row r="40" customFormat="false" ht="145.75" hidden="false" customHeight="false" outlineLevel="0" collapsed="false">
      <c r="B40" s="46" t="n">
        <v>31</v>
      </c>
      <c r="C40" s="47" t="s">
        <v>210</v>
      </c>
      <c r="D40" s="48" t="s">
        <v>65</v>
      </c>
      <c r="E40" s="48" t="s">
        <v>211</v>
      </c>
      <c r="F40" s="47" t="s">
        <v>212</v>
      </c>
      <c r="G40" s="49" t="s">
        <v>206</v>
      </c>
      <c r="H40" s="47" t="s">
        <v>213</v>
      </c>
      <c r="I40" s="46" t="s">
        <v>111</v>
      </c>
      <c r="J40" s="47" t="s">
        <v>214</v>
      </c>
      <c r="K40" s="46" t="s">
        <v>51</v>
      </c>
      <c r="L40" s="46" t="s">
        <v>113</v>
      </c>
      <c r="M40" s="46" t="s">
        <v>51</v>
      </c>
      <c r="N40" s="52" t="s">
        <v>114</v>
      </c>
      <c r="O40" s="46" t="n">
        <v>1</v>
      </c>
      <c r="P40" s="46" t="s">
        <v>209</v>
      </c>
    </row>
    <row r="41" customFormat="false" ht="206.6" hidden="false" customHeight="false" outlineLevel="0" collapsed="false">
      <c r="B41" s="46" t="n">
        <v>32</v>
      </c>
      <c r="C41" s="47" t="s">
        <v>215</v>
      </c>
      <c r="D41" s="48" t="s">
        <v>65</v>
      </c>
      <c r="E41" s="48" t="s">
        <v>216</v>
      </c>
      <c r="F41" s="47" t="s">
        <v>217</v>
      </c>
      <c r="G41" s="49" t="s">
        <v>206</v>
      </c>
      <c r="H41" s="47" t="s">
        <v>218</v>
      </c>
      <c r="I41" s="46" t="s">
        <v>111</v>
      </c>
      <c r="J41" s="47" t="s">
        <v>219</v>
      </c>
      <c r="K41" s="46" t="s">
        <v>49</v>
      </c>
      <c r="L41" s="46" t="s">
        <v>113</v>
      </c>
      <c r="M41" s="46" t="s">
        <v>51</v>
      </c>
      <c r="N41" s="52" t="s">
        <v>114</v>
      </c>
      <c r="O41" s="50"/>
      <c r="P41" s="47"/>
    </row>
    <row r="42" customFormat="false" ht="194.55" hidden="false" customHeight="false" outlineLevel="0" collapsed="false">
      <c r="B42" s="46" t="n">
        <v>33</v>
      </c>
      <c r="C42" s="47" t="s">
        <v>220</v>
      </c>
      <c r="D42" s="47" t="s">
        <v>71</v>
      </c>
      <c r="E42" s="47" t="s">
        <v>121</v>
      </c>
      <c r="F42" s="47" t="s">
        <v>128</v>
      </c>
      <c r="G42" s="47" t="s">
        <v>206</v>
      </c>
      <c r="H42" s="47" t="s">
        <v>168</v>
      </c>
      <c r="I42" s="46" t="s">
        <v>111</v>
      </c>
      <c r="J42" s="47" t="s">
        <v>221</v>
      </c>
      <c r="K42" s="46" t="s">
        <v>49</v>
      </c>
      <c r="L42" s="46" t="s">
        <v>113</v>
      </c>
      <c r="M42" s="46" t="s">
        <v>51</v>
      </c>
      <c r="N42" s="52" t="s">
        <v>114</v>
      </c>
      <c r="O42" s="50"/>
      <c r="P42" s="47"/>
    </row>
    <row r="43" customFormat="false" ht="181.9" hidden="false" customHeight="false" outlineLevel="0" collapsed="false">
      <c r="B43" s="46" t="n">
        <v>34</v>
      </c>
      <c r="C43" s="47" t="s">
        <v>222</v>
      </c>
      <c r="D43" s="47" t="s">
        <v>71</v>
      </c>
      <c r="E43" s="47" t="s">
        <v>88</v>
      </c>
      <c r="F43" s="47" t="s">
        <v>223</v>
      </c>
      <c r="G43" s="50" t="s">
        <v>224</v>
      </c>
      <c r="H43" s="47" t="s">
        <v>225</v>
      </c>
      <c r="I43" s="46" t="s">
        <v>111</v>
      </c>
      <c r="J43" s="47" t="s">
        <v>226</v>
      </c>
      <c r="K43" s="46" t="s">
        <v>51</v>
      </c>
      <c r="L43" s="46" t="s">
        <v>113</v>
      </c>
      <c r="M43" s="46" t="s">
        <v>51</v>
      </c>
      <c r="N43" s="52" t="s">
        <v>114</v>
      </c>
      <c r="O43" s="50" t="n">
        <v>1</v>
      </c>
      <c r="P43" s="50" t="s">
        <v>181</v>
      </c>
    </row>
    <row r="44" customFormat="false" ht="303" hidden="false" customHeight="false" outlineLevel="0" collapsed="false">
      <c r="B44" s="46" t="n">
        <v>35</v>
      </c>
      <c r="C44" s="47" t="s">
        <v>227</v>
      </c>
      <c r="D44" s="48" t="s">
        <v>71</v>
      </c>
      <c r="E44" s="48" t="s">
        <v>156</v>
      </c>
      <c r="F44" s="47" t="s">
        <v>157</v>
      </c>
      <c r="G44" s="49" t="s">
        <v>100</v>
      </c>
      <c r="H44" s="47" t="s">
        <v>228</v>
      </c>
      <c r="I44" s="46" t="s">
        <v>111</v>
      </c>
      <c r="J44" s="47" t="s">
        <v>229</v>
      </c>
      <c r="K44" s="46" t="s">
        <v>51</v>
      </c>
      <c r="L44" s="46" t="s">
        <v>113</v>
      </c>
      <c r="M44" s="46" t="s">
        <v>51</v>
      </c>
      <c r="N44" s="52" t="s">
        <v>114</v>
      </c>
      <c r="O44" s="46" t="n">
        <v>1</v>
      </c>
      <c r="P44" s="46" t="s">
        <v>230</v>
      </c>
    </row>
    <row r="45" customFormat="false" ht="61.4" hidden="false" customHeight="false" outlineLevel="0" collapsed="false">
      <c r="B45" s="46" t="n">
        <v>36</v>
      </c>
      <c r="C45" s="47" t="s">
        <v>231</v>
      </c>
      <c r="D45" s="47" t="s">
        <v>53</v>
      </c>
      <c r="E45" s="47" t="s">
        <v>232</v>
      </c>
      <c r="F45" s="47" t="s">
        <v>233</v>
      </c>
      <c r="G45" s="50" t="s">
        <v>234</v>
      </c>
      <c r="H45" s="47" t="s">
        <v>235</v>
      </c>
      <c r="I45" s="46" t="s">
        <v>111</v>
      </c>
      <c r="J45" s="47" t="s">
        <v>236</v>
      </c>
      <c r="K45" s="46" t="s">
        <v>49</v>
      </c>
      <c r="L45" s="46" t="s">
        <v>113</v>
      </c>
      <c r="M45" s="46" t="s">
        <v>51</v>
      </c>
      <c r="N45" s="46" t="s">
        <v>114</v>
      </c>
      <c r="O45" s="46"/>
      <c r="P45" s="46"/>
    </row>
    <row r="46" customFormat="false" ht="181.9" hidden="false" customHeight="false" outlineLevel="0" collapsed="false">
      <c r="B46" s="46" t="n">
        <v>37</v>
      </c>
      <c r="C46" s="47" t="s">
        <v>237</v>
      </c>
      <c r="D46" s="47" t="s">
        <v>65</v>
      </c>
      <c r="E46" s="47" t="s">
        <v>134</v>
      </c>
      <c r="F46" s="47" t="s">
        <v>135</v>
      </c>
      <c r="G46" s="47" t="s">
        <v>238</v>
      </c>
      <c r="H46" s="47" t="s">
        <v>239</v>
      </c>
      <c r="I46" s="46" t="s">
        <v>111</v>
      </c>
      <c r="J46" s="47" t="s">
        <v>240</v>
      </c>
      <c r="K46" s="46" t="s">
        <v>49</v>
      </c>
      <c r="L46" s="46" t="s">
        <v>113</v>
      </c>
      <c r="M46" s="46" t="s">
        <v>51</v>
      </c>
      <c r="N46" s="46" t="s">
        <v>114</v>
      </c>
      <c r="O46" s="50"/>
      <c r="P46" s="50"/>
    </row>
    <row r="47" customFormat="false" ht="109.6" hidden="false" customHeight="false" outlineLevel="0" collapsed="false">
      <c r="B47" s="46" t="n">
        <v>38</v>
      </c>
      <c r="C47" s="47" t="s">
        <v>241</v>
      </c>
      <c r="D47" s="47" t="s">
        <v>71</v>
      </c>
      <c r="E47" s="47" t="s">
        <v>108</v>
      </c>
      <c r="F47" s="50" t="s">
        <v>109</v>
      </c>
      <c r="G47" s="47" t="s">
        <v>242</v>
      </c>
      <c r="H47" s="47" t="s">
        <v>243</v>
      </c>
      <c r="I47" s="46" t="s">
        <v>244</v>
      </c>
      <c r="J47" s="47" t="s">
        <v>245</v>
      </c>
      <c r="K47" s="46" t="s">
        <v>51</v>
      </c>
      <c r="L47" s="46" t="s">
        <v>113</v>
      </c>
      <c r="M47" s="46" t="s">
        <v>51</v>
      </c>
      <c r="N47" s="46" t="s">
        <v>114</v>
      </c>
      <c r="O47" s="50"/>
      <c r="P47" s="50"/>
    </row>
    <row r="48" customFormat="false" ht="157.8" hidden="false" customHeight="false" outlineLevel="0" collapsed="false">
      <c r="B48" s="46" t="n">
        <v>39</v>
      </c>
      <c r="C48" s="47" t="s">
        <v>246</v>
      </c>
      <c r="D48" s="47" t="s">
        <v>53</v>
      </c>
      <c r="E48" s="47" t="s">
        <v>232</v>
      </c>
      <c r="F48" s="47" t="s">
        <v>247</v>
      </c>
      <c r="G48" s="47" t="s">
        <v>123</v>
      </c>
      <c r="H48" s="47" t="s">
        <v>248</v>
      </c>
      <c r="I48" s="46" t="s">
        <v>244</v>
      </c>
      <c r="J48" s="47" t="s">
        <v>249</v>
      </c>
      <c r="K48" s="46" t="s">
        <v>49</v>
      </c>
      <c r="L48" s="46" t="s">
        <v>113</v>
      </c>
      <c r="M48" s="46" t="s">
        <v>51</v>
      </c>
      <c r="N48" s="46" t="s">
        <v>114</v>
      </c>
      <c r="O48" s="50"/>
      <c r="P48" s="50"/>
    </row>
    <row r="49" customFormat="false" ht="73.45" hidden="false" customHeight="false" outlineLevel="0" collapsed="false">
      <c r="B49" s="46" t="n">
        <v>40</v>
      </c>
      <c r="C49" s="47" t="s">
        <v>250</v>
      </c>
      <c r="D49" s="47" t="s">
        <v>71</v>
      </c>
      <c r="E49" s="47" t="s">
        <v>251</v>
      </c>
      <c r="F49" s="47" t="s">
        <v>252</v>
      </c>
      <c r="G49" s="47" t="s">
        <v>253</v>
      </c>
      <c r="H49" s="47" t="s">
        <v>254</v>
      </c>
      <c r="I49" s="46" t="s">
        <v>244</v>
      </c>
      <c r="J49" s="47" t="s">
        <v>255</v>
      </c>
      <c r="K49" s="46" t="s">
        <v>49</v>
      </c>
      <c r="L49" s="46" t="s">
        <v>113</v>
      </c>
      <c r="M49" s="46" t="s">
        <v>51</v>
      </c>
      <c r="N49" s="46" t="s">
        <v>114</v>
      </c>
      <c r="O49" s="46"/>
      <c r="P49" s="46"/>
    </row>
    <row r="50" customFormat="false" ht="169.85" hidden="false" customHeight="false" outlineLevel="0" collapsed="false">
      <c r="B50" s="46" t="n">
        <v>41</v>
      </c>
      <c r="C50" s="47" t="s">
        <v>256</v>
      </c>
      <c r="D50" s="47" t="s">
        <v>71</v>
      </c>
      <c r="E50" s="47" t="s">
        <v>121</v>
      </c>
      <c r="F50" s="47" t="s">
        <v>128</v>
      </c>
      <c r="G50" s="47" t="s">
        <v>257</v>
      </c>
      <c r="H50" s="47" t="s">
        <v>258</v>
      </c>
      <c r="I50" s="46" t="s">
        <v>244</v>
      </c>
      <c r="J50" s="47" t="s">
        <v>259</v>
      </c>
      <c r="K50" s="46" t="s">
        <v>49</v>
      </c>
      <c r="L50" s="46" t="s">
        <v>113</v>
      </c>
      <c r="M50" s="46" t="s">
        <v>51</v>
      </c>
      <c r="N50" s="46" t="s">
        <v>114</v>
      </c>
      <c r="O50" s="46"/>
      <c r="P50" s="46"/>
    </row>
    <row r="51" customFormat="false" ht="121.65" hidden="false" customHeight="false" outlineLevel="0" collapsed="false">
      <c r="B51" s="46" t="n">
        <v>42</v>
      </c>
      <c r="C51" s="47" t="s">
        <v>260</v>
      </c>
      <c r="D51" s="47" t="s">
        <v>42</v>
      </c>
      <c r="E51" s="47" t="s">
        <v>261</v>
      </c>
      <c r="F51" s="50" t="s">
        <v>262</v>
      </c>
      <c r="G51" s="47" t="s">
        <v>148</v>
      </c>
      <c r="H51" s="47" t="s">
        <v>263</v>
      </c>
      <c r="I51" s="47" t="s">
        <v>244</v>
      </c>
      <c r="J51" s="47" t="s">
        <v>264</v>
      </c>
      <c r="K51" s="46" t="s">
        <v>49</v>
      </c>
      <c r="L51" s="46" t="s">
        <v>113</v>
      </c>
      <c r="M51" s="46" t="s">
        <v>51</v>
      </c>
      <c r="N51" s="52" t="s">
        <v>114</v>
      </c>
      <c r="O51" s="50"/>
      <c r="P51" s="50"/>
    </row>
    <row r="52" customFormat="false" ht="61.4" hidden="false" customHeight="false" outlineLevel="0" collapsed="false">
      <c r="B52" s="46" t="n">
        <v>43</v>
      </c>
      <c r="C52" s="47" t="s">
        <v>265</v>
      </c>
      <c r="D52" s="47" t="s">
        <v>53</v>
      </c>
      <c r="E52" s="47" t="s">
        <v>54</v>
      </c>
      <c r="F52" s="50" t="s">
        <v>266</v>
      </c>
      <c r="G52" s="47" t="s">
        <v>68</v>
      </c>
      <c r="H52" s="47" t="s">
        <v>267</v>
      </c>
      <c r="I52" s="47" t="s">
        <v>244</v>
      </c>
      <c r="J52" s="47" t="s">
        <v>268</v>
      </c>
      <c r="K52" s="46" t="s">
        <v>49</v>
      </c>
      <c r="L52" s="46" t="s">
        <v>113</v>
      </c>
      <c r="M52" s="46" t="s">
        <v>51</v>
      </c>
      <c r="N52" s="52" t="s">
        <v>114</v>
      </c>
      <c r="O52" s="50"/>
      <c r="P52" s="47"/>
    </row>
    <row r="53" customFormat="false" ht="73.45" hidden="false" customHeight="false" outlineLevel="0" collapsed="false">
      <c r="B53" s="46" t="n">
        <v>44</v>
      </c>
      <c r="C53" s="47" t="s">
        <v>269</v>
      </c>
      <c r="D53" s="47" t="s">
        <v>71</v>
      </c>
      <c r="E53" s="47" t="s">
        <v>88</v>
      </c>
      <c r="F53" s="47" t="s">
        <v>270</v>
      </c>
      <c r="G53" s="47" t="s">
        <v>271</v>
      </c>
      <c r="H53" s="47" t="s">
        <v>272</v>
      </c>
      <c r="I53" s="47" t="s">
        <v>244</v>
      </c>
      <c r="J53" s="51" t="s">
        <v>273</v>
      </c>
      <c r="K53" s="46" t="s">
        <v>49</v>
      </c>
      <c r="L53" s="46" t="s">
        <v>113</v>
      </c>
      <c r="M53" s="46" t="s">
        <v>51</v>
      </c>
      <c r="N53" s="52" t="s">
        <v>114</v>
      </c>
      <c r="O53" s="50"/>
      <c r="P53" s="50"/>
    </row>
    <row r="54" customFormat="false" ht="97.55" hidden="false" customHeight="false" outlineLevel="0" collapsed="false">
      <c r="B54" s="46" t="n">
        <v>45</v>
      </c>
      <c r="C54" s="47" t="s">
        <v>274</v>
      </c>
      <c r="D54" s="47" t="s">
        <v>65</v>
      </c>
      <c r="E54" s="47" t="s">
        <v>66</v>
      </c>
      <c r="F54" s="47" t="s">
        <v>275</v>
      </c>
      <c r="G54" s="47" t="s">
        <v>276</v>
      </c>
      <c r="H54" s="47" t="s">
        <v>62</v>
      </c>
      <c r="I54" s="47" t="s">
        <v>244</v>
      </c>
      <c r="J54" s="47" t="s">
        <v>277</v>
      </c>
      <c r="K54" s="46" t="s">
        <v>51</v>
      </c>
      <c r="L54" s="58" t="s">
        <v>113</v>
      </c>
      <c r="M54" s="46" t="s">
        <v>51</v>
      </c>
      <c r="N54" s="46" t="s">
        <v>114</v>
      </c>
      <c r="O54" s="50"/>
      <c r="P54" s="50"/>
    </row>
    <row r="55" customFormat="false" ht="315.05" hidden="false" customHeight="false" outlineLevel="0" collapsed="false">
      <c r="B55" s="46" t="n">
        <v>46</v>
      </c>
      <c r="C55" s="47" t="s">
        <v>278</v>
      </c>
      <c r="D55" s="47" t="s">
        <v>71</v>
      </c>
      <c r="E55" s="47" t="s">
        <v>121</v>
      </c>
      <c r="F55" s="47" t="s">
        <v>122</v>
      </c>
      <c r="G55" s="47" t="s">
        <v>276</v>
      </c>
      <c r="H55" s="47" t="s">
        <v>279</v>
      </c>
      <c r="I55" s="46" t="s">
        <v>244</v>
      </c>
      <c r="J55" s="47" t="s">
        <v>280</v>
      </c>
      <c r="K55" s="46" t="s">
        <v>51</v>
      </c>
      <c r="L55" s="46" t="s">
        <v>113</v>
      </c>
      <c r="M55" s="46" t="s">
        <v>51</v>
      </c>
      <c r="N55" s="52" t="s">
        <v>114</v>
      </c>
      <c r="O55" s="50"/>
      <c r="P55" s="47"/>
    </row>
    <row r="56" customFormat="false" ht="121.65" hidden="false" customHeight="false" outlineLevel="0" collapsed="false">
      <c r="B56" s="46" t="n">
        <v>47</v>
      </c>
      <c r="C56" s="47" t="s">
        <v>281</v>
      </c>
      <c r="D56" s="47" t="s">
        <v>71</v>
      </c>
      <c r="E56" s="47" t="s">
        <v>88</v>
      </c>
      <c r="F56" s="47" t="s">
        <v>282</v>
      </c>
      <c r="G56" s="47" t="s">
        <v>242</v>
      </c>
      <c r="H56" s="47" t="s">
        <v>283</v>
      </c>
      <c r="I56" s="46" t="s">
        <v>15</v>
      </c>
      <c r="J56" s="47" t="s">
        <v>284</v>
      </c>
      <c r="K56" s="46" t="s">
        <v>51</v>
      </c>
      <c r="L56" s="46" t="s">
        <v>285</v>
      </c>
      <c r="M56" s="46" t="s">
        <v>51</v>
      </c>
      <c r="N56" s="52" t="s">
        <v>286</v>
      </c>
      <c r="O56" s="46" t="n">
        <v>0.3</v>
      </c>
      <c r="P56" s="46" t="s">
        <v>287</v>
      </c>
    </row>
    <row r="57" customFormat="false" ht="49.35" hidden="false" customHeight="false" outlineLevel="0" collapsed="false">
      <c r="B57" s="46" t="n">
        <v>48</v>
      </c>
      <c r="C57" s="47" t="s">
        <v>288</v>
      </c>
      <c r="D57" s="47" t="s">
        <v>65</v>
      </c>
      <c r="E57" s="47" t="s">
        <v>116</v>
      </c>
      <c r="F57" s="50" t="s">
        <v>289</v>
      </c>
      <c r="G57" s="47" t="s">
        <v>290</v>
      </c>
      <c r="H57" s="47" t="s">
        <v>291</v>
      </c>
      <c r="I57" s="47" t="s">
        <v>15</v>
      </c>
      <c r="J57" s="47" t="s">
        <v>292</v>
      </c>
      <c r="K57" s="46" t="s">
        <v>49</v>
      </c>
      <c r="L57" s="46" t="s">
        <v>285</v>
      </c>
      <c r="M57" s="46" t="s">
        <v>51</v>
      </c>
      <c r="N57" s="46" t="s">
        <v>286</v>
      </c>
      <c r="O57" s="50"/>
      <c r="P57" s="50"/>
    </row>
    <row r="58" customFormat="false" ht="73.45" hidden="false" customHeight="false" outlineLevel="0" collapsed="false">
      <c r="B58" s="46" t="n">
        <v>49</v>
      </c>
      <c r="C58" s="47" t="s">
        <v>293</v>
      </c>
      <c r="D58" s="47" t="s">
        <v>71</v>
      </c>
      <c r="E58" s="50" t="s">
        <v>98</v>
      </c>
      <c r="F58" s="47" t="s">
        <v>162</v>
      </c>
      <c r="G58" s="47" t="s">
        <v>257</v>
      </c>
      <c r="H58" s="47" t="s">
        <v>294</v>
      </c>
      <c r="I58" s="47" t="s">
        <v>15</v>
      </c>
      <c r="J58" s="47" t="s">
        <v>295</v>
      </c>
      <c r="K58" s="46" t="s">
        <v>49</v>
      </c>
      <c r="L58" s="46" t="s">
        <v>285</v>
      </c>
      <c r="M58" s="46" t="s">
        <v>51</v>
      </c>
      <c r="N58" s="46" t="s">
        <v>286</v>
      </c>
      <c r="O58" s="50"/>
      <c r="P58" s="50"/>
    </row>
    <row r="59" customFormat="false" ht="109.6" hidden="false" customHeight="false" outlineLevel="0" collapsed="false">
      <c r="B59" s="46" t="n">
        <v>50</v>
      </c>
      <c r="C59" s="47" t="s">
        <v>296</v>
      </c>
      <c r="D59" s="47" t="s">
        <v>65</v>
      </c>
      <c r="E59" s="47" t="s">
        <v>216</v>
      </c>
      <c r="F59" s="50" t="s">
        <v>217</v>
      </c>
      <c r="G59" s="47" t="s">
        <v>297</v>
      </c>
      <c r="H59" s="47" t="s">
        <v>298</v>
      </c>
      <c r="I59" s="47" t="s">
        <v>15</v>
      </c>
      <c r="J59" s="47" t="s">
        <v>299</v>
      </c>
      <c r="K59" s="46" t="s">
        <v>49</v>
      </c>
      <c r="L59" s="46" t="s">
        <v>285</v>
      </c>
      <c r="M59" s="46" t="s">
        <v>51</v>
      </c>
      <c r="N59" s="46" t="s">
        <v>286</v>
      </c>
      <c r="O59" s="46"/>
      <c r="P59" s="46"/>
    </row>
    <row r="60" customFormat="false" ht="109.6" hidden="false" customHeight="false" outlineLevel="0" collapsed="false">
      <c r="B60" s="46" t="n">
        <v>51</v>
      </c>
      <c r="C60" s="47" t="s">
        <v>300</v>
      </c>
      <c r="D60" s="47" t="s">
        <v>71</v>
      </c>
      <c r="E60" s="47" t="s">
        <v>301</v>
      </c>
      <c r="F60" s="47" t="s">
        <v>302</v>
      </c>
      <c r="G60" s="47" t="s">
        <v>297</v>
      </c>
      <c r="H60" s="47" t="s">
        <v>303</v>
      </c>
      <c r="I60" s="47" t="s">
        <v>15</v>
      </c>
      <c r="J60" s="47" t="s">
        <v>304</v>
      </c>
      <c r="K60" s="46" t="s">
        <v>51</v>
      </c>
      <c r="L60" s="46" t="s">
        <v>285</v>
      </c>
      <c r="M60" s="46" t="s">
        <v>51</v>
      </c>
      <c r="N60" s="46" t="s">
        <v>286</v>
      </c>
      <c r="O60" s="46" t="n">
        <v>0.345</v>
      </c>
      <c r="P60" s="46" t="s">
        <v>305</v>
      </c>
    </row>
    <row r="61" customFormat="false" ht="73.45" hidden="false" customHeight="false" outlineLevel="0" collapsed="false">
      <c r="B61" s="46" t="n">
        <v>52</v>
      </c>
      <c r="C61" s="47" t="s">
        <v>306</v>
      </c>
      <c r="D61" s="47" t="s">
        <v>71</v>
      </c>
      <c r="E61" s="47" t="s">
        <v>121</v>
      </c>
      <c r="F61" s="47" t="s">
        <v>307</v>
      </c>
      <c r="G61" s="47" t="s">
        <v>308</v>
      </c>
      <c r="H61" s="47" t="s">
        <v>309</v>
      </c>
      <c r="I61" s="47" t="s">
        <v>15</v>
      </c>
      <c r="J61" s="47" t="s">
        <v>310</v>
      </c>
      <c r="K61" s="46" t="s">
        <v>49</v>
      </c>
      <c r="L61" s="46" t="s">
        <v>285</v>
      </c>
      <c r="M61" s="46" t="s">
        <v>51</v>
      </c>
      <c r="N61" s="46" t="s">
        <v>286</v>
      </c>
      <c r="O61" s="46"/>
      <c r="P61" s="46"/>
    </row>
    <row r="62" customFormat="false" ht="109.6" hidden="false" customHeight="false" outlineLevel="0" collapsed="false">
      <c r="B62" s="46" t="n">
        <v>53</v>
      </c>
      <c r="C62" s="47" t="s">
        <v>311</v>
      </c>
      <c r="D62" s="47" t="s">
        <v>65</v>
      </c>
      <c r="E62" s="47" t="s">
        <v>116</v>
      </c>
      <c r="F62" s="47" t="s">
        <v>312</v>
      </c>
      <c r="G62" s="47" t="s">
        <v>313</v>
      </c>
      <c r="H62" s="47" t="s">
        <v>314</v>
      </c>
      <c r="I62" s="47" t="s">
        <v>15</v>
      </c>
      <c r="J62" s="47" t="s">
        <v>315</v>
      </c>
      <c r="K62" s="46" t="s">
        <v>49</v>
      </c>
      <c r="L62" s="46" t="s">
        <v>285</v>
      </c>
      <c r="M62" s="46" t="s">
        <v>51</v>
      </c>
      <c r="N62" s="46" t="s">
        <v>286</v>
      </c>
      <c r="O62" s="46"/>
      <c r="P62" s="46"/>
    </row>
    <row r="63" customFormat="false" ht="181.9" hidden="false" customHeight="false" outlineLevel="0" collapsed="false">
      <c r="B63" s="46" t="n">
        <v>54</v>
      </c>
      <c r="C63" s="47" t="s">
        <v>316</v>
      </c>
      <c r="D63" s="47" t="s">
        <v>53</v>
      </c>
      <c r="E63" s="47" t="s">
        <v>232</v>
      </c>
      <c r="F63" s="47" t="s">
        <v>317</v>
      </c>
      <c r="G63" s="47" t="s">
        <v>318</v>
      </c>
      <c r="H63" s="47" t="s">
        <v>319</v>
      </c>
      <c r="I63" s="47" t="s">
        <v>15</v>
      </c>
      <c r="J63" s="47" t="s">
        <v>320</v>
      </c>
      <c r="K63" s="46" t="s">
        <v>49</v>
      </c>
      <c r="L63" s="46" t="s">
        <v>285</v>
      </c>
      <c r="M63" s="46" t="s">
        <v>51</v>
      </c>
      <c r="N63" s="46" t="s">
        <v>286</v>
      </c>
      <c r="O63" s="46" t="n">
        <v>0.3</v>
      </c>
      <c r="P63" s="46" t="s">
        <v>321</v>
      </c>
    </row>
    <row r="64" customFormat="false" ht="73.45" hidden="false" customHeight="false" outlineLevel="0" collapsed="false">
      <c r="B64" s="46" t="n">
        <v>55</v>
      </c>
      <c r="C64" s="47" t="s">
        <v>322</v>
      </c>
      <c r="D64" s="47" t="s">
        <v>53</v>
      </c>
      <c r="E64" s="47" t="s">
        <v>54</v>
      </c>
      <c r="F64" s="47" t="s">
        <v>323</v>
      </c>
      <c r="G64" s="47" t="s">
        <v>167</v>
      </c>
      <c r="H64" s="47" t="s">
        <v>324</v>
      </c>
      <c r="I64" s="50" t="s">
        <v>15</v>
      </c>
      <c r="J64" s="47" t="s">
        <v>325</v>
      </c>
      <c r="K64" s="46" t="s">
        <v>49</v>
      </c>
      <c r="L64" s="46" t="s">
        <v>285</v>
      </c>
      <c r="M64" s="46" t="s">
        <v>51</v>
      </c>
      <c r="N64" s="46" t="s">
        <v>286</v>
      </c>
      <c r="O64" s="46"/>
      <c r="P64" s="46"/>
    </row>
    <row r="65" customFormat="false" ht="97.55" hidden="false" customHeight="false" outlineLevel="0" collapsed="false">
      <c r="B65" s="46" t="n">
        <v>56</v>
      </c>
      <c r="C65" s="47" t="s">
        <v>326</v>
      </c>
      <c r="D65" s="47" t="s">
        <v>71</v>
      </c>
      <c r="E65" s="47" t="s">
        <v>72</v>
      </c>
      <c r="F65" s="47" t="s">
        <v>327</v>
      </c>
      <c r="G65" s="47" t="s">
        <v>328</v>
      </c>
      <c r="H65" s="47" t="s">
        <v>329</v>
      </c>
      <c r="I65" s="47" t="s">
        <v>15</v>
      </c>
      <c r="J65" s="47" t="s">
        <v>330</v>
      </c>
      <c r="K65" s="46" t="s">
        <v>51</v>
      </c>
      <c r="L65" s="46" t="s">
        <v>285</v>
      </c>
      <c r="M65" s="46" t="s">
        <v>51</v>
      </c>
      <c r="N65" s="46" t="s">
        <v>286</v>
      </c>
      <c r="O65" s="46" t="n">
        <v>0.3</v>
      </c>
      <c r="P65" s="46" t="s">
        <v>331</v>
      </c>
    </row>
    <row r="66" customFormat="false" ht="157.8" hidden="false" customHeight="false" outlineLevel="0" collapsed="false">
      <c r="B66" s="46" t="n">
        <v>57</v>
      </c>
      <c r="C66" s="47" t="s">
        <v>332</v>
      </c>
      <c r="D66" s="47" t="s">
        <v>53</v>
      </c>
      <c r="E66" s="47" t="s">
        <v>333</v>
      </c>
      <c r="F66" s="47" t="s">
        <v>334</v>
      </c>
      <c r="G66" s="47" t="s">
        <v>335</v>
      </c>
      <c r="H66" s="47" t="s">
        <v>336</v>
      </c>
      <c r="I66" s="47" t="s">
        <v>15</v>
      </c>
      <c r="J66" s="47" t="s">
        <v>337</v>
      </c>
      <c r="K66" s="46" t="s">
        <v>49</v>
      </c>
      <c r="L66" s="46" t="s">
        <v>285</v>
      </c>
      <c r="M66" s="46" t="s">
        <v>51</v>
      </c>
      <c r="N66" s="46" t="s">
        <v>286</v>
      </c>
      <c r="O66" s="46" t="n">
        <v>0.125</v>
      </c>
      <c r="P66" s="46" t="s">
        <v>338</v>
      </c>
    </row>
    <row r="67" customFormat="false" ht="145.75" hidden="false" customHeight="false" outlineLevel="0" collapsed="false">
      <c r="B67" s="46" t="n">
        <v>58</v>
      </c>
      <c r="C67" s="47" t="s">
        <v>339</v>
      </c>
      <c r="D67" s="47" t="s">
        <v>71</v>
      </c>
      <c r="E67" s="47" t="s">
        <v>88</v>
      </c>
      <c r="F67" s="47" t="s">
        <v>270</v>
      </c>
      <c r="G67" s="47" t="s">
        <v>173</v>
      </c>
      <c r="H67" s="47" t="s">
        <v>340</v>
      </c>
      <c r="I67" s="47" t="s">
        <v>15</v>
      </c>
      <c r="J67" s="47" t="s">
        <v>341</v>
      </c>
      <c r="K67" s="46" t="s">
        <v>49</v>
      </c>
      <c r="L67" s="46" t="s">
        <v>51</v>
      </c>
      <c r="M67" s="46" t="s">
        <v>51</v>
      </c>
      <c r="N67" s="46" t="s">
        <v>286</v>
      </c>
      <c r="O67" s="46" t="n">
        <v>0.3</v>
      </c>
      <c r="P67" s="46" t="s">
        <v>342</v>
      </c>
    </row>
    <row r="68" customFormat="false" ht="61.4" hidden="false" customHeight="false" outlineLevel="0" collapsed="false">
      <c r="B68" s="46" t="n">
        <v>59</v>
      </c>
      <c r="C68" s="47" t="s">
        <v>343</v>
      </c>
      <c r="D68" s="47" t="s">
        <v>53</v>
      </c>
      <c r="E68" s="47" t="s">
        <v>232</v>
      </c>
      <c r="F68" s="47" t="s">
        <v>344</v>
      </c>
      <c r="G68" s="47" t="n">
        <v>45825</v>
      </c>
      <c r="H68" s="47" t="s">
        <v>345</v>
      </c>
      <c r="I68" s="47" t="s">
        <v>15</v>
      </c>
      <c r="J68" s="47" t="s">
        <v>346</v>
      </c>
      <c r="K68" s="46" t="s">
        <v>49</v>
      </c>
      <c r="L68" s="46" t="s">
        <v>285</v>
      </c>
      <c r="M68" s="46" t="s">
        <v>51</v>
      </c>
      <c r="N68" s="46" t="s">
        <v>286</v>
      </c>
      <c r="O68" s="46" t="n">
        <v>0.025</v>
      </c>
      <c r="P68" s="46" t="s">
        <v>347</v>
      </c>
    </row>
    <row r="69" customFormat="false" ht="181.9" hidden="false" customHeight="false" outlineLevel="0" collapsed="false">
      <c r="B69" s="46" t="n">
        <v>60</v>
      </c>
      <c r="C69" s="47" t="s">
        <v>348</v>
      </c>
      <c r="D69" s="47" t="s">
        <v>53</v>
      </c>
      <c r="E69" s="47" t="s">
        <v>349</v>
      </c>
      <c r="F69" s="47" t="s">
        <v>350</v>
      </c>
      <c r="G69" s="47" t="s">
        <v>178</v>
      </c>
      <c r="H69" s="47" t="s">
        <v>351</v>
      </c>
      <c r="I69" s="47" t="s">
        <v>15</v>
      </c>
      <c r="J69" s="47" t="s">
        <v>352</v>
      </c>
      <c r="K69" s="46" t="s">
        <v>49</v>
      </c>
      <c r="L69" s="46" t="s">
        <v>285</v>
      </c>
      <c r="M69" s="46" t="s">
        <v>51</v>
      </c>
      <c r="N69" s="46" t="s">
        <v>286</v>
      </c>
      <c r="O69" s="46"/>
      <c r="P69" s="46"/>
    </row>
    <row r="70" customFormat="false" ht="169.85" hidden="false" customHeight="false" outlineLevel="0" collapsed="false">
      <c r="B70" s="46" t="n">
        <v>61</v>
      </c>
      <c r="C70" s="47" t="s">
        <v>353</v>
      </c>
      <c r="D70" s="47" t="s">
        <v>71</v>
      </c>
      <c r="E70" s="47" t="s">
        <v>108</v>
      </c>
      <c r="F70" s="47" t="s">
        <v>354</v>
      </c>
      <c r="G70" s="47" t="s">
        <v>178</v>
      </c>
      <c r="H70" s="47" t="s">
        <v>355</v>
      </c>
      <c r="I70" s="47" t="s">
        <v>15</v>
      </c>
      <c r="J70" s="47" t="s">
        <v>356</v>
      </c>
      <c r="K70" s="46" t="s">
        <v>49</v>
      </c>
      <c r="L70" s="46" t="s">
        <v>285</v>
      </c>
      <c r="M70" s="46" t="s">
        <v>51</v>
      </c>
      <c r="N70" s="46" t="s">
        <v>286</v>
      </c>
      <c r="O70" s="46"/>
      <c r="P70" s="46"/>
    </row>
    <row r="71" customFormat="false" ht="97.55" hidden="false" customHeight="false" outlineLevel="0" collapsed="false">
      <c r="B71" s="46" t="n">
        <v>62</v>
      </c>
      <c r="C71" s="47" t="s">
        <v>357</v>
      </c>
      <c r="D71" s="47" t="s">
        <v>65</v>
      </c>
      <c r="E71" s="47" t="s">
        <v>211</v>
      </c>
      <c r="F71" s="47" t="s">
        <v>212</v>
      </c>
      <c r="G71" s="47" t="s">
        <v>358</v>
      </c>
      <c r="H71" s="47" t="s">
        <v>359</v>
      </c>
      <c r="I71" s="47" t="s">
        <v>15</v>
      </c>
      <c r="J71" s="47" t="s">
        <v>360</v>
      </c>
      <c r="K71" s="46" t="s">
        <v>49</v>
      </c>
      <c r="L71" s="46" t="s">
        <v>285</v>
      </c>
      <c r="M71" s="46" t="s">
        <v>51</v>
      </c>
      <c r="N71" s="46" t="s">
        <v>286</v>
      </c>
      <c r="O71" s="46" t="n">
        <v>0.03</v>
      </c>
      <c r="P71" s="46" t="s">
        <v>209</v>
      </c>
    </row>
    <row r="72" customFormat="false" ht="169.85" hidden="false" customHeight="false" outlineLevel="0" collapsed="false">
      <c r="B72" s="46" t="n">
        <v>63</v>
      </c>
      <c r="C72" s="47" t="s">
        <v>361</v>
      </c>
      <c r="D72" s="47" t="s">
        <v>53</v>
      </c>
      <c r="E72" s="47" t="s">
        <v>183</v>
      </c>
      <c r="F72" s="47" t="s">
        <v>184</v>
      </c>
      <c r="G72" s="47" t="s">
        <v>224</v>
      </c>
      <c r="H72" s="47" t="s">
        <v>362</v>
      </c>
      <c r="I72" s="47" t="s">
        <v>15</v>
      </c>
      <c r="J72" s="47" t="s">
        <v>363</v>
      </c>
      <c r="K72" s="46" t="s">
        <v>49</v>
      </c>
      <c r="L72" s="46" t="s">
        <v>285</v>
      </c>
      <c r="M72" s="46" t="s">
        <v>51</v>
      </c>
      <c r="N72" s="46" t="s">
        <v>286</v>
      </c>
      <c r="O72" s="46"/>
      <c r="P72" s="46"/>
    </row>
    <row r="73" customFormat="false" ht="157.8" hidden="false" customHeight="false" outlineLevel="0" collapsed="false">
      <c r="B73" s="46" t="n">
        <v>64</v>
      </c>
      <c r="C73" s="47" t="s">
        <v>364</v>
      </c>
      <c r="D73" s="47" t="s">
        <v>65</v>
      </c>
      <c r="E73" s="47" t="s">
        <v>134</v>
      </c>
      <c r="F73" s="47" t="s">
        <v>365</v>
      </c>
      <c r="G73" s="47" t="s">
        <v>224</v>
      </c>
      <c r="H73" s="47" t="s">
        <v>366</v>
      </c>
      <c r="I73" s="47" t="s">
        <v>15</v>
      </c>
      <c r="J73" s="47" t="s">
        <v>367</v>
      </c>
      <c r="K73" s="46" t="s">
        <v>49</v>
      </c>
      <c r="L73" s="46" t="s">
        <v>285</v>
      </c>
      <c r="M73" s="46" t="s">
        <v>51</v>
      </c>
      <c r="N73" s="46" t="s">
        <v>286</v>
      </c>
      <c r="O73" s="46"/>
      <c r="P73" s="46"/>
    </row>
    <row r="74" customFormat="false" ht="157.8" hidden="false" customHeight="false" outlineLevel="0" collapsed="false">
      <c r="B74" s="46" t="n">
        <v>65</v>
      </c>
      <c r="C74" s="47" t="s">
        <v>368</v>
      </c>
      <c r="D74" s="47" t="s">
        <v>65</v>
      </c>
      <c r="E74" s="47" t="s">
        <v>216</v>
      </c>
      <c r="F74" s="47" t="s">
        <v>217</v>
      </c>
      <c r="G74" s="47" t="s">
        <v>224</v>
      </c>
      <c r="H74" s="47" t="s">
        <v>369</v>
      </c>
      <c r="I74" s="47" t="s">
        <v>15</v>
      </c>
      <c r="J74" s="47" t="s">
        <v>370</v>
      </c>
      <c r="K74" s="46" t="s">
        <v>49</v>
      </c>
      <c r="L74" s="46" t="s">
        <v>285</v>
      </c>
      <c r="M74" s="46" t="s">
        <v>51</v>
      </c>
      <c r="N74" s="46" t="s">
        <v>286</v>
      </c>
      <c r="O74" s="46"/>
      <c r="P74" s="46"/>
    </row>
    <row r="75" customFormat="false" ht="181.9" hidden="false" customHeight="false" outlineLevel="0" collapsed="false">
      <c r="B75" s="46" t="n">
        <v>66</v>
      </c>
      <c r="C75" s="47" t="s">
        <v>371</v>
      </c>
      <c r="D75" s="47" t="s">
        <v>53</v>
      </c>
      <c r="E75" s="47" t="s">
        <v>183</v>
      </c>
      <c r="F75" s="47" t="s">
        <v>184</v>
      </c>
      <c r="G75" s="47" t="s">
        <v>100</v>
      </c>
      <c r="H75" s="47" t="s">
        <v>372</v>
      </c>
      <c r="I75" s="47" t="s">
        <v>15</v>
      </c>
      <c r="J75" s="47" t="s">
        <v>373</v>
      </c>
      <c r="K75" s="46" t="s">
        <v>49</v>
      </c>
      <c r="L75" s="46" t="s">
        <v>285</v>
      </c>
      <c r="M75" s="46" t="s">
        <v>51</v>
      </c>
      <c r="N75" s="46" t="s">
        <v>286</v>
      </c>
      <c r="O75" s="46"/>
      <c r="P75" s="46"/>
    </row>
    <row r="76" customFormat="false" ht="242.75" hidden="false" customHeight="false" outlineLevel="0" collapsed="false">
      <c r="B76" s="46" t="n">
        <v>67</v>
      </c>
      <c r="C76" s="47" t="s">
        <v>374</v>
      </c>
      <c r="D76" s="48" t="s">
        <v>65</v>
      </c>
      <c r="E76" s="48" t="s">
        <v>116</v>
      </c>
      <c r="F76" s="47" t="s">
        <v>117</v>
      </c>
      <c r="G76" s="49" t="s">
        <v>375</v>
      </c>
      <c r="H76" s="47" t="s">
        <v>118</v>
      </c>
      <c r="I76" s="47" t="s">
        <v>15</v>
      </c>
      <c r="J76" s="47" t="s">
        <v>376</v>
      </c>
      <c r="K76" s="46" t="s">
        <v>49</v>
      </c>
      <c r="L76" s="46" t="s">
        <v>285</v>
      </c>
      <c r="M76" s="46" t="s">
        <v>51</v>
      </c>
      <c r="N76" s="46" t="s">
        <v>286</v>
      </c>
      <c r="O76" s="46"/>
      <c r="P76" s="46"/>
    </row>
    <row r="77" customFormat="false" ht="121.65" hidden="false" customHeight="false" outlineLevel="0" collapsed="false">
      <c r="B77" s="46" t="n">
        <v>68</v>
      </c>
      <c r="C77" s="47" t="s">
        <v>377</v>
      </c>
      <c r="D77" s="48" t="s">
        <v>42</v>
      </c>
      <c r="E77" s="48" t="s">
        <v>378</v>
      </c>
      <c r="F77" s="47" t="s">
        <v>379</v>
      </c>
      <c r="G77" s="49" t="s">
        <v>238</v>
      </c>
      <c r="H77" s="47" t="s">
        <v>46</v>
      </c>
      <c r="I77" s="47" t="s">
        <v>15</v>
      </c>
      <c r="J77" s="47" t="s">
        <v>380</v>
      </c>
      <c r="K77" s="46" t="s">
        <v>49</v>
      </c>
      <c r="L77" s="46" t="s">
        <v>285</v>
      </c>
      <c r="M77" s="46" t="s">
        <v>51</v>
      </c>
      <c r="N77" s="46" t="s">
        <v>286</v>
      </c>
      <c r="O77" s="50"/>
      <c r="P77" s="50"/>
    </row>
    <row r="78" customFormat="false" ht="109.6" hidden="false" customHeight="false" outlineLevel="0" collapsed="false">
      <c r="B78" s="46" t="n">
        <v>69</v>
      </c>
      <c r="C78" s="47" t="s">
        <v>381</v>
      </c>
      <c r="D78" s="48" t="s">
        <v>65</v>
      </c>
      <c r="E78" s="48" t="s">
        <v>134</v>
      </c>
      <c r="F78" s="47" t="s">
        <v>382</v>
      </c>
      <c r="G78" s="49" t="s">
        <v>104</v>
      </c>
      <c r="H78" s="47" t="s">
        <v>383</v>
      </c>
      <c r="I78" s="47" t="s">
        <v>15</v>
      </c>
      <c r="J78" s="47" t="s">
        <v>384</v>
      </c>
      <c r="K78" s="46" t="s">
        <v>49</v>
      </c>
      <c r="L78" s="46" t="s">
        <v>285</v>
      </c>
      <c r="M78" s="46" t="s">
        <v>51</v>
      </c>
      <c r="N78" s="46" t="s">
        <v>286</v>
      </c>
      <c r="O78" s="46"/>
      <c r="P78" s="46"/>
    </row>
    <row r="79" customFormat="false" ht="133.7" hidden="false" customHeight="false" outlineLevel="0" collapsed="false">
      <c r="B79" s="46" t="n">
        <v>70</v>
      </c>
      <c r="C79" s="47" t="s">
        <v>385</v>
      </c>
      <c r="D79" s="48" t="s">
        <v>71</v>
      </c>
      <c r="E79" s="48" t="s">
        <v>251</v>
      </c>
      <c r="F79" s="47" t="s">
        <v>386</v>
      </c>
      <c r="G79" s="49" t="s">
        <v>104</v>
      </c>
      <c r="H79" s="47" t="s">
        <v>387</v>
      </c>
      <c r="I79" s="47" t="s">
        <v>15</v>
      </c>
      <c r="J79" s="47" t="s">
        <v>388</v>
      </c>
      <c r="K79" s="46" t="s">
        <v>49</v>
      </c>
      <c r="L79" s="46" t="s">
        <v>285</v>
      </c>
      <c r="M79" s="46" t="s">
        <v>51</v>
      </c>
      <c r="N79" s="46" t="s">
        <v>286</v>
      </c>
      <c r="O79" s="46" t="n">
        <v>0.3</v>
      </c>
      <c r="P79" s="46" t="s">
        <v>389</v>
      </c>
    </row>
    <row r="80" customFormat="false" ht="169.85" hidden="false" customHeight="false" outlineLevel="0" collapsed="false">
      <c r="B80" s="46" t="n">
        <v>71</v>
      </c>
      <c r="C80" s="47" t="s">
        <v>390</v>
      </c>
      <c r="D80" s="48" t="s">
        <v>42</v>
      </c>
      <c r="E80" s="48" t="s">
        <v>391</v>
      </c>
      <c r="F80" s="47" t="s">
        <v>392</v>
      </c>
      <c r="G80" s="49" t="s">
        <v>393</v>
      </c>
      <c r="H80" s="47" t="s">
        <v>394</v>
      </c>
      <c r="I80" s="47" t="s">
        <v>111</v>
      </c>
      <c r="J80" s="47" t="s">
        <v>395</v>
      </c>
      <c r="K80" s="46" t="s">
        <v>49</v>
      </c>
      <c r="L80" s="46" t="s">
        <v>113</v>
      </c>
      <c r="M80" s="46" t="s">
        <v>51</v>
      </c>
      <c r="N80" s="46" t="s">
        <v>114</v>
      </c>
      <c r="O80" s="46" t="n">
        <v>10.372</v>
      </c>
      <c r="P80" s="46" t="s">
        <v>396</v>
      </c>
    </row>
    <row r="81" customFormat="false" ht="169.85" hidden="false" customHeight="false" outlineLevel="0" collapsed="false">
      <c r="B81" s="46" t="n">
        <v>72</v>
      </c>
      <c r="C81" s="47" t="s">
        <v>397</v>
      </c>
      <c r="D81" s="48" t="s">
        <v>19</v>
      </c>
      <c r="E81" s="48" t="s">
        <v>398</v>
      </c>
      <c r="F81" s="47" t="s">
        <v>399</v>
      </c>
      <c r="G81" s="49" t="s">
        <v>400</v>
      </c>
      <c r="H81" s="47" t="s">
        <v>398</v>
      </c>
      <c r="I81" s="47" t="s">
        <v>401</v>
      </c>
      <c r="J81" s="47" t="s">
        <v>402</v>
      </c>
      <c r="K81" s="46" t="s">
        <v>49</v>
      </c>
      <c r="L81" s="46" t="s">
        <v>50</v>
      </c>
      <c r="M81" s="46" t="s">
        <v>51</v>
      </c>
      <c r="N81" s="46" t="s">
        <v>50</v>
      </c>
      <c r="O81" s="46"/>
      <c r="P81" s="46"/>
    </row>
    <row r="82" customFormat="false" ht="157.8" hidden="false" customHeight="false" outlineLevel="0" collapsed="false">
      <c r="B82" s="46" t="n">
        <v>73</v>
      </c>
      <c r="C82" s="47" t="s">
        <v>403</v>
      </c>
      <c r="D82" s="48" t="s">
        <v>18</v>
      </c>
      <c r="E82" s="48" t="s">
        <v>54</v>
      </c>
      <c r="F82" s="47" t="s">
        <v>404</v>
      </c>
      <c r="G82" s="49" t="s">
        <v>405</v>
      </c>
      <c r="H82" s="47" t="s">
        <v>406</v>
      </c>
      <c r="I82" s="47" t="s">
        <v>47</v>
      </c>
      <c r="J82" s="55" t="s">
        <v>407</v>
      </c>
      <c r="K82" s="46" t="s">
        <v>49</v>
      </c>
      <c r="L82" s="46" t="s">
        <v>50</v>
      </c>
      <c r="M82" s="46" t="s">
        <v>51</v>
      </c>
      <c r="N82" s="52" t="s">
        <v>50</v>
      </c>
      <c r="O82" s="46"/>
      <c r="P82" s="46"/>
    </row>
    <row r="83" customFormat="false" ht="290.95" hidden="false" customHeight="false" outlineLevel="0" collapsed="false">
      <c r="B83" s="46" t="n">
        <v>74</v>
      </c>
      <c r="C83" s="47" t="s">
        <v>408</v>
      </c>
      <c r="D83" s="48" t="s">
        <v>19</v>
      </c>
      <c r="E83" s="48" t="s">
        <v>409</v>
      </c>
      <c r="F83" s="47" t="s">
        <v>410</v>
      </c>
      <c r="G83" s="47" t="s">
        <v>411</v>
      </c>
      <c r="H83" s="47" t="s">
        <v>412</v>
      </c>
      <c r="I83" s="46" t="s">
        <v>47</v>
      </c>
      <c r="J83" s="47" t="s">
        <v>413</v>
      </c>
      <c r="K83" s="46" t="s">
        <v>49</v>
      </c>
      <c r="L83" s="46" t="s">
        <v>50</v>
      </c>
      <c r="M83" s="46" t="s">
        <v>51</v>
      </c>
      <c r="N83" s="46" t="s">
        <v>50</v>
      </c>
      <c r="O83" s="46"/>
      <c r="P83" s="46"/>
    </row>
    <row r="84" customFormat="false" ht="290.95" hidden="false" customHeight="false" outlineLevel="0" collapsed="false">
      <c r="B84" s="46" t="n">
        <v>75</v>
      </c>
      <c r="C84" s="47" t="s">
        <v>414</v>
      </c>
      <c r="D84" s="47" t="s">
        <v>19</v>
      </c>
      <c r="E84" s="47" t="s">
        <v>415</v>
      </c>
      <c r="F84" s="50" t="s">
        <v>386</v>
      </c>
      <c r="G84" s="47" t="s">
        <v>416</v>
      </c>
      <c r="H84" s="47" t="s">
        <v>417</v>
      </c>
      <c r="I84" s="46" t="s">
        <v>47</v>
      </c>
      <c r="J84" s="60" t="s">
        <v>418</v>
      </c>
      <c r="K84" s="46" t="s">
        <v>49</v>
      </c>
      <c r="L84" s="46" t="s">
        <v>50</v>
      </c>
      <c r="M84" s="46" t="s">
        <v>51</v>
      </c>
      <c r="N84" s="46" t="s">
        <v>50</v>
      </c>
      <c r="O84" s="46"/>
      <c r="P84" s="46"/>
    </row>
    <row r="85" customFormat="false" ht="61.4" hidden="false" customHeight="false" outlineLevel="0" collapsed="false">
      <c r="B85" s="46" t="n">
        <v>76</v>
      </c>
      <c r="C85" s="47" t="s">
        <v>419</v>
      </c>
      <c r="D85" s="47" t="s">
        <v>420</v>
      </c>
      <c r="E85" s="47" t="s">
        <v>421</v>
      </c>
      <c r="F85" s="50" t="s">
        <v>422</v>
      </c>
      <c r="G85" s="47" t="s">
        <v>423</v>
      </c>
      <c r="H85" s="47" t="s">
        <v>424</v>
      </c>
      <c r="I85" s="47" t="s">
        <v>47</v>
      </c>
      <c r="J85" s="47" t="s">
        <v>425</v>
      </c>
      <c r="K85" s="46" t="s">
        <v>49</v>
      </c>
      <c r="L85" s="46" t="s">
        <v>50</v>
      </c>
      <c r="M85" s="46" t="s">
        <v>51</v>
      </c>
      <c r="N85" s="52" t="s">
        <v>50</v>
      </c>
      <c r="O85" s="50"/>
      <c r="P85" s="50"/>
    </row>
    <row r="86" customFormat="false" ht="218.65" hidden="false" customHeight="false" outlineLevel="0" collapsed="false">
      <c r="B86" s="46" t="n">
        <v>77</v>
      </c>
      <c r="C86" s="47" t="s">
        <v>426</v>
      </c>
      <c r="D86" s="47" t="s">
        <v>16</v>
      </c>
      <c r="E86" s="47" t="s">
        <v>427</v>
      </c>
      <c r="F86" s="47" t="s">
        <v>428</v>
      </c>
      <c r="G86" s="61" t="s">
        <v>429</v>
      </c>
      <c r="H86" s="47" t="s">
        <v>428</v>
      </c>
      <c r="I86" s="47" t="s">
        <v>111</v>
      </c>
      <c r="J86" s="47" t="s">
        <v>430</v>
      </c>
      <c r="K86" s="46" t="s">
        <v>49</v>
      </c>
      <c r="L86" s="46" t="s">
        <v>113</v>
      </c>
      <c r="M86" s="46" t="s">
        <v>51</v>
      </c>
      <c r="N86" s="52" t="s">
        <v>114</v>
      </c>
      <c r="O86" s="50"/>
      <c r="P86" s="50"/>
    </row>
    <row r="87" customFormat="false" ht="61.4" hidden="false" customHeight="false" outlineLevel="0" collapsed="false">
      <c r="B87" s="46" t="n">
        <v>78</v>
      </c>
      <c r="C87" s="47" t="s">
        <v>431</v>
      </c>
      <c r="D87" s="47" t="s">
        <v>18</v>
      </c>
      <c r="E87" s="47" t="s">
        <v>432</v>
      </c>
      <c r="F87" s="47" t="s">
        <v>433</v>
      </c>
      <c r="G87" s="47" t="s">
        <v>434</v>
      </c>
      <c r="H87" s="47" t="s">
        <v>435</v>
      </c>
      <c r="I87" s="47" t="s">
        <v>111</v>
      </c>
      <c r="J87" s="47" t="s">
        <v>436</v>
      </c>
      <c r="K87" s="46" t="s">
        <v>49</v>
      </c>
      <c r="L87" s="46" t="s">
        <v>113</v>
      </c>
      <c r="M87" s="46" t="s">
        <v>51</v>
      </c>
      <c r="N87" s="52" t="s">
        <v>114</v>
      </c>
      <c r="O87" s="50" t="n">
        <v>1</v>
      </c>
      <c r="P87" s="50" t="s">
        <v>437</v>
      </c>
    </row>
    <row r="88" customFormat="false" ht="169.85" hidden="false" customHeight="false" outlineLevel="0" collapsed="false">
      <c r="B88" s="46" t="n">
        <v>79</v>
      </c>
      <c r="C88" s="47" t="s">
        <v>438</v>
      </c>
      <c r="D88" s="48" t="s">
        <v>19</v>
      </c>
      <c r="E88" s="48" t="s">
        <v>398</v>
      </c>
      <c r="F88" s="47" t="s">
        <v>201</v>
      </c>
      <c r="G88" s="49" t="s">
        <v>439</v>
      </c>
      <c r="H88" s="47" t="s">
        <v>440</v>
      </c>
      <c r="I88" s="47" t="s">
        <v>111</v>
      </c>
      <c r="J88" s="47" t="s">
        <v>441</v>
      </c>
      <c r="K88" s="46" t="s">
        <v>51</v>
      </c>
      <c r="L88" s="46" t="s">
        <v>113</v>
      </c>
      <c r="M88" s="46" t="s">
        <v>51</v>
      </c>
      <c r="N88" s="52" t="s">
        <v>114</v>
      </c>
      <c r="O88" s="50"/>
      <c r="P88" s="46"/>
    </row>
    <row r="89" customFormat="false" ht="85.5" hidden="false" customHeight="false" outlineLevel="0" collapsed="false">
      <c r="B89" s="46" t="n">
        <v>80</v>
      </c>
      <c r="C89" s="47" t="s">
        <v>442</v>
      </c>
      <c r="D89" s="47" t="s">
        <v>420</v>
      </c>
      <c r="E89" s="47" t="s">
        <v>443</v>
      </c>
      <c r="F89" s="50" t="s">
        <v>444</v>
      </c>
      <c r="G89" s="47" t="s">
        <v>439</v>
      </c>
      <c r="H89" s="47" t="s">
        <v>444</v>
      </c>
      <c r="I89" s="47" t="s">
        <v>111</v>
      </c>
      <c r="J89" s="47" t="s">
        <v>445</v>
      </c>
      <c r="K89" s="46" t="s">
        <v>49</v>
      </c>
      <c r="L89" s="46" t="s">
        <v>113</v>
      </c>
      <c r="M89" s="46" t="s">
        <v>51</v>
      </c>
      <c r="N89" s="52" t="s">
        <v>114</v>
      </c>
      <c r="O89" s="50"/>
      <c r="P89" s="50"/>
    </row>
    <row r="90" customFormat="false" ht="145.75" hidden="false" customHeight="false" outlineLevel="0" collapsed="false">
      <c r="B90" s="46" t="n">
        <v>81</v>
      </c>
      <c r="C90" s="47" t="s">
        <v>446</v>
      </c>
      <c r="D90" s="47" t="s">
        <v>420</v>
      </c>
      <c r="E90" s="47" t="s">
        <v>447</v>
      </c>
      <c r="F90" s="47" t="s">
        <v>448</v>
      </c>
      <c r="G90" s="47" t="s">
        <v>449</v>
      </c>
      <c r="H90" s="47" t="s">
        <v>450</v>
      </c>
      <c r="I90" s="47" t="s">
        <v>111</v>
      </c>
      <c r="J90" s="47" t="s">
        <v>451</v>
      </c>
      <c r="K90" s="46" t="s">
        <v>49</v>
      </c>
      <c r="L90" s="46" t="s">
        <v>113</v>
      </c>
      <c r="M90" s="46" t="s">
        <v>51</v>
      </c>
      <c r="N90" s="52" t="s">
        <v>114</v>
      </c>
      <c r="O90" s="46" t="n">
        <v>1</v>
      </c>
      <c r="P90" s="46" t="s">
        <v>452</v>
      </c>
    </row>
    <row r="91" customFormat="false" ht="157.8" hidden="false" customHeight="false" outlineLevel="0" collapsed="false">
      <c r="B91" s="46" t="n">
        <v>82</v>
      </c>
      <c r="C91" s="47" t="s">
        <v>453</v>
      </c>
      <c r="D91" s="50" t="s">
        <v>18</v>
      </c>
      <c r="E91" s="47" t="s">
        <v>454</v>
      </c>
      <c r="F91" s="47" t="s">
        <v>455</v>
      </c>
      <c r="G91" s="47" t="s">
        <v>456</v>
      </c>
      <c r="H91" s="47" t="s">
        <v>455</v>
      </c>
      <c r="I91" s="47" t="s">
        <v>244</v>
      </c>
      <c r="J91" s="47" t="s">
        <v>457</v>
      </c>
      <c r="K91" s="46" t="s">
        <v>49</v>
      </c>
      <c r="L91" s="46" t="s">
        <v>50</v>
      </c>
      <c r="M91" s="46" t="s">
        <v>51</v>
      </c>
      <c r="N91" s="46" t="s">
        <v>50</v>
      </c>
      <c r="O91" s="50"/>
      <c r="P91" s="50"/>
    </row>
    <row r="92" customFormat="false" ht="181.9" hidden="false" customHeight="false" outlineLevel="0" collapsed="false">
      <c r="B92" s="46" t="n">
        <v>83</v>
      </c>
      <c r="C92" s="47" t="s">
        <v>458</v>
      </c>
      <c r="D92" s="47" t="s">
        <v>19</v>
      </c>
      <c r="E92" s="47" t="s">
        <v>398</v>
      </c>
      <c r="F92" s="50" t="s">
        <v>459</v>
      </c>
      <c r="G92" s="47" t="s">
        <v>460</v>
      </c>
      <c r="H92" s="47" t="s">
        <v>461</v>
      </c>
      <c r="I92" s="47" t="s">
        <v>244</v>
      </c>
      <c r="J92" s="47" t="s">
        <v>462</v>
      </c>
      <c r="K92" s="46" t="s">
        <v>49</v>
      </c>
      <c r="L92" s="46" t="s">
        <v>50</v>
      </c>
      <c r="M92" s="46" t="s">
        <v>51</v>
      </c>
      <c r="N92" s="46" t="s">
        <v>50</v>
      </c>
      <c r="O92" s="50"/>
      <c r="P92" s="50"/>
    </row>
    <row r="93" customFormat="false" ht="73.45" hidden="false" customHeight="false" outlineLevel="0" collapsed="false">
      <c r="B93" s="46" t="n">
        <v>84</v>
      </c>
      <c r="C93" s="47" t="s">
        <v>463</v>
      </c>
      <c r="D93" s="47" t="s">
        <v>420</v>
      </c>
      <c r="E93" s="47" t="s">
        <v>421</v>
      </c>
      <c r="F93" s="50" t="s">
        <v>464</v>
      </c>
      <c r="G93" s="47" t="s">
        <v>465</v>
      </c>
      <c r="H93" s="47" t="s">
        <v>466</v>
      </c>
      <c r="I93" s="47" t="s">
        <v>244</v>
      </c>
      <c r="J93" s="47" t="s">
        <v>467</v>
      </c>
      <c r="K93" s="46" t="s">
        <v>49</v>
      </c>
      <c r="L93" s="46" t="s">
        <v>50</v>
      </c>
      <c r="M93" s="46" t="s">
        <v>51</v>
      </c>
      <c r="N93" s="46" t="s">
        <v>50</v>
      </c>
      <c r="O93" s="50"/>
      <c r="P93" s="50"/>
    </row>
    <row r="94" customFormat="false" ht="97.55" hidden="false" customHeight="false" outlineLevel="0" collapsed="false">
      <c r="B94" s="46" t="n">
        <v>85</v>
      </c>
      <c r="C94" s="47" t="s">
        <v>468</v>
      </c>
      <c r="D94" s="47" t="s">
        <v>16</v>
      </c>
      <c r="E94" s="47" t="s">
        <v>427</v>
      </c>
      <c r="F94" s="50" t="s">
        <v>469</v>
      </c>
      <c r="G94" s="47" t="s">
        <v>470</v>
      </c>
      <c r="H94" s="47" t="s">
        <v>469</v>
      </c>
      <c r="I94" s="47" t="s">
        <v>471</v>
      </c>
      <c r="J94" s="47" t="s">
        <v>472</v>
      </c>
      <c r="K94" s="46" t="s">
        <v>49</v>
      </c>
      <c r="L94" s="46" t="s">
        <v>285</v>
      </c>
      <c r="M94" s="46" t="s">
        <v>51</v>
      </c>
      <c r="N94" s="46" t="s">
        <v>286</v>
      </c>
      <c r="O94" s="46"/>
      <c r="P94" s="46"/>
    </row>
    <row r="95" customFormat="false" ht="133.7" hidden="false" customHeight="false" outlineLevel="0" collapsed="false">
      <c r="B95" s="46" t="n">
        <v>86</v>
      </c>
      <c r="C95" s="47" t="s">
        <v>473</v>
      </c>
      <c r="D95" s="47" t="s">
        <v>16</v>
      </c>
      <c r="E95" s="47" t="s">
        <v>474</v>
      </c>
      <c r="F95" s="50" t="s">
        <v>475</v>
      </c>
      <c r="G95" s="47" t="n">
        <v>21</v>
      </c>
      <c r="H95" s="47" t="s">
        <v>476</v>
      </c>
      <c r="I95" s="47" t="s">
        <v>477</v>
      </c>
      <c r="J95" s="47" t="s">
        <v>478</v>
      </c>
      <c r="K95" s="46" t="s">
        <v>49</v>
      </c>
      <c r="L95" s="46" t="s">
        <v>285</v>
      </c>
      <c r="M95" s="46" t="s">
        <v>51</v>
      </c>
      <c r="N95" s="46" t="s">
        <v>286</v>
      </c>
      <c r="O95" s="50" t="n">
        <v>0.3375</v>
      </c>
      <c r="P95" s="50" t="s">
        <v>479</v>
      </c>
    </row>
    <row r="96" customFormat="false" ht="61.4" hidden="false" customHeight="false" outlineLevel="0" collapsed="false">
      <c r="B96" s="46" t="n">
        <v>87</v>
      </c>
      <c r="C96" s="47" t="s">
        <v>480</v>
      </c>
      <c r="D96" s="47" t="s">
        <v>18</v>
      </c>
      <c r="E96" s="47" t="s">
        <v>54</v>
      </c>
      <c r="F96" s="50" t="s">
        <v>481</v>
      </c>
      <c r="G96" s="47" t="s">
        <v>482</v>
      </c>
      <c r="H96" s="47" t="s">
        <v>483</v>
      </c>
      <c r="I96" s="47" t="s">
        <v>484</v>
      </c>
      <c r="J96" s="47" t="s">
        <v>485</v>
      </c>
      <c r="K96" s="46" t="s">
        <v>49</v>
      </c>
      <c r="L96" s="46" t="s">
        <v>285</v>
      </c>
      <c r="M96" s="46" t="s">
        <v>51</v>
      </c>
      <c r="N96" s="46" t="s">
        <v>286</v>
      </c>
      <c r="O96" s="47"/>
      <c r="P96" s="47"/>
    </row>
    <row r="97" customFormat="false" ht="73.45" hidden="false" customHeight="false" outlineLevel="0" collapsed="false">
      <c r="B97" s="46" t="n">
        <v>88</v>
      </c>
      <c r="C97" s="47" t="s">
        <v>486</v>
      </c>
      <c r="D97" s="47" t="s">
        <v>18</v>
      </c>
      <c r="E97" s="47" t="s">
        <v>432</v>
      </c>
      <c r="F97" s="50" t="s">
        <v>487</v>
      </c>
      <c r="G97" s="47" t="s">
        <v>434</v>
      </c>
      <c r="H97" s="47" t="s">
        <v>488</v>
      </c>
      <c r="I97" s="47" t="s">
        <v>15</v>
      </c>
      <c r="J97" s="47" t="s">
        <v>489</v>
      </c>
      <c r="K97" s="46" t="s">
        <v>49</v>
      </c>
      <c r="L97" s="46" t="s">
        <v>285</v>
      </c>
      <c r="M97" s="46" t="s">
        <v>51</v>
      </c>
      <c r="N97" s="46" t="s">
        <v>286</v>
      </c>
      <c r="O97" s="47" t="s">
        <v>490</v>
      </c>
      <c r="P97" s="47" t="s">
        <v>491</v>
      </c>
    </row>
    <row r="98" customFormat="false" ht="37.3" hidden="false" customHeight="false" outlineLevel="0" collapsed="false">
      <c r="B98" s="46" t="n">
        <v>89</v>
      </c>
      <c r="C98" s="47" t="s">
        <v>492</v>
      </c>
      <c r="D98" s="47" t="s">
        <v>18</v>
      </c>
      <c r="E98" s="47" t="s">
        <v>432</v>
      </c>
      <c r="F98" s="50" t="s">
        <v>487</v>
      </c>
      <c r="G98" s="47" t="s">
        <v>423</v>
      </c>
      <c r="H98" s="47" t="s">
        <v>493</v>
      </c>
      <c r="I98" s="47" t="s">
        <v>15</v>
      </c>
      <c r="J98" s="47" t="s">
        <v>494</v>
      </c>
      <c r="K98" s="46" t="s">
        <v>49</v>
      </c>
      <c r="L98" s="46" t="s">
        <v>285</v>
      </c>
      <c r="M98" s="46" t="s">
        <v>51</v>
      </c>
      <c r="N98" s="46" t="s">
        <v>286</v>
      </c>
      <c r="O98" s="50" t="n">
        <v>0.15</v>
      </c>
      <c r="P98" s="50" t="s">
        <v>338</v>
      </c>
    </row>
    <row r="99" customFormat="false" ht="254.8" hidden="false" customHeight="false" outlineLevel="0" collapsed="false">
      <c r="B99" s="46" t="n">
        <v>90</v>
      </c>
      <c r="C99" s="47" t="s">
        <v>495</v>
      </c>
      <c r="D99" s="47" t="s">
        <v>19</v>
      </c>
      <c r="E99" s="47" t="s">
        <v>496</v>
      </c>
      <c r="F99" s="50" t="s">
        <v>497</v>
      </c>
      <c r="G99" s="47" t="s">
        <v>429</v>
      </c>
      <c r="H99" s="47" t="s">
        <v>498</v>
      </c>
      <c r="I99" s="47" t="s">
        <v>15</v>
      </c>
      <c r="J99" s="47" t="s">
        <v>499</v>
      </c>
      <c r="K99" s="46" t="s">
        <v>49</v>
      </c>
      <c r="L99" s="46" t="s">
        <v>285</v>
      </c>
      <c r="M99" s="46" t="s">
        <v>51</v>
      </c>
      <c r="N99" s="46" t="s">
        <v>286</v>
      </c>
      <c r="O99" s="50" t="n">
        <v>0.3</v>
      </c>
      <c r="P99" s="50" t="s">
        <v>500</v>
      </c>
    </row>
    <row r="100" customFormat="false" ht="169.85" hidden="false" customHeight="false" outlineLevel="0" collapsed="false">
      <c r="B100" s="46" t="n">
        <v>91</v>
      </c>
      <c r="C100" s="47" t="s">
        <v>501</v>
      </c>
      <c r="D100" s="47" t="s">
        <v>19</v>
      </c>
      <c r="E100" s="47" t="s">
        <v>398</v>
      </c>
      <c r="F100" s="50" t="s">
        <v>459</v>
      </c>
      <c r="G100" s="47" t="s">
        <v>502</v>
      </c>
      <c r="H100" s="47" t="s">
        <v>503</v>
      </c>
      <c r="I100" s="47" t="s">
        <v>15</v>
      </c>
      <c r="J100" s="47" t="s">
        <v>504</v>
      </c>
      <c r="K100" s="46" t="s">
        <v>49</v>
      </c>
      <c r="L100" s="46" t="s">
        <v>285</v>
      </c>
      <c r="M100" s="46" t="s">
        <v>51</v>
      </c>
      <c r="N100" s="46" t="s">
        <v>286</v>
      </c>
      <c r="O100" s="47"/>
      <c r="P100" s="47"/>
    </row>
    <row r="101" customFormat="false" ht="121.65" hidden="false" customHeight="false" outlineLevel="0" collapsed="false">
      <c r="B101" s="46" t="n">
        <v>92</v>
      </c>
      <c r="C101" s="47" t="s">
        <v>505</v>
      </c>
      <c r="D101" s="47" t="s">
        <v>19</v>
      </c>
      <c r="E101" s="47" t="s">
        <v>506</v>
      </c>
      <c r="F101" s="50" t="s">
        <v>507</v>
      </c>
      <c r="G101" s="47" t="s">
        <v>439</v>
      </c>
      <c r="H101" s="47" t="s">
        <v>508</v>
      </c>
      <c r="I101" s="47" t="s">
        <v>15</v>
      </c>
      <c r="J101" s="62" t="s">
        <v>509</v>
      </c>
      <c r="K101" s="46" t="s">
        <v>49</v>
      </c>
      <c r="L101" s="46" t="s">
        <v>285</v>
      </c>
      <c r="M101" s="46" t="s">
        <v>51</v>
      </c>
      <c r="N101" s="46" t="s">
        <v>286</v>
      </c>
      <c r="O101" s="47" t="n">
        <v>0.3</v>
      </c>
      <c r="P101" s="47" t="s">
        <v>510</v>
      </c>
    </row>
    <row r="102" customFormat="false" ht="218.65" hidden="false" customHeight="false" outlineLevel="0" collapsed="false">
      <c r="B102" s="46" t="n">
        <v>93</v>
      </c>
      <c r="C102" s="47" t="s">
        <v>511</v>
      </c>
      <c r="D102" s="47" t="s">
        <v>19</v>
      </c>
      <c r="E102" s="47" t="s">
        <v>506</v>
      </c>
      <c r="F102" s="47" t="s">
        <v>512</v>
      </c>
      <c r="G102" s="61" t="s">
        <v>513</v>
      </c>
      <c r="H102" s="47" t="s">
        <v>514</v>
      </c>
      <c r="I102" s="47" t="s">
        <v>15</v>
      </c>
      <c r="J102" s="47" t="s">
        <v>515</v>
      </c>
      <c r="K102" s="46" t="s">
        <v>49</v>
      </c>
      <c r="L102" s="46" t="s">
        <v>285</v>
      </c>
      <c r="M102" s="46" t="s">
        <v>51</v>
      </c>
      <c r="N102" s="46" t="s">
        <v>286</v>
      </c>
      <c r="O102" s="46" t="n">
        <v>0.15</v>
      </c>
      <c r="P102" s="46" t="s">
        <v>181</v>
      </c>
    </row>
    <row r="103" customFormat="false" ht="181.9" hidden="false" customHeight="false" outlineLevel="0" collapsed="false">
      <c r="B103" s="46" t="n">
        <v>94</v>
      </c>
      <c r="C103" s="47" t="s">
        <v>516</v>
      </c>
      <c r="D103" s="47" t="s">
        <v>19</v>
      </c>
      <c r="E103" s="47" t="s">
        <v>506</v>
      </c>
      <c r="F103" s="47" t="s">
        <v>512</v>
      </c>
      <c r="G103" s="47" t="s">
        <v>517</v>
      </c>
      <c r="H103" s="47" t="s">
        <v>518</v>
      </c>
      <c r="I103" s="47" t="s">
        <v>15</v>
      </c>
      <c r="J103" s="47" t="s">
        <v>519</v>
      </c>
      <c r="K103" s="46" t="s">
        <v>49</v>
      </c>
      <c r="L103" s="46" t="s">
        <v>285</v>
      </c>
      <c r="M103" s="46" t="s">
        <v>51</v>
      </c>
      <c r="N103" s="46" t="s">
        <v>286</v>
      </c>
      <c r="O103" s="46" t="n">
        <v>0.015</v>
      </c>
      <c r="P103" s="46" t="s">
        <v>181</v>
      </c>
    </row>
    <row r="104" customFormat="false" ht="145.75" hidden="false" customHeight="false" outlineLevel="0" collapsed="false">
      <c r="B104" s="46" t="n">
        <v>95</v>
      </c>
      <c r="C104" s="47" t="s">
        <v>520</v>
      </c>
      <c r="D104" s="47" t="s">
        <v>420</v>
      </c>
      <c r="E104" s="47" t="s">
        <v>447</v>
      </c>
      <c r="F104" s="47" t="s">
        <v>521</v>
      </c>
      <c r="G104" s="47" t="s">
        <v>522</v>
      </c>
      <c r="H104" s="47" t="s">
        <v>523</v>
      </c>
      <c r="I104" s="47" t="s">
        <v>15</v>
      </c>
      <c r="J104" s="47" t="s">
        <v>524</v>
      </c>
      <c r="K104" s="46" t="s">
        <v>49</v>
      </c>
      <c r="L104" s="46" t="s">
        <v>285</v>
      </c>
      <c r="M104" s="46" t="s">
        <v>51</v>
      </c>
      <c r="N104" s="46" t="s">
        <v>286</v>
      </c>
      <c r="O104" s="50" t="n">
        <v>0.15</v>
      </c>
      <c r="P104" s="50" t="s">
        <v>525</v>
      </c>
    </row>
    <row r="105" customFormat="false" ht="145.75" hidden="false" customHeight="false" outlineLevel="0" collapsed="false">
      <c r="B105" s="46" t="n">
        <v>96</v>
      </c>
      <c r="C105" s="47" t="s">
        <v>526</v>
      </c>
      <c r="D105" s="47" t="s">
        <v>420</v>
      </c>
      <c r="E105" s="47" t="s">
        <v>527</v>
      </c>
      <c r="F105" s="47" t="s">
        <v>528</v>
      </c>
      <c r="G105" s="47" t="s">
        <v>517</v>
      </c>
      <c r="H105" s="47" t="s">
        <v>529</v>
      </c>
      <c r="I105" s="47" t="s">
        <v>15</v>
      </c>
      <c r="J105" s="47" t="s">
        <v>530</v>
      </c>
      <c r="K105" s="46" t="s">
        <v>49</v>
      </c>
      <c r="L105" s="46" t="s">
        <v>285</v>
      </c>
      <c r="M105" s="46" t="s">
        <v>51</v>
      </c>
      <c r="N105" s="46" t="s">
        <v>286</v>
      </c>
      <c r="O105" s="50"/>
      <c r="P105" s="50"/>
    </row>
    <row r="106" customFormat="false" ht="133.7" hidden="false" customHeight="false" outlineLevel="0" collapsed="false">
      <c r="B106" s="46" t="n">
        <v>97</v>
      </c>
      <c r="C106" s="47" t="s">
        <v>531</v>
      </c>
      <c r="D106" s="47" t="s">
        <v>420</v>
      </c>
      <c r="E106" s="47" t="s">
        <v>527</v>
      </c>
      <c r="F106" s="47" t="s">
        <v>532</v>
      </c>
      <c r="G106" s="47" t="s">
        <v>434</v>
      </c>
      <c r="H106" s="47" t="s">
        <v>533</v>
      </c>
      <c r="I106" s="47" t="s">
        <v>15</v>
      </c>
      <c r="J106" s="47" t="s">
        <v>534</v>
      </c>
      <c r="K106" s="46" t="s">
        <v>49</v>
      </c>
      <c r="L106" s="46" t="s">
        <v>285</v>
      </c>
      <c r="M106" s="46" t="s">
        <v>51</v>
      </c>
      <c r="N106" s="46" t="s">
        <v>286</v>
      </c>
      <c r="O106" s="46"/>
      <c r="P106" s="46"/>
    </row>
    <row r="107" customFormat="false" ht="109.6" hidden="false" customHeight="false" outlineLevel="0" collapsed="false">
      <c r="B107" s="46" t="n">
        <v>98</v>
      </c>
      <c r="C107" s="47" t="s">
        <v>535</v>
      </c>
      <c r="D107" s="47" t="s">
        <v>420</v>
      </c>
      <c r="E107" s="47" t="s">
        <v>536</v>
      </c>
      <c r="F107" s="47" t="s">
        <v>537</v>
      </c>
      <c r="G107" s="47" t="s">
        <v>439</v>
      </c>
      <c r="H107" s="47" t="s">
        <v>538</v>
      </c>
      <c r="I107" s="47" t="s">
        <v>15</v>
      </c>
      <c r="J107" s="47" t="s">
        <v>539</v>
      </c>
      <c r="K107" s="46" t="s">
        <v>49</v>
      </c>
      <c r="L107" s="46" t="s">
        <v>285</v>
      </c>
      <c r="M107" s="46" t="s">
        <v>51</v>
      </c>
      <c r="N107" s="46" t="s">
        <v>286</v>
      </c>
      <c r="O107" s="50"/>
      <c r="P107" s="50"/>
    </row>
    <row r="108" customFormat="false" ht="109.6" hidden="false" customHeight="false" outlineLevel="0" collapsed="false">
      <c r="B108" s="46" t="n">
        <v>99</v>
      </c>
      <c r="C108" s="47" t="s">
        <v>540</v>
      </c>
      <c r="D108" s="48" t="s">
        <v>420</v>
      </c>
      <c r="E108" s="48" t="s">
        <v>536</v>
      </c>
      <c r="F108" s="47" t="s">
        <v>537</v>
      </c>
      <c r="G108" s="49" t="s">
        <v>465</v>
      </c>
      <c r="H108" s="47" t="s">
        <v>541</v>
      </c>
      <c r="I108" s="47" t="s">
        <v>484</v>
      </c>
      <c r="J108" s="47" t="s">
        <v>542</v>
      </c>
      <c r="K108" s="46" t="s">
        <v>49</v>
      </c>
      <c r="L108" s="46" t="s">
        <v>285</v>
      </c>
      <c r="M108" s="46" t="s">
        <v>51</v>
      </c>
      <c r="N108" s="46" t="s">
        <v>286</v>
      </c>
      <c r="O108" s="46"/>
      <c r="P108" s="46"/>
    </row>
    <row r="109" customFormat="false" ht="61.4" hidden="false" customHeight="false" outlineLevel="0" collapsed="false">
      <c r="B109" s="46" t="n">
        <v>100</v>
      </c>
      <c r="C109" s="47" t="s">
        <v>543</v>
      </c>
      <c r="D109" s="48" t="s">
        <v>71</v>
      </c>
      <c r="E109" s="48" t="s">
        <v>88</v>
      </c>
      <c r="F109" s="47" t="s">
        <v>282</v>
      </c>
      <c r="G109" s="49" t="s">
        <v>544</v>
      </c>
      <c r="H109" s="47" t="s">
        <v>545</v>
      </c>
      <c r="I109" s="47" t="s">
        <v>111</v>
      </c>
      <c r="J109" s="47" t="s">
        <v>546</v>
      </c>
      <c r="K109" s="46" t="s">
        <v>49</v>
      </c>
      <c r="L109" s="46" t="s">
        <v>113</v>
      </c>
      <c r="M109" s="46" t="s">
        <v>51</v>
      </c>
      <c r="N109" s="46" t="s">
        <v>114</v>
      </c>
      <c r="O109" s="50"/>
      <c r="P109" s="50"/>
    </row>
    <row r="110" customFormat="false" ht="82.5" hidden="false" customHeight="false" outlineLevel="0" collapsed="false">
      <c r="B110" s="46" t="n">
        <v>101</v>
      </c>
      <c r="C110" s="53" t="s">
        <v>547</v>
      </c>
      <c r="D110" s="47" t="s">
        <v>65</v>
      </c>
      <c r="E110" s="47" t="s">
        <v>216</v>
      </c>
      <c r="F110" s="47" t="s">
        <v>548</v>
      </c>
      <c r="G110" s="49" t="s">
        <v>549</v>
      </c>
      <c r="H110" s="47" t="s">
        <v>550</v>
      </c>
      <c r="I110" s="56" t="s">
        <v>15</v>
      </c>
      <c r="J110" s="63" t="s">
        <v>551</v>
      </c>
      <c r="K110" s="46" t="s">
        <v>49</v>
      </c>
      <c r="L110" s="46" t="s">
        <v>285</v>
      </c>
      <c r="M110" s="46" t="s">
        <v>51</v>
      </c>
      <c r="N110" s="52" t="s">
        <v>286</v>
      </c>
      <c r="O110" s="50" t="n">
        <v>0.15</v>
      </c>
      <c r="P110" s="50" t="s">
        <v>552</v>
      </c>
    </row>
    <row r="111" customFormat="false" ht="133.7" hidden="false" customHeight="false" outlineLevel="0" collapsed="false">
      <c r="B111" s="46" t="n">
        <v>102</v>
      </c>
      <c r="C111" s="64" t="s">
        <v>553</v>
      </c>
      <c r="D111" s="64" t="s">
        <v>65</v>
      </c>
      <c r="E111" s="47" t="s">
        <v>211</v>
      </c>
      <c r="F111" s="47" t="s">
        <v>554</v>
      </c>
      <c r="G111" s="61" t="s">
        <v>555</v>
      </c>
      <c r="H111" s="47" t="s">
        <v>556</v>
      </c>
      <c r="I111" s="53" t="s">
        <v>15</v>
      </c>
      <c r="J111" s="65" t="s">
        <v>557</v>
      </c>
      <c r="K111" s="46" t="s">
        <v>49</v>
      </c>
      <c r="L111" s="46" t="s">
        <v>285</v>
      </c>
      <c r="M111" s="46" t="s">
        <v>51</v>
      </c>
      <c r="N111" s="46" t="s">
        <v>286</v>
      </c>
      <c r="O111" s="50"/>
      <c r="P111" s="50"/>
    </row>
    <row r="112" customFormat="false" ht="109.6" hidden="false" customHeight="false" outlineLevel="0" collapsed="false">
      <c r="B112" s="46" t="n">
        <v>103</v>
      </c>
      <c r="C112" s="64" t="s">
        <v>558</v>
      </c>
      <c r="D112" s="64" t="s">
        <v>65</v>
      </c>
      <c r="E112" s="47" t="s">
        <v>216</v>
      </c>
      <c r="F112" s="47" t="s">
        <v>559</v>
      </c>
      <c r="G112" s="61" t="s">
        <v>560</v>
      </c>
      <c r="H112" s="47" t="s">
        <v>561</v>
      </c>
      <c r="I112" s="53" t="s">
        <v>484</v>
      </c>
      <c r="J112" s="65" t="s">
        <v>562</v>
      </c>
      <c r="K112" s="46" t="s">
        <v>49</v>
      </c>
      <c r="L112" s="46" t="s">
        <v>285</v>
      </c>
      <c r="M112" s="46" t="s">
        <v>51</v>
      </c>
      <c r="N112" s="46" t="s">
        <v>286</v>
      </c>
      <c r="O112" s="46" t="n">
        <v>0.6</v>
      </c>
      <c r="P112" s="46" t="s">
        <v>563</v>
      </c>
    </row>
    <row r="113" customFormat="false" ht="169.85" hidden="false" customHeight="false" outlineLevel="0" collapsed="false">
      <c r="B113" s="46" t="n">
        <v>104</v>
      </c>
      <c r="C113" s="64" t="s">
        <v>564</v>
      </c>
      <c r="D113" s="64" t="s">
        <v>65</v>
      </c>
      <c r="E113" s="47" t="s">
        <v>66</v>
      </c>
      <c r="F113" s="47" t="s">
        <v>565</v>
      </c>
      <c r="G113" s="61" t="s">
        <v>566</v>
      </c>
      <c r="H113" s="47" t="s">
        <v>567</v>
      </c>
      <c r="I113" s="46" t="s">
        <v>15</v>
      </c>
      <c r="J113" s="65" t="s">
        <v>568</v>
      </c>
      <c r="K113" s="46" t="s">
        <v>49</v>
      </c>
      <c r="L113" s="46" t="s">
        <v>285</v>
      </c>
      <c r="M113" s="46" t="s">
        <v>51</v>
      </c>
      <c r="N113" s="52" t="s">
        <v>286</v>
      </c>
      <c r="O113" s="46" t="n">
        <v>0.15</v>
      </c>
      <c r="P113" s="46" t="s">
        <v>569</v>
      </c>
    </row>
    <row r="114" customFormat="false" ht="278.9" hidden="false" customHeight="false" outlineLevel="0" collapsed="false">
      <c r="B114" s="46" t="n">
        <v>105</v>
      </c>
      <c r="C114" s="64" t="s">
        <v>570</v>
      </c>
      <c r="D114" s="64" t="s">
        <v>65</v>
      </c>
      <c r="E114" s="47" t="s">
        <v>134</v>
      </c>
      <c r="F114" s="47" t="s">
        <v>571</v>
      </c>
      <c r="G114" s="61" t="s">
        <v>566</v>
      </c>
      <c r="H114" s="47" t="s">
        <v>572</v>
      </c>
      <c r="I114" s="46" t="s">
        <v>111</v>
      </c>
      <c r="J114" s="65" t="s">
        <v>573</v>
      </c>
      <c r="K114" s="46" t="s">
        <v>49</v>
      </c>
      <c r="L114" s="46" t="s">
        <v>113</v>
      </c>
      <c r="M114" s="46" t="s">
        <v>51</v>
      </c>
      <c r="N114" s="52" t="s">
        <v>114</v>
      </c>
      <c r="O114" s="47"/>
      <c r="P114" s="46"/>
    </row>
    <row r="115" customFormat="false" ht="61.4" hidden="false" customHeight="false" outlineLevel="0" collapsed="false">
      <c r="B115" s="46" t="n">
        <v>106</v>
      </c>
      <c r="C115" s="64" t="s">
        <v>574</v>
      </c>
      <c r="D115" s="48" t="s">
        <v>71</v>
      </c>
      <c r="E115" s="48" t="s">
        <v>72</v>
      </c>
      <c r="F115" s="64" t="s">
        <v>94</v>
      </c>
      <c r="G115" s="66" t="s">
        <v>575</v>
      </c>
      <c r="H115" s="64" t="s">
        <v>75</v>
      </c>
      <c r="I115" s="46" t="s">
        <v>15</v>
      </c>
      <c r="J115" s="64" t="s">
        <v>576</v>
      </c>
      <c r="K115" s="46" t="s">
        <v>49</v>
      </c>
      <c r="L115" s="58" t="s">
        <v>285</v>
      </c>
      <c r="M115" s="46" t="s">
        <v>51</v>
      </c>
      <c r="N115" s="46" t="s">
        <v>286</v>
      </c>
      <c r="O115" s="46" t="n">
        <v>0.15</v>
      </c>
      <c r="P115" s="46" t="s">
        <v>479</v>
      </c>
    </row>
    <row r="116" customFormat="false" ht="109.6" hidden="false" customHeight="false" outlineLevel="0" collapsed="false">
      <c r="B116" s="46" t="n">
        <v>107</v>
      </c>
      <c r="C116" s="64" t="s">
        <v>577</v>
      </c>
      <c r="D116" s="48" t="s">
        <v>65</v>
      </c>
      <c r="E116" s="48" t="s">
        <v>116</v>
      </c>
      <c r="F116" s="64" t="s">
        <v>312</v>
      </c>
      <c r="G116" s="66" t="s">
        <v>578</v>
      </c>
      <c r="H116" s="64" t="s">
        <v>579</v>
      </c>
      <c r="I116" s="46" t="s">
        <v>15</v>
      </c>
      <c r="J116" s="64" t="s">
        <v>580</v>
      </c>
      <c r="K116" s="46" t="s">
        <v>49</v>
      </c>
      <c r="L116" s="46" t="s">
        <v>285</v>
      </c>
      <c r="M116" s="46" t="s">
        <v>51</v>
      </c>
      <c r="N116" s="52" t="s">
        <v>286</v>
      </c>
      <c r="O116" s="46" t="n">
        <v>0.15</v>
      </c>
      <c r="P116" s="46" t="s">
        <v>479</v>
      </c>
    </row>
    <row r="117" customFormat="false" ht="121.65" hidden="false" customHeight="false" outlineLevel="0" collapsed="false">
      <c r="B117" s="46" t="n">
        <v>108</v>
      </c>
      <c r="C117" s="64" t="s">
        <v>581</v>
      </c>
      <c r="D117" s="64" t="s">
        <v>71</v>
      </c>
      <c r="E117" s="64" t="s">
        <v>121</v>
      </c>
      <c r="F117" s="64" t="s">
        <v>201</v>
      </c>
      <c r="G117" s="66" t="s">
        <v>582</v>
      </c>
      <c r="H117" s="64" t="s">
        <v>583</v>
      </c>
      <c r="I117" s="46" t="s">
        <v>15</v>
      </c>
      <c r="J117" s="67" t="s">
        <v>584</v>
      </c>
      <c r="K117" s="46" t="s">
        <v>49</v>
      </c>
      <c r="L117" s="46" t="s">
        <v>285</v>
      </c>
      <c r="M117" s="46" t="s">
        <v>51</v>
      </c>
      <c r="N117" s="52" t="s">
        <v>286</v>
      </c>
      <c r="O117" s="47"/>
      <c r="P117" s="46"/>
    </row>
    <row r="118" customFormat="false" ht="73.45" hidden="false" customHeight="false" outlineLevel="0" collapsed="false">
      <c r="B118" s="46" t="n">
        <v>109</v>
      </c>
      <c r="C118" s="64" t="s">
        <v>585</v>
      </c>
      <c r="D118" s="64" t="s">
        <v>42</v>
      </c>
      <c r="E118" s="64" t="s">
        <v>378</v>
      </c>
      <c r="F118" s="68" t="s">
        <v>586</v>
      </c>
      <c r="G118" s="64" t="s">
        <v>587</v>
      </c>
      <c r="H118" s="64" t="s">
        <v>588</v>
      </c>
      <c r="I118" s="47" t="s">
        <v>15</v>
      </c>
      <c r="J118" s="64" t="s">
        <v>589</v>
      </c>
      <c r="K118" s="46" t="s">
        <v>49</v>
      </c>
      <c r="L118" s="46" t="s">
        <v>285</v>
      </c>
      <c r="M118" s="46" t="s">
        <v>51</v>
      </c>
      <c r="N118" s="52" t="s">
        <v>286</v>
      </c>
      <c r="O118" s="50"/>
      <c r="P118" s="50"/>
    </row>
    <row r="119" customFormat="false" ht="290.95" hidden="false" customHeight="false" outlineLevel="0" collapsed="false">
      <c r="B119" s="46" t="n">
        <v>110</v>
      </c>
      <c r="C119" s="64" t="s">
        <v>590</v>
      </c>
      <c r="D119" s="64" t="s">
        <v>65</v>
      </c>
      <c r="E119" s="47" t="s">
        <v>134</v>
      </c>
      <c r="F119" s="47" t="s">
        <v>591</v>
      </c>
      <c r="G119" s="61" t="s">
        <v>592</v>
      </c>
      <c r="H119" s="47" t="s">
        <v>593</v>
      </c>
      <c r="I119" s="47" t="s">
        <v>594</v>
      </c>
      <c r="J119" s="65" t="s">
        <v>595</v>
      </c>
      <c r="K119" s="46" t="s">
        <v>49</v>
      </c>
      <c r="L119" s="46" t="s">
        <v>50</v>
      </c>
      <c r="M119" s="46" t="s">
        <v>51</v>
      </c>
      <c r="N119" s="52" t="s">
        <v>50</v>
      </c>
      <c r="O119" s="50"/>
      <c r="P119" s="50"/>
    </row>
    <row r="120" customFormat="false" ht="145.75" hidden="false" customHeight="false" outlineLevel="0" collapsed="false">
      <c r="B120" s="46" t="n">
        <v>111</v>
      </c>
      <c r="C120" s="64" t="s">
        <v>596</v>
      </c>
      <c r="D120" s="48" t="s">
        <v>71</v>
      </c>
      <c r="E120" s="48" t="s">
        <v>88</v>
      </c>
      <c r="F120" s="64" t="s">
        <v>282</v>
      </c>
      <c r="G120" s="66" t="s">
        <v>592</v>
      </c>
      <c r="H120" s="64" t="s">
        <v>597</v>
      </c>
      <c r="I120" s="47" t="s">
        <v>111</v>
      </c>
      <c r="J120" s="64" t="s">
        <v>598</v>
      </c>
      <c r="K120" s="46" t="s">
        <v>49</v>
      </c>
      <c r="L120" s="46" t="s">
        <v>113</v>
      </c>
      <c r="M120" s="46" t="s">
        <v>51</v>
      </c>
      <c r="N120" s="52" t="s">
        <v>114</v>
      </c>
      <c r="O120" s="50"/>
      <c r="P120" s="50"/>
    </row>
    <row r="121" customFormat="false" ht="157.8" hidden="false" customHeight="false" outlineLevel="0" collapsed="false">
      <c r="B121" s="46" t="n">
        <v>112</v>
      </c>
      <c r="C121" s="64" t="s">
        <v>599</v>
      </c>
      <c r="D121" s="48" t="s">
        <v>53</v>
      </c>
      <c r="E121" s="48" t="s">
        <v>183</v>
      </c>
      <c r="F121" s="64" t="s">
        <v>205</v>
      </c>
      <c r="G121" s="66" t="s">
        <v>600</v>
      </c>
      <c r="H121" s="64" t="s">
        <v>601</v>
      </c>
      <c r="I121" s="47" t="s">
        <v>15</v>
      </c>
      <c r="J121" s="64" t="s">
        <v>602</v>
      </c>
      <c r="K121" s="46" t="s">
        <v>49</v>
      </c>
      <c r="L121" s="46" t="s">
        <v>285</v>
      </c>
      <c r="M121" s="46" t="s">
        <v>51</v>
      </c>
      <c r="N121" s="52" t="s">
        <v>286</v>
      </c>
      <c r="O121" s="50"/>
      <c r="P121" s="47"/>
    </row>
    <row r="122" customFormat="false" ht="157.8" hidden="false" customHeight="false" outlineLevel="0" collapsed="false">
      <c r="B122" s="46" t="n">
        <v>113</v>
      </c>
      <c r="C122" s="64" t="s">
        <v>603</v>
      </c>
      <c r="D122" s="64" t="s">
        <v>71</v>
      </c>
      <c r="E122" s="64" t="s">
        <v>251</v>
      </c>
      <c r="F122" s="64" t="s">
        <v>386</v>
      </c>
      <c r="G122" s="64" t="s">
        <v>604</v>
      </c>
      <c r="H122" s="64" t="s">
        <v>605</v>
      </c>
      <c r="I122" s="64" t="s">
        <v>15</v>
      </c>
      <c r="J122" s="64" t="s">
        <v>606</v>
      </c>
      <c r="K122" s="46" t="s">
        <v>49</v>
      </c>
      <c r="L122" s="46" t="s">
        <v>285</v>
      </c>
      <c r="M122" s="46" t="s">
        <v>51</v>
      </c>
      <c r="N122" s="46" t="s">
        <v>286</v>
      </c>
      <c r="O122" s="50"/>
      <c r="P122" s="47"/>
    </row>
    <row r="123" customFormat="false" ht="85.5" hidden="false" customHeight="false" outlineLevel="0" collapsed="false">
      <c r="B123" s="46" t="n">
        <v>114</v>
      </c>
      <c r="C123" s="64" t="s">
        <v>603</v>
      </c>
      <c r="D123" s="64" t="s">
        <v>71</v>
      </c>
      <c r="E123" s="64" t="s">
        <v>72</v>
      </c>
      <c r="F123" s="64" t="s">
        <v>73</v>
      </c>
      <c r="G123" s="64" t="s">
        <v>604</v>
      </c>
      <c r="H123" s="64" t="s">
        <v>75</v>
      </c>
      <c r="I123" s="64" t="s">
        <v>15</v>
      </c>
      <c r="J123" s="64" t="s">
        <v>607</v>
      </c>
      <c r="K123" s="46" t="s">
        <v>49</v>
      </c>
      <c r="L123" s="46" t="s">
        <v>285</v>
      </c>
      <c r="M123" s="46" t="s">
        <v>51</v>
      </c>
      <c r="N123" s="46" t="s">
        <v>286</v>
      </c>
      <c r="O123" s="46"/>
      <c r="P123" s="46"/>
    </row>
    <row r="124" customFormat="false" ht="133.7" hidden="false" customHeight="false" outlineLevel="0" collapsed="false">
      <c r="B124" s="46" t="n">
        <v>115</v>
      </c>
      <c r="C124" s="64" t="s">
        <v>608</v>
      </c>
      <c r="D124" s="64" t="s">
        <v>65</v>
      </c>
      <c r="E124" s="64" t="s">
        <v>211</v>
      </c>
      <c r="F124" s="64" t="s">
        <v>609</v>
      </c>
      <c r="G124" s="64" t="s">
        <v>610</v>
      </c>
      <c r="H124" s="64" t="s">
        <v>611</v>
      </c>
      <c r="I124" s="64" t="s">
        <v>15</v>
      </c>
      <c r="J124" s="64" t="s">
        <v>612</v>
      </c>
      <c r="K124" s="46" t="s">
        <v>49</v>
      </c>
      <c r="L124" s="46" t="s">
        <v>285</v>
      </c>
      <c r="M124" s="46" t="s">
        <v>51</v>
      </c>
      <c r="N124" s="46" t="s">
        <v>286</v>
      </c>
      <c r="O124" s="50" t="n">
        <v>0.15</v>
      </c>
      <c r="P124" s="47" t="s">
        <v>331</v>
      </c>
    </row>
    <row r="125" customFormat="false" ht="97.55" hidden="false" customHeight="false" outlineLevel="0" collapsed="false">
      <c r="B125" s="46" t="n">
        <v>116</v>
      </c>
      <c r="C125" s="64" t="s">
        <v>603</v>
      </c>
      <c r="D125" s="64" t="s">
        <v>65</v>
      </c>
      <c r="E125" s="64" t="s">
        <v>211</v>
      </c>
      <c r="F125" s="64" t="s">
        <v>613</v>
      </c>
      <c r="G125" s="64" t="s">
        <v>610</v>
      </c>
      <c r="H125" s="64" t="s">
        <v>614</v>
      </c>
      <c r="I125" s="64" t="s">
        <v>15</v>
      </c>
      <c r="J125" s="64" t="s">
        <v>615</v>
      </c>
      <c r="K125" s="46" t="s">
        <v>49</v>
      </c>
      <c r="L125" s="46" t="s">
        <v>285</v>
      </c>
      <c r="M125" s="46" t="s">
        <v>51</v>
      </c>
      <c r="N125" s="46" t="s">
        <v>286</v>
      </c>
      <c r="O125" s="69"/>
      <c r="P125" s="51"/>
    </row>
    <row r="126" customFormat="false" ht="61.4" hidden="false" customHeight="false" outlineLevel="0" collapsed="false">
      <c r="B126" s="46" t="n">
        <v>117</v>
      </c>
      <c r="C126" s="64" t="s">
        <v>616</v>
      </c>
      <c r="D126" s="64" t="s">
        <v>53</v>
      </c>
      <c r="E126" s="64" t="s">
        <v>349</v>
      </c>
      <c r="F126" s="64" t="s">
        <v>350</v>
      </c>
      <c r="G126" s="64" t="s">
        <v>617</v>
      </c>
      <c r="H126" s="64" t="s">
        <v>618</v>
      </c>
      <c r="I126" s="64" t="s">
        <v>15</v>
      </c>
      <c r="J126" s="64" t="s">
        <v>619</v>
      </c>
      <c r="K126" s="46" t="s">
        <v>49</v>
      </c>
      <c r="L126" s="46" t="s">
        <v>285</v>
      </c>
      <c r="M126" s="46" t="s">
        <v>51</v>
      </c>
      <c r="N126" s="46" t="s">
        <v>286</v>
      </c>
      <c r="O126" s="46"/>
      <c r="P126" s="46"/>
    </row>
    <row r="127" customFormat="false" ht="181.9" hidden="false" customHeight="false" outlineLevel="0" collapsed="false">
      <c r="B127" s="46" t="n">
        <v>118</v>
      </c>
      <c r="C127" s="64" t="s">
        <v>620</v>
      </c>
      <c r="D127" s="64" t="s">
        <v>71</v>
      </c>
      <c r="E127" s="47" t="s">
        <v>88</v>
      </c>
      <c r="F127" s="47" t="s">
        <v>282</v>
      </c>
      <c r="G127" s="61" t="s">
        <v>621</v>
      </c>
      <c r="H127" s="47" t="s">
        <v>622</v>
      </c>
      <c r="I127" s="64" t="s">
        <v>623</v>
      </c>
      <c r="J127" s="65" t="s">
        <v>624</v>
      </c>
      <c r="K127" s="46" t="s">
        <v>49</v>
      </c>
      <c r="L127" s="46" t="s">
        <v>50</v>
      </c>
      <c r="M127" s="46" t="s">
        <v>51</v>
      </c>
      <c r="N127" s="46" t="s">
        <v>50</v>
      </c>
      <c r="O127" s="46" t="n">
        <v>2</v>
      </c>
      <c r="P127" s="46" t="s">
        <v>625</v>
      </c>
    </row>
    <row r="128" customFormat="false" ht="133.7" hidden="false" customHeight="false" outlineLevel="0" collapsed="false">
      <c r="B128" s="46" t="n">
        <v>119</v>
      </c>
      <c r="C128" s="64" t="s">
        <v>626</v>
      </c>
      <c r="D128" s="64" t="s">
        <v>65</v>
      </c>
      <c r="E128" s="47" t="s">
        <v>211</v>
      </c>
      <c r="F128" s="47" t="s">
        <v>627</v>
      </c>
      <c r="G128" s="61" t="s">
        <v>628</v>
      </c>
      <c r="H128" s="47" t="s">
        <v>629</v>
      </c>
      <c r="I128" s="64" t="s">
        <v>15</v>
      </c>
      <c r="J128" s="65" t="s">
        <v>630</v>
      </c>
      <c r="K128" s="46" t="s">
        <v>49</v>
      </c>
      <c r="L128" s="46" t="s">
        <v>285</v>
      </c>
      <c r="M128" s="46" t="s">
        <v>51</v>
      </c>
      <c r="N128" s="46" t="s">
        <v>286</v>
      </c>
      <c r="O128" s="46"/>
      <c r="P128" s="46"/>
    </row>
    <row r="129" customFormat="false" ht="254.8" hidden="false" customHeight="false" outlineLevel="0" collapsed="false">
      <c r="B129" s="46" t="n">
        <v>120</v>
      </c>
      <c r="C129" s="64" t="s">
        <v>631</v>
      </c>
      <c r="D129" s="64" t="s">
        <v>71</v>
      </c>
      <c r="E129" s="47" t="s">
        <v>251</v>
      </c>
      <c r="F129" s="47" t="s">
        <v>632</v>
      </c>
      <c r="G129" s="61" t="s">
        <v>628</v>
      </c>
      <c r="H129" s="47" t="s">
        <v>633</v>
      </c>
      <c r="I129" s="64" t="s">
        <v>111</v>
      </c>
      <c r="J129" s="65" t="s">
        <v>634</v>
      </c>
      <c r="K129" s="46" t="s">
        <v>49</v>
      </c>
      <c r="L129" s="46" t="s">
        <v>113</v>
      </c>
      <c r="M129" s="46" t="s">
        <v>51</v>
      </c>
      <c r="N129" s="46" t="s">
        <v>114</v>
      </c>
      <c r="O129" s="46"/>
      <c r="P129" s="46"/>
    </row>
    <row r="130" customFormat="false" ht="85.5" hidden="false" customHeight="false" outlineLevel="0" collapsed="false">
      <c r="B130" s="46" t="n">
        <v>121</v>
      </c>
      <c r="C130" s="64" t="s">
        <v>635</v>
      </c>
      <c r="D130" s="64" t="s">
        <v>65</v>
      </c>
      <c r="E130" s="47" t="s">
        <v>211</v>
      </c>
      <c r="F130" s="47" t="s">
        <v>636</v>
      </c>
      <c r="G130" s="61" t="s">
        <v>637</v>
      </c>
      <c r="H130" s="47" t="s">
        <v>638</v>
      </c>
      <c r="I130" s="64" t="s">
        <v>15</v>
      </c>
      <c r="J130" s="65" t="s">
        <v>639</v>
      </c>
      <c r="K130" s="46" t="s">
        <v>49</v>
      </c>
      <c r="L130" s="46" t="s">
        <v>285</v>
      </c>
      <c r="M130" s="46" t="s">
        <v>51</v>
      </c>
      <c r="N130" s="46" t="s">
        <v>286</v>
      </c>
      <c r="O130" s="46"/>
      <c r="P130" s="46"/>
    </row>
    <row r="131" customFormat="false" ht="157.8" hidden="false" customHeight="false" outlineLevel="0" collapsed="false">
      <c r="B131" s="46" t="n">
        <v>122</v>
      </c>
      <c r="C131" s="64" t="s">
        <v>640</v>
      </c>
      <c r="D131" s="48" t="s">
        <v>71</v>
      </c>
      <c r="E131" s="48" t="s">
        <v>72</v>
      </c>
      <c r="F131" s="64" t="s">
        <v>641</v>
      </c>
      <c r="G131" s="66" t="s">
        <v>642</v>
      </c>
      <c r="H131" s="64" t="s">
        <v>643</v>
      </c>
      <c r="I131" s="64" t="s">
        <v>484</v>
      </c>
      <c r="J131" s="64" t="s">
        <v>644</v>
      </c>
      <c r="K131" s="46" t="s">
        <v>49</v>
      </c>
      <c r="L131" s="46" t="s">
        <v>285</v>
      </c>
      <c r="M131" s="46" t="s">
        <v>51</v>
      </c>
      <c r="N131" s="46" t="s">
        <v>286</v>
      </c>
      <c r="O131" s="46"/>
      <c r="P131" s="46"/>
    </row>
    <row r="132" customFormat="false" ht="254.8" hidden="false" customHeight="false" outlineLevel="0" collapsed="false">
      <c r="B132" s="46" t="n">
        <v>123</v>
      </c>
      <c r="C132" s="64" t="s">
        <v>645</v>
      </c>
      <c r="D132" s="48" t="s">
        <v>71</v>
      </c>
      <c r="E132" s="48" t="s">
        <v>251</v>
      </c>
      <c r="F132" s="64" t="s">
        <v>646</v>
      </c>
      <c r="G132" s="66" t="s">
        <v>647</v>
      </c>
      <c r="H132" s="64" t="s">
        <v>648</v>
      </c>
      <c r="I132" s="64" t="s">
        <v>111</v>
      </c>
      <c r="J132" s="64" t="s">
        <v>649</v>
      </c>
      <c r="K132" s="46" t="s">
        <v>49</v>
      </c>
      <c r="L132" s="46" t="s">
        <v>113</v>
      </c>
      <c r="M132" s="46" t="s">
        <v>51</v>
      </c>
      <c r="N132" s="46" t="s">
        <v>114</v>
      </c>
      <c r="O132" s="46"/>
      <c r="P132" s="46"/>
    </row>
    <row r="133" customFormat="false" ht="73.45" hidden="false" customHeight="false" outlineLevel="0" collapsed="false">
      <c r="B133" s="46" t="n">
        <v>124</v>
      </c>
      <c r="C133" s="64" t="s">
        <v>650</v>
      </c>
      <c r="D133" s="48" t="s">
        <v>71</v>
      </c>
      <c r="E133" s="48" t="s">
        <v>121</v>
      </c>
      <c r="F133" s="64" t="s">
        <v>122</v>
      </c>
      <c r="G133" s="66" t="s">
        <v>647</v>
      </c>
      <c r="H133" s="64" t="s">
        <v>651</v>
      </c>
      <c r="I133" s="64" t="s">
        <v>244</v>
      </c>
      <c r="J133" s="64" t="s">
        <v>652</v>
      </c>
      <c r="K133" s="46" t="s">
        <v>49</v>
      </c>
      <c r="L133" s="46" t="s">
        <v>50</v>
      </c>
      <c r="M133" s="46" t="s">
        <v>51</v>
      </c>
      <c r="N133" s="46" t="s">
        <v>50</v>
      </c>
      <c r="O133" s="46"/>
      <c r="P133" s="46"/>
    </row>
    <row r="134" customFormat="false" ht="310.8" hidden="false" customHeight="false" outlineLevel="0" collapsed="false">
      <c r="B134" s="31" t="n">
        <v>125</v>
      </c>
      <c r="C134" s="32" t="s">
        <v>653</v>
      </c>
      <c r="D134" s="32" t="s">
        <v>71</v>
      </c>
      <c r="E134" s="32" t="s">
        <v>156</v>
      </c>
      <c r="F134" s="32" t="s">
        <v>654</v>
      </c>
      <c r="G134" s="31" t="s">
        <v>655</v>
      </c>
      <c r="H134" s="31" t="s">
        <v>656</v>
      </c>
      <c r="I134" s="32" t="s">
        <v>15</v>
      </c>
      <c r="J134" s="32" t="s">
        <v>657</v>
      </c>
      <c r="K134" s="33" t="s">
        <v>49</v>
      </c>
      <c r="L134" s="33" t="s">
        <v>285</v>
      </c>
      <c r="M134" s="33" t="s">
        <v>51</v>
      </c>
      <c r="N134" s="34" t="s">
        <v>286</v>
      </c>
      <c r="O134" s="32" t="n">
        <v>0.08</v>
      </c>
      <c r="P134" s="32" t="s">
        <v>658</v>
      </c>
    </row>
    <row r="135" customFormat="false" ht="173.45" hidden="false" customHeight="false" outlineLevel="0" collapsed="false">
      <c r="B135" s="31" t="n">
        <v>126</v>
      </c>
      <c r="C135" s="32" t="s">
        <v>659</v>
      </c>
      <c r="D135" s="32" t="s">
        <v>71</v>
      </c>
      <c r="E135" s="32" t="s">
        <v>121</v>
      </c>
      <c r="F135" s="32" t="s">
        <v>128</v>
      </c>
      <c r="G135" s="31" t="s">
        <v>660</v>
      </c>
      <c r="H135" s="31" t="s">
        <v>168</v>
      </c>
      <c r="I135" s="32" t="s">
        <v>244</v>
      </c>
      <c r="J135" s="32" t="s">
        <v>661</v>
      </c>
      <c r="K135" s="33" t="s">
        <v>49</v>
      </c>
      <c r="L135" s="33" t="s">
        <v>50</v>
      </c>
      <c r="M135" s="33" t="s">
        <v>51</v>
      </c>
      <c r="N135" s="34" t="s">
        <v>50</v>
      </c>
    </row>
    <row r="136" customFormat="false" ht="287.95" hidden="false" customHeight="false" outlineLevel="0" collapsed="false">
      <c r="B136" s="31" t="n">
        <v>127</v>
      </c>
      <c r="C136" s="32" t="s">
        <v>662</v>
      </c>
      <c r="D136" s="32" t="s">
        <v>53</v>
      </c>
      <c r="E136" s="32" t="s">
        <v>349</v>
      </c>
      <c r="F136" s="32" t="s">
        <v>663</v>
      </c>
      <c r="G136" s="31" t="s">
        <v>664</v>
      </c>
      <c r="H136" s="31" t="s">
        <v>665</v>
      </c>
      <c r="I136" s="32" t="s">
        <v>244</v>
      </c>
      <c r="J136" s="32" t="s">
        <v>666</v>
      </c>
      <c r="K136" s="33" t="s">
        <v>49</v>
      </c>
      <c r="L136" s="33" t="s">
        <v>50</v>
      </c>
      <c r="M136" s="33" t="s">
        <v>51</v>
      </c>
      <c r="N136" s="34" t="s">
        <v>50</v>
      </c>
    </row>
    <row r="137" customFormat="false" ht="138.55" hidden="false" customHeight="false" outlineLevel="0" collapsed="false">
      <c r="B137" s="31" t="n">
        <v>128</v>
      </c>
      <c r="C137" s="32" t="s">
        <v>667</v>
      </c>
      <c r="D137" s="32" t="s">
        <v>71</v>
      </c>
      <c r="E137" s="32" t="s">
        <v>88</v>
      </c>
      <c r="F137" s="32" t="s">
        <v>223</v>
      </c>
      <c r="G137" s="31" t="s">
        <v>668</v>
      </c>
      <c r="H137" s="31" t="s">
        <v>669</v>
      </c>
      <c r="I137" s="32" t="s">
        <v>244</v>
      </c>
      <c r="J137" s="32" t="s">
        <v>670</v>
      </c>
      <c r="K137" s="33" t="s">
        <v>49</v>
      </c>
      <c r="L137" s="33" t="s">
        <v>50</v>
      </c>
      <c r="M137" s="33" t="s">
        <v>51</v>
      </c>
      <c r="N137" s="34" t="s">
        <v>50</v>
      </c>
    </row>
    <row r="138" customFormat="false" ht="230.7" hidden="false" customHeight="false" outlineLevel="0" collapsed="false">
      <c r="B138" s="31" t="n">
        <v>129</v>
      </c>
      <c r="C138" s="32" t="s">
        <v>671</v>
      </c>
      <c r="D138" s="32" t="s">
        <v>65</v>
      </c>
      <c r="E138" s="32" t="s">
        <v>211</v>
      </c>
      <c r="F138" s="32" t="s">
        <v>672</v>
      </c>
      <c r="G138" s="31" t="s">
        <v>673</v>
      </c>
      <c r="H138" s="31" t="s">
        <v>674</v>
      </c>
      <c r="I138" s="32" t="s">
        <v>111</v>
      </c>
      <c r="J138" s="32" t="s">
        <v>675</v>
      </c>
      <c r="K138" s="33" t="s">
        <v>49</v>
      </c>
      <c r="L138" s="33" t="s">
        <v>113</v>
      </c>
      <c r="M138" s="33" t="s">
        <v>51</v>
      </c>
      <c r="N138" s="34" t="s">
        <v>114</v>
      </c>
      <c r="O138" s="32" t="n">
        <v>1</v>
      </c>
      <c r="P138" s="32" t="s">
        <v>676</v>
      </c>
    </row>
    <row r="139" customFormat="false" ht="46.95" hidden="false" customHeight="false" outlineLevel="0" collapsed="false">
      <c r="B139" s="31" t="n">
        <v>130</v>
      </c>
      <c r="C139" s="32" t="s">
        <v>677</v>
      </c>
      <c r="D139" s="32" t="s">
        <v>42</v>
      </c>
      <c r="E139" s="32" t="s">
        <v>378</v>
      </c>
      <c r="F139" s="32" t="s">
        <v>586</v>
      </c>
      <c r="G139" s="31" t="s">
        <v>678</v>
      </c>
      <c r="H139" s="31" t="s">
        <v>679</v>
      </c>
      <c r="I139" s="32" t="s">
        <v>15</v>
      </c>
      <c r="J139" s="32" t="s">
        <v>680</v>
      </c>
      <c r="K139" s="33" t="s">
        <v>49</v>
      </c>
      <c r="L139" s="33" t="s">
        <v>285</v>
      </c>
      <c r="M139" s="33" t="s">
        <v>51</v>
      </c>
      <c r="N139" s="34" t="s">
        <v>286</v>
      </c>
    </row>
    <row r="140" customFormat="false" ht="242.15" hidden="false" customHeight="false" outlineLevel="0" collapsed="false">
      <c r="B140" s="31" t="n">
        <v>131</v>
      </c>
      <c r="C140" s="32" t="s">
        <v>603</v>
      </c>
      <c r="D140" s="32" t="s">
        <v>65</v>
      </c>
      <c r="E140" s="32" t="s">
        <v>216</v>
      </c>
      <c r="F140" s="32" t="s">
        <v>681</v>
      </c>
      <c r="G140" s="31" t="s">
        <v>682</v>
      </c>
      <c r="H140" s="31" t="s">
        <v>683</v>
      </c>
      <c r="I140" s="32" t="s">
        <v>15</v>
      </c>
      <c r="J140" s="32" t="s">
        <v>684</v>
      </c>
      <c r="K140" s="33" t="s">
        <v>49</v>
      </c>
      <c r="L140" s="33" t="s">
        <v>285</v>
      </c>
      <c r="M140" s="33" t="s">
        <v>51</v>
      </c>
      <c r="N140" s="34" t="s">
        <v>286</v>
      </c>
    </row>
    <row r="141" customFormat="false" ht="173.45" hidden="false" customHeight="false" outlineLevel="0" collapsed="false">
      <c r="B141" s="31" t="n">
        <v>132</v>
      </c>
      <c r="C141" s="32" t="s">
        <v>685</v>
      </c>
      <c r="D141" s="32" t="s">
        <v>65</v>
      </c>
      <c r="E141" s="32" t="s">
        <v>134</v>
      </c>
      <c r="F141" s="32" t="s">
        <v>686</v>
      </c>
      <c r="G141" s="31" t="s">
        <v>687</v>
      </c>
      <c r="H141" s="31" t="s">
        <v>688</v>
      </c>
      <c r="I141" s="32" t="s">
        <v>15</v>
      </c>
      <c r="J141" s="32" t="s">
        <v>689</v>
      </c>
      <c r="K141" s="33" t="s">
        <v>49</v>
      </c>
      <c r="L141" s="33" t="s">
        <v>285</v>
      </c>
      <c r="M141" s="33" t="s">
        <v>51</v>
      </c>
      <c r="N141" s="34" t="s">
        <v>286</v>
      </c>
    </row>
    <row r="142" customFormat="false" ht="162" hidden="false" customHeight="false" outlineLevel="0" collapsed="false">
      <c r="B142" s="31" t="n">
        <v>133</v>
      </c>
      <c r="C142" s="32" t="s">
        <v>690</v>
      </c>
      <c r="D142" s="32" t="s">
        <v>71</v>
      </c>
      <c r="E142" s="32" t="s">
        <v>121</v>
      </c>
      <c r="F142" s="32" t="s">
        <v>201</v>
      </c>
      <c r="G142" s="31" t="s">
        <v>691</v>
      </c>
      <c r="H142" s="31" t="s">
        <v>692</v>
      </c>
      <c r="I142" s="32" t="s">
        <v>15</v>
      </c>
      <c r="J142" s="32" t="s">
        <v>693</v>
      </c>
      <c r="K142" s="33" t="s">
        <v>49</v>
      </c>
      <c r="L142" s="33" t="s">
        <v>285</v>
      </c>
      <c r="M142" s="33" t="s">
        <v>51</v>
      </c>
      <c r="N142" s="34" t="s">
        <v>286</v>
      </c>
    </row>
    <row r="143" customFormat="false" ht="58.4" hidden="false" customHeight="false" outlineLevel="0" collapsed="false">
      <c r="B143" s="31" t="n">
        <v>134</v>
      </c>
      <c r="C143" s="32" t="s">
        <v>694</v>
      </c>
      <c r="D143" s="32" t="s">
        <v>53</v>
      </c>
      <c r="E143" s="32" t="s">
        <v>232</v>
      </c>
      <c r="F143" s="32" t="s">
        <v>317</v>
      </c>
      <c r="G143" s="31" t="s">
        <v>695</v>
      </c>
      <c r="H143" s="31" t="s">
        <v>696</v>
      </c>
      <c r="I143" s="32" t="s">
        <v>15</v>
      </c>
      <c r="J143" s="32" t="s">
        <v>697</v>
      </c>
      <c r="K143" s="33" t="s">
        <v>49</v>
      </c>
      <c r="L143" s="33" t="s">
        <v>285</v>
      </c>
      <c r="M143" s="33" t="s">
        <v>51</v>
      </c>
      <c r="N143" s="34" t="s">
        <v>286</v>
      </c>
      <c r="O143" s="32" t="n">
        <v>0.025</v>
      </c>
      <c r="P143" s="32" t="s">
        <v>698</v>
      </c>
    </row>
    <row r="144" customFormat="false" ht="58.4" hidden="false" customHeight="false" outlineLevel="0" collapsed="false">
      <c r="B144" s="31" t="n">
        <v>135</v>
      </c>
      <c r="C144" s="32" t="s">
        <v>699</v>
      </c>
      <c r="D144" s="32" t="s">
        <v>53</v>
      </c>
      <c r="E144" s="32" t="s">
        <v>232</v>
      </c>
      <c r="F144" s="32" t="s">
        <v>317</v>
      </c>
      <c r="G144" s="31" t="s">
        <v>695</v>
      </c>
      <c r="H144" s="31" t="s">
        <v>696</v>
      </c>
      <c r="I144" s="32" t="s">
        <v>15</v>
      </c>
      <c r="J144" s="32" t="s">
        <v>700</v>
      </c>
      <c r="K144" s="33" t="s">
        <v>49</v>
      </c>
      <c r="L144" s="33" t="s">
        <v>285</v>
      </c>
      <c r="M144" s="33" t="s">
        <v>51</v>
      </c>
      <c r="N144" s="34" t="s">
        <v>286</v>
      </c>
      <c r="O144" s="32" t="n">
        <v>0.15</v>
      </c>
      <c r="P144" s="32" t="s">
        <v>698</v>
      </c>
    </row>
    <row r="145" customFormat="false" ht="81.3" hidden="false" customHeight="false" outlineLevel="0" collapsed="false">
      <c r="B145" s="31" t="n">
        <v>136</v>
      </c>
      <c r="C145" s="32" t="s">
        <v>701</v>
      </c>
      <c r="D145" s="32" t="s">
        <v>702</v>
      </c>
      <c r="E145" s="32" t="s">
        <v>703</v>
      </c>
      <c r="F145" s="32" t="s">
        <v>704</v>
      </c>
      <c r="G145" s="31" t="s">
        <v>705</v>
      </c>
      <c r="H145" s="31" t="s">
        <v>706</v>
      </c>
      <c r="I145" s="32" t="s">
        <v>111</v>
      </c>
      <c r="J145" s="32" t="s">
        <v>707</v>
      </c>
      <c r="K145" s="33" t="s">
        <v>49</v>
      </c>
      <c r="L145" s="33" t="s">
        <v>113</v>
      </c>
      <c r="M145" s="33" t="s">
        <v>51</v>
      </c>
      <c r="N145" s="34" t="s">
        <v>114</v>
      </c>
    </row>
    <row r="146" customFormat="false" ht="115.65" hidden="false" customHeight="false" outlineLevel="0" collapsed="false">
      <c r="B146" s="31" t="n">
        <v>137</v>
      </c>
      <c r="C146" s="32" t="s">
        <v>708</v>
      </c>
      <c r="D146" s="32" t="s">
        <v>702</v>
      </c>
      <c r="E146" s="32" t="s">
        <v>709</v>
      </c>
      <c r="F146" s="32" t="s">
        <v>710</v>
      </c>
      <c r="G146" s="31" t="s">
        <v>711</v>
      </c>
      <c r="H146" s="31" t="s">
        <v>712</v>
      </c>
      <c r="I146" s="32" t="s">
        <v>15</v>
      </c>
      <c r="J146" s="32" t="s">
        <v>713</v>
      </c>
      <c r="K146" s="33" t="s">
        <v>49</v>
      </c>
      <c r="L146" s="33" t="s">
        <v>285</v>
      </c>
      <c r="M146" s="33" t="s">
        <v>51</v>
      </c>
      <c r="N146" s="34" t="s">
        <v>286</v>
      </c>
    </row>
    <row r="147" customFormat="false" ht="69.85" hidden="false" customHeight="false" outlineLevel="0" collapsed="false">
      <c r="B147" s="31" t="n">
        <v>138</v>
      </c>
      <c r="C147" s="32" t="s">
        <v>714</v>
      </c>
      <c r="D147" s="32" t="s">
        <v>420</v>
      </c>
      <c r="E147" s="32" t="s">
        <v>715</v>
      </c>
      <c r="F147" s="32" t="s">
        <v>716</v>
      </c>
      <c r="G147" s="31" t="s">
        <v>230</v>
      </c>
      <c r="H147" s="31" t="s">
        <v>717</v>
      </c>
      <c r="I147" s="32" t="s">
        <v>15</v>
      </c>
      <c r="J147" s="32" t="s">
        <v>718</v>
      </c>
      <c r="K147" s="33" t="s">
        <v>49</v>
      </c>
      <c r="L147" s="33" t="s">
        <v>285</v>
      </c>
      <c r="M147" s="33" t="s">
        <v>51</v>
      </c>
      <c r="N147" s="34" t="s">
        <v>286</v>
      </c>
    </row>
    <row r="148" customFormat="false" ht="104.2" hidden="false" customHeight="false" outlineLevel="0" collapsed="false">
      <c r="B148" s="31" t="n">
        <v>139</v>
      </c>
      <c r="C148" s="32" t="s">
        <v>719</v>
      </c>
      <c r="D148" s="32" t="s">
        <v>42</v>
      </c>
      <c r="E148" s="32" t="s">
        <v>83</v>
      </c>
      <c r="F148" s="32" t="s">
        <v>720</v>
      </c>
      <c r="G148" s="31" t="s">
        <v>647</v>
      </c>
      <c r="H148" s="31" t="s">
        <v>721</v>
      </c>
      <c r="I148" s="32" t="s">
        <v>47</v>
      </c>
      <c r="J148" s="32" t="s">
        <v>722</v>
      </c>
      <c r="K148" s="33" t="s">
        <v>49</v>
      </c>
      <c r="L148" s="33" t="s">
        <v>50</v>
      </c>
      <c r="M148" s="33" t="s">
        <v>51</v>
      </c>
      <c r="N148" s="34" t="s">
        <v>50</v>
      </c>
    </row>
    <row r="149" customFormat="false" ht="54.2" hidden="false" customHeight="false" outlineLevel="0" collapsed="false">
      <c r="B149" s="31" t="n">
        <v>140</v>
      </c>
      <c r="C149" s="32" t="s">
        <v>723</v>
      </c>
      <c r="D149" s="32" t="s">
        <v>42</v>
      </c>
      <c r="E149" s="32" t="s">
        <v>83</v>
      </c>
      <c r="F149" s="32" t="s">
        <v>724</v>
      </c>
      <c r="G149" s="31" t="s">
        <v>725</v>
      </c>
      <c r="H149" s="31" t="s">
        <v>726</v>
      </c>
      <c r="I149" s="32" t="s">
        <v>47</v>
      </c>
      <c r="J149" s="32" t="s">
        <v>727</v>
      </c>
      <c r="K149" s="33" t="s">
        <v>49</v>
      </c>
      <c r="L149" s="33" t="s">
        <v>50</v>
      </c>
      <c r="M149" s="33" t="s">
        <v>51</v>
      </c>
      <c r="N149" s="34" t="s">
        <v>50</v>
      </c>
    </row>
    <row r="150" customFormat="false" ht="127.1" hidden="false" customHeight="false" outlineLevel="0" collapsed="false">
      <c r="B150" s="31" t="n">
        <v>141</v>
      </c>
      <c r="C150" s="32" t="s">
        <v>728</v>
      </c>
      <c r="D150" s="32" t="s">
        <v>42</v>
      </c>
      <c r="E150" s="32" t="s">
        <v>261</v>
      </c>
      <c r="F150" s="32" t="s">
        <v>729</v>
      </c>
      <c r="G150" s="31" t="s">
        <v>730</v>
      </c>
      <c r="H150" s="31" t="s">
        <v>731</v>
      </c>
      <c r="I150" s="32" t="s">
        <v>47</v>
      </c>
      <c r="J150" s="32" t="s">
        <v>732</v>
      </c>
      <c r="K150" s="33" t="s">
        <v>49</v>
      </c>
      <c r="L150" s="33" t="s">
        <v>50</v>
      </c>
      <c r="M150" s="33" t="s">
        <v>51</v>
      </c>
      <c r="N150" s="34" t="s">
        <v>50</v>
      </c>
    </row>
    <row r="151" customFormat="false" ht="184.9" hidden="false" customHeight="false" outlineLevel="0" collapsed="false">
      <c r="B151" s="31" t="n">
        <v>142</v>
      </c>
      <c r="C151" s="32" t="s">
        <v>733</v>
      </c>
      <c r="D151" s="32" t="s">
        <v>65</v>
      </c>
      <c r="E151" s="32" t="s">
        <v>211</v>
      </c>
      <c r="F151" s="32" t="s">
        <v>636</v>
      </c>
      <c r="G151" s="31" t="s">
        <v>734</v>
      </c>
      <c r="H151" s="31" t="s">
        <v>735</v>
      </c>
      <c r="I151" s="32" t="s">
        <v>736</v>
      </c>
      <c r="J151" s="32" t="s">
        <v>737</v>
      </c>
      <c r="K151" s="33" t="s">
        <v>49</v>
      </c>
      <c r="L151" s="33" t="s">
        <v>50</v>
      </c>
      <c r="M151" s="33" t="s">
        <v>51</v>
      </c>
      <c r="N151" s="34" t="s">
        <v>50</v>
      </c>
    </row>
    <row r="152" customFormat="false" ht="92.75" hidden="false" customHeight="false" outlineLevel="0" collapsed="false">
      <c r="B152" s="31" t="n">
        <v>143</v>
      </c>
      <c r="C152" s="32" t="s">
        <v>738</v>
      </c>
      <c r="D152" s="32" t="s">
        <v>71</v>
      </c>
      <c r="E152" s="32" t="s">
        <v>88</v>
      </c>
      <c r="F152" s="32" t="s">
        <v>282</v>
      </c>
      <c r="G152" s="31" t="s">
        <v>739</v>
      </c>
      <c r="H152" s="31" t="s">
        <v>740</v>
      </c>
      <c r="I152" s="32" t="s">
        <v>741</v>
      </c>
      <c r="J152" s="32" t="s">
        <v>742</v>
      </c>
      <c r="K152" s="33" t="s">
        <v>49</v>
      </c>
      <c r="L152" s="33" t="s">
        <v>50</v>
      </c>
      <c r="M152" s="33" t="s">
        <v>51</v>
      </c>
      <c r="N152" s="34" t="s">
        <v>50</v>
      </c>
    </row>
    <row r="153" customFormat="false" ht="276.5" hidden="false" customHeight="false" outlineLevel="0" collapsed="false">
      <c r="B153" s="31" t="n">
        <v>144</v>
      </c>
      <c r="C153" s="32" t="s">
        <v>743</v>
      </c>
      <c r="D153" s="32" t="s">
        <v>71</v>
      </c>
      <c r="E153" s="32" t="s">
        <v>301</v>
      </c>
      <c r="F153" s="32" t="s">
        <v>744</v>
      </c>
      <c r="G153" s="31" t="s">
        <v>745</v>
      </c>
      <c r="H153" s="31" t="s">
        <v>746</v>
      </c>
      <c r="I153" s="32" t="s">
        <v>747</v>
      </c>
      <c r="J153" s="32" t="s">
        <v>748</v>
      </c>
      <c r="K153" s="33" t="s">
        <v>49</v>
      </c>
      <c r="L153" s="33" t="s">
        <v>50</v>
      </c>
      <c r="M153" s="33" t="s">
        <v>51</v>
      </c>
      <c r="N153" s="34" t="s">
        <v>50</v>
      </c>
    </row>
    <row r="154" customFormat="false" ht="230.7" hidden="false" customHeight="false" outlineLevel="0" collapsed="false">
      <c r="B154" s="31" t="n">
        <v>145</v>
      </c>
      <c r="C154" s="32" t="s">
        <v>749</v>
      </c>
      <c r="D154" s="32" t="s">
        <v>71</v>
      </c>
      <c r="E154" s="32" t="s">
        <v>251</v>
      </c>
      <c r="F154" s="32" t="s">
        <v>750</v>
      </c>
      <c r="G154" s="31" t="s">
        <v>751</v>
      </c>
      <c r="H154" s="31" t="s">
        <v>752</v>
      </c>
      <c r="I154" s="32" t="s">
        <v>741</v>
      </c>
      <c r="J154" s="32" t="s">
        <v>753</v>
      </c>
      <c r="K154" s="33" t="s">
        <v>49</v>
      </c>
      <c r="L154" s="33" t="s">
        <v>50</v>
      </c>
      <c r="M154" s="33" t="s">
        <v>51</v>
      </c>
      <c r="N154" s="34" t="s">
        <v>50</v>
      </c>
    </row>
    <row r="155" customFormat="false" ht="127.1" hidden="false" customHeight="false" outlineLevel="0" collapsed="false">
      <c r="B155" s="31" t="n">
        <v>146</v>
      </c>
      <c r="C155" s="32" t="s">
        <v>754</v>
      </c>
      <c r="D155" s="32" t="s">
        <v>71</v>
      </c>
      <c r="E155" s="32" t="s">
        <v>121</v>
      </c>
      <c r="F155" s="32" t="s">
        <v>128</v>
      </c>
      <c r="G155" s="31" t="s">
        <v>755</v>
      </c>
      <c r="H155" s="31" t="s">
        <v>756</v>
      </c>
      <c r="I155" s="32" t="s">
        <v>111</v>
      </c>
      <c r="J155" s="32" t="s">
        <v>757</v>
      </c>
      <c r="K155" s="33" t="s">
        <v>49</v>
      </c>
      <c r="L155" s="33" t="s">
        <v>113</v>
      </c>
      <c r="M155" s="33" t="s">
        <v>51</v>
      </c>
      <c r="N155" s="34" t="s">
        <v>114</v>
      </c>
    </row>
    <row r="156" customFormat="false" ht="196.35" hidden="false" customHeight="false" outlineLevel="0" collapsed="false">
      <c r="B156" s="31" t="n">
        <v>147</v>
      </c>
      <c r="C156" s="32" t="s">
        <v>758</v>
      </c>
      <c r="D156" s="32" t="s">
        <v>53</v>
      </c>
      <c r="E156" s="32" t="s">
        <v>183</v>
      </c>
      <c r="F156" s="32" t="s">
        <v>184</v>
      </c>
      <c r="G156" s="31" t="s">
        <v>759</v>
      </c>
      <c r="H156" s="31" t="s">
        <v>362</v>
      </c>
      <c r="I156" s="32" t="s">
        <v>111</v>
      </c>
      <c r="J156" s="32" t="s">
        <v>760</v>
      </c>
      <c r="K156" s="33" t="s">
        <v>49</v>
      </c>
      <c r="L156" s="33" t="s">
        <v>113</v>
      </c>
      <c r="M156" s="33" t="s">
        <v>51</v>
      </c>
      <c r="N156" s="34" t="s">
        <v>114</v>
      </c>
    </row>
    <row r="157" customFormat="false" ht="69.85" hidden="false" customHeight="false" outlineLevel="0" collapsed="false">
      <c r="B157" s="31" t="n">
        <v>148</v>
      </c>
      <c r="C157" s="32" t="s">
        <v>761</v>
      </c>
      <c r="D157" s="32" t="s">
        <v>65</v>
      </c>
      <c r="E157" s="32" t="s">
        <v>116</v>
      </c>
      <c r="F157" s="32" t="s">
        <v>289</v>
      </c>
      <c r="G157" s="31" t="s">
        <v>762</v>
      </c>
      <c r="H157" s="31" t="s">
        <v>763</v>
      </c>
      <c r="I157" s="32" t="s">
        <v>111</v>
      </c>
      <c r="J157" s="32" t="s">
        <v>764</v>
      </c>
      <c r="K157" s="33" t="s">
        <v>49</v>
      </c>
      <c r="L157" s="33" t="s">
        <v>113</v>
      </c>
      <c r="M157" s="33" t="s">
        <v>51</v>
      </c>
      <c r="N157" s="34" t="s">
        <v>114</v>
      </c>
    </row>
    <row r="158" customFormat="false" ht="138.55" hidden="false" customHeight="false" outlineLevel="0" collapsed="false">
      <c r="B158" s="31" t="n">
        <v>149</v>
      </c>
      <c r="C158" s="32" t="s">
        <v>765</v>
      </c>
      <c r="D158" s="32" t="s">
        <v>65</v>
      </c>
      <c r="E158" s="32" t="s">
        <v>211</v>
      </c>
      <c r="F158" s="32" t="s">
        <v>766</v>
      </c>
      <c r="G158" s="31" t="s">
        <v>767</v>
      </c>
      <c r="H158" s="31" t="s">
        <v>768</v>
      </c>
      <c r="I158" s="32" t="s">
        <v>111</v>
      </c>
      <c r="J158" s="32" t="s">
        <v>769</v>
      </c>
      <c r="K158" s="33" t="s">
        <v>49</v>
      </c>
      <c r="L158" s="33" t="s">
        <v>113</v>
      </c>
      <c r="M158" s="33" t="s">
        <v>51</v>
      </c>
      <c r="N158" s="34" t="s">
        <v>114</v>
      </c>
    </row>
    <row r="159" customFormat="false" ht="104.2" hidden="false" customHeight="false" outlineLevel="0" collapsed="false">
      <c r="B159" s="31" t="n">
        <v>150</v>
      </c>
      <c r="C159" s="32" t="s">
        <v>770</v>
      </c>
      <c r="D159" s="32" t="s">
        <v>53</v>
      </c>
      <c r="E159" s="32" t="s">
        <v>333</v>
      </c>
      <c r="F159" s="32" t="s">
        <v>771</v>
      </c>
      <c r="G159" s="31" t="s">
        <v>772</v>
      </c>
      <c r="H159" s="31" t="s">
        <v>773</v>
      </c>
      <c r="I159" s="32" t="s">
        <v>111</v>
      </c>
      <c r="J159" s="32" t="s">
        <v>774</v>
      </c>
      <c r="K159" s="33" t="s">
        <v>49</v>
      </c>
      <c r="L159" s="33" t="s">
        <v>113</v>
      </c>
      <c r="M159" s="33" t="s">
        <v>51</v>
      </c>
      <c r="N159" s="34" t="s">
        <v>114</v>
      </c>
    </row>
    <row r="160" customFormat="false" ht="265.05" hidden="false" customHeight="false" outlineLevel="0" collapsed="false">
      <c r="B160" s="31" t="n">
        <v>151</v>
      </c>
      <c r="C160" s="32" t="s">
        <v>775</v>
      </c>
      <c r="D160" s="32" t="s">
        <v>42</v>
      </c>
      <c r="E160" s="32" t="s">
        <v>776</v>
      </c>
      <c r="F160" s="32" t="s">
        <v>777</v>
      </c>
      <c r="G160" s="31" t="s">
        <v>778</v>
      </c>
      <c r="H160" s="31" t="s">
        <v>779</v>
      </c>
      <c r="I160" s="32" t="s">
        <v>111</v>
      </c>
      <c r="J160" s="32" t="s">
        <v>780</v>
      </c>
      <c r="K160" s="33" t="s">
        <v>49</v>
      </c>
      <c r="L160" s="33" t="s">
        <v>113</v>
      </c>
      <c r="M160" s="33" t="s">
        <v>51</v>
      </c>
      <c r="N160" s="34" t="s">
        <v>114</v>
      </c>
    </row>
    <row r="161" customFormat="false" ht="104.2" hidden="false" customHeight="false" outlineLevel="0" collapsed="false">
      <c r="B161" s="31" t="n">
        <v>152</v>
      </c>
      <c r="C161" s="32" t="s">
        <v>781</v>
      </c>
      <c r="D161" s="32" t="s">
        <v>71</v>
      </c>
      <c r="E161" s="32" t="s">
        <v>301</v>
      </c>
      <c r="F161" s="32" t="s">
        <v>782</v>
      </c>
      <c r="G161" s="31" t="s">
        <v>783</v>
      </c>
      <c r="H161" s="31" t="s">
        <v>784</v>
      </c>
      <c r="I161" s="32" t="s">
        <v>111</v>
      </c>
      <c r="J161" s="32" t="s">
        <v>785</v>
      </c>
      <c r="K161" s="33" t="s">
        <v>49</v>
      </c>
      <c r="L161" s="33" t="s">
        <v>113</v>
      </c>
      <c r="M161" s="33" t="s">
        <v>51</v>
      </c>
      <c r="N161" s="34" t="s">
        <v>114</v>
      </c>
      <c r="O161" s="32" t="n">
        <v>1</v>
      </c>
      <c r="P161" s="32" t="s">
        <v>698</v>
      </c>
    </row>
    <row r="162" customFormat="false" ht="162" hidden="false" customHeight="false" outlineLevel="0" collapsed="false">
      <c r="B162" s="31" t="n">
        <v>153</v>
      </c>
      <c r="C162" s="32" t="s">
        <v>786</v>
      </c>
      <c r="D162" s="32" t="s">
        <v>65</v>
      </c>
      <c r="E162" s="32" t="s">
        <v>134</v>
      </c>
      <c r="F162" s="32" t="s">
        <v>686</v>
      </c>
      <c r="G162" s="31" t="s">
        <v>787</v>
      </c>
      <c r="H162" s="31" t="s">
        <v>788</v>
      </c>
      <c r="I162" s="32" t="s">
        <v>111</v>
      </c>
      <c r="J162" s="32" t="s">
        <v>789</v>
      </c>
      <c r="K162" s="33" t="s">
        <v>49</v>
      </c>
      <c r="L162" s="33" t="s">
        <v>113</v>
      </c>
      <c r="M162" s="33" t="s">
        <v>51</v>
      </c>
      <c r="N162" s="34" t="s">
        <v>114</v>
      </c>
    </row>
    <row r="163" customFormat="false" ht="322.25" hidden="false" customHeight="false" outlineLevel="0" collapsed="false">
      <c r="B163" s="31" t="n">
        <v>154</v>
      </c>
      <c r="C163" s="32" t="s">
        <v>790</v>
      </c>
      <c r="D163" s="32" t="s">
        <v>65</v>
      </c>
      <c r="E163" s="32" t="s">
        <v>211</v>
      </c>
      <c r="F163" s="32" t="s">
        <v>791</v>
      </c>
      <c r="G163" s="31" t="s">
        <v>792</v>
      </c>
      <c r="H163" s="31" t="s">
        <v>793</v>
      </c>
      <c r="I163" s="32" t="s">
        <v>111</v>
      </c>
      <c r="J163" s="32" t="s">
        <v>794</v>
      </c>
      <c r="K163" s="33" t="s">
        <v>49</v>
      </c>
      <c r="L163" s="33" t="s">
        <v>113</v>
      </c>
      <c r="M163" s="33" t="s">
        <v>51</v>
      </c>
      <c r="N163" s="34" t="s">
        <v>114</v>
      </c>
    </row>
    <row r="164" customFormat="false" ht="150.6" hidden="false" customHeight="false" outlineLevel="0" collapsed="false">
      <c r="B164" s="31" t="n">
        <v>155</v>
      </c>
      <c r="C164" s="32" t="s">
        <v>795</v>
      </c>
      <c r="D164" s="32" t="s">
        <v>42</v>
      </c>
      <c r="E164" s="32" t="s">
        <v>261</v>
      </c>
      <c r="F164" s="32" t="s">
        <v>262</v>
      </c>
      <c r="G164" s="31" t="s">
        <v>796</v>
      </c>
      <c r="H164" s="31" t="s">
        <v>797</v>
      </c>
      <c r="I164" s="32" t="s">
        <v>111</v>
      </c>
      <c r="J164" s="32" t="s">
        <v>798</v>
      </c>
      <c r="K164" s="33" t="s">
        <v>49</v>
      </c>
      <c r="L164" s="33" t="s">
        <v>113</v>
      </c>
      <c r="M164" s="33" t="s">
        <v>51</v>
      </c>
      <c r="N164" s="34" t="s">
        <v>114</v>
      </c>
    </row>
    <row r="165" customFormat="false" ht="230.7" hidden="false" customHeight="false" outlineLevel="0" collapsed="false">
      <c r="B165" s="31" t="n">
        <v>156</v>
      </c>
      <c r="C165" s="32" t="s">
        <v>799</v>
      </c>
      <c r="D165" s="32" t="s">
        <v>65</v>
      </c>
      <c r="E165" s="32" t="s">
        <v>116</v>
      </c>
      <c r="F165" s="32" t="s">
        <v>800</v>
      </c>
      <c r="G165" s="31" t="s">
        <v>801</v>
      </c>
      <c r="H165" s="31" t="s">
        <v>802</v>
      </c>
      <c r="I165" s="32" t="s">
        <v>244</v>
      </c>
      <c r="J165" s="32" t="s">
        <v>803</v>
      </c>
      <c r="K165" s="33" t="s">
        <v>49</v>
      </c>
      <c r="L165" s="33" t="s">
        <v>113</v>
      </c>
      <c r="M165" s="33" t="s">
        <v>51</v>
      </c>
      <c r="N165" s="34" t="s">
        <v>114</v>
      </c>
    </row>
    <row r="166" customFormat="false" ht="69.85" hidden="false" customHeight="false" outlineLevel="0" collapsed="false">
      <c r="B166" s="31" t="n">
        <v>157</v>
      </c>
      <c r="C166" s="32" t="s">
        <v>804</v>
      </c>
      <c r="D166" s="32" t="s">
        <v>65</v>
      </c>
      <c r="E166" s="32" t="s">
        <v>116</v>
      </c>
      <c r="F166" s="32" t="s">
        <v>289</v>
      </c>
      <c r="G166" s="31" t="s">
        <v>805</v>
      </c>
      <c r="H166" s="31" t="s">
        <v>806</v>
      </c>
      <c r="I166" s="32" t="s">
        <v>244</v>
      </c>
      <c r="J166" s="32" t="s">
        <v>807</v>
      </c>
      <c r="K166" s="33" t="s">
        <v>49</v>
      </c>
      <c r="L166" s="33" t="s">
        <v>113</v>
      </c>
      <c r="M166" s="33" t="s">
        <v>51</v>
      </c>
      <c r="N166" s="34" t="s">
        <v>114</v>
      </c>
    </row>
    <row r="167" customFormat="false" ht="173.45" hidden="false" customHeight="false" outlineLevel="0" collapsed="false">
      <c r="B167" s="31" t="n">
        <v>158</v>
      </c>
      <c r="C167" s="32" t="s">
        <v>808</v>
      </c>
      <c r="D167" s="32" t="s">
        <v>42</v>
      </c>
      <c r="E167" s="32" t="s">
        <v>261</v>
      </c>
      <c r="F167" s="32" t="s">
        <v>262</v>
      </c>
      <c r="G167" s="31" t="s">
        <v>809</v>
      </c>
      <c r="H167" s="31" t="s">
        <v>810</v>
      </c>
      <c r="I167" s="32" t="s">
        <v>244</v>
      </c>
      <c r="J167" s="32" t="s">
        <v>811</v>
      </c>
      <c r="K167" s="33" t="s">
        <v>49</v>
      </c>
      <c r="L167" s="33" t="s">
        <v>113</v>
      </c>
      <c r="M167" s="33" t="s">
        <v>51</v>
      </c>
      <c r="N167" s="34" t="s">
        <v>114</v>
      </c>
    </row>
    <row r="168" customFormat="false" ht="115.65" hidden="false" customHeight="false" outlineLevel="0" collapsed="false">
      <c r="B168" s="31" t="n">
        <v>159</v>
      </c>
      <c r="C168" s="32" t="s">
        <v>812</v>
      </c>
      <c r="D168" s="32" t="s">
        <v>65</v>
      </c>
      <c r="E168" s="32" t="s">
        <v>116</v>
      </c>
      <c r="F168" s="32" t="s">
        <v>117</v>
      </c>
      <c r="G168" s="31" t="s">
        <v>813</v>
      </c>
      <c r="H168" s="31" t="s">
        <v>118</v>
      </c>
      <c r="I168" s="32" t="s">
        <v>244</v>
      </c>
      <c r="J168" s="32" t="s">
        <v>814</v>
      </c>
      <c r="K168" s="33" t="s">
        <v>49</v>
      </c>
      <c r="L168" s="33" t="s">
        <v>113</v>
      </c>
      <c r="M168" s="33" t="s">
        <v>51</v>
      </c>
      <c r="N168" s="34" t="s">
        <v>114</v>
      </c>
    </row>
    <row r="169" customFormat="false" ht="184.9" hidden="false" customHeight="false" outlineLevel="0" collapsed="false">
      <c r="B169" s="31" t="n">
        <v>160</v>
      </c>
      <c r="C169" s="32" t="s">
        <v>815</v>
      </c>
      <c r="D169" s="32" t="s">
        <v>65</v>
      </c>
      <c r="E169" s="32" t="s">
        <v>211</v>
      </c>
      <c r="F169" s="32" t="s">
        <v>613</v>
      </c>
      <c r="G169" s="31" t="s">
        <v>816</v>
      </c>
      <c r="H169" s="31" t="s">
        <v>817</v>
      </c>
      <c r="I169" s="32" t="s">
        <v>244</v>
      </c>
      <c r="J169" s="32" t="s">
        <v>818</v>
      </c>
      <c r="K169" s="33" t="s">
        <v>49</v>
      </c>
      <c r="L169" s="33" t="s">
        <v>113</v>
      </c>
      <c r="M169" s="33" t="s">
        <v>51</v>
      </c>
      <c r="N169" s="34" t="s">
        <v>114</v>
      </c>
    </row>
    <row r="170" customFormat="false" ht="81.3" hidden="false" customHeight="false" outlineLevel="0" collapsed="false">
      <c r="B170" s="31" t="n">
        <v>161</v>
      </c>
      <c r="C170" s="32" t="s">
        <v>819</v>
      </c>
      <c r="D170" s="32" t="s">
        <v>71</v>
      </c>
      <c r="E170" s="32" t="s">
        <v>121</v>
      </c>
      <c r="F170" s="32" t="s">
        <v>820</v>
      </c>
      <c r="G170" s="31" t="s">
        <v>821</v>
      </c>
      <c r="H170" s="31" t="s">
        <v>822</v>
      </c>
      <c r="I170" s="32" t="s">
        <v>823</v>
      </c>
      <c r="J170" s="32" t="s">
        <v>824</v>
      </c>
      <c r="K170" s="33" t="s">
        <v>49</v>
      </c>
      <c r="L170" s="33" t="s">
        <v>113</v>
      </c>
      <c r="M170" s="33" t="s">
        <v>51</v>
      </c>
      <c r="N170" s="34" t="s">
        <v>114</v>
      </c>
    </row>
    <row r="171" customFormat="false" ht="471.65" hidden="false" customHeight="false" outlineLevel="0" collapsed="false">
      <c r="B171" s="31" t="n">
        <v>162</v>
      </c>
      <c r="C171" s="32" t="s">
        <v>825</v>
      </c>
      <c r="D171" s="32" t="s">
        <v>71</v>
      </c>
      <c r="E171" s="32" t="s">
        <v>121</v>
      </c>
      <c r="F171" s="32" t="s">
        <v>128</v>
      </c>
      <c r="G171" s="31" t="s">
        <v>796</v>
      </c>
      <c r="H171" s="31" t="s">
        <v>826</v>
      </c>
      <c r="I171" s="32" t="s">
        <v>244</v>
      </c>
      <c r="J171" s="32" t="s">
        <v>827</v>
      </c>
      <c r="K171" s="33" t="s">
        <v>49</v>
      </c>
      <c r="L171" s="33" t="s">
        <v>113</v>
      </c>
      <c r="M171" s="33" t="s">
        <v>51</v>
      </c>
      <c r="N171" s="34" t="s">
        <v>114</v>
      </c>
    </row>
    <row r="172" customFormat="false" ht="219.25" hidden="false" customHeight="false" outlineLevel="0" collapsed="false">
      <c r="B172" s="31" t="n">
        <v>163</v>
      </c>
      <c r="C172" s="32" t="s">
        <v>828</v>
      </c>
      <c r="D172" s="32" t="s">
        <v>53</v>
      </c>
      <c r="E172" s="32" t="s">
        <v>54</v>
      </c>
      <c r="F172" s="32" t="s">
        <v>829</v>
      </c>
      <c r="G172" s="31" t="s">
        <v>830</v>
      </c>
      <c r="H172" s="31" t="s">
        <v>831</v>
      </c>
      <c r="I172" s="32" t="s">
        <v>244</v>
      </c>
      <c r="J172" s="32" t="s">
        <v>832</v>
      </c>
      <c r="K172" s="33" t="s">
        <v>49</v>
      </c>
      <c r="L172" s="33" t="s">
        <v>113</v>
      </c>
      <c r="M172" s="33" t="s">
        <v>51</v>
      </c>
      <c r="N172" s="34" t="s">
        <v>114</v>
      </c>
    </row>
    <row r="173" customFormat="false" ht="104.2" hidden="false" customHeight="false" outlineLevel="0" collapsed="false">
      <c r="B173" s="31" t="n">
        <v>164</v>
      </c>
      <c r="C173" s="32" t="s">
        <v>833</v>
      </c>
      <c r="D173" s="32" t="s">
        <v>53</v>
      </c>
      <c r="E173" s="32" t="s">
        <v>183</v>
      </c>
      <c r="F173" s="32" t="s">
        <v>834</v>
      </c>
      <c r="G173" s="31" t="s">
        <v>734</v>
      </c>
      <c r="H173" s="31" t="s">
        <v>835</v>
      </c>
      <c r="I173" s="32" t="s">
        <v>15</v>
      </c>
      <c r="J173" s="32" t="s">
        <v>836</v>
      </c>
      <c r="K173" s="33" t="s">
        <v>49</v>
      </c>
      <c r="L173" s="33" t="s">
        <v>285</v>
      </c>
      <c r="M173" s="33" t="s">
        <v>51</v>
      </c>
      <c r="N173" s="34" t="s">
        <v>286</v>
      </c>
    </row>
    <row r="174" customFormat="false" ht="69.85" hidden="false" customHeight="false" outlineLevel="0" collapsed="false">
      <c r="B174" s="31" t="n">
        <v>165</v>
      </c>
      <c r="C174" s="32" t="s">
        <v>837</v>
      </c>
      <c r="D174" s="32" t="s">
        <v>65</v>
      </c>
      <c r="E174" s="32" t="s">
        <v>211</v>
      </c>
      <c r="F174" s="32" t="s">
        <v>636</v>
      </c>
      <c r="G174" s="31" t="s">
        <v>739</v>
      </c>
      <c r="H174" s="31" t="s">
        <v>838</v>
      </c>
      <c r="I174" s="32" t="s">
        <v>15</v>
      </c>
      <c r="J174" s="32" t="s">
        <v>839</v>
      </c>
      <c r="K174" s="33" t="s">
        <v>49</v>
      </c>
      <c r="L174" s="33" t="s">
        <v>285</v>
      </c>
      <c r="M174" s="33" t="s">
        <v>51</v>
      </c>
      <c r="N174" s="34" t="s">
        <v>286</v>
      </c>
      <c r="O174" s="32" t="n">
        <v>0.015</v>
      </c>
      <c r="P174" s="32" t="s">
        <v>840</v>
      </c>
    </row>
    <row r="175" customFormat="false" ht="69.85" hidden="false" customHeight="false" outlineLevel="0" collapsed="false">
      <c r="B175" s="31" t="n">
        <v>166</v>
      </c>
      <c r="C175" s="32" t="s">
        <v>841</v>
      </c>
      <c r="D175" s="32" t="s">
        <v>65</v>
      </c>
      <c r="E175" s="32" t="s">
        <v>211</v>
      </c>
      <c r="F175" s="32" t="s">
        <v>636</v>
      </c>
      <c r="G175" s="31" t="s">
        <v>739</v>
      </c>
      <c r="H175" s="31" t="s">
        <v>838</v>
      </c>
      <c r="I175" s="32" t="s">
        <v>15</v>
      </c>
      <c r="J175" s="32" t="s">
        <v>842</v>
      </c>
      <c r="K175" s="33" t="s">
        <v>49</v>
      </c>
      <c r="L175" s="33" t="s">
        <v>285</v>
      </c>
      <c r="M175" s="33" t="s">
        <v>51</v>
      </c>
      <c r="N175" s="34" t="s">
        <v>286</v>
      </c>
    </row>
    <row r="176" customFormat="false" ht="81.3" hidden="false" customHeight="false" outlineLevel="0" collapsed="false">
      <c r="B176" s="31" t="n">
        <v>167</v>
      </c>
      <c r="C176" s="32" t="s">
        <v>843</v>
      </c>
      <c r="D176" s="32" t="s">
        <v>65</v>
      </c>
      <c r="E176" s="32" t="s">
        <v>116</v>
      </c>
      <c r="F176" s="32" t="s">
        <v>312</v>
      </c>
      <c r="G176" s="31" t="s">
        <v>844</v>
      </c>
      <c r="H176" s="31" t="s">
        <v>314</v>
      </c>
      <c r="I176" s="32" t="s">
        <v>15</v>
      </c>
      <c r="J176" s="32" t="s">
        <v>845</v>
      </c>
      <c r="K176" s="33" t="s">
        <v>49</v>
      </c>
      <c r="L176" s="33" t="s">
        <v>285</v>
      </c>
      <c r="M176" s="33" t="s">
        <v>51</v>
      </c>
      <c r="N176" s="34" t="s">
        <v>286</v>
      </c>
    </row>
    <row r="177" customFormat="false" ht="196.35" hidden="false" customHeight="false" outlineLevel="0" collapsed="false">
      <c r="B177" s="31" t="n">
        <v>168</v>
      </c>
      <c r="C177" s="32" t="s">
        <v>846</v>
      </c>
      <c r="D177" s="32" t="s">
        <v>53</v>
      </c>
      <c r="E177" s="32" t="s">
        <v>183</v>
      </c>
      <c r="F177" s="32" t="s">
        <v>184</v>
      </c>
      <c r="G177" s="31" t="s">
        <v>759</v>
      </c>
      <c r="H177" s="31" t="s">
        <v>362</v>
      </c>
      <c r="I177" s="32" t="s">
        <v>15</v>
      </c>
      <c r="J177" s="32" t="s">
        <v>760</v>
      </c>
      <c r="K177" s="33" t="s">
        <v>49</v>
      </c>
      <c r="L177" s="33" t="s">
        <v>285</v>
      </c>
      <c r="M177" s="33" t="s">
        <v>51</v>
      </c>
      <c r="N177" s="34" t="s">
        <v>286</v>
      </c>
    </row>
    <row r="178" customFormat="false" ht="173.45" hidden="false" customHeight="false" outlineLevel="0" collapsed="false">
      <c r="B178" s="31" t="n">
        <v>169</v>
      </c>
      <c r="C178" s="32" t="s">
        <v>847</v>
      </c>
      <c r="D178" s="32" t="s">
        <v>65</v>
      </c>
      <c r="E178" s="32" t="s">
        <v>216</v>
      </c>
      <c r="F178" s="32" t="s">
        <v>848</v>
      </c>
      <c r="G178" s="31" t="s">
        <v>759</v>
      </c>
      <c r="H178" s="31" t="s">
        <v>849</v>
      </c>
      <c r="I178" s="32" t="s">
        <v>15</v>
      </c>
      <c r="J178" s="32" t="s">
        <v>850</v>
      </c>
      <c r="K178" s="33" t="s">
        <v>49</v>
      </c>
      <c r="L178" s="33" t="s">
        <v>285</v>
      </c>
      <c r="M178" s="33" t="s">
        <v>51</v>
      </c>
      <c r="N178" s="34" t="s">
        <v>286</v>
      </c>
    </row>
    <row r="179" customFormat="false" ht="40.95" hidden="false" customHeight="false" outlineLevel="0" collapsed="false">
      <c r="B179" s="31" t="n">
        <v>170</v>
      </c>
      <c r="C179" s="32" t="s">
        <v>851</v>
      </c>
      <c r="D179" s="32" t="s">
        <v>65</v>
      </c>
      <c r="E179" s="32" t="s">
        <v>211</v>
      </c>
      <c r="F179" s="32" t="s">
        <v>766</v>
      </c>
      <c r="G179" s="31" t="s">
        <v>852</v>
      </c>
      <c r="H179" s="31" t="s">
        <v>768</v>
      </c>
      <c r="I179" s="32" t="s">
        <v>15</v>
      </c>
      <c r="J179" s="32" t="s">
        <v>853</v>
      </c>
      <c r="K179" s="33" t="s">
        <v>49</v>
      </c>
      <c r="L179" s="33" t="s">
        <v>285</v>
      </c>
      <c r="M179" s="33" t="s">
        <v>51</v>
      </c>
      <c r="N179" s="34" t="s">
        <v>286</v>
      </c>
      <c r="O179" s="32" t="n">
        <v>0.15</v>
      </c>
      <c r="P179" s="32" t="s">
        <v>854</v>
      </c>
    </row>
    <row r="180" customFormat="false" ht="92.75" hidden="false" customHeight="false" outlineLevel="0" collapsed="false">
      <c r="B180" s="31" t="n">
        <v>171</v>
      </c>
      <c r="C180" s="32" t="s">
        <v>855</v>
      </c>
      <c r="D180" s="32" t="s">
        <v>65</v>
      </c>
      <c r="E180" s="32" t="s">
        <v>211</v>
      </c>
      <c r="F180" s="32" t="s">
        <v>636</v>
      </c>
      <c r="G180" s="31" t="s">
        <v>856</v>
      </c>
      <c r="H180" s="31" t="s">
        <v>857</v>
      </c>
      <c r="I180" s="32" t="s">
        <v>15</v>
      </c>
      <c r="J180" s="32" t="s">
        <v>858</v>
      </c>
      <c r="K180" s="33" t="s">
        <v>49</v>
      </c>
      <c r="L180" s="33" t="s">
        <v>285</v>
      </c>
      <c r="M180" s="33" t="s">
        <v>51</v>
      </c>
      <c r="N180" s="34" t="s">
        <v>286</v>
      </c>
      <c r="O180" s="32" t="n">
        <v>0.15</v>
      </c>
      <c r="P180" s="32" t="s">
        <v>859</v>
      </c>
    </row>
    <row r="181" customFormat="false" ht="138.55" hidden="false" customHeight="false" outlineLevel="0" collapsed="false">
      <c r="B181" s="31" t="n">
        <v>172</v>
      </c>
      <c r="C181" s="32" t="s">
        <v>860</v>
      </c>
      <c r="D181" s="32" t="s">
        <v>65</v>
      </c>
      <c r="E181" s="32" t="s">
        <v>211</v>
      </c>
      <c r="F181" s="32" t="s">
        <v>766</v>
      </c>
      <c r="G181" s="31" t="s">
        <v>861</v>
      </c>
      <c r="H181" s="31" t="s">
        <v>768</v>
      </c>
      <c r="I181" s="32" t="s">
        <v>15</v>
      </c>
      <c r="J181" s="32" t="s">
        <v>862</v>
      </c>
      <c r="K181" s="33" t="s">
        <v>49</v>
      </c>
      <c r="L181" s="33" t="s">
        <v>285</v>
      </c>
      <c r="M181" s="33" t="s">
        <v>51</v>
      </c>
      <c r="N181" s="34" t="s">
        <v>286</v>
      </c>
    </row>
    <row r="182" customFormat="false" ht="138.55" hidden="false" customHeight="false" outlineLevel="0" collapsed="false">
      <c r="B182" s="31" t="n">
        <v>173</v>
      </c>
      <c r="C182" s="32" t="s">
        <v>863</v>
      </c>
      <c r="D182" s="32" t="s">
        <v>53</v>
      </c>
      <c r="E182" s="32" t="s">
        <v>183</v>
      </c>
      <c r="F182" s="32" t="s">
        <v>184</v>
      </c>
      <c r="G182" s="31" t="s">
        <v>864</v>
      </c>
      <c r="H182" s="31" t="s">
        <v>865</v>
      </c>
      <c r="I182" s="32" t="s">
        <v>15</v>
      </c>
      <c r="J182" s="32" t="s">
        <v>866</v>
      </c>
      <c r="K182" s="33" t="s">
        <v>49</v>
      </c>
      <c r="L182" s="33" t="s">
        <v>285</v>
      </c>
      <c r="M182" s="33" t="s">
        <v>51</v>
      </c>
      <c r="N182" s="34" t="s">
        <v>286</v>
      </c>
    </row>
    <row r="183" customFormat="false" ht="58.4" hidden="false" customHeight="false" outlineLevel="0" collapsed="false">
      <c r="B183" s="31" t="n">
        <v>174</v>
      </c>
      <c r="C183" s="32" t="s">
        <v>867</v>
      </c>
      <c r="D183" s="32" t="s">
        <v>65</v>
      </c>
      <c r="E183" s="32" t="s">
        <v>134</v>
      </c>
      <c r="F183" s="32" t="s">
        <v>868</v>
      </c>
      <c r="G183" s="31" t="s">
        <v>869</v>
      </c>
      <c r="H183" s="31" t="s">
        <v>870</v>
      </c>
      <c r="I183" s="32" t="s">
        <v>15</v>
      </c>
      <c r="J183" s="32" t="s">
        <v>871</v>
      </c>
      <c r="K183" s="33" t="s">
        <v>49</v>
      </c>
      <c r="L183" s="33" t="s">
        <v>285</v>
      </c>
      <c r="M183" s="33" t="s">
        <v>51</v>
      </c>
      <c r="N183" s="34" t="s">
        <v>286</v>
      </c>
    </row>
  </sheetData>
  <mergeCells count="7">
    <mergeCell ref="B1:G1"/>
    <mergeCell ref="I1:J1"/>
    <mergeCell ref="B2:N2"/>
    <mergeCell ref="B3:N3"/>
    <mergeCell ref="B4:P4"/>
    <mergeCell ref="B6:P6"/>
    <mergeCell ref="B7:P7"/>
  </mergeCells>
  <conditionalFormatting sqref="I85:I90">
    <cfRule type="cellIs" priority="2" operator="equal" aboveAverage="0" equalAverage="0" bottom="0" percent="0" rank="0" text="" dxfId="0">
      <formula>"Private Premises"</formula>
    </cfRule>
    <cfRule type="cellIs" priority="3" operator="equal" aboveAverage="0" equalAverage="0" bottom="0" percent="0" rank="0" text="" dxfId="1">
      <formula>"DISCOM network"</formula>
    </cfRule>
  </conditionalFormatting>
  <conditionalFormatting sqref="P87">
    <cfRule type="expression" priority="4" aboveAverage="0" equalAverage="0" bottom="0" percent="0" rank="0" text="" dxfId="2">
      <formula>AND(COUNTIF($P$87,P87)&gt;1,NOT(ISBLANK(P87)))</formula>
    </cfRule>
  </conditionalFormatting>
  <conditionalFormatting sqref="C28">
    <cfRule type="cellIs" priority="5" operator="equal" aboveAverage="0" equalAverage="0" bottom="0" percent="0" rank="0" text="" dxfId="3">
      <formula>"Private Premises"</formula>
    </cfRule>
    <cfRule type="cellIs" priority="6" operator="equal" aboveAverage="0" equalAverage="0" bottom="0" percent="0" rank="0" text="" dxfId="4">
      <formula>"DISCOM network"</formula>
    </cfRule>
  </conditionalFormatting>
  <conditionalFormatting sqref="D28">
    <cfRule type="cellIs" priority="7" operator="equal" aboveAverage="0" equalAverage="0" bottom="0" percent="0" rank="0" text="" dxfId="5">
      <formula>"Private Premises"</formula>
    </cfRule>
    <cfRule type="cellIs" priority="8" operator="equal" aboveAverage="0" equalAverage="0" bottom="0" percent="0" rank="0" text="" dxfId="6">
      <formula>"DISCOM network"</formula>
    </cfRule>
  </conditionalFormatting>
  <conditionalFormatting sqref="F28">
    <cfRule type="cellIs" priority="9" operator="equal" aboveAverage="0" equalAverage="0" bottom="0" percent="0" rank="0" text="" dxfId="7">
      <formula>"Private Premises"</formula>
    </cfRule>
    <cfRule type="cellIs" priority="10" operator="equal" aboveAverage="0" equalAverage="0" bottom="0" percent="0" rank="0" text="" dxfId="8">
      <formula>"DISCOM network"</formula>
    </cfRule>
  </conditionalFormatting>
  <conditionalFormatting sqref="G28">
    <cfRule type="cellIs" priority="11" operator="equal" aboveAverage="0" equalAverage="0" bottom="0" percent="0" rank="0" text="" dxfId="9">
      <formula>"Private Premises"</formula>
    </cfRule>
    <cfRule type="cellIs" priority="12" operator="equal" aboveAverage="0" equalAverage="0" bottom="0" percent="0" rank="0" text="" dxfId="10">
      <formula>"DISCOM network"</formula>
    </cfRule>
  </conditionalFormatting>
  <conditionalFormatting sqref="H28">
    <cfRule type="cellIs" priority="13" operator="equal" aboveAverage="0" equalAverage="0" bottom="0" percent="0" rank="0" text="" dxfId="11">
      <formula>"Private Premises"</formula>
    </cfRule>
    <cfRule type="cellIs" priority="14" operator="equal" aboveAverage="0" equalAverage="0" bottom="0" percent="0" rank="0" text="" dxfId="12">
      <formula>"DISCOM network"</formula>
    </cfRule>
  </conditionalFormatting>
  <conditionalFormatting sqref="C37">
    <cfRule type="cellIs" priority="15" operator="equal" aboveAverage="0" equalAverage="0" bottom="0" percent="0" rank="0" text="" dxfId="13">
      <formula>"Private Premises"</formula>
    </cfRule>
    <cfRule type="cellIs" priority="16" operator="equal" aboveAverage="0" equalAverage="0" bottom="0" percent="0" rank="0" text="" dxfId="14">
      <formula>"DISCOM network"</formula>
    </cfRule>
  </conditionalFormatting>
  <conditionalFormatting sqref="D38">
    <cfRule type="cellIs" priority="17" operator="equal" aboveAverage="0" equalAverage="0" bottom="0" percent="0" rank="0" text="" dxfId="15">
      <formula>"Private Premises"</formula>
    </cfRule>
    <cfRule type="cellIs" priority="18" operator="equal" aboveAverage="0" equalAverage="0" bottom="0" percent="0" rank="0" text="" dxfId="16">
      <formula>"DISCOM network"</formula>
    </cfRule>
  </conditionalFormatting>
  <conditionalFormatting sqref="D37">
    <cfRule type="cellIs" priority="19" operator="equal" aboveAverage="0" equalAverage="0" bottom="0" percent="0" rank="0" text="" dxfId="17">
      <formula>"Private Premises"</formula>
    </cfRule>
    <cfRule type="cellIs" priority="20" operator="equal" aboveAverage="0" equalAverage="0" bottom="0" percent="0" rank="0" text="" dxfId="18">
      <formula>"DISCOM network"</formula>
    </cfRule>
  </conditionalFormatting>
  <conditionalFormatting sqref="F37">
    <cfRule type="cellIs" priority="21" operator="equal" aboveAverage="0" equalAverage="0" bottom="0" percent="0" rank="0" text="" dxfId="19">
      <formula>"Private Premises"</formula>
    </cfRule>
    <cfRule type="cellIs" priority="22" operator="equal" aboveAverage="0" equalAverage="0" bottom="0" percent="0" rank="0" text="" dxfId="20">
      <formula>"DISCOM network"</formula>
    </cfRule>
  </conditionalFormatting>
  <conditionalFormatting sqref="G37">
    <cfRule type="cellIs" priority="23" operator="equal" aboveAverage="0" equalAverage="0" bottom="0" percent="0" rank="0" text="" dxfId="21">
      <formula>"Private Premises"</formula>
    </cfRule>
    <cfRule type="cellIs" priority="24" operator="equal" aboveAverage="0" equalAverage="0" bottom="0" percent="0" rank="0" text="" dxfId="22">
      <formula>"DISCOM network"</formula>
    </cfRule>
  </conditionalFormatting>
  <conditionalFormatting sqref="H37">
    <cfRule type="cellIs" priority="25" operator="equal" aboveAverage="0" equalAverage="0" bottom="0" percent="0" rank="0" text="" dxfId="23">
      <formula>"Private Premises"</formula>
    </cfRule>
    <cfRule type="cellIs" priority="26" operator="equal" aboveAverage="0" equalAverage="0" bottom="0" percent="0" rank="0" text="" dxfId="24">
      <formula>"DISCOM network"</formula>
    </cfRule>
  </conditionalFormatting>
  <conditionalFormatting sqref="J36">
    <cfRule type="cellIs" priority="27" operator="equal" aboveAverage="0" equalAverage="0" bottom="0" percent="0" rank="0" text="" dxfId="25">
      <formula>"Private Premises"</formula>
    </cfRule>
    <cfRule type="cellIs" priority="28" operator="equal" aboveAverage="0" equalAverage="0" bottom="0" percent="0" rank="0" text="" dxfId="26">
      <formula>"DISCOM network"</formula>
    </cfRule>
  </conditionalFormatting>
  <conditionalFormatting sqref="J37">
    <cfRule type="cellIs" priority="29" operator="equal" aboveAverage="0" equalAverage="0" bottom="0" percent="0" rank="0" text="" dxfId="27">
      <formula>"Private Premises"</formula>
    </cfRule>
    <cfRule type="cellIs" priority="30" operator="equal" aboveAverage="0" equalAverage="0" bottom="0" percent="0" rank="0" text="" dxfId="28">
      <formula>"DISCOM network"</formula>
    </cfRule>
  </conditionalFormatting>
  <conditionalFormatting sqref="J49:J50">
    <cfRule type="cellIs" priority="31" operator="equal" aboveAverage="0" equalAverage="0" bottom="0" percent="0" rank="0" text="" dxfId="29">
      <formula>"Private Premises"</formula>
    </cfRule>
    <cfRule type="cellIs" priority="32" operator="equal" aboveAverage="0" equalAverage="0" bottom="0" percent="0" rank="0" text="" dxfId="30">
      <formula>"DISCOM network"</formula>
    </cfRule>
  </conditionalFormatting>
  <conditionalFormatting sqref="C86">
    <cfRule type="cellIs" priority="33" operator="equal" aboveAverage="0" equalAverage="0" bottom="0" percent="0" rank="0" text="" dxfId="31">
      <formula>"Private Premises"</formula>
    </cfRule>
    <cfRule type="cellIs" priority="34" operator="equal" aboveAverage="0" equalAverage="0" bottom="0" percent="0" rank="0" text="" dxfId="32">
      <formula>"DISCOM network"</formula>
    </cfRule>
  </conditionalFormatting>
  <conditionalFormatting sqref="D86">
    <cfRule type="cellIs" priority="35" operator="equal" aboveAverage="0" equalAverage="0" bottom="0" percent="0" rank="0" text="" dxfId="33">
      <formula>"Private Premises"</formula>
    </cfRule>
    <cfRule type="cellIs" priority="36" operator="equal" aboveAverage="0" equalAverage="0" bottom="0" percent="0" rank="0" text="" dxfId="34">
      <formula>"DISCOM network"</formula>
    </cfRule>
  </conditionalFormatting>
  <conditionalFormatting sqref="F86">
    <cfRule type="cellIs" priority="37" operator="equal" aboveAverage="0" equalAverage="0" bottom="0" percent="0" rank="0" text="" dxfId="35">
      <formula>"Private Premises"</formula>
    </cfRule>
    <cfRule type="cellIs" priority="38" operator="equal" aboveAverage="0" equalAverage="0" bottom="0" percent="0" rank="0" text="" dxfId="36">
      <formula>"DISCOM network"</formula>
    </cfRule>
  </conditionalFormatting>
  <conditionalFormatting sqref="H86">
    <cfRule type="cellIs" priority="39" operator="equal" aboveAverage="0" equalAverage="0" bottom="0" percent="0" rank="0" text="" dxfId="37">
      <formula>"Private Premises"</formula>
    </cfRule>
    <cfRule type="cellIs" priority="40" operator="equal" aboveAverage="0" equalAverage="0" bottom="0" percent="0" rank="0" text="" dxfId="38">
      <formula>"DISCOM network"</formula>
    </cfRule>
  </conditionalFormatting>
  <conditionalFormatting sqref="G86">
    <cfRule type="cellIs" priority="41" operator="equal" aboveAverage="0" equalAverage="0" bottom="0" percent="0" rank="0" text="" dxfId="39">
      <formula>"Private Premises"</formula>
    </cfRule>
    <cfRule type="cellIs" priority="42" operator="equal" aboveAverage="0" equalAverage="0" bottom="0" percent="0" rank="0" text="" dxfId="40">
      <formula>"DISCOM network"</formula>
    </cfRule>
  </conditionalFormatting>
  <conditionalFormatting sqref="C102">
    <cfRule type="cellIs" priority="43" operator="equal" aboveAverage="0" equalAverage="0" bottom="0" percent="0" rank="0" text="" dxfId="41">
      <formula>"Private Premises"</formula>
    </cfRule>
    <cfRule type="cellIs" priority="44" operator="equal" aboveAverage="0" equalAverage="0" bottom="0" percent="0" rank="0" text="" dxfId="42">
      <formula>"DISCOM network"</formula>
    </cfRule>
  </conditionalFormatting>
  <conditionalFormatting sqref="D102">
    <cfRule type="cellIs" priority="45" operator="equal" aboveAverage="0" equalAverage="0" bottom="0" percent="0" rank="0" text="" dxfId="43">
      <formula>"Private Premises"</formula>
    </cfRule>
    <cfRule type="cellIs" priority="46" operator="equal" aboveAverage="0" equalAverage="0" bottom="0" percent="0" rank="0" text="" dxfId="44">
      <formula>"DISCOM network"</formula>
    </cfRule>
  </conditionalFormatting>
  <conditionalFormatting sqref="F102">
    <cfRule type="cellIs" priority="47" operator="equal" aboveAverage="0" equalAverage="0" bottom="0" percent="0" rank="0" text="" dxfId="45">
      <formula>"Private Premises"</formula>
    </cfRule>
    <cfRule type="cellIs" priority="48" operator="equal" aboveAverage="0" equalAverage="0" bottom="0" percent="0" rank="0" text="" dxfId="46">
      <formula>"DISCOM network"</formula>
    </cfRule>
  </conditionalFormatting>
  <conditionalFormatting sqref="G102">
    <cfRule type="cellIs" priority="49" operator="equal" aboveAverage="0" equalAverage="0" bottom="0" percent="0" rank="0" text="" dxfId="47">
      <formula>"Private Premises"</formula>
    </cfRule>
    <cfRule type="cellIs" priority="50" operator="equal" aboveAverage="0" equalAverage="0" bottom="0" percent="0" rank="0" text="" dxfId="48">
      <formula>"DISCOM network"</formula>
    </cfRule>
  </conditionalFormatting>
  <conditionalFormatting sqref="H102">
    <cfRule type="cellIs" priority="51" operator="equal" aboveAverage="0" equalAverage="0" bottom="0" percent="0" rank="0" text="" dxfId="49">
      <formula>"Private Premises"</formula>
    </cfRule>
    <cfRule type="cellIs" priority="52" operator="equal" aboveAverage="0" equalAverage="0" bottom="0" percent="0" rank="0" text="" dxfId="50">
      <formula>"DISCOM network"</formula>
    </cfRule>
  </conditionalFormatting>
  <conditionalFormatting sqref="D111">
    <cfRule type="cellIs" priority="53" operator="equal" aboveAverage="0" equalAverage="0" bottom="0" percent="0" rank="0" text="" dxfId="51">
      <formula>"Private Premises"</formula>
    </cfRule>
    <cfRule type="cellIs" priority="54" operator="equal" aboveAverage="0" equalAverage="0" bottom="0" percent="0" rank="0" text="" dxfId="52">
      <formula>"DISCOM network"</formula>
    </cfRule>
  </conditionalFormatting>
  <conditionalFormatting sqref="F111">
    <cfRule type="cellIs" priority="55" operator="equal" aboveAverage="0" equalAverage="0" bottom="0" percent="0" rank="0" text="" dxfId="53">
      <formula>"Private Premises"</formula>
    </cfRule>
    <cfRule type="cellIs" priority="56" operator="equal" aboveAverage="0" equalAverage="0" bottom="0" percent="0" rank="0" text="" dxfId="54">
      <formula>"DISCOM network"</formula>
    </cfRule>
  </conditionalFormatting>
  <conditionalFormatting sqref="D112">
    <cfRule type="cellIs" priority="57" operator="equal" aboveAverage="0" equalAverage="0" bottom="0" percent="0" rank="0" text="" dxfId="55">
      <formula>"Private Premises"</formula>
    </cfRule>
    <cfRule type="cellIs" priority="58" operator="equal" aboveAverage="0" equalAverage="0" bottom="0" percent="0" rank="0" text="" dxfId="56">
      <formula>"DISCOM network"</formula>
    </cfRule>
  </conditionalFormatting>
  <conditionalFormatting sqref="F112">
    <cfRule type="cellIs" priority="59" operator="equal" aboveAverage="0" equalAverage="0" bottom="0" percent="0" rank="0" text="" dxfId="57">
      <formula>"Private Premises"</formula>
    </cfRule>
    <cfRule type="cellIs" priority="60" operator="equal" aboveAverage="0" equalAverage="0" bottom="0" percent="0" rank="0" text="" dxfId="58">
      <formula>"DISCOM network"</formula>
    </cfRule>
  </conditionalFormatting>
  <conditionalFormatting sqref="H111">
    <cfRule type="cellIs" priority="61" operator="equal" aboveAverage="0" equalAverage="0" bottom="0" percent="0" rank="0" text="" dxfId="59">
      <formula>"Private Premises"</formula>
    </cfRule>
    <cfRule type="cellIs" priority="62" operator="equal" aboveAverage="0" equalAverage="0" bottom="0" percent="0" rank="0" text="" dxfId="60">
      <formula>"DISCOM network"</formula>
    </cfRule>
  </conditionalFormatting>
  <conditionalFormatting sqref="H112">
    <cfRule type="cellIs" priority="63" operator="equal" aboveAverage="0" equalAverage="0" bottom="0" percent="0" rank="0" text="" dxfId="61">
      <formula>"Private Premises"</formula>
    </cfRule>
    <cfRule type="cellIs" priority="64" operator="equal" aboveAverage="0" equalAverage="0" bottom="0" percent="0" rank="0" text="" dxfId="62">
      <formula>"DISCOM network"</formula>
    </cfRule>
  </conditionalFormatting>
  <conditionalFormatting sqref="G111">
    <cfRule type="cellIs" priority="65" operator="equal" aboveAverage="0" equalAverage="0" bottom="0" percent="0" rank="0" text="" dxfId="63">
      <formula>"Private Premises"</formula>
    </cfRule>
    <cfRule type="cellIs" priority="66" operator="equal" aboveAverage="0" equalAverage="0" bottom="0" percent="0" rank="0" text="" dxfId="64">
      <formula>"DISCOM network"</formula>
    </cfRule>
  </conditionalFormatting>
  <conditionalFormatting sqref="G112">
    <cfRule type="cellIs" priority="67" operator="equal" aboveAverage="0" equalAverage="0" bottom="0" percent="0" rank="0" text="" dxfId="65">
      <formula>"Private Premises"</formula>
    </cfRule>
    <cfRule type="cellIs" priority="68" operator="equal" aboveAverage="0" equalAverage="0" bottom="0" percent="0" rank="0" text="" dxfId="66">
      <formula>"DISCOM network"</formula>
    </cfRule>
  </conditionalFormatting>
  <conditionalFormatting sqref="C111">
    <cfRule type="cellIs" priority="69" operator="equal" aboveAverage="0" equalAverage="0" bottom="0" percent="0" rank="0" text="" dxfId="67">
      <formula>"Private Premises"</formula>
    </cfRule>
    <cfRule type="cellIs" priority="70" operator="equal" aboveAverage="0" equalAverage="0" bottom="0" percent="0" rank="0" text="" dxfId="68">
      <formula>"DISCOM network"</formula>
    </cfRule>
  </conditionalFormatting>
  <conditionalFormatting sqref="C112">
    <cfRule type="cellIs" priority="71" operator="equal" aboveAverage="0" equalAverage="0" bottom="0" percent="0" rank="0" text="" dxfId="69">
      <formula>"Private Premises"</formula>
    </cfRule>
    <cfRule type="cellIs" priority="72" operator="equal" aboveAverage="0" equalAverage="0" bottom="0" percent="0" rank="0" text="" dxfId="70">
      <formula>"DISCOM network"</formula>
    </cfRule>
  </conditionalFormatting>
  <conditionalFormatting sqref="C113">
    <cfRule type="cellIs" priority="73" operator="equal" aboveAverage="0" equalAverage="0" bottom="0" percent="0" rank="0" text="" dxfId="71">
      <formula>"Private Premises"</formula>
    </cfRule>
    <cfRule type="cellIs" priority="74" operator="equal" aboveAverage="0" equalAverage="0" bottom="0" percent="0" rank="0" text="" dxfId="72">
      <formula>"DISCOM network"</formula>
    </cfRule>
  </conditionalFormatting>
  <conditionalFormatting sqref="C114">
    <cfRule type="cellIs" priority="75" operator="equal" aboveAverage="0" equalAverage="0" bottom="0" percent="0" rank="0" text="" dxfId="73">
      <formula>"Private Premises"</formula>
    </cfRule>
    <cfRule type="cellIs" priority="76" operator="equal" aboveAverage="0" equalAverage="0" bottom="0" percent="0" rank="0" text="" dxfId="74">
      <formula>"DISCOM network"</formula>
    </cfRule>
  </conditionalFormatting>
  <conditionalFormatting sqref="D113">
    <cfRule type="cellIs" priority="77" operator="equal" aboveAverage="0" equalAverage="0" bottom="0" percent="0" rank="0" text="" dxfId="75">
      <formula>"Private Premises"</formula>
    </cfRule>
    <cfRule type="cellIs" priority="78" operator="equal" aboveAverage="0" equalAverage="0" bottom="0" percent="0" rank="0" text="" dxfId="76">
      <formula>"DISCOM network"</formula>
    </cfRule>
  </conditionalFormatting>
  <conditionalFormatting sqref="F113">
    <cfRule type="cellIs" priority="79" operator="equal" aboveAverage="0" equalAverage="0" bottom="0" percent="0" rank="0" text="" dxfId="77">
      <formula>"Private Premises"</formula>
    </cfRule>
    <cfRule type="cellIs" priority="80" operator="equal" aboveAverage="0" equalAverage="0" bottom="0" percent="0" rank="0" text="" dxfId="78">
      <formula>"DISCOM network"</formula>
    </cfRule>
  </conditionalFormatting>
  <conditionalFormatting sqref="D114">
    <cfRule type="cellIs" priority="81" operator="equal" aboveAverage="0" equalAverage="0" bottom="0" percent="0" rank="0" text="" dxfId="79">
      <formula>"Private Premises"</formula>
    </cfRule>
    <cfRule type="cellIs" priority="82" operator="equal" aboveAverage="0" equalAverage="0" bottom="0" percent="0" rank="0" text="" dxfId="80">
      <formula>"DISCOM network"</formula>
    </cfRule>
  </conditionalFormatting>
  <conditionalFormatting sqref="F114">
    <cfRule type="cellIs" priority="83" operator="equal" aboveAverage="0" equalAverage="0" bottom="0" percent="0" rank="0" text="" dxfId="81">
      <formula>"Private Premises"</formula>
    </cfRule>
    <cfRule type="cellIs" priority="84" operator="equal" aboveAverage="0" equalAverage="0" bottom="0" percent="0" rank="0" text="" dxfId="82">
      <formula>"DISCOM network"</formula>
    </cfRule>
  </conditionalFormatting>
  <conditionalFormatting sqref="G113">
    <cfRule type="cellIs" priority="85" operator="equal" aboveAverage="0" equalAverage="0" bottom="0" percent="0" rank="0" text="" dxfId="83">
      <formula>"Private Premises"</formula>
    </cfRule>
    <cfRule type="cellIs" priority="86" operator="equal" aboveAverage="0" equalAverage="0" bottom="0" percent="0" rank="0" text="" dxfId="84">
      <formula>"DISCOM network"</formula>
    </cfRule>
  </conditionalFormatting>
  <conditionalFormatting sqref="G114">
    <cfRule type="cellIs" priority="87" operator="equal" aboveAverage="0" equalAverage="0" bottom="0" percent="0" rank="0" text="" dxfId="85">
      <formula>"Private Premises"</formula>
    </cfRule>
    <cfRule type="cellIs" priority="88" operator="equal" aboveAverage="0" equalAverage="0" bottom="0" percent="0" rank="0" text="" dxfId="86">
      <formula>"DISCOM network"</formula>
    </cfRule>
  </conditionalFormatting>
  <conditionalFormatting sqref="H113">
    <cfRule type="cellIs" priority="89" operator="equal" aboveAverage="0" equalAverage="0" bottom="0" percent="0" rank="0" text="" dxfId="87">
      <formula>"Private Premises"</formula>
    </cfRule>
    <cfRule type="cellIs" priority="90" operator="equal" aboveAverage="0" equalAverage="0" bottom="0" percent="0" rank="0" text="" dxfId="88">
      <formula>"DISCOM network"</formula>
    </cfRule>
  </conditionalFormatting>
  <conditionalFormatting sqref="H114">
    <cfRule type="cellIs" priority="91" operator="equal" aboveAverage="0" equalAverage="0" bottom="0" percent="0" rank="0" text="" dxfId="89">
      <formula>"Private Premises"</formula>
    </cfRule>
    <cfRule type="cellIs" priority="92" operator="equal" aboveAverage="0" equalAverage="0" bottom="0" percent="0" rank="0" text="" dxfId="90">
      <formula>"DISCOM network"</formula>
    </cfRule>
  </conditionalFormatting>
  <conditionalFormatting sqref="C119">
    <cfRule type="cellIs" priority="93" operator="equal" aboveAverage="0" equalAverage="0" bottom="0" percent="0" rank="0" text="" dxfId="91">
      <formula>"Private Premises"</formula>
    </cfRule>
    <cfRule type="cellIs" priority="94" operator="equal" aboveAverage="0" equalAverage="0" bottom="0" percent="0" rank="0" text="" dxfId="92">
      <formula>"DISCOM network"</formula>
    </cfRule>
  </conditionalFormatting>
  <conditionalFormatting sqref="D119">
    <cfRule type="cellIs" priority="95" operator="equal" aboveAverage="0" equalAverage="0" bottom="0" percent="0" rank="0" text="" dxfId="93">
      <formula>"Private Premises"</formula>
    </cfRule>
    <cfRule type="cellIs" priority="96" operator="equal" aboveAverage="0" equalAverage="0" bottom="0" percent="0" rank="0" text="" dxfId="94">
      <formula>"DISCOM network"</formula>
    </cfRule>
  </conditionalFormatting>
  <conditionalFormatting sqref="F119">
    <cfRule type="cellIs" priority="97" operator="equal" aboveAverage="0" equalAverage="0" bottom="0" percent="0" rank="0" text="" dxfId="95">
      <formula>"Private Premises"</formula>
    </cfRule>
    <cfRule type="cellIs" priority="98" operator="equal" aboveAverage="0" equalAverage="0" bottom="0" percent="0" rank="0" text="" dxfId="96">
      <formula>"DISCOM network"</formula>
    </cfRule>
  </conditionalFormatting>
  <conditionalFormatting sqref="G119">
    <cfRule type="cellIs" priority="99" operator="equal" aboveAverage="0" equalAverage="0" bottom="0" percent="0" rank="0" text="" dxfId="97">
      <formula>"Private Premises"</formula>
    </cfRule>
    <cfRule type="cellIs" priority="100" operator="equal" aboveAverage="0" equalAverage="0" bottom="0" percent="0" rank="0" text="" dxfId="98">
      <formula>"DISCOM network"</formula>
    </cfRule>
  </conditionalFormatting>
  <conditionalFormatting sqref="H119">
    <cfRule type="cellIs" priority="101" operator="equal" aboveAverage="0" equalAverage="0" bottom="0" percent="0" rank="0" text="" dxfId="99">
      <formula>"Private Premises"</formula>
    </cfRule>
    <cfRule type="cellIs" priority="102" operator="equal" aboveAverage="0" equalAverage="0" bottom="0" percent="0" rank="0" text="" dxfId="100">
      <formula>"DISCOM network"</formula>
    </cfRule>
  </conditionalFormatting>
  <conditionalFormatting sqref="C127">
    <cfRule type="cellIs" priority="103" operator="equal" aboveAverage="0" equalAverage="0" bottom="0" percent="0" rank="0" text="" dxfId="101">
      <formula>"Private Premises"</formula>
    </cfRule>
    <cfRule type="cellIs" priority="104" operator="equal" aboveAverage="0" equalAverage="0" bottom="0" percent="0" rank="0" text="" dxfId="102">
      <formula>"DISCOM network"</formula>
    </cfRule>
  </conditionalFormatting>
  <conditionalFormatting sqref="C128:C130">
    <cfRule type="cellIs" priority="105" operator="equal" aboveAverage="0" equalAverage="0" bottom="0" percent="0" rank="0" text="" dxfId="103">
      <formula>"Private Premises"</formula>
    </cfRule>
    <cfRule type="cellIs" priority="106" operator="equal" aboveAverage="0" equalAverage="0" bottom="0" percent="0" rank="0" text="" dxfId="104">
      <formula>"DISCOM network"</formula>
    </cfRule>
  </conditionalFormatting>
  <conditionalFormatting sqref="G127">
    <cfRule type="cellIs" priority="107" operator="equal" aboveAverage="0" equalAverage="0" bottom="0" percent="0" rank="0" text="" dxfId="105">
      <formula>"Private Premises"</formula>
    </cfRule>
    <cfRule type="cellIs" priority="108" operator="equal" aboveAverage="0" equalAverage="0" bottom="0" percent="0" rank="0" text="" dxfId="106">
      <formula>"DISCOM network"</formula>
    </cfRule>
  </conditionalFormatting>
  <conditionalFormatting sqref="G128:G130">
    <cfRule type="cellIs" priority="109" operator="equal" aboveAverage="0" equalAverage="0" bottom="0" percent="0" rank="0" text="" dxfId="107">
      <formula>"Private Premises"</formula>
    </cfRule>
    <cfRule type="cellIs" priority="110" operator="equal" aboveAverage="0" equalAverage="0" bottom="0" percent="0" rank="0" text="" dxfId="108">
      <formula>"DISCOM network"</formula>
    </cfRule>
  </conditionalFormatting>
  <conditionalFormatting sqref="D127">
    <cfRule type="cellIs" priority="111" operator="equal" aboveAverage="0" equalAverage="0" bottom="0" percent="0" rank="0" text="" dxfId="109">
      <formula>"Private Premises"</formula>
    </cfRule>
    <cfRule type="cellIs" priority="112" operator="equal" aboveAverage="0" equalAverage="0" bottom="0" percent="0" rank="0" text="" dxfId="110">
      <formula>"DISCOM network"</formula>
    </cfRule>
  </conditionalFormatting>
  <conditionalFormatting sqref="F127">
    <cfRule type="cellIs" priority="113" operator="equal" aboveAverage="0" equalAverage="0" bottom="0" percent="0" rank="0" text="" dxfId="111">
      <formula>"Private Premises"</formula>
    </cfRule>
    <cfRule type="cellIs" priority="114" operator="equal" aboveAverage="0" equalAverage="0" bottom="0" percent="0" rank="0" text="" dxfId="112">
      <formula>"DISCOM network"</formula>
    </cfRule>
  </conditionalFormatting>
  <conditionalFormatting sqref="D128:D130">
    <cfRule type="cellIs" priority="115" operator="equal" aboveAverage="0" equalAverage="0" bottom="0" percent="0" rank="0" text="" dxfId="113">
      <formula>"Private Premises"</formula>
    </cfRule>
    <cfRule type="cellIs" priority="116" operator="equal" aboveAverage="0" equalAverage="0" bottom="0" percent="0" rank="0" text="" dxfId="114">
      <formula>"DISCOM network"</formula>
    </cfRule>
  </conditionalFormatting>
  <conditionalFormatting sqref="F128:F130">
    <cfRule type="cellIs" priority="117" operator="equal" aboveAverage="0" equalAverage="0" bottom="0" percent="0" rank="0" text="" dxfId="115">
      <formula>"Private Premises"</formula>
    </cfRule>
    <cfRule type="cellIs" priority="118" operator="equal" aboveAverage="0" equalAverage="0" bottom="0" percent="0" rank="0" text="" dxfId="116">
      <formula>"DISCOM network"</formula>
    </cfRule>
  </conditionalFormatting>
  <conditionalFormatting sqref="H127">
    <cfRule type="cellIs" priority="119" operator="equal" aboveAverage="0" equalAverage="0" bottom="0" percent="0" rank="0" text="" dxfId="117">
      <formula>"Private Premises"</formula>
    </cfRule>
    <cfRule type="cellIs" priority="120" operator="equal" aboveAverage="0" equalAverage="0" bottom="0" percent="0" rank="0" text="" dxfId="118">
      <formula>"DISCOM network"</formula>
    </cfRule>
  </conditionalFormatting>
  <conditionalFormatting sqref="H128:H130">
    <cfRule type="cellIs" priority="121" operator="equal" aboveAverage="0" equalAverage="0" bottom="0" percent="0" rank="0" text="" dxfId="119">
      <formula>"Private Premises"</formula>
    </cfRule>
    <cfRule type="cellIs" priority="122" operator="equal" aboveAverage="0" equalAverage="0" bottom="0" percent="0" rank="0" text="" dxfId="120">
      <formula>"DISCOM network"</formula>
    </cfRule>
  </conditionalFormatting>
  <printOptions headings="false" gridLines="false" gridLinesSet="true" horizontalCentered="true" verticalCentered="true"/>
  <pageMargins left="0" right="0" top="0" bottom="0.118055555555556" header="0.511811023622047" footer="0.511811023622047"/>
  <pageSetup paperSize="9" scale="35" fitToWidth="1" fitToHeight="1" pageOrder="downThenOver" orientation="landscape" blackAndWhite="false" draft="false" cellComments="none" horizontalDpi="300" verticalDpi="300" copies="1"/>
  <headerFooter differentFirst="false" differentOddEven="false">
    <oddHeader/>
    <oddFooter/>
  </headerFooter>
  <colBreaks count="1" manualBreakCount="1">
    <brk id="16" man="true" max="65535" min="0"/>
  </col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10"/>
  <sheetViews>
    <sheetView showFormulas="false" showGridLines="true" showRowColHeaders="true" showZeros="true" rightToLeft="false" tabSelected="false" showOutlineSymbols="true" defaultGridColor="true" view="pageBreakPreview" topLeftCell="A1" colorId="64" zoomScale="95" zoomScaleNormal="100" zoomScalePageLayoutView="95" workbookViewId="0">
      <selection pane="topLeft" activeCell="C9" activeCellId="0" sqref="C9"/>
    </sheetView>
  </sheetViews>
  <sheetFormatPr defaultColWidth="9.0546875" defaultRowHeight="12.75" customHeight="true" zeroHeight="false" outlineLevelRow="0" outlineLevelCol="0"/>
  <sheetData>
    <row r="1" customFormat="false" ht="16.15" hidden="false" customHeight="false" outlineLevel="0" collapsed="false">
      <c r="A1" s="352" t="s">
        <v>0</v>
      </c>
      <c r="B1" s="353"/>
      <c r="C1" s="353"/>
      <c r="D1" s="354"/>
      <c r="E1" s="354"/>
    </row>
    <row r="2" customFormat="false" ht="18.55" hidden="false" customHeight="false" outlineLevel="0" collapsed="false">
      <c r="A2" s="352" t="str">
        <f aca="false">'SOP-18'!A2</f>
        <v>Quarter : 3RD  (i.e  OCT'25 TO DEC '25)</v>
      </c>
      <c r="B2" s="356"/>
      <c r="C2" s="355"/>
      <c r="D2" s="356"/>
      <c r="E2" s="355"/>
    </row>
    <row r="3" customFormat="false" ht="16.15" hidden="false" customHeight="false" outlineLevel="0" collapsed="false">
      <c r="A3" s="352" t="str">
        <f aca="false">'SOP-18'!A3</f>
        <v>Year :2025-26</v>
      </c>
      <c r="B3" s="365"/>
      <c r="C3" s="357"/>
      <c r="D3" s="357"/>
      <c r="E3" s="357"/>
    </row>
    <row r="4" customFormat="false" ht="16.15" hidden="false" customHeight="false" outlineLevel="0" collapsed="false">
      <c r="A4" s="366" t="s">
        <v>4</v>
      </c>
      <c r="B4" s="353"/>
      <c r="C4" s="353"/>
      <c r="D4" s="353"/>
      <c r="E4" s="353"/>
    </row>
    <row r="5" customFormat="false" ht="12.75" hidden="false" customHeight="false" outlineLevel="0" collapsed="false">
      <c r="A5" s="353"/>
      <c r="B5" s="353"/>
      <c r="C5" s="353"/>
      <c r="D5" s="353"/>
      <c r="E5" s="353"/>
    </row>
    <row r="6" customFormat="false" ht="12.75" hidden="false" customHeight="false" outlineLevel="0" collapsed="false">
      <c r="A6" s="360" t="s">
        <v>1138</v>
      </c>
      <c r="B6" s="353"/>
      <c r="C6" s="353"/>
      <c r="D6" s="353"/>
      <c r="E6" s="353"/>
    </row>
    <row r="7" customFormat="false" ht="12.75" hidden="false" customHeight="false" outlineLevel="0" collapsed="false">
      <c r="A7" s="353"/>
      <c r="B7" s="353"/>
      <c r="C7" s="353"/>
      <c r="D7" s="353"/>
      <c r="E7" s="353"/>
    </row>
    <row r="8" customFormat="false" ht="115.65" hidden="false" customHeight="false" outlineLevel="0" collapsed="false">
      <c r="A8" s="361" t="s">
        <v>1139</v>
      </c>
      <c r="B8" s="367" t="s">
        <v>1140</v>
      </c>
      <c r="C8" s="367" t="s">
        <v>1141</v>
      </c>
      <c r="D8" s="367" t="s">
        <v>1142</v>
      </c>
      <c r="E8" s="367" t="s">
        <v>1143</v>
      </c>
    </row>
    <row r="9" customFormat="false" ht="12.75" hidden="false" customHeight="false" outlineLevel="0" collapsed="false">
      <c r="A9" s="364" t="n">
        <v>2583</v>
      </c>
      <c r="B9" s="364" t="n">
        <v>2583</v>
      </c>
      <c r="C9" s="364" t="n">
        <f aca="false">C14+C19+C24+C29</f>
        <v>0</v>
      </c>
      <c r="D9" s="364" t="n">
        <f aca="false">D14+D19+D24+D29</f>
        <v>0</v>
      </c>
      <c r="E9" s="364" t="n">
        <f aca="false">E14+E19+E24+E29</f>
        <v>0</v>
      </c>
    </row>
    <row r="10" customFormat="false" ht="12.75" hidden="false" customHeight="false" outlineLevel="0" collapsed="false">
      <c r="A10" s="364"/>
      <c r="B10" s="364"/>
      <c r="C10" s="364"/>
      <c r="D10" s="364"/>
      <c r="E10" s="364"/>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7"/>
  <sheetViews>
    <sheetView showFormulas="false" showGridLines="true" showRowColHeaders="true" showZeros="true" rightToLeft="false" tabSelected="false" showOutlineSymbols="true" defaultGridColor="true" view="pageBreakPreview" topLeftCell="A1" colorId="64" zoomScale="95" zoomScaleNormal="100" zoomScalePageLayoutView="95" workbookViewId="0">
      <selection pane="topLeft" activeCell="E13" activeCellId="0" sqref="E13"/>
    </sheetView>
  </sheetViews>
  <sheetFormatPr defaultColWidth="9.13671875" defaultRowHeight="12.75" customHeight="true" zeroHeight="false" outlineLevelRow="0" outlineLevelCol="0"/>
  <cols>
    <col collapsed="false" customWidth="true" hidden="false" outlineLevel="0" max="1" min="1" style="353" width="10.13"/>
    <col collapsed="false" customWidth="true" hidden="false" outlineLevel="0" max="2" min="2" style="353" width="18.14"/>
    <col collapsed="false" customWidth="true" hidden="false" outlineLevel="0" max="3" min="3" style="353" width="17.99"/>
    <col collapsed="false" customWidth="true" hidden="false" outlineLevel="0" max="4" min="4" style="353" width="19.28"/>
    <col collapsed="false" customWidth="false" hidden="false" outlineLevel="0" max="257" min="5" style="353" width="9.14"/>
  </cols>
  <sheetData>
    <row r="1" customFormat="false" ht="16.15" hidden="false" customHeight="false" outlineLevel="0" collapsed="false">
      <c r="A1" s="368" t="s">
        <v>0</v>
      </c>
      <c r="B1" s="358"/>
      <c r="C1" s="358"/>
      <c r="D1" s="358"/>
    </row>
    <row r="2" customFormat="false" ht="16.15" hidden="false" customHeight="false" outlineLevel="0" collapsed="false">
      <c r="A2" s="368" t="str">
        <f aca="false">'SOP-19'!A2</f>
        <v>Quarter : 3RD  (i.e  OCT'25 TO DEC '25)</v>
      </c>
      <c r="B2" s="357"/>
      <c r="C2" s="358"/>
      <c r="D2" s="358"/>
    </row>
    <row r="3" customFormat="false" ht="16.15" hidden="false" customHeight="false" outlineLevel="0" collapsed="false">
      <c r="A3" s="368" t="str">
        <f aca="false">'SOP-19'!A3</f>
        <v>Year :2025-26</v>
      </c>
      <c r="B3" s="365"/>
      <c r="C3" s="358"/>
      <c r="D3" s="358"/>
    </row>
    <row r="4" customFormat="false" ht="16.15" hidden="false" customHeight="false" outlineLevel="0" collapsed="false">
      <c r="A4" s="368" t="str">
        <f aca="false">'SOP-19'!A4</f>
        <v>DGVCL</v>
      </c>
    </row>
    <row r="5" customFormat="false" ht="17.35" hidden="false" customHeight="false" outlineLevel="0" collapsed="false">
      <c r="A5" s="369" t="s">
        <v>1144</v>
      </c>
      <c r="B5" s="369"/>
      <c r="C5" s="369"/>
      <c r="D5" s="369"/>
    </row>
    <row r="6" customFormat="false" ht="77.25" hidden="false" customHeight="true" outlineLevel="0" collapsed="false">
      <c r="A6" s="362" t="s">
        <v>1145</v>
      </c>
      <c r="B6" s="370" t="s">
        <v>1146</v>
      </c>
      <c r="C6" s="370" t="s">
        <v>1147</v>
      </c>
      <c r="D6" s="370" t="s">
        <v>1148</v>
      </c>
    </row>
    <row r="7" customFormat="false" ht="12.75" hidden="false" customHeight="false" outlineLevel="0" collapsed="false">
      <c r="A7" s="362" t="s">
        <v>4</v>
      </c>
      <c r="B7" s="371" t="n">
        <v>16210</v>
      </c>
      <c r="C7" s="371" t="n">
        <f aca="false">B7-D7</f>
        <v>16210</v>
      </c>
      <c r="D7" s="362" t="n">
        <v>0</v>
      </c>
    </row>
  </sheetData>
  <mergeCells count="1">
    <mergeCell ref="A5:D5"/>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FF"/>
    <pageSetUpPr fitToPage="false"/>
  </sheetPr>
  <dimension ref="A1:IW41"/>
  <sheetViews>
    <sheetView showFormulas="false" showGridLines="true" showRowColHeaders="true" showZeros="true" rightToLeft="false" tabSelected="false" showOutlineSymbols="true" defaultGridColor="true" view="pageBreakPreview" topLeftCell="A13" colorId="64" zoomScale="95" zoomScaleNormal="75" zoomScalePageLayoutView="95" workbookViewId="0">
      <selection pane="topLeft" activeCell="B3" activeCellId="0" sqref="B3"/>
    </sheetView>
  </sheetViews>
  <sheetFormatPr defaultColWidth="9.13671875" defaultRowHeight="12.75" customHeight="true" zeroHeight="false" outlineLevelRow="0" outlineLevelCol="0"/>
  <cols>
    <col collapsed="false" customWidth="true" hidden="false" outlineLevel="0" max="1" min="1" style="372" width="14.41"/>
    <col collapsed="false" customWidth="true" hidden="false" outlineLevel="0" max="2" min="2" style="372" width="7.85"/>
    <col collapsed="false" customWidth="true" hidden="false" outlineLevel="0" max="4" min="3" style="372" width="8.7"/>
    <col collapsed="false" customWidth="false" hidden="false" outlineLevel="0" max="5" min="5" style="372" width="9.14"/>
    <col collapsed="false" customWidth="true" hidden="false" outlineLevel="0" max="6" min="6" style="372" width="6.99"/>
    <col collapsed="false" customWidth="true" hidden="false" outlineLevel="0" max="7" min="7" style="372" width="7.16"/>
    <col collapsed="false" customWidth="true" hidden="false" outlineLevel="0" max="8" min="8" style="372" width="6.7"/>
    <col collapsed="false" customWidth="true" hidden="false" outlineLevel="0" max="12" min="9" style="372" width="8.41"/>
    <col collapsed="false" customWidth="true" hidden="false" outlineLevel="0" max="13" min="13" style="373" width="8.99"/>
    <col collapsed="false" customWidth="true" hidden="false" outlineLevel="0" max="14" min="14" style="372" width="8.15"/>
    <col collapsed="false" customWidth="true" hidden="false" outlineLevel="0" max="15" min="15" style="372" width="7.28"/>
    <col collapsed="false" customWidth="true" hidden="false" outlineLevel="0" max="16" min="16" style="372" width="8.15"/>
    <col collapsed="false" customWidth="true" hidden="false" outlineLevel="0" max="17" min="17" style="372" width="11.43"/>
    <col collapsed="false" customWidth="true" hidden="false" outlineLevel="0" max="19" min="18" style="372" width="8.56"/>
    <col collapsed="false" customWidth="true" hidden="false" outlineLevel="0" max="20" min="20" style="372" width="9.28"/>
    <col collapsed="false" customWidth="true" hidden="false" outlineLevel="0" max="21" min="21" style="372" width="12.28"/>
    <col collapsed="false" customWidth="false" hidden="false" outlineLevel="0" max="24" min="22" style="372" width="9.14"/>
    <col collapsed="false" customWidth="true" hidden="false" outlineLevel="0" max="25" min="25" style="372" width="11.99"/>
    <col collapsed="false" customWidth="false" hidden="false" outlineLevel="0" max="257" min="26" style="372" width="9.14"/>
  </cols>
  <sheetData>
    <row r="1" customFormat="false" ht="12.75" hidden="false" customHeight="true" outlineLevel="0" collapsed="false">
      <c r="A1" s="374" t="s">
        <v>4</v>
      </c>
      <c r="B1" s="375" t="s">
        <v>1149</v>
      </c>
      <c r="C1" s="375"/>
      <c r="D1" s="375"/>
      <c r="E1" s="375"/>
      <c r="F1" s="375"/>
      <c r="G1" s="375"/>
      <c r="H1" s="375"/>
      <c r="I1" s="375"/>
      <c r="J1" s="375"/>
      <c r="K1" s="375"/>
      <c r="L1" s="375"/>
      <c r="M1" s="375"/>
      <c r="N1" s="374" t="s">
        <v>4</v>
      </c>
      <c r="O1" s="375" t="s">
        <v>1149</v>
      </c>
      <c r="P1" s="375"/>
      <c r="Q1" s="375"/>
      <c r="R1" s="375"/>
      <c r="S1" s="375"/>
      <c r="T1" s="375"/>
      <c r="U1" s="375"/>
      <c r="V1" s="375"/>
      <c r="W1" s="375"/>
      <c r="X1" s="375"/>
      <c r="Y1" s="375"/>
      <c r="Z1" s="376"/>
    </row>
    <row r="2" customFormat="false" ht="75.75" hidden="false" customHeight="true" outlineLevel="0" collapsed="false">
      <c r="A2" s="377" t="s">
        <v>1150</v>
      </c>
      <c r="B2" s="378" t="s">
        <v>1151</v>
      </c>
      <c r="C2" s="378" t="s">
        <v>963</v>
      </c>
      <c r="D2" s="378" t="s">
        <v>964</v>
      </c>
      <c r="E2" s="379" t="s">
        <v>1152</v>
      </c>
      <c r="F2" s="378" t="s">
        <v>966</v>
      </c>
      <c r="G2" s="378" t="s">
        <v>1153</v>
      </c>
      <c r="H2" s="378" t="s">
        <v>1154</v>
      </c>
      <c r="I2" s="379" t="s">
        <v>1152</v>
      </c>
      <c r="J2" s="378" t="s">
        <v>1155</v>
      </c>
      <c r="K2" s="378" t="s">
        <v>1156</v>
      </c>
      <c r="L2" s="378" t="s">
        <v>1157</v>
      </c>
      <c r="M2" s="379" t="s">
        <v>1152</v>
      </c>
      <c r="N2" s="379" t="s">
        <v>1151</v>
      </c>
      <c r="O2" s="379" t="s">
        <v>963</v>
      </c>
      <c r="P2" s="379" t="s">
        <v>964</v>
      </c>
      <c r="Q2" s="379" t="s">
        <v>1158</v>
      </c>
      <c r="R2" s="378" t="s">
        <v>966</v>
      </c>
      <c r="S2" s="378" t="s">
        <v>1153</v>
      </c>
      <c r="T2" s="378" t="s">
        <v>1154</v>
      </c>
      <c r="U2" s="379" t="s">
        <v>1158</v>
      </c>
      <c r="V2" s="378" t="s">
        <v>1155</v>
      </c>
      <c r="W2" s="378" t="s">
        <v>1156</v>
      </c>
      <c r="X2" s="378" t="s">
        <v>1157</v>
      </c>
      <c r="Y2" s="379" t="s">
        <v>1158</v>
      </c>
    </row>
    <row r="3" customFormat="false" ht="19.5" hidden="false" customHeight="true" outlineLevel="0" collapsed="false">
      <c r="A3" s="378" t="s">
        <v>1071</v>
      </c>
      <c r="B3" s="378" t="n">
        <f aca="false">B8+B13+B18</f>
        <v>30210</v>
      </c>
      <c r="C3" s="378" t="n">
        <f aca="false">C8+C13+C18</f>
        <v>19382</v>
      </c>
      <c r="D3" s="378" t="n">
        <f aca="false">D8+D13+D18</f>
        <v>18914</v>
      </c>
      <c r="E3" s="378" t="n">
        <f aca="false">E8+E13+E18</f>
        <v>68506</v>
      </c>
      <c r="F3" s="378" t="n">
        <f aca="false">F8+F13+F18</f>
        <v>18089</v>
      </c>
      <c r="G3" s="378" t="n">
        <f aca="false">G8+G13+G18</f>
        <v>16213</v>
      </c>
      <c r="H3" s="378" t="n">
        <f aca="false">H8+H13+H18</f>
        <v>28881</v>
      </c>
      <c r="I3" s="378" t="n">
        <f aca="false">I8+I13+I18</f>
        <v>63183</v>
      </c>
      <c r="J3" s="378" t="n">
        <f aca="false">J8+J13+J18</f>
        <v>21300</v>
      </c>
      <c r="K3" s="378" t="n">
        <f aca="false">K8+K13+K18</f>
        <v>14730</v>
      </c>
      <c r="L3" s="378" t="n">
        <f aca="false">L8+L13+L18</f>
        <v>25851</v>
      </c>
      <c r="M3" s="378" t="n">
        <f aca="false">M8+M13+M18</f>
        <v>61881</v>
      </c>
      <c r="N3" s="378" t="n">
        <f aca="false">N8+N13+N18</f>
        <v>63702</v>
      </c>
      <c r="O3" s="378" t="n">
        <f aca="false">O8+O13+O18</f>
        <v>41456</v>
      </c>
      <c r="P3" s="378" t="n">
        <f aca="false">P8+P13+P18</f>
        <v>45616</v>
      </c>
      <c r="Q3" s="378" t="n">
        <f aca="false">Q8+Q13+Q18</f>
        <v>150774</v>
      </c>
      <c r="R3" s="378" t="n">
        <f aca="false">R8+R13+R18</f>
        <v>56291</v>
      </c>
      <c r="S3" s="378" t="n">
        <f aca="false">S8+S13+S18</f>
        <v>53217</v>
      </c>
      <c r="T3" s="378" t="n">
        <f aca="false">T8+T13+T18</f>
        <v>57505</v>
      </c>
      <c r="U3" s="378" t="n">
        <f aca="false">U8+U13+U18</f>
        <v>167013</v>
      </c>
      <c r="V3" s="378" t="n">
        <f aca="false">V8+V13+V18</f>
        <v>56991</v>
      </c>
      <c r="W3" s="378" t="n">
        <f aca="false">W8+W13+W18</f>
        <v>49089</v>
      </c>
      <c r="X3" s="378" t="n">
        <f aca="false">X8+X13+X18</f>
        <v>55767</v>
      </c>
      <c r="Y3" s="378" t="n">
        <f aca="false">Y8+Y13+Y18</f>
        <v>161847</v>
      </c>
    </row>
    <row r="4" customFormat="false" ht="19.5" hidden="false" customHeight="true" outlineLevel="0" collapsed="false">
      <c r="A4" s="378" t="s">
        <v>1072</v>
      </c>
      <c r="B4" s="378" t="n">
        <f aca="false">B9+B14+B19</f>
        <v>1696</v>
      </c>
      <c r="C4" s="378" t="n">
        <f aca="false">C9+C14+C19</f>
        <v>3315</v>
      </c>
      <c r="D4" s="378" t="n">
        <f aca="false">D9+D14+D19</f>
        <v>2152</v>
      </c>
      <c r="E4" s="378" t="n">
        <f aca="false">E9+E14+E19</f>
        <v>7163</v>
      </c>
      <c r="F4" s="378" t="n">
        <f aca="false">F9+F14+F19</f>
        <v>2003</v>
      </c>
      <c r="G4" s="378" t="n">
        <f aca="false">G9+G14+G19</f>
        <v>1689</v>
      </c>
      <c r="H4" s="378" t="n">
        <f aca="false">H9+H14+H19</f>
        <v>2186</v>
      </c>
      <c r="I4" s="378" t="n">
        <f aca="false">I9+I14+I19</f>
        <v>5878</v>
      </c>
      <c r="J4" s="378" t="n">
        <f aca="false">J9+J14+J19</f>
        <v>2595</v>
      </c>
      <c r="K4" s="378" t="n">
        <f aca="false">K9+K14+K19</f>
        <v>3556</v>
      </c>
      <c r="L4" s="378" t="n">
        <f aca="false">L9+L14+L19</f>
        <v>2587</v>
      </c>
      <c r="M4" s="378" t="n">
        <f aca="false">M9+M14+M19</f>
        <v>8738</v>
      </c>
      <c r="N4" s="378" t="n">
        <f aca="false">N9+N14+N19</f>
        <v>4893</v>
      </c>
      <c r="O4" s="378" t="n">
        <f aca="false">O9+O14+O19</f>
        <v>5139</v>
      </c>
      <c r="P4" s="378" t="n">
        <f aca="false">P9+P14+P19</f>
        <v>3526</v>
      </c>
      <c r="Q4" s="378" t="n">
        <f aca="false">Q9+Q14+Q19</f>
        <v>13558</v>
      </c>
      <c r="R4" s="378" t="n">
        <f aca="false">R9+R14+R19</f>
        <v>3804</v>
      </c>
      <c r="S4" s="378" t="n">
        <f aca="false">S9+S14+S19</f>
        <v>1491</v>
      </c>
      <c r="T4" s="378" t="n">
        <f aca="false">T9+T14+T19</f>
        <v>3718</v>
      </c>
      <c r="U4" s="378" t="n">
        <f aca="false">U9+U14+U19</f>
        <v>9013</v>
      </c>
      <c r="V4" s="378" t="n">
        <f aca="false">V9+V14+V19</f>
        <v>4269</v>
      </c>
      <c r="W4" s="378" t="n">
        <f aca="false">W9+W14+W19</f>
        <v>5271</v>
      </c>
      <c r="X4" s="378" t="n">
        <f aca="false">X9+X14+X19</f>
        <v>3758</v>
      </c>
      <c r="Y4" s="378" t="n">
        <f aca="false">Y9+Y14+Y19</f>
        <v>13298</v>
      </c>
    </row>
    <row r="5" customFormat="false" ht="18" hidden="false" customHeight="true" outlineLevel="0" collapsed="false">
      <c r="A5" s="378" t="s">
        <v>1159</v>
      </c>
      <c r="B5" s="378" t="n">
        <f aca="false">B10+B15+B20</f>
        <v>0</v>
      </c>
      <c r="C5" s="378" t="n">
        <f aca="false">C10+C15+C20</f>
        <v>0</v>
      </c>
      <c r="D5" s="378" t="n">
        <f aca="false">D10+D15+D20</f>
        <v>0</v>
      </c>
      <c r="E5" s="378" t="n">
        <f aca="false">E10+E15+E20</f>
        <v>0</v>
      </c>
      <c r="F5" s="378" t="n">
        <f aca="false">F10+F15+F20</f>
        <v>0</v>
      </c>
      <c r="G5" s="378" t="n">
        <f aca="false">G10+G15+G20</f>
        <v>0</v>
      </c>
      <c r="H5" s="378" t="n">
        <f aca="false">H10+H15+H20</f>
        <v>0</v>
      </c>
      <c r="I5" s="378" t="n">
        <f aca="false">I10+I15+I20</f>
        <v>0</v>
      </c>
      <c r="J5" s="378" t="n">
        <f aca="false">J10+J15+J20</f>
        <v>0</v>
      </c>
      <c r="K5" s="378" t="n">
        <f aca="false">K10+K15+K20</f>
        <v>0</v>
      </c>
      <c r="L5" s="378" t="n">
        <f aca="false">L10+L15+L20</f>
        <v>0</v>
      </c>
      <c r="M5" s="378" t="n">
        <f aca="false">M10+M15+M20</f>
        <v>0</v>
      </c>
      <c r="N5" s="378" t="n">
        <f aca="false">N10+N15+N20</f>
        <v>0</v>
      </c>
      <c r="O5" s="378" t="n">
        <f aca="false">O10+O15+O20</f>
        <v>0</v>
      </c>
      <c r="P5" s="378" t="n">
        <f aca="false">P10+P15+P20</f>
        <v>0</v>
      </c>
      <c r="Q5" s="378" t="n">
        <f aca="false">Q10+Q15+Q20</f>
        <v>0</v>
      </c>
      <c r="R5" s="378" t="n">
        <f aca="false">R10+R15+R20</f>
        <v>0</v>
      </c>
      <c r="S5" s="378" t="n">
        <f aca="false">S10+S15+S20</f>
        <v>0</v>
      </c>
      <c r="T5" s="378" t="n">
        <f aca="false">T10+T15+T20</f>
        <v>0</v>
      </c>
      <c r="U5" s="378" t="n">
        <f aca="false">U10+U15+U20</f>
        <v>0</v>
      </c>
      <c r="V5" s="378" t="n">
        <f aca="false">V10+V15+V20</f>
        <v>0</v>
      </c>
      <c r="W5" s="378" t="n">
        <f aca="false">W10+W15+W20</f>
        <v>0</v>
      </c>
      <c r="X5" s="378" t="n">
        <f aca="false">X10+X15+X20</f>
        <v>0</v>
      </c>
      <c r="Y5" s="378" t="n">
        <f aca="false">Y10+Y15+Y20</f>
        <v>0</v>
      </c>
    </row>
    <row r="6" customFormat="false" ht="18" hidden="false" customHeight="true" outlineLevel="0" collapsed="false">
      <c r="A6" s="380" t="s">
        <v>1160</v>
      </c>
      <c r="B6" s="378"/>
      <c r="C6" s="378"/>
      <c r="D6" s="378"/>
      <c r="E6" s="378"/>
      <c r="F6" s="378"/>
      <c r="G6" s="378"/>
      <c r="H6" s="378"/>
      <c r="I6" s="378"/>
      <c r="J6" s="373"/>
      <c r="K6" s="373"/>
      <c r="L6" s="373"/>
      <c r="N6" s="380" t="s">
        <v>1160</v>
      </c>
      <c r="O6" s="378"/>
      <c r="P6" s="378"/>
      <c r="Q6" s="378"/>
      <c r="R6" s="378"/>
      <c r="S6" s="378"/>
      <c r="T6" s="378"/>
      <c r="U6" s="378"/>
    </row>
    <row r="7" customFormat="false" ht="75" hidden="false" customHeight="true" outlineLevel="0" collapsed="false">
      <c r="A7" s="377" t="s">
        <v>1150</v>
      </c>
      <c r="B7" s="378" t="s">
        <v>1151</v>
      </c>
      <c r="C7" s="378" t="s">
        <v>963</v>
      </c>
      <c r="D7" s="378" t="s">
        <v>964</v>
      </c>
      <c r="E7" s="379" t="s">
        <v>1152</v>
      </c>
      <c r="F7" s="378" t="s">
        <v>966</v>
      </c>
      <c r="G7" s="378" t="s">
        <v>1153</v>
      </c>
      <c r="H7" s="378" t="s">
        <v>1154</v>
      </c>
      <c r="I7" s="379" t="s">
        <v>1152</v>
      </c>
      <c r="J7" s="378" t="s">
        <v>1155</v>
      </c>
      <c r="K7" s="378" t="s">
        <v>1156</v>
      </c>
      <c r="L7" s="378" t="s">
        <v>1157</v>
      </c>
      <c r="M7" s="379" t="s">
        <v>1152</v>
      </c>
      <c r="N7" s="379" t="s">
        <v>1151</v>
      </c>
      <c r="O7" s="379" t="s">
        <v>963</v>
      </c>
      <c r="P7" s="379" t="s">
        <v>964</v>
      </c>
      <c r="Q7" s="379" t="s">
        <v>1158</v>
      </c>
      <c r="R7" s="378" t="s">
        <v>966</v>
      </c>
      <c r="S7" s="378" t="s">
        <v>1153</v>
      </c>
      <c r="T7" s="378" t="s">
        <v>1154</v>
      </c>
      <c r="U7" s="379" t="s">
        <v>1158</v>
      </c>
      <c r="V7" s="378" t="s">
        <v>1155</v>
      </c>
      <c r="W7" s="378" t="s">
        <v>1156</v>
      </c>
      <c r="X7" s="378" t="s">
        <v>1157</v>
      </c>
      <c r="Y7" s="379" t="s">
        <v>1158</v>
      </c>
    </row>
    <row r="8" customFormat="false" ht="19.5" hidden="false" customHeight="true" outlineLevel="0" collapsed="false">
      <c r="A8" s="378" t="s">
        <v>1071</v>
      </c>
      <c r="B8" s="378" t="n">
        <v>10452</v>
      </c>
      <c r="C8" s="378" t="n">
        <v>13570</v>
      </c>
      <c r="D8" s="378" t="n">
        <v>8944</v>
      </c>
      <c r="E8" s="378" t="n">
        <f aca="false">SUM(B8:D8)</f>
        <v>32966</v>
      </c>
      <c r="F8" s="378" t="n">
        <v>11636</v>
      </c>
      <c r="G8" s="378" t="n">
        <v>11319</v>
      </c>
      <c r="H8" s="378" t="n">
        <v>15040</v>
      </c>
      <c r="I8" s="378" t="n">
        <f aca="false">SUM(F8:H8)</f>
        <v>37995</v>
      </c>
      <c r="J8" s="378" t="n">
        <v>6879</v>
      </c>
      <c r="K8" s="378" t="n">
        <v>7484</v>
      </c>
      <c r="L8" s="378" t="n">
        <v>12387</v>
      </c>
      <c r="M8" s="378" t="n">
        <f aca="false">SUM(J8:L8)</f>
        <v>26750</v>
      </c>
      <c r="N8" s="378" t="n">
        <v>19942</v>
      </c>
      <c r="O8" s="378" t="n">
        <v>18449</v>
      </c>
      <c r="P8" s="378" t="n">
        <v>17622</v>
      </c>
      <c r="Q8" s="378" t="n">
        <f aca="false">SUM(N8:P8)</f>
        <v>56013</v>
      </c>
      <c r="R8" s="378" t="n">
        <v>22455</v>
      </c>
      <c r="S8" s="378" t="n">
        <v>8238</v>
      </c>
      <c r="T8" s="378" t="n">
        <v>7227</v>
      </c>
      <c r="U8" s="378" t="n">
        <f aca="false">SUM(R8:T8)</f>
        <v>37920</v>
      </c>
      <c r="V8" s="378" t="n">
        <v>15821</v>
      </c>
      <c r="W8" s="378" t="n">
        <v>15985</v>
      </c>
      <c r="X8" s="378" t="n">
        <v>13636</v>
      </c>
      <c r="Y8" s="378" t="n">
        <f aca="false">SUM(V8:X8)</f>
        <v>45442</v>
      </c>
    </row>
    <row r="9" customFormat="false" ht="19.5" hidden="false" customHeight="true" outlineLevel="0" collapsed="false">
      <c r="A9" s="378" t="s">
        <v>1072</v>
      </c>
      <c r="B9" s="378" t="n">
        <v>771</v>
      </c>
      <c r="C9" s="378" t="n">
        <v>1618</v>
      </c>
      <c r="D9" s="378" t="n">
        <v>1530</v>
      </c>
      <c r="E9" s="378" t="n">
        <f aca="false">SUM(B9:D9)</f>
        <v>3919</v>
      </c>
      <c r="F9" s="378" t="n">
        <v>1501</v>
      </c>
      <c r="G9" s="378" t="n">
        <v>1455</v>
      </c>
      <c r="H9" s="378" t="n">
        <v>1732</v>
      </c>
      <c r="I9" s="378" t="n">
        <f aca="false">SUM(F9:H9)</f>
        <v>4688</v>
      </c>
      <c r="J9" s="378" t="n">
        <v>1340</v>
      </c>
      <c r="K9" s="378" t="n">
        <v>1297</v>
      </c>
      <c r="L9" s="378" t="n">
        <v>1735</v>
      </c>
      <c r="M9" s="378" t="n">
        <f aca="false">SUM(J9:L9)</f>
        <v>4372</v>
      </c>
      <c r="N9" s="378" t="n">
        <v>2028</v>
      </c>
      <c r="O9" s="378" t="n">
        <v>2756</v>
      </c>
      <c r="P9" s="378" t="n">
        <v>2247</v>
      </c>
      <c r="Q9" s="378" t="n">
        <f aca="false">SUM(N9:P9)</f>
        <v>7031</v>
      </c>
      <c r="R9" s="378" t="n">
        <v>2717</v>
      </c>
      <c r="S9" s="378" t="n">
        <v>474</v>
      </c>
      <c r="T9" s="378" t="n">
        <v>2085</v>
      </c>
      <c r="U9" s="378" t="n">
        <f aca="false">SUM(R9:T9)</f>
        <v>5276</v>
      </c>
      <c r="V9" s="378" t="n">
        <v>1413</v>
      </c>
      <c r="W9" s="378" t="n">
        <v>1741</v>
      </c>
      <c r="X9" s="378" t="n">
        <v>1565</v>
      </c>
      <c r="Y9" s="378" t="n">
        <f aca="false">SUM(V9:X9)</f>
        <v>4719</v>
      </c>
    </row>
    <row r="10" customFormat="false" ht="18" hidden="false" customHeight="true" outlineLevel="0" collapsed="false">
      <c r="A10" s="378" t="s">
        <v>1159</v>
      </c>
      <c r="B10" s="378"/>
      <c r="C10" s="378"/>
      <c r="D10" s="378"/>
      <c r="E10" s="378"/>
      <c r="F10" s="378"/>
      <c r="G10" s="378"/>
      <c r="H10" s="378"/>
      <c r="I10" s="378"/>
      <c r="J10" s="378"/>
      <c r="K10" s="378"/>
      <c r="L10" s="378"/>
      <c r="M10" s="378"/>
      <c r="N10" s="378"/>
      <c r="O10" s="378"/>
      <c r="P10" s="378"/>
      <c r="Q10" s="378"/>
      <c r="R10" s="378"/>
      <c r="S10" s="378"/>
      <c r="T10" s="378"/>
      <c r="U10" s="378"/>
    </row>
    <row r="11" customFormat="false" ht="18" hidden="false" customHeight="true" outlineLevel="0" collapsed="false">
      <c r="A11" s="381" t="s">
        <v>1161</v>
      </c>
      <c r="B11" s="378"/>
      <c r="C11" s="378"/>
      <c r="D11" s="378"/>
      <c r="E11" s="378"/>
      <c r="F11" s="378"/>
      <c r="G11" s="378"/>
      <c r="H11" s="378"/>
      <c r="I11" s="378"/>
      <c r="J11" s="373"/>
      <c r="K11" s="373"/>
      <c r="L11" s="373"/>
      <c r="N11" s="381" t="s">
        <v>1161</v>
      </c>
      <c r="O11" s="378"/>
      <c r="P11" s="378"/>
      <c r="Q11" s="378"/>
      <c r="R11" s="378"/>
      <c r="S11" s="378"/>
      <c r="T11" s="378"/>
      <c r="U11" s="378"/>
    </row>
    <row r="12" customFormat="false" ht="46.95" hidden="false" customHeight="false" outlineLevel="0" collapsed="false">
      <c r="A12" s="377" t="s">
        <v>1150</v>
      </c>
      <c r="B12" s="378" t="s">
        <v>1151</v>
      </c>
      <c r="C12" s="378" t="s">
        <v>963</v>
      </c>
      <c r="D12" s="378" t="s">
        <v>964</v>
      </c>
      <c r="E12" s="379" t="s">
        <v>1152</v>
      </c>
      <c r="F12" s="378" t="s">
        <v>966</v>
      </c>
      <c r="G12" s="378" t="s">
        <v>1153</v>
      </c>
      <c r="H12" s="378" t="s">
        <v>1154</v>
      </c>
      <c r="I12" s="379" t="s">
        <v>1152</v>
      </c>
      <c r="J12" s="378" t="s">
        <v>1155</v>
      </c>
      <c r="K12" s="378" t="s">
        <v>1156</v>
      </c>
      <c r="L12" s="378" t="s">
        <v>1157</v>
      </c>
      <c r="M12" s="379" t="s">
        <v>1152</v>
      </c>
      <c r="N12" s="379" t="s">
        <v>1151</v>
      </c>
      <c r="O12" s="379" t="s">
        <v>963</v>
      </c>
      <c r="P12" s="379" t="s">
        <v>964</v>
      </c>
      <c r="Q12" s="379" t="s">
        <v>1158</v>
      </c>
      <c r="R12" s="378" t="s">
        <v>966</v>
      </c>
      <c r="S12" s="378" t="s">
        <v>1153</v>
      </c>
      <c r="T12" s="378" t="s">
        <v>1154</v>
      </c>
      <c r="U12" s="379" t="s">
        <v>1158</v>
      </c>
      <c r="V12" s="378" t="s">
        <v>1155</v>
      </c>
      <c r="W12" s="378" t="s">
        <v>1156</v>
      </c>
      <c r="X12" s="378" t="s">
        <v>1157</v>
      </c>
      <c r="Y12" s="379" t="s">
        <v>1158</v>
      </c>
    </row>
    <row r="13" customFormat="false" ht="19.5" hidden="false" customHeight="true" outlineLevel="0" collapsed="false">
      <c r="A13" s="378" t="s">
        <v>1071</v>
      </c>
      <c r="B13" s="378" t="n">
        <v>2925</v>
      </c>
      <c r="C13" s="378" t="n">
        <v>3031</v>
      </c>
      <c r="D13" s="378" t="n">
        <v>5317</v>
      </c>
      <c r="E13" s="378" t="n">
        <f aca="false">SUM(B13:D13)</f>
        <v>11273</v>
      </c>
      <c r="F13" s="378" t="n">
        <v>4480</v>
      </c>
      <c r="G13" s="378" t="n">
        <v>3637</v>
      </c>
      <c r="H13" s="378" t="n">
        <v>9423</v>
      </c>
      <c r="I13" s="378" t="n">
        <f aca="false">SUM(F13:H13)</f>
        <v>17540</v>
      </c>
      <c r="J13" s="378" t="n">
        <v>10522</v>
      </c>
      <c r="K13" s="378" t="n">
        <v>4480</v>
      </c>
      <c r="L13" s="378" t="n">
        <v>9204</v>
      </c>
      <c r="M13" s="378" t="n">
        <f aca="false">SUM(J13:L13)</f>
        <v>24206</v>
      </c>
      <c r="N13" s="378" t="n">
        <v>7459</v>
      </c>
      <c r="O13" s="378" t="n">
        <v>12879</v>
      </c>
      <c r="P13" s="378" t="n">
        <v>19072</v>
      </c>
      <c r="Q13" s="378" t="n">
        <f aca="false">SUM(N13:P13)</f>
        <v>39410</v>
      </c>
      <c r="R13" s="378" t="n">
        <v>28018</v>
      </c>
      <c r="S13" s="378" t="n">
        <v>33407</v>
      </c>
      <c r="T13" s="378" t="n">
        <v>38784</v>
      </c>
      <c r="U13" s="378" t="n">
        <f aca="false">SUM(R13:T13)</f>
        <v>100209</v>
      </c>
      <c r="V13" s="378" t="n">
        <v>33354</v>
      </c>
      <c r="W13" s="378" t="n">
        <v>27687</v>
      </c>
      <c r="X13" s="378" t="n">
        <v>32266</v>
      </c>
      <c r="Y13" s="378" t="n">
        <f aca="false">SUM(V13:X13)</f>
        <v>93307</v>
      </c>
    </row>
    <row r="14" customFormat="false" ht="19.5" hidden="false" customHeight="true" outlineLevel="0" collapsed="false">
      <c r="A14" s="378" t="s">
        <v>1072</v>
      </c>
      <c r="B14" s="378" t="n">
        <v>564</v>
      </c>
      <c r="C14" s="378" t="n">
        <v>1304</v>
      </c>
      <c r="D14" s="378" t="n">
        <v>431</v>
      </c>
      <c r="E14" s="378" t="n">
        <f aca="false">SUM(B14:D14)</f>
        <v>2299</v>
      </c>
      <c r="F14" s="378" t="n">
        <v>151</v>
      </c>
      <c r="G14" s="378" t="n">
        <v>163</v>
      </c>
      <c r="H14" s="378" t="n">
        <v>358</v>
      </c>
      <c r="I14" s="378" t="n">
        <f aca="false">SUM(F14:H14)</f>
        <v>672</v>
      </c>
      <c r="J14" s="378" t="n">
        <v>496</v>
      </c>
      <c r="K14" s="378" t="n">
        <v>1417</v>
      </c>
      <c r="L14" s="378" t="n">
        <v>493</v>
      </c>
      <c r="M14" s="378" t="n">
        <f aca="false">SUM(J14:L14)</f>
        <v>2406</v>
      </c>
      <c r="N14" s="378" t="n">
        <v>1584</v>
      </c>
      <c r="O14" s="378" t="n">
        <v>1410</v>
      </c>
      <c r="P14" s="378" t="n">
        <v>682</v>
      </c>
      <c r="Q14" s="378" t="n">
        <f aca="false">SUM(N14:P14)</f>
        <v>3676</v>
      </c>
      <c r="R14" s="378" t="n">
        <v>328</v>
      </c>
      <c r="S14" s="378" t="n">
        <v>523</v>
      </c>
      <c r="T14" s="378" t="n">
        <v>1162</v>
      </c>
      <c r="U14" s="378" t="n">
        <f aca="false">SUM(R14:T14)</f>
        <v>2013</v>
      </c>
      <c r="V14" s="378" t="n">
        <v>1142</v>
      </c>
      <c r="W14" s="378" t="n">
        <v>2304</v>
      </c>
      <c r="X14" s="378" t="n">
        <v>1321</v>
      </c>
      <c r="Y14" s="378" t="n">
        <f aca="false">SUM(V14:X14)</f>
        <v>4767</v>
      </c>
    </row>
    <row r="15" customFormat="false" ht="18" hidden="false" customHeight="true" outlineLevel="0" collapsed="false">
      <c r="A15" s="378" t="s">
        <v>1159</v>
      </c>
      <c r="B15" s="378"/>
      <c r="C15" s="378"/>
      <c r="D15" s="378"/>
      <c r="E15" s="378"/>
      <c r="F15" s="378"/>
      <c r="G15" s="378"/>
      <c r="H15" s="378"/>
      <c r="I15" s="378"/>
      <c r="J15" s="373"/>
      <c r="K15" s="373"/>
      <c r="L15" s="373"/>
      <c r="N15" s="378"/>
      <c r="O15" s="378"/>
      <c r="P15" s="378"/>
      <c r="Q15" s="378"/>
      <c r="R15" s="378"/>
      <c r="S15" s="378"/>
      <c r="T15" s="378"/>
      <c r="U15" s="378"/>
    </row>
    <row r="16" customFormat="false" ht="12.75" hidden="false" customHeight="false" outlineLevel="0" collapsed="false">
      <c r="A16" s="382" t="s">
        <v>1162</v>
      </c>
      <c r="I16" s="383"/>
      <c r="J16" s="373"/>
      <c r="K16" s="373"/>
      <c r="L16" s="373"/>
      <c r="N16" s="382" t="s">
        <v>1162</v>
      </c>
    </row>
    <row r="17" customFormat="false" ht="73.5" hidden="false" customHeight="true" outlineLevel="0" collapsed="false">
      <c r="A17" s="377" t="s">
        <v>1150</v>
      </c>
      <c r="B17" s="378" t="s">
        <v>1151</v>
      </c>
      <c r="C17" s="378" t="s">
        <v>963</v>
      </c>
      <c r="D17" s="378" t="s">
        <v>964</v>
      </c>
      <c r="E17" s="378" t="s">
        <v>1152</v>
      </c>
      <c r="F17" s="378" t="s">
        <v>966</v>
      </c>
      <c r="G17" s="378" t="s">
        <v>1153</v>
      </c>
      <c r="H17" s="378" t="s">
        <v>1154</v>
      </c>
      <c r="I17" s="378" t="s">
        <v>1152</v>
      </c>
      <c r="J17" s="378" t="s">
        <v>1155</v>
      </c>
      <c r="K17" s="378" t="s">
        <v>1156</v>
      </c>
      <c r="L17" s="378" t="s">
        <v>1157</v>
      </c>
      <c r="M17" s="379" t="s">
        <v>1152</v>
      </c>
      <c r="N17" s="379" t="s">
        <v>1151</v>
      </c>
      <c r="O17" s="379" t="s">
        <v>963</v>
      </c>
      <c r="P17" s="379" t="s">
        <v>964</v>
      </c>
      <c r="Q17" s="379" t="s">
        <v>1158</v>
      </c>
      <c r="R17" s="378" t="s">
        <v>966</v>
      </c>
      <c r="S17" s="378" t="s">
        <v>1153</v>
      </c>
      <c r="T17" s="378" t="s">
        <v>1154</v>
      </c>
      <c r="U17" s="379" t="s">
        <v>1158</v>
      </c>
      <c r="V17" s="378" t="s">
        <v>1155</v>
      </c>
      <c r="W17" s="378" t="s">
        <v>1156</v>
      </c>
      <c r="X17" s="378" t="s">
        <v>1157</v>
      </c>
      <c r="Y17" s="379" t="s">
        <v>1158</v>
      </c>
    </row>
    <row r="18" customFormat="false" ht="19.5" hidden="false" customHeight="true" outlineLevel="0" collapsed="false">
      <c r="A18" s="378" t="s">
        <v>1071</v>
      </c>
      <c r="B18" s="378" t="n">
        <v>16833</v>
      </c>
      <c r="C18" s="378" t="n">
        <v>2781</v>
      </c>
      <c r="D18" s="378" t="n">
        <v>4653</v>
      </c>
      <c r="E18" s="378" t="n">
        <f aca="false">SUM(B18:D18)</f>
        <v>24267</v>
      </c>
      <c r="F18" s="378" t="n">
        <v>1973</v>
      </c>
      <c r="G18" s="378" t="n">
        <v>1257</v>
      </c>
      <c r="H18" s="378" t="n">
        <v>4418</v>
      </c>
      <c r="I18" s="378" t="n">
        <f aca="false">SUM(F18:H18)</f>
        <v>7648</v>
      </c>
      <c r="J18" s="378" t="n">
        <v>3899</v>
      </c>
      <c r="K18" s="378" t="n">
        <v>2766</v>
      </c>
      <c r="L18" s="378" t="n">
        <v>4260</v>
      </c>
      <c r="M18" s="378" t="n">
        <f aca="false">SUM(J18:L18)</f>
        <v>10925</v>
      </c>
      <c r="N18" s="378" t="n">
        <v>36301</v>
      </c>
      <c r="O18" s="378" t="n">
        <v>10128</v>
      </c>
      <c r="P18" s="378" t="n">
        <v>8922</v>
      </c>
      <c r="Q18" s="378" t="n">
        <f aca="false">SUM(N18:P18)</f>
        <v>55351</v>
      </c>
      <c r="R18" s="378" t="n">
        <v>5818</v>
      </c>
      <c r="S18" s="378" t="n">
        <v>11572</v>
      </c>
      <c r="T18" s="378" t="n">
        <v>11494</v>
      </c>
      <c r="U18" s="378" t="n">
        <f aca="false">SUM(R18:T18)</f>
        <v>28884</v>
      </c>
      <c r="V18" s="378" t="n">
        <v>7816</v>
      </c>
      <c r="W18" s="378" t="n">
        <v>5417</v>
      </c>
      <c r="X18" s="378" t="n">
        <v>9865</v>
      </c>
      <c r="Y18" s="378" t="n">
        <f aca="false">SUM(V18:X18)</f>
        <v>23098</v>
      </c>
    </row>
    <row r="19" customFormat="false" ht="19.5" hidden="false" customHeight="true" outlineLevel="0" collapsed="false">
      <c r="A19" s="378" t="s">
        <v>1072</v>
      </c>
      <c r="B19" s="378" t="n">
        <v>361</v>
      </c>
      <c r="C19" s="378" t="n">
        <v>393</v>
      </c>
      <c r="D19" s="378" t="n">
        <v>191</v>
      </c>
      <c r="E19" s="378" t="n">
        <f aca="false">SUM(B19:D19)</f>
        <v>945</v>
      </c>
      <c r="F19" s="378" t="n">
        <v>351</v>
      </c>
      <c r="G19" s="378" t="n">
        <v>71</v>
      </c>
      <c r="H19" s="378" t="n">
        <v>96</v>
      </c>
      <c r="I19" s="378" t="n">
        <f aca="false">SUM(F19:H19)</f>
        <v>518</v>
      </c>
      <c r="J19" s="378" t="n">
        <v>759</v>
      </c>
      <c r="K19" s="378" t="n">
        <v>842</v>
      </c>
      <c r="L19" s="378" t="n">
        <v>359</v>
      </c>
      <c r="M19" s="378" t="n">
        <f aca="false">SUM(J19:L19)</f>
        <v>1960</v>
      </c>
      <c r="N19" s="378" t="n">
        <v>1281</v>
      </c>
      <c r="O19" s="378" t="n">
        <v>973</v>
      </c>
      <c r="P19" s="378" t="n">
        <v>597</v>
      </c>
      <c r="Q19" s="378" t="n">
        <f aca="false">SUM(N19:P19)</f>
        <v>2851</v>
      </c>
      <c r="R19" s="378" t="n">
        <v>759</v>
      </c>
      <c r="S19" s="378" t="n">
        <v>494</v>
      </c>
      <c r="T19" s="378" t="n">
        <v>471</v>
      </c>
      <c r="U19" s="378" t="n">
        <f aca="false">SUM(R19:T19)</f>
        <v>1724</v>
      </c>
      <c r="V19" s="378" t="n">
        <v>1714</v>
      </c>
      <c r="W19" s="378" t="n">
        <v>1226</v>
      </c>
      <c r="X19" s="378" t="n">
        <v>872</v>
      </c>
      <c r="Y19" s="378" t="n">
        <f aca="false">SUM(V19:X19)</f>
        <v>3812</v>
      </c>
    </row>
    <row r="20" customFormat="false" ht="18" hidden="false" customHeight="true" outlineLevel="0" collapsed="false">
      <c r="A20" s="378" t="s">
        <v>1159</v>
      </c>
      <c r="B20" s="378"/>
      <c r="C20" s="378"/>
      <c r="D20" s="378"/>
      <c r="E20" s="378"/>
      <c r="F20" s="378"/>
      <c r="G20" s="378"/>
      <c r="H20" s="378"/>
      <c r="I20" s="378"/>
      <c r="J20" s="373"/>
      <c r="K20" s="373"/>
      <c r="L20" s="373"/>
      <c r="N20" s="378"/>
      <c r="O20" s="378"/>
      <c r="P20" s="378"/>
      <c r="Q20" s="378"/>
      <c r="R20" s="378"/>
      <c r="S20" s="378"/>
      <c r="T20" s="378"/>
      <c r="U20" s="378"/>
    </row>
    <row r="21" customFormat="false" ht="6.75" hidden="false" customHeight="true" outlineLevel="0" collapsed="false">
      <c r="A21" s="384"/>
      <c r="B21" s="384"/>
      <c r="C21" s="384"/>
      <c r="D21" s="384"/>
      <c r="E21" s="384"/>
      <c r="F21" s="384"/>
      <c r="G21" s="384"/>
      <c r="H21" s="384"/>
      <c r="I21" s="384"/>
      <c r="J21" s="384"/>
      <c r="K21" s="384"/>
      <c r="L21" s="384"/>
      <c r="M21" s="384"/>
      <c r="N21" s="384"/>
      <c r="O21" s="384"/>
      <c r="P21" s="384"/>
      <c r="Q21" s="384"/>
      <c r="R21" s="384"/>
      <c r="S21" s="384"/>
      <c r="T21" s="384"/>
      <c r="U21" s="384"/>
      <c r="V21" s="384"/>
      <c r="W21" s="384"/>
      <c r="X21" s="384"/>
      <c r="Y21" s="384"/>
      <c r="Z21" s="384"/>
      <c r="AA21" s="384"/>
      <c r="AB21" s="384"/>
      <c r="AC21" s="384"/>
      <c r="AD21" s="384"/>
      <c r="AE21" s="384"/>
      <c r="AF21" s="384"/>
      <c r="AG21" s="384"/>
      <c r="AH21" s="384"/>
      <c r="AI21" s="384"/>
      <c r="AJ21" s="384"/>
      <c r="AK21" s="384"/>
      <c r="AL21" s="384"/>
      <c r="AM21" s="384"/>
      <c r="AN21" s="384"/>
      <c r="AO21" s="384"/>
      <c r="AP21" s="384"/>
      <c r="AQ21" s="384"/>
      <c r="AR21" s="384"/>
      <c r="AS21" s="384"/>
      <c r="AT21" s="384"/>
      <c r="AU21" s="384"/>
      <c r="AV21" s="384"/>
      <c r="AW21" s="384"/>
      <c r="AX21" s="384"/>
      <c r="AY21" s="384"/>
      <c r="AZ21" s="384"/>
      <c r="BA21" s="384"/>
      <c r="BB21" s="384"/>
      <c r="BC21" s="384"/>
      <c r="BD21" s="384"/>
      <c r="BE21" s="384"/>
      <c r="BF21" s="384"/>
      <c r="BG21" s="384"/>
      <c r="BH21" s="384"/>
      <c r="BI21" s="384"/>
      <c r="BJ21" s="384"/>
      <c r="BK21" s="384"/>
      <c r="BL21" s="384"/>
      <c r="BM21" s="384"/>
      <c r="BN21" s="384"/>
      <c r="BO21" s="384"/>
      <c r="BP21" s="384"/>
      <c r="BQ21" s="384"/>
      <c r="BR21" s="384"/>
      <c r="BS21" s="384"/>
      <c r="BT21" s="384"/>
      <c r="BU21" s="384"/>
      <c r="BV21" s="384"/>
      <c r="BW21" s="384"/>
      <c r="BX21" s="384"/>
      <c r="BY21" s="384"/>
      <c r="BZ21" s="384"/>
      <c r="CA21" s="384"/>
      <c r="CB21" s="384"/>
      <c r="CC21" s="384"/>
      <c r="CD21" s="384"/>
      <c r="CE21" s="384"/>
      <c r="CF21" s="384"/>
      <c r="CG21" s="384"/>
      <c r="CH21" s="384"/>
      <c r="CI21" s="384"/>
      <c r="CJ21" s="384"/>
      <c r="CK21" s="384"/>
      <c r="CL21" s="384"/>
      <c r="CM21" s="384"/>
      <c r="CN21" s="384"/>
      <c r="CO21" s="384"/>
      <c r="CP21" s="384"/>
      <c r="CQ21" s="384"/>
      <c r="CR21" s="384"/>
      <c r="CS21" s="384"/>
      <c r="CT21" s="384"/>
      <c r="CU21" s="384"/>
      <c r="CV21" s="384"/>
      <c r="CW21" s="384"/>
      <c r="CX21" s="384"/>
      <c r="CY21" s="384"/>
      <c r="CZ21" s="384"/>
      <c r="DA21" s="384"/>
      <c r="DB21" s="384"/>
      <c r="DC21" s="384"/>
      <c r="DD21" s="384"/>
      <c r="DE21" s="384"/>
      <c r="DF21" s="384"/>
      <c r="DG21" s="384"/>
      <c r="DH21" s="384"/>
      <c r="DI21" s="384"/>
      <c r="DJ21" s="384"/>
      <c r="DK21" s="384"/>
      <c r="DL21" s="384"/>
      <c r="DM21" s="384"/>
      <c r="DN21" s="384"/>
      <c r="DO21" s="384"/>
      <c r="DP21" s="384"/>
      <c r="DQ21" s="384"/>
      <c r="DR21" s="384"/>
      <c r="DS21" s="384"/>
      <c r="DT21" s="384"/>
      <c r="DU21" s="384"/>
      <c r="DV21" s="384"/>
      <c r="DW21" s="384"/>
      <c r="DX21" s="384"/>
      <c r="DY21" s="384"/>
      <c r="DZ21" s="384"/>
      <c r="EA21" s="384"/>
      <c r="EB21" s="384"/>
      <c r="EC21" s="384"/>
      <c r="ED21" s="384"/>
      <c r="EE21" s="384"/>
      <c r="EF21" s="384"/>
      <c r="EG21" s="384"/>
      <c r="EH21" s="384"/>
      <c r="EI21" s="384"/>
      <c r="EJ21" s="384"/>
      <c r="EK21" s="384"/>
      <c r="EL21" s="384"/>
      <c r="EM21" s="384"/>
      <c r="EN21" s="384"/>
      <c r="EO21" s="384"/>
      <c r="EP21" s="384"/>
      <c r="EQ21" s="384"/>
      <c r="ER21" s="384"/>
      <c r="ES21" s="384"/>
      <c r="ET21" s="384"/>
      <c r="EU21" s="384"/>
      <c r="EV21" s="384"/>
      <c r="EW21" s="384"/>
      <c r="EX21" s="384"/>
      <c r="EY21" s="384"/>
      <c r="EZ21" s="384"/>
      <c r="FA21" s="384"/>
      <c r="FB21" s="384"/>
      <c r="FC21" s="384"/>
      <c r="FD21" s="384"/>
      <c r="FE21" s="384"/>
      <c r="FF21" s="384"/>
      <c r="FG21" s="384"/>
      <c r="FH21" s="384"/>
      <c r="FI21" s="384"/>
      <c r="FJ21" s="384"/>
      <c r="FK21" s="384"/>
      <c r="FL21" s="384"/>
      <c r="FM21" s="384"/>
      <c r="FN21" s="384"/>
      <c r="FO21" s="384"/>
      <c r="FP21" s="384"/>
      <c r="FQ21" s="384"/>
      <c r="FR21" s="384"/>
      <c r="FS21" s="384"/>
      <c r="FT21" s="384"/>
      <c r="FU21" s="384"/>
      <c r="FV21" s="384"/>
      <c r="FW21" s="384"/>
      <c r="FX21" s="384"/>
      <c r="FY21" s="384"/>
      <c r="FZ21" s="384"/>
      <c r="GA21" s="384"/>
      <c r="GB21" s="384"/>
      <c r="GC21" s="384"/>
      <c r="GD21" s="384"/>
      <c r="GE21" s="384"/>
      <c r="GF21" s="384"/>
      <c r="GG21" s="384"/>
      <c r="GH21" s="384"/>
      <c r="GI21" s="384"/>
      <c r="GJ21" s="384"/>
      <c r="GK21" s="384"/>
      <c r="GL21" s="384"/>
      <c r="GM21" s="384"/>
      <c r="GN21" s="384"/>
      <c r="GO21" s="384"/>
      <c r="GP21" s="384"/>
      <c r="GQ21" s="384"/>
      <c r="GR21" s="384"/>
      <c r="GS21" s="384"/>
      <c r="GT21" s="384"/>
      <c r="GU21" s="384"/>
      <c r="GV21" s="384"/>
      <c r="GW21" s="384"/>
      <c r="GX21" s="384"/>
      <c r="GY21" s="384"/>
      <c r="GZ21" s="384"/>
      <c r="HA21" s="384"/>
      <c r="HB21" s="384"/>
      <c r="HC21" s="384"/>
      <c r="HD21" s="384"/>
      <c r="HE21" s="384"/>
      <c r="HF21" s="384"/>
      <c r="HG21" s="384"/>
      <c r="HH21" s="384"/>
      <c r="HI21" s="384"/>
      <c r="HJ21" s="384"/>
      <c r="HK21" s="384"/>
      <c r="HL21" s="384"/>
      <c r="HM21" s="384"/>
      <c r="HN21" s="384"/>
      <c r="HO21" s="384"/>
      <c r="HP21" s="384"/>
      <c r="HQ21" s="384"/>
      <c r="HR21" s="384"/>
      <c r="HS21" s="384"/>
      <c r="HT21" s="384"/>
      <c r="HU21" s="384"/>
      <c r="HV21" s="384"/>
      <c r="HW21" s="384"/>
      <c r="HX21" s="384"/>
      <c r="HY21" s="384"/>
      <c r="HZ21" s="384"/>
      <c r="IA21" s="384"/>
      <c r="IB21" s="384"/>
      <c r="IC21" s="384"/>
      <c r="ID21" s="384"/>
      <c r="IE21" s="384"/>
      <c r="IF21" s="384"/>
      <c r="IG21" s="384"/>
      <c r="IH21" s="384"/>
      <c r="II21" s="384"/>
      <c r="IJ21" s="384"/>
      <c r="IK21" s="384"/>
      <c r="IL21" s="384"/>
      <c r="IM21" s="384"/>
      <c r="IN21" s="384"/>
      <c r="IO21" s="384"/>
      <c r="IP21" s="384"/>
      <c r="IQ21" s="384"/>
      <c r="IR21" s="384"/>
      <c r="IS21" s="384"/>
      <c r="IT21" s="384"/>
      <c r="IU21" s="384"/>
      <c r="IV21" s="384"/>
      <c r="IW21" s="384"/>
    </row>
    <row r="22" customFormat="false" ht="21" hidden="false" customHeight="true" outlineLevel="0" collapsed="false">
      <c r="A22" s="385" t="s">
        <v>4</v>
      </c>
      <c r="B22" s="375" t="s">
        <v>1149</v>
      </c>
      <c r="C22" s="375"/>
      <c r="D22" s="375"/>
      <c r="E22" s="375"/>
      <c r="F22" s="375"/>
      <c r="G22" s="375"/>
      <c r="H22" s="375"/>
      <c r="I22" s="375"/>
      <c r="J22" s="375"/>
      <c r="K22" s="375"/>
      <c r="L22" s="375"/>
      <c r="M22" s="375"/>
      <c r="N22" s="385" t="str">
        <f aca="false">A22</f>
        <v>DGVCL</v>
      </c>
      <c r="O22" s="375" t="s">
        <v>1149</v>
      </c>
      <c r="P22" s="375"/>
      <c r="Q22" s="375"/>
      <c r="R22" s="375"/>
      <c r="S22" s="375"/>
      <c r="T22" s="375"/>
      <c r="U22" s="375"/>
      <c r="V22" s="375"/>
      <c r="W22" s="375"/>
      <c r="X22" s="375"/>
      <c r="Y22" s="375"/>
      <c r="Z22" s="373"/>
      <c r="AA22" s="373"/>
      <c r="AB22" s="373"/>
      <c r="AC22" s="373"/>
      <c r="AD22" s="373"/>
      <c r="AE22" s="373"/>
      <c r="AF22" s="373"/>
      <c r="AG22" s="373"/>
      <c r="AH22" s="373"/>
      <c r="AI22" s="373"/>
      <c r="AJ22" s="373"/>
      <c r="AK22" s="373"/>
      <c r="AL22" s="373"/>
      <c r="AM22" s="373"/>
      <c r="AN22" s="373"/>
      <c r="AO22" s="373"/>
      <c r="AP22" s="373"/>
      <c r="AQ22" s="373"/>
      <c r="AR22" s="373"/>
      <c r="AS22" s="373"/>
      <c r="AT22" s="373"/>
      <c r="AU22" s="373"/>
      <c r="AV22" s="373"/>
      <c r="AW22" s="373"/>
      <c r="AX22" s="373"/>
      <c r="AY22" s="373"/>
      <c r="AZ22" s="373"/>
      <c r="BA22" s="373"/>
      <c r="BB22" s="373"/>
      <c r="BC22" s="373"/>
      <c r="BD22" s="373"/>
      <c r="BE22" s="373"/>
      <c r="BF22" s="373"/>
      <c r="BG22" s="373"/>
      <c r="BH22" s="373"/>
      <c r="BI22" s="373"/>
      <c r="BJ22" s="373"/>
      <c r="BK22" s="373"/>
      <c r="BL22" s="373"/>
      <c r="BM22" s="373"/>
      <c r="BN22" s="373"/>
      <c r="BO22" s="373"/>
      <c r="BP22" s="373"/>
      <c r="BQ22" s="373"/>
      <c r="BR22" s="373"/>
      <c r="BS22" s="373"/>
      <c r="BT22" s="373"/>
      <c r="BU22" s="373"/>
      <c r="BV22" s="373"/>
      <c r="BW22" s="373"/>
      <c r="BX22" s="373"/>
      <c r="BY22" s="373"/>
      <c r="BZ22" s="373"/>
      <c r="CA22" s="373"/>
      <c r="CB22" s="373"/>
      <c r="CC22" s="373"/>
      <c r="CD22" s="373"/>
      <c r="CE22" s="373"/>
      <c r="CF22" s="373"/>
      <c r="CG22" s="373"/>
      <c r="CH22" s="373"/>
      <c r="CI22" s="373"/>
      <c r="CJ22" s="373"/>
      <c r="CK22" s="373"/>
      <c r="CL22" s="373"/>
      <c r="CM22" s="373"/>
      <c r="CN22" s="373"/>
      <c r="CO22" s="373"/>
      <c r="CP22" s="373"/>
      <c r="CQ22" s="373"/>
      <c r="CR22" s="373"/>
      <c r="CS22" s="373"/>
      <c r="CT22" s="373"/>
      <c r="CU22" s="373"/>
      <c r="CV22" s="373"/>
      <c r="CW22" s="373"/>
      <c r="CX22" s="373"/>
      <c r="CY22" s="373"/>
      <c r="CZ22" s="373"/>
      <c r="DA22" s="373"/>
      <c r="DB22" s="373"/>
      <c r="DC22" s="373"/>
      <c r="DD22" s="373"/>
      <c r="DE22" s="373"/>
      <c r="DF22" s="373"/>
      <c r="DG22" s="373"/>
      <c r="DH22" s="373"/>
      <c r="DI22" s="373"/>
      <c r="DJ22" s="373"/>
      <c r="DK22" s="373"/>
      <c r="DL22" s="373"/>
      <c r="DM22" s="373"/>
      <c r="DN22" s="373"/>
      <c r="DO22" s="373"/>
      <c r="DP22" s="373"/>
      <c r="DQ22" s="373"/>
      <c r="DR22" s="373"/>
      <c r="DS22" s="373"/>
      <c r="DT22" s="373"/>
      <c r="DU22" s="373"/>
      <c r="DV22" s="373"/>
      <c r="DW22" s="373"/>
      <c r="DX22" s="373"/>
      <c r="DY22" s="373"/>
      <c r="DZ22" s="373"/>
      <c r="EA22" s="373"/>
      <c r="EB22" s="373"/>
      <c r="EC22" s="373"/>
      <c r="ED22" s="373"/>
      <c r="EE22" s="373"/>
      <c r="EF22" s="373"/>
      <c r="EG22" s="373"/>
      <c r="EH22" s="373"/>
      <c r="EI22" s="373"/>
      <c r="EJ22" s="373"/>
      <c r="EK22" s="373"/>
      <c r="EL22" s="373"/>
      <c r="EM22" s="373"/>
      <c r="EN22" s="373"/>
      <c r="EO22" s="373"/>
      <c r="EP22" s="373"/>
      <c r="EQ22" s="373"/>
      <c r="ER22" s="373"/>
      <c r="ES22" s="373"/>
      <c r="ET22" s="373"/>
      <c r="EU22" s="373"/>
      <c r="EV22" s="373"/>
      <c r="EW22" s="373"/>
      <c r="EX22" s="373"/>
      <c r="EY22" s="373"/>
      <c r="EZ22" s="373"/>
      <c r="FA22" s="373"/>
      <c r="FB22" s="373"/>
      <c r="FC22" s="373"/>
      <c r="FD22" s="373"/>
      <c r="FE22" s="373"/>
      <c r="FF22" s="373"/>
      <c r="FG22" s="373"/>
      <c r="FH22" s="373"/>
      <c r="FI22" s="373"/>
      <c r="FJ22" s="373"/>
      <c r="FK22" s="373"/>
      <c r="FL22" s="373"/>
      <c r="FM22" s="373"/>
      <c r="FN22" s="373"/>
      <c r="FO22" s="373"/>
      <c r="FP22" s="373"/>
      <c r="FQ22" s="373"/>
      <c r="FR22" s="373"/>
      <c r="FS22" s="373"/>
      <c r="FT22" s="373"/>
      <c r="FU22" s="373"/>
      <c r="FV22" s="373"/>
      <c r="FW22" s="373"/>
      <c r="FX22" s="373"/>
      <c r="FY22" s="373"/>
      <c r="FZ22" s="373"/>
      <c r="GA22" s="373"/>
      <c r="GB22" s="373"/>
      <c r="GC22" s="373"/>
      <c r="GD22" s="373"/>
      <c r="GE22" s="373"/>
      <c r="GF22" s="373"/>
      <c r="GG22" s="373"/>
      <c r="GH22" s="373"/>
      <c r="GI22" s="373"/>
      <c r="GJ22" s="373"/>
      <c r="GK22" s="373"/>
      <c r="GL22" s="373"/>
      <c r="GM22" s="373"/>
      <c r="GN22" s="373"/>
      <c r="GO22" s="373"/>
      <c r="GP22" s="373"/>
      <c r="GQ22" s="373"/>
      <c r="GR22" s="373"/>
      <c r="GS22" s="373"/>
      <c r="GT22" s="373"/>
      <c r="GU22" s="373"/>
      <c r="GV22" s="373"/>
      <c r="GW22" s="373"/>
      <c r="GX22" s="373"/>
      <c r="GY22" s="373"/>
      <c r="GZ22" s="373"/>
      <c r="HA22" s="373"/>
      <c r="HB22" s="373"/>
      <c r="HC22" s="373"/>
      <c r="HD22" s="373"/>
      <c r="HE22" s="373"/>
      <c r="HF22" s="373"/>
      <c r="HG22" s="373"/>
      <c r="HH22" s="373"/>
      <c r="HI22" s="373"/>
      <c r="HJ22" s="373"/>
      <c r="HK22" s="373"/>
      <c r="HL22" s="373"/>
      <c r="HM22" s="373"/>
      <c r="HN22" s="373"/>
      <c r="HO22" s="373"/>
      <c r="HP22" s="373"/>
      <c r="HQ22" s="373"/>
      <c r="HR22" s="373"/>
      <c r="HS22" s="373"/>
      <c r="HT22" s="373"/>
      <c r="HU22" s="373"/>
      <c r="HV22" s="373"/>
      <c r="HW22" s="373"/>
      <c r="HX22" s="373"/>
      <c r="HY22" s="373"/>
      <c r="HZ22" s="373"/>
      <c r="IA22" s="373"/>
      <c r="IB22" s="373"/>
      <c r="IC22" s="373"/>
      <c r="ID22" s="373"/>
      <c r="IE22" s="373"/>
      <c r="IF22" s="373"/>
      <c r="IG22" s="373"/>
      <c r="IH22" s="373"/>
      <c r="II22" s="373"/>
      <c r="IJ22" s="373"/>
      <c r="IK22" s="373"/>
      <c r="IL22" s="373"/>
      <c r="IM22" s="373"/>
      <c r="IN22" s="373"/>
      <c r="IO22" s="373"/>
      <c r="IP22" s="373"/>
      <c r="IQ22" s="373"/>
      <c r="IR22" s="373"/>
      <c r="IS22" s="373"/>
      <c r="IT22" s="373"/>
      <c r="IU22" s="373"/>
      <c r="IV22" s="373"/>
      <c r="IW22" s="373"/>
    </row>
    <row r="23" customFormat="false" ht="46.95" hidden="false" customHeight="false" outlineLevel="0" collapsed="false">
      <c r="A23" s="386" t="s">
        <v>1163</v>
      </c>
      <c r="B23" s="378" t="s">
        <v>1151</v>
      </c>
      <c r="C23" s="378" t="s">
        <v>963</v>
      </c>
      <c r="D23" s="378" t="s">
        <v>964</v>
      </c>
      <c r="E23" s="378" t="s">
        <v>1164</v>
      </c>
      <c r="F23" s="378" t="s">
        <v>966</v>
      </c>
      <c r="G23" s="378" t="s">
        <v>1153</v>
      </c>
      <c r="H23" s="378" t="s">
        <v>1154</v>
      </c>
      <c r="I23" s="378" t="s">
        <v>1164</v>
      </c>
      <c r="J23" s="378" t="s">
        <v>1155</v>
      </c>
      <c r="K23" s="378" t="s">
        <v>1156</v>
      </c>
      <c r="L23" s="378" t="s">
        <v>1157</v>
      </c>
      <c r="M23" s="378" t="s">
        <v>1164</v>
      </c>
      <c r="N23" s="387" t="s">
        <v>1151</v>
      </c>
      <c r="O23" s="379" t="s">
        <v>963</v>
      </c>
      <c r="P23" s="379" t="s">
        <v>964</v>
      </c>
      <c r="Q23" s="379" t="s">
        <v>1165</v>
      </c>
      <c r="R23" s="378" t="s">
        <v>966</v>
      </c>
      <c r="S23" s="378" t="s">
        <v>1153</v>
      </c>
      <c r="T23" s="378" t="s">
        <v>1154</v>
      </c>
      <c r="U23" s="379" t="s">
        <v>1165</v>
      </c>
      <c r="V23" s="378" t="s">
        <v>1155</v>
      </c>
      <c r="W23" s="378" t="s">
        <v>1156</v>
      </c>
      <c r="X23" s="378" t="s">
        <v>1157</v>
      </c>
      <c r="Y23" s="379" t="s">
        <v>1165</v>
      </c>
    </row>
    <row r="24" customFormat="false" ht="19.5" hidden="false" customHeight="true" outlineLevel="0" collapsed="false">
      <c r="A24" s="378" t="s">
        <v>1071</v>
      </c>
      <c r="B24" s="378" t="n">
        <f aca="false">B29+B34+B39</f>
        <v>5793</v>
      </c>
      <c r="C24" s="378" t="n">
        <f aca="false">C29+C34+C39</f>
        <v>5473</v>
      </c>
      <c r="D24" s="378" t="n">
        <f aca="false">D29+D34+D39</f>
        <v>10014</v>
      </c>
      <c r="E24" s="379" t="n">
        <f aca="false">SUM(B24:D24)</f>
        <v>21280</v>
      </c>
      <c r="F24" s="378" t="n">
        <f aca="false">F29+F34+F39</f>
        <v>4817</v>
      </c>
      <c r="G24" s="378" t="n">
        <f aca="false">G29+G34+G39</f>
        <v>7408</v>
      </c>
      <c r="H24" s="378" t="n">
        <f aca="false">H29+H34+H39</f>
        <v>7012</v>
      </c>
      <c r="I24" s="379" t="n">
        <f aca="false">SUM(F24:H24)</f>
        <v>19237</v>
      </c>
      <c r="J24" s="378" t="n">
        <f aca="false">J29+J34+J39</f>
        <v>7065</v>
      </c>
      <c r="K24" s="378" t="n">
        <f aca="false">K29+K34+K39</f>
        <v>8822</v>
      </c>
      <c r="L24" s="378" t="n">
        <f aca="false">L29+L34+L39</f>
        <v>10938</v>
      </c>
      <c r="M24" s="379" t="n">
        <f aca="false">SUM(J24:L24)</f>
        <v>26825</v>
      </c>
      <c r="N24" s="388" t="n">
        <f aca="false">N29+N34+N39</f>
        <v>4236</v>
      </c>
      <c r="O24" s="388" t="n">
        <f aca="false">O29+O34+O39</f>
        <v>5389</v>
      </c>
      <c r="P24" s="388" t="n">
        <f aca="false">P29+P34+P39</f>
        <v>5107</v>
      </c>
      <c r="Q24" s="379" t="n">
        <f aca="false">SUM(N24:P24)</f>
        <v>14732</v>
      </c>
      <c r="R24" s="378" t="n">
        <f aca="false">R29+R34+R39</f>
        <v>5358</v>
      </c>
      <c r="S24" s="378" t="n">
        <f aca="false">S29+S34+S39</f>
        <v>6649</v>
      </c>
      <c r="T24" s="378" t="n">
        <f aca="false">T29+T34+T39</f>
        <v>6355</v>
      </c>
      <c r="U24" s="378" t="n">
        <f aca="false">SUM(R24:T24)</f>
        <v>18362</v>
      </c>
      <c r="V24" s="378" t="n">
        <f aca="false">V29+V34+V39</f>
        <v>8921</v>
      </c>
      <c r="W24" s="378" t="n">
        <f aca="false">W29+W34+W39</f>
        <v>7258</v>
      </c>
      <c r="X24" s="378" t="n">
        <f aca="false">X29+X34+X39</f>
        <v>8510</v>
      </c>
      <c r="Y24" s="378" t="n">
        <f aca="false">SUM(V24:X24)</f>
        <v>24689</v>
      </c>
    </row>
    <row r="25" customFormat="false" ht="21" hidden="false" customHeight="true" outlineLevel="0" collapsed="false">
      <c r="A25" s="378" t="s">
        <v>1072</v>
      </c>
      <c r="B25" s="378" t="n">
        <f aca="false">B30+B35+B40</f>
        <v>1336</v>
      </c>
      <c r="C25" s="378" t="n">
        <f aca="false">C30+C35+C40</f>
        <v>593</v>
      </c>
      <c r="D25" s="378" t="n">
        <f aca="false">D30+D35+D40</f>
        <v>1556</v>
      </c>
      <c r="E25" s="379" t="n">
        <f aca="false">SUM(B25:D25)</f>
        <v>3485</v>
      </c>
      <c r="F25" s="378" t="n">
        <f aca="false">F30+F35+F40</f>
        <v>661</v>
      </c>
      <c r="G25" s="378" t="n">
        <f aca="false">G30+G35+G40</f>
        <v>924</v>
      </c>
      <c r="H25" s="378" t="n">
        <f aca="false">H30+H35+H40</f>
        <v>1279</v>
      </c>
      <c r="I25" s="379" t="n">
        <f aca="false">SUM(F25:H25)</f>
        <v>2864</v>
      </c>
      <c r="J25" s="378" t="n">
        <f aca="false">J30+J35+J40</f>
        <v>652</v>
      </c>
      <c r="K25" s="378" t="n">
        <f aca="false">K30+K35+K40</f>
        <v>706</v>
      </c>
      <c r="L25" s="378" t="n">
        <f aca="false">L30+L35+L40</f>
        <v>928</v>
      </c>
      <c r="M25" s="379" t="n">
        <f aca="false">SUM(J25:L25)</f>
        <v>2286</v>
      </c>
      <c r="N25" s="388" t="n">
        <f aca="false">N30+N35+N40</f>
        <v>705</v>
      </c>
      <c r="O25" s="388" t="n">
        <f aca="false">O30+O35+O40</f>
        <v>643</v>
      </c>
      <c r="P25" s="388" t="n">
        <f aca="false">P30+P35+P40</f>
        <v>556</v>
      </c>
      <c r="Q25" s="379" t="n">
        <f aca="false">SUM(N25:P25)</f>
        <v>1904</v>
      </c>
      <c r="R25" s="378" t="n">
        <f aca="false">R30+R35+R40</f>
        <v>504</v>
      </c>
      <c r="S25" s="378" t="n">
        <f aca="false">S30+S35+S40</f>
        <v>633</v>
      </c>
      <c r="T25" s="378" t="n">
        <f aca="false">T30+T35+T40</f>
        <v>608</v>
      </c>
      <c r="U25" s="378" t="n">
        <f aca="false">SUM(R25:T25)</f>
        <v>1745</v>
      </c>
      <c r="V25" s="378" t="n">
        <f aca="false">V30+V35+V40</f>
        <v>684</v>
      </c>
      <c r="W25" s="378" t="n">
        <f aca="false">W30+W35+W40</f>
        <v>700</v>
      </c>
      <c r="X25" s="378" t="n">
        <f aca="false">X30+X35+X40</f>
        <v>742</v>
      </c>
      <c r="Y25" s="378" t="n">
        <f aca="false">SUM(V25:X25)</f>
        <v>2126</v>
      </c>
    </row>
    <row r="26" customFormat="false" ht="22.5" hidden="false" customHeight="true" outlineLevel="0" collapsed="false">
      <c r="A26" s="378" t="s">
        <v>1159</v>
      </c>
      <c r="B26" s="378"/>
      <c r="C26" s="378"/>
      <c r="D26" s="378"/>
      <c r="E26" s="378"/>
      <c r="F26" s="378"/>
      <c r="G26" s="378"/>
      <c r="H26" s="378"/>
      <c r="I26" s="378"/>
      <c r="J26" s="378"/>
      <c r="K26" s="378"/>
      <c r="L26" s="378"/>
      <c r="M26" s="378"/>
      <c r="N26" s="388"/>
      <c r="O26" s="378"/>
      <c r="P26" s="378"/>
      <c r="Q26" s="378"/>
      <c r="R26" s="378"/>
      <c r="S26" s="378"/>
      <c r="T26" s="378"/>
      <c r="U26" s="378"/>
      <c r="V26" s="378"/>
      <c r="W26" s="378"/>
      <c r="X26" s="378"/>
      <c r="Y26" s="378"/>
    </row>
    <row r="27" customFormat="false" ht="12.75" hidden="false" customHeight="false" outlineLevel="0" collapsed="false">
      <c r="A27" s="380" t="s">
        <v>1160</v>
      </c>
    </row>
    <row r="28" customFormat="false" ht="46.95" hidden="false" customHeight="false" outlineLevel="0" collapsed="false">
      <c r="A28" s="386" t="s">
        <v>1163</v>
      </c>
      <c r="B28" s="378" t="s">
        <v>1151</v>
      </c>
      <c r="C28" s="378" t="s">
        <v>963</v>
      </c>
      <c r="D28" s="378" t="s">
        <v>964</v>
      </c>
      <c r="E28" s="378" t="s">
        <v>1164</v>
      </c>
      <c r="F28" s="378" t="s">
        <v>966</v>
      </c>
      <c r="G28" s="378" t="s">
        <v>1153</v>
      </c>
      <c r="H28" s="378" t="s">
        <v>1154</v>
      </c>
      <c r="I28" s="378" t="s">
        <v>1164</v>
      </c>
      <c r="J28" s="378" t="s">
        <v>1155</v>
      </c>
      <c r="K28" s="378" t="s">
        <v>1156</v>
      </c>
      <c r="L28" s="378" t="s">
        <v>1157</v>
      </c>
      <c r="M28" s="378" t="s">
        <v>1164</v>
      </c>
      <c r="N28" s="387" t="s">
        <v>1151</v>
      </c>
      <c r="O28" s="379" t="s">
        <v>963</v>
      </c>
      <c r="P28" s="379" t="s">
        <v>964</v>
      </c>
      <c r="Q28" s="379" t="s">
        <v>1165</v>
      </c>
      <c r="R28" s="378" t="s">
        <v>966</v>
      </c>
      <c r="S28" s="378" t="s">
        <v>1153</v>
      </c>
      <c r="T28" s="378" t="s">
        <v>1154</v>
      </c>
      <c r="U28" s="379" t="s">
        <v>1165</v>
      </c>
      <c r="V28" s="378" t="s">
        <v>1155</v>
      </c>
      <c r="W28" s="378" t="s">
        <v>1156</v>
      </c>
      <c r="X28" s="378" t="s">
        <v>1157</v>
      </c>
      <c r="Y28" s="379" t="s">
        <v>1165</v>
      </c>
    </row>
    <row r="29" customFormat="false" ht="19.5" hidden="false" customHeight="true" outlineLevel="0" collapsed="false">
      <c r="A29" s="378" t="s">
        <v>1071</v>
      </c>
      <c r="B29" s="378" t="n">
        <v>1120</v>
      </c>
      <c r="C29" s="378" t="n">
        <v>1496</v>
      </c>
      <c r="D29" s="378" t="n">
        <v>1269</v>
      </c>
      <c r="E29" s="379" t="n">
        <f aca="false">SUM(B29:D29)</f>
        <v>3885</v>
      </c>
      <c r="F29" s="378" t="n">
        <v>1941</v>
      </c>
      <c r="G29" s="378" t="n">
        <v>3119</v>
      </c>
      <c r="H29" s="378" t="n">
        <v>2005</v>
      </c>
      <c r="I29" s="379" t="n">
        <f aca="false">SUM(F29:H29)</f>
        <v>7065</v>
      </c>
      <c r="J29" s="378" t="n">
        <v>2778</v>
      </c>
      <c r="K29" s="378" t="n">
        <v>3747</v>
      </c>
      <c r="L29" s="378" t="n">
        <v>7514</v>
      </c>
      <c r="M29" s="379" t="n">
        <f aca="false">SUM(J29:L29)</f>
        <v>14039</v>
      </c>
      <c r="N29" s="388" t="n">
        <v>1261</v>
      </c>
      <c r="O29" s="378" t="n">
        <v>1647</v>
      </c>
      <c r="P29" s="378" t="n">
        <v>1130</v>
      </c>
      <c r="Q29" s="379" t="n">
        <f aca="false">SUM(N29:P29)</f>
        <v>4038</v>
      </c>
      <c r="R29" s="378" t="n">
        <v>1927</v>
      </c>
      <c r="S29" s="378" t="n">
        <v>3119</v>
      </c>
      <c r="T29" s="378" t="n">
        <v>2106</v>
      </c>
      <c r="U29" s="379" t="n">
        <f aca="false">SUM(R29:T29)</f>
        <v>7152</v>
      </c>
      <c r="V29" s="378" t="n">
        <v>3282</v>
      </c>
      <c r="W29" s="378" t="n">
        <v>3476</v>
      </c>
      <c r="X29" s="378" t="n">
        <v>4633</v>
      </c>
      <c r="Y29" s="379" t="n">
        <f aca="false">SUM(V29:X29)</f>
        <v>11391</v>
      </c>
    </row>
    <row r="30" customFormat="false" ht="21" hidden="false" customHeight="true" outlineLevel="0" collapsed="false">
      <c r="A30" s="378" t="s">
        <v>1072</v>
      </c>
      <c r="B30" s="378" t="n">
        <v>393</v>
      </c>
      <c r="C30" s="378" t="n">
        <v>432</v>
      </c>
      <c r="D30" s="378" t="n">
        <v>332</v>
      </c>
      <c r="E30" s="379" t="n">
        <f aca="false">SUM(B30:D30)</f>
        <v>1157</v>
      </c>
      <c r="F30" s="378" t="n">
        <v>355</v>
      </c>
      <c r="G30" s="378" t="n">
        <v>395</v>
      </c>
      <c r="H30" s="378" t="n">
        <v>403</v>
      </c>
      <c r="I30" s="379" t="n">
        <f aca="false">SUM(F30:H30)</f>
        <v>1153</v>
      </c>
      <c r="J30" s="378" t="n">
        <v>408</v>
      </c>
      <c r="K30" s="378" t="n">
        <v>316</v>
      </c>
      <c r="L30" s="378" t="n">
        <v>695</v>
      </c>
      <c r="M30" s="379" t="n">
        <f aca="false">SUM(J30:L30)</f>
        <v>1419</v>
      </c>
      <c r="N30" s="388" t="n">
        <v>385</v>
      </c>
      <c r="O30" s="378" t="n">
        <v>407</v>
      </c>
      <c r="P30" s="378" t="n">
        <v>298</v>
      </c>
      <c r="Q30" s="379" t="n">
        <f aca="false">SUM(N30:P30)</f>
        <v>1090</v>
      </c>
      <c r="R30" s="378" t="n">
        <v>274</v>
      </c>
      <c r="S30" s="378" t="n">
        <v>371</v>
      </c>
      <c r="T30" s="378" t="n">
        <v>366</v>
      </c>
      <c r="U30" s="379" t="n">
        <f aca="false">SUM(R30:T30)</f>
        <v>1011</v>
      </c>
      <c r="V30" s="378" t="n">
        <v>398</v>
      </c>
      <c r="W30" s="378" t="n">
        <v>319</v>
      </c>
      <c r="X30" s="378" t="n">
        <v>480</v>
      </c>
      <c r="Y30" s="379" t="n">
        <f aca="false">SUM(V30:X30)</f>
        <v>1197</v>
      </c>
    </row>
    <row r="31" customFormat="false" ht="22.5" hidden="false" customHeight="true" outlineLevel="0" collapsed="false">
      <c r="A31" s="378" t="s">
        <v>1159</v>
      </c>
      <c r="B31" s="378"/>
      <c r="C31" s="378"/>
      <c r="D31" s="378"/>
      <c r="E31" s="378"/>
      <c r="F31" s="378"/>
      <c r="G31" s="378"/>
      <c r="H31" s="378"/>
      <c r="I31" s="378"/>
      <c r="J31" s="378"/>
      <c r="K31" s="378"/>
      <c r="L31" s="378"/>
      <c r="M31" s="378"/>
      <c r="N31" s="388"/>
      <c r="O31" s="378"/>
      <c r="P31" s="378"/>
      <c r="Q31" s="378"/>
      <c r="R31" s="378"/>
      <c r="S31" s="378"/>
      <c r="T31" s="378"/>
      <c r="U31" s="378"/>
      <c r="V31" s="378"/>
      <c r="W31" s="378"/>
      <c r="X31" s="378"/>
      <c r="Y31" s="378"/>
    </row>
    <row r="32" customFormat="false" ht="12.75" hidden="false" customHeight="false" outlineLevel="0" collapsed="false">
      <c r="A32" s="389" t="s">
        <v>1161</v>
      </c>
    </row>
    <row r="33" customFormat="false" ht="46.95" hidden="false" customHeight="false" outlineLevel="0" collapsed="false">
      <c r="A33" s="386" t="s">
        <v>1163</v>
      </c>
      <c r="B33" s="378" t="s">
        <v>1151</v>
      </c>
      <c r="C33" s="378" t="s">
        <v>963</v>
      </c>
      <c r="D33" s="378" t="s">
        <v>964</v>
      </c>
      <c r="E33" s="378" t="s">
        <v>1164</v>
      </c>
      <c r="F33" s="378" t="s">
        <v>966</v>
      </c>
      <c r="G33" s="378" t="s">
        <v>1153</v>
      </c>
      <c r="H33" s="378" t="s">
        <v>1154</v>
      </c>
      <c r="I33" s="378" t="s">
        <v>1164</v>
      </c>
      <c r="J33" s="378" t="s">
        <v>1155</v>
      </c>
      <c r="K33" s="378" t="s">
        <v>1156</v>
      </c>
      <c r="L33" s="378" t="s">
        <v>1157</v>
      </c>
      <c r="M33" s="378" t="s">
        <v>1164</v>
      </c>
      <c r="N33" s="387" t="s">
        <v>1151</v>
      </c>
      <c r="O33" s="379" t="s">
        <v>963</v>
      </c>
      <c r="P33" s="379" t="s">
        <v>964</v>
      </c>
      <c r="Q33" s="379" t="s">
        <v>1165</v>
      </c>
      <c r="R33" s="378" t="s">
        <v>966</v>
      </c>
      <c r="S33" s="378" t="s">
        <v>1153</v>
      </c>
      <c r="T33" s="378" t="s">
        <v>1154</v>
      </c>
      <c r="U33" s="379" t="s">
        <v>1165</v>
      </c>
      <c r="V33" s="378" t="s">
        <v>1155</v>
      </c>
      <c r="W33" s="378" t="s">
        <v>1156</v>
      </c>
      <c r="X33" s="378" t="s">
        <v>1157</v>
      </c>
      <c r="Y33" s="379" t="s">
        <v>1165</v>
      </c>
    </row>
    <row r="34" customFormat="false" ht="19.5" hidden="false" customHeight="true" outlineLevel="0" collapsed="false">
      <c r="A34" s="378" t="s">
        <v>1071</v>
      </c>
      <c r="B34" s="378" t="n">
        <v>3410</v>
      </c>
      <c r="C34" s="378" t="n">
        <v>2267</v>
      </c>
      <c r="D34" s="378" t="n">
        <v>7319</v>
      </c>
      <c r="E34" s="379" t="n">
        <f aca="false">SUM(B34:D34)</f>
        <v>12996</v>
      </c>
      <c r="F34" s="378" t="n">
        <v>575</v>
      </c>
      <c r="G34" s="378" t="n">
        <v>2039</v>
      </c>
      <c r="H34" s="378" t="n">
        <v>2719</v>
      </c>
      <c r="I34" s="379" t="n">
        <f aca="false">SUM(F34:H34)</f>
        <v>5333</v>
      </c>
      <c r="J34" s="378" t="n">
        <v>1348</v>
      </c>
      <c r="K34" s="378" t="n">
        <v>1879</v>
      </c>
      <c r="L34" s="378" t="n">
        <v>767</v>
      </c>
      <c r="M34" s="379" t="n">
        <f aca="false">SUM(J34:L34)</f>
        <v>3994</v>
      </c>
      <c r="N34" s="388" t="n">
        <v>1453</v>
      </c>
      <c r="O34" s="378" t="n">
        <v>1486</v>
      </c>
      <c r="P34" s="378" t="n">
        <v>2720</v>
      </c>
      <c r="Q34" s="379" t="n">
        <f aca="false">SUM(N34:P34)</f>
        <v>5659</v>
      </c>
      <c r="R34" s="378" t="n">
        <v>1745</v>
      </c>
      <c r="S34" s="378" t="n">
        <v>1541</v>
      </c>
      <c r="T34" s="378" t="n">
        <v>2159</v>
      </c>
      <c r="U34" s="379" t="n">
        <f aca="false">SUM(R34:T34)</f>
        <v>5445</v>
      </c>
      <c r="V34" s="378" t="n">
        <v>2724</v>
      </c>
      <c r="W34" s="378" t="n">
        <v>1216</v>
      </c>
      <c r="X34" s="378" t="n">
        <v>1157</v>
      </c>
      <c r="Y34" s="379" t="n">
        <f aca="false">SUM(V34:X34)</f>
        <v>5097</v>
      </c>
    </row>
    <row r="35" customFormat="false" ht="21" hidden="false" customHeight="true" outlineLevel="0" collapsed="false">
      <c r="A35" s="378" t="s">
        <v>1072</v>
      </c>
      <c r="B35" s="378" t="n">
        <v>874</v>
      </c>
      <c r="C35" s="378" t="n">
        <v>107</v>
      </c>
      <c r="D35" s="378" t="n">
        <v>1162</v>
      </c>
      <c r="E35" s="379" t="n">
        <f aca="false">SUM(B35:D35)</f>
        <v>2143</v>
      </c>
      <c r="F35" s="378" t="n">
        <v>140</v>
      </c>
      <c r="G35" s="378" t="n">
        <v>303</v>
      </c>
      <c r="H35" s="378" t="n">
        <v>680</v>
      </c>
      <c r="I35" s="379" t="n">
        <f aca="false">SUM(F35:H35)</f>
        <v>1123</v>
      </c>
      <c r="J35" s="378" t="n">
        <v>106</v>
      </c>
      <c r="K35" s="378" t="n">
        <v>157</v>
      </c>
      <c r="L35" s="378" t="n">
        <v>102</v>
      </c>
      <c r="M35" s="379" t="n">
        <f aca="false">SUM(J35:L35)</f>
        <v>365</v>
      </c>
      <c r="N35" s="388" t="n">
        <v>237</v>
      </c>
      <c r="O35" s="378" t="n">
        <v>170</v>
      </c>
      <c r="P35" s="378" t="n">
        <v>184</v>
      </c>
      <c r="Q35" s="379" t="n">
        <f aca="false">SUM(N35:P35)</f>
        <v>591</v>
      </c>
      <c r="R35" s="378" t="n">
        <v>157</v>
      </c>
      <c r="S35" s="378" t="n">
        <v>138</v>
      </c>
      <c r="T35" s="378" t="n">
        <v>131</v>
      </c>
      <c r="U35" s="379" t="n">
        <f aca="false">SUM(R35:T35)</f>
        <v>426</v>
      </c>
      <c r="V35" s="378" t="n">
        <v>189</v>
      </c>
      <c r="W35" s="378" t="n">
        <v>223</v>
      </c>
      <c r="X35" s="378" t="n">
        <v>118</v>
      </c>
      <c r="Y35" s="379" t="n">
        <f aca="false">SUM(V35:X35)</f>
        <v>530</v>
      </c>
    </row>
    <row r="36" customFormat="false" ht="22.5" hidden="false" customHeight="true" outlineLevel="0" collapsed="false">
      <c r="A36" s="378" t="s">
        <v>1159</v>
      </c>
      <c r="B36" s="378"/>
      <c r="C36" s="378"/>
      <c r="D36" s="378"/>
      <c r="E36" s="378"/>
      <c r="F36" s="378"/>
      <c r="G36" s="378"/>
      <c r="H36" s="378"/>
      <c r="I36" s="378"/>
      <c r="J36" s="378"/>
      <c r="K36" s="378"/>
      <c r="L36" s="378"/>
      <c r="M36" s="378"/>
      <c r="N36" s="388"/>
      <c r="O36" s="378"/>
      <c r="P36" s="378"/>
      <c r="Q36" s="378"/>
      <c r="R36" s="378"/>
      <c r="S36" s="378"/>
      <c r="T36" s="378"/>
      <c r="U36" s="378"/>
      <c r="V36" s="378"/>
      <c r="W36" s="378"/>
      <c r="X36" s="378"/>
      <c r="Y36" s="378"/>
    </row>
    <row r="37" customFormat="false" ht="12.75" hidden="false" customHeight="false" outlineLevel="0" collapsed="false">
      <c r="A37" s="390" t="s">
        <v>1162</v>
      </c>
    </row>
    <row r="38" customFormat="false" ht="46.95" hidden="false" customHeight="false" outlineLevel="0" collapsed="false">
      <c r="A38" s="386" t="s">
        <v>1163</v>
      </c>
      <c r="B38" s="378" t="s">
        <v>1151</v>
      </c>
      <c r="C38" s="378" t="s">
        <v>963</v>
      </c>
      <c r="D38" s="378" t="s">
        <v>964</v>
      </c>
      <c r="E38" s="378" t="s">
        <v>1164</v>
      </c>
      <c r="F38" s="378" t="s">
        <v>966</v>
      </c>
      <c r="G38" s="378" t="s">
        <v>1153</v>
      </c>
      <c r="H38" s="378" t="s">
        <v>1154</v>
      </c>
      <c r="I38" s="378" t="s">
        <v>1164</v>
      </c>
      <c r="J38" s="378" t="s">
        <v>1155</v>
      </c>
      <c r="K38" s="378" t="s">
        <v>1156</v>
      </c>
      <c r="L38" s="378" t="s">
        <v>1157</v>
      </c>
      <c r="M38" s="378" t="s">
        <v>1164</v>
      </c>
      <c r="N38" s="387" t="s">
        <v>1151</v>
      </c>
      <c r="O38" s="379" t="s">
        <v>963</v>
      </c>
      <c r="P38" s="379" t="s">
        <v>964</v>
      </c>
      <c r="Q38" s="379" t="s">
        <v>1165</v>
      </c>
      <c r="R38" s="378" t="s">
        <v>966</v>
      </c>
      <c r="S38" s="378" t="s">
        <v>1153</v>
      </c>
      <c r="T38" s="378" t="s">
        <v>1154</v>
      </c>
      <c r="U38" s="379" t="s">
        <v>1165</v>
      </c>
      <c r="V38" s="378" t="s">
        <v>1155</v>
      </c>
      <c r="W38" s="378" t="s">
        <v>1156</v>
      </c>
      <c r="X38" s="378" t="s">
        <v>1157</v>
      </c>
      <c r="Y38" s="379" t="s">
        <v>1165</v>
      </c>
    </row>
    <row r="39" customFormat="false" ht="19.5" hidden="false" customHeight="true" outlineLevel="0" collapsed="false">
      <c r="A39" s="378" t="s">
        <v>1071</v>
      </c>
      <c r="B39" s="378" t="n">
        <v>1263</v>
      </c>
      <c r="C39" s="378" t="n">
        <v>1710</v>
      </c>
      <c r="D39" s="378" t="n">
        <v>1426</v>
      </c>
      <c r="E39" s="379" t="n">
        <f aca="false">SUM(B39:D39)</f>
        <v>4399</v>
      </c>
      <c r="F39" s="378" t="n">
        <v>2301</v>
      </c>
      <c r="G39" s="378" t="n">
        <v>2250</v>
      </c>
      <c r="H39" s="378" t="n">
        <v>2288</v>
      </c>
      <c r="I39" s="379" t="n">
        <f aca="false">SUM(F39:H39)</f>
        <v>6839</v>
      </c>
      <c r="J39" s="378" t="n">
        <v>2939</v>
      </c>
      <c r="K39" s="378" t="n">
        <v>3196</v>
      </c>
      <c r="L39" s="378" t="n">
        <v>2657</v>
      </c>
      <c r="M39" s="379" t="n">
        <f aca="false">SUM(J39:L39)</f>
        <v>8792</v>
      </c>
      <c r="N39" s="388" t="n">
        <v>1522</v>
      </c>
      <c r="O39" s="378" t="n">
        <v>2256</v>
      </c>
      <c r="P39" s="378" t="n">
        <v>1257</v>
      </c>
      <c r="Q39" s="379" t="n">
        <f aca="false">SUM(N39:P39)</f>
        <v>5035</v>
      </c>
      <c r="R39" s="378" t="n">
        <v>1686</v>
      </c>
      <c r="S39" s="378" t="n">
        <v>1989</v>
      </c>
      <c r="T39" s="378" t="n">
        <v>2090</v>
      </c>
      <c r="U39" s="379" t="n">
        <f aca="false">SUM(R39:T39)</f>
        <v>5765</v>
      </c>
      <c r="V39" s="378" t="n">
        <v>2915</v>
      </c>
      <c r="W39" s="378" t="n">
        <v>2566</v>
      </c>
      <c r="X39" s="378" t="n">
        <v>2720</v>
      </c>
      <c r="Y39" s="379" t="n">
        <f aca="false">SUM(V39:X39)</f>
        <v>8201</v>
      </c>
    </row>
    <row r="40" customFormat="false" ht="21" hidden="false" customHeight="true" outlineLevel="0" collapsed="false">
      <c r="A40" s="378" t="s">
        <v>1072</v>
      </c>
      <c r="B40" s="378" t="n">
        <v>69</v>
      </c>
      <c r="C40" s="378" t="n">
        <v>54</v>
      </c>
      <c r="D40" s="378" t="n">
        <v>62</v>
      </c>
      <c r="E40" s="379" t="n">
        <f aca="false">SUM(B40:D40)</f>
        <v>185</v>
      </c>
      <c r="F40" s="378" t="n">
        <v>166</v>
      </c>
      <c r="G40" s="378" t="n">
        <v>226</v>
      </c>
      <c r="H40" s="378" t="n">
        <v>196</v>
      </c>
      <c r="I40" s="379" t="n">
        <f aca="false">SUM(F40:H40)</f>
        <v>588</v>
      </c>
      <c r="J40" s="378" t="n">
        <v>138</v>
      </c>
      <c r="K40" s="378" t="n">
        <v>233</v>
      </c>
      <c r="L40" s="378" t="n">
        <v>131</v>
      </c>
      <c r="M40" s="379" t="n">
        <f aca="false">SUM(J40:L40)</f>
        <v>502</v>
      </c>
      <c r="N40" s="388" t="n">
        <v>83</v>
      </c>
      <c r="O40" s="378" t="n">
        <v>66</v>
      </c>
      <c r="P40" s="378" t="n">
        <v>74</v>
      </c>
      <c r="Q40" s="379" t="n">
        <f aca="false">SUM(N40:P40)</f>
        <v>223</v>
      </c>
      <c r="R40" s="378" t="n">
        <v>73</v>
      </c>
      <c r="S40" s="378" t="n">
        <v>124</v>
      </c>
      <c r="T40" s="378" t="n">
        <v>111</v>
      </c>
      <c r="U40" s="379" t="n">
        <f aca="false">SUM(R40:T40)</f>
        <v>308</v>
      </c>
      <c r="V40" s="378" t="n">
        <v>97</v>
      </c>
      <c r="W40" s="378" t="n">
        <v>158</v>
      </c>
      <c r="X40" s="378" t="n">
        <v>144</v>
      </c>
      <c r="Y40" s="379" t="n">
        <f aca="false">SUM(V40:X40)</f>
        <v>399</v>
      </c>
    </row>
    <row r="41" customFormat="false" ht="22.5" hidden="false" customHeight="true" outlineLevel="0" collapsed="false">
      <c r="A41" s="378" t="s">
        <v>1159</v>
      </c>
      <c r="B41" s="378"/>
      <c r="C41" s="378"/>
      <c r="D41" s="378"/>
      <c r="E41" s="378"/>
      <c r="F41" s="378"/>
      <c r="G41" s="378"/>
      <c r="H41" s="378"/>
      <c r="I41" s="378"/>
      <c r="J41" s="378"/>
      <c r="K41" s="378"/>
      <c r="L41" s="378"/>
      <c r="M41" s="378"/>
      <c r="N41" s="388"/>
      <c r="O41" s="378"/>
      <c r="P41" s="378"/>
      <c r="Q41" s="378"/>
      <c r="R41" s="378"/>
      <c r="S41" s="378"/>
      <c r="T41" s="378"/>
      <c r="U41" s="378"/>
      <c r="V41" s="378"/>
      <c r="W41" s="378"/>
      <c r="X41" s="378"/>
      <c r="Y41" s="378"/>
    </row>
  </sheetData>
  <mergeCells count="4">
    <mergeCell ref="B1:M1"/>
    <mergeCell ref="O1:Y1"/>
    <mergeCell ref="B22:M22"/>
    <mergeCell ref="O22:Y22"/>
  </mergeCells>
  <printOptions headings="false" gridLines="false" gridLinesSet="true" horizontalCentered="true" verticalCentered="true"/>
  <pageMargins left="0" right="0" top="0" bottom="0" header="0.511811023622047" footer="0.511811023622047"/>
  <pageSetup paperSize="9" scale="96" fitToWidth="1" fitToHeight="1" pageOrder="downThenOver" orientation="landscape" blackAndWhite="false" draft="false" cellComments="none" horizontalDpi="300" verticalDpi="300" copies="1"/>
  <headerFooter differentFirst="false" differentOddEven="false">
    <oddHeader/>
    <oddFooter/>
  </headerFooter>
  <rowBreaks count="1" manualBreakCount="1">
    <brk id="21" man="true" max="16383" min="0"/>
  </rowBreaks>
  <colBreaks count="1" manualBreakCount="1">
    <brk id="13" man="true" max="65535" min="0"/>
  </colBreak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FF"/>
    <pageSetUpPr fitToPage="false"/>
  </sheetPr>
  <dimension ref="A1:V33"/>
  <sheetViews>
    <sheetView showFormulas="false" showGridLines="true" showRowColHeaders="true" showZeros="true" rightToLeft="false" tabSelected="false" showOutlineSymbols="true" defaultGridColor="true" view="pageBreakPreview" topLeftCell="A7" colorId="64" zoomScale="95" zoomScaleNormal="100" zoomScalePageLayoutView="95" workbookViewId="0">
      <selection pane="topLeft" activeCell="R11" activeCellId="0" sqref="R11"/>
    </sheetView>
  </sheetViews>
  <sheetFormatPr defaultColWidth="9.0546875" defaultRowHeight="12.75" customHeight="true" zeroHeight="false" outlineLevelRow="0" outlineLevelCol="0"/>
  <cols>
    <col collapsed="false" customWidth="true" hidden="false" outlineLevel="0" max="1" min="1" style="391" width="9.7"/>
    <col collapsed="false" customWidth="true" hidden="false" outlineLevel="0" max="4" min="2" style="392" width="9.14"/>
    <col collapsed="false" customWidth="true" hidden="false" outlineLevel="0" max="5" min="5" style="393" width="9.14"/>
    <col collapsed="false" customWidth="true" hidden="false" outlineLevel="0" max="6" min="6" style="392" width="9.85"/>
    <col collapsed="false" customWidth="true" hidden="false" outlineLevel="0" max="7" min="7" style="392" width="9.7"/>
    <col collapsed="false" customWidth="true" hidden="false" outlineLevel="0" max="8" min="8" style="392" width="9.41"/>
    <col collapsed="false" customWidth="true" hidden="false" outlineLevel="0" max="9" min="9" style="394" width="10.13"/>
    <col collapsed="false" customWidth="true" hidden="true" outlineLevel="0" max="11" min="10" style="392" width="6.56"/>
    <col collapsed="false" customWidth="true" hidden="true" outlineLevel="0" max="12" min="12" style="392" width="5.56"/>
    <col collapsed="false" customWidth="true" hidden="true" outlineLevel="0" max="13" min="13" style="393" width="9.56"/>
    <col collapsed="false" customWidth="true" hidden="true" outlineLevel="0" max="16" min="14" style="392" width="6.7"/>
    <col collapsed="false" customWidth="true" hidden="false" outlineLevel="0" max="17" min="17" style="394" width="0.56"/>
    <col collapsed="false" customWidth="true" hidden="false" outlineLevel="0" max="22" min="22" style="186" width="21.99"/>
  </cols>
  <sheetData>
    <row r="1" customFormat="false" ht="12.75" hidden="true" customHeight="false" outlineLevel="0" collapsed="false"/>
    <row r="2" customFormat="false" ht="12.75" hidden="true" customHeight="false" outlineLevel="0" collapsed="false"/>
    <row r="3" customFormat="false" ht="12.75" hidden="true" customHeight="false" outlineLevel="0" collapsed="false"/>
    <row r="4" customFormat="false" ht="12.75" hidden="true" customHeight="false" outlineLevel="0" collapsed="false"/>
    <row r="5" customFormat="false" ht="12.75" hidden="true" customHeight="false" outlineLevel="0" collapsed="false"/>
    <row r="6" customFormat="false" ht="12.75" hidden="true" customHeight="false" outlineLevel="0" collapsed="false">
      <c r="A6" s="395"/>
      <c r="B6" s="396"/>
      <c r="C6" s="394"/>
      <c r="D6" s="394"/>
      <c r="F6" s="394"/>
      <c r="G6" s="394"/>
      <c r="H6" s="394"/>
      <c r="J6" s="396"/>
      <c r="K6" s="394"/>
      <c r="L6" s="394"/>
      <c r="N6" s="394"/>
      <c r="O6" s="394"/>
      <c r="P6" s="394"/>
    </row>
    <row r="7" customFormat="false" ht="12.75" hidden="false" customHeight="false" outlineLevel="0" collapsed="false">
      <c r="A7" s="395"/>
      <c r="B7" s="397"/>
      <c r="J7" s="397"/>
    </row>
    <row r="8" customFormat="false" ht="12.75" hidden="false" customHeight="false" outlineLevel="0" collapsed="false">
      <c r="A8" s="395"/>
      <c r="B8" s="398"/>
      <c r="J8" s="398"/>
    </row>
    <row r="9" customFormat="false" ht="12.75" hidden="false" customHeight="false" outlineLevel="0" collapsed="false">
      <c r="A9" s="395"/>
      <c r="B9" s="398"/>
      <c r="J9" s="398"/>
    </row>
    <row r="10" customFormat="false" ht="22.05" hidden="false" customHeight="false" outlineLevel="0" collapsed="false">
      <c r="A10" s="399" t="s">
        <v>1166</v>
      </c>
      <c r="B10" s="400" t="s">
        <v>1151</v>
      </c>
      <c r="C10" s="400" t="s">
        <v>963</v>
      </c>
      <c r="D10" s="400" t="s">
        <v>964</v>
      </c>
      <c r="E10" s="401" t="s">
        <v>20</v>
      </c>
      <c r="F10" s="400" t="s">
        <v>1151</v>
      </c>
      <c r="G10" s="400" t="s">
        <v>963</v>
      </c>
      <c r="H10" s="400" t="s">
        <v>964</v>
      </c>
      <c r="I10" s="401" t="s">
        <v>20</v>
      </c>
      <c r="J10" s="400" t="s">
        <v>1167</v>
      </c>
      <c r="K10" s="400" t="s">
        <v>1168</v>
      </c>
      <c r="L10" s="400" t="s">
        <v>1169</v>
      </c>
      <c r="M10" s="401" t="s">
        <v>20</v>
      </c>
      <c r="N10" s="400" t="s">
        <v>1167</v>
      </c>
      <c r="O10" s="400" t="s">
        <v>1168</v>
      </c>
      <c r="P10" s="400" t="s">
        <v>1169</v>
      </c>
      <c r="Q10" s="402" t="s">
        <v>20</v>
      </c>
      <c r="R10" s="400" t="s">
        <v>1151</v>
      </c>
      <c r="S10" s="400" t="s">
        <v>963</v>
      </c>
      <c r="T10" s="400" t="s">
        <v>964</v>
      </c>
      <c r="U10" s="401" t="s">
        <v>20</v>
      </c>
      <c r="V10" s="403" t="s">
        <v>1170</v>
      </c>
    </row>
    <row r="11" customFormat="false" ht="12.75" hidden="false" customHeight="false" outlineLevel="0" collapsed="false">
      <c r="B11" s="404" t="s">
        <v>1164</v>
      </c>
      <c r="C11" s="404"/>
      <c r="D11" s="404"/>
      <c r="E11" s="404"/>
      <c r="F11" s="404" t="s">
        <v>1171</v>
      </c>
      <c r="G11" s="404"/>
      <c r="H11" s="404"/>
      <c r="I11" s="404"/>
      <c r="J11" s="404" t="s">
        <v>1164</v>
      </c>
      <c r="K11" s="404"/>
      <c r="L11" s="404"/>
      <c r="M11" s="404"/>
      <c r="N11" s="405" t="s">
        <v>1171</v>
      </c>
      <c r="O11" s="405"/>
      <c r="P11" s="405"/>
      <c r="Q11" s="405"/>
      <c r="R11" s="404" t="s">
        <v>1171</v>
      </c>
      <c r="S11" s="404"/>
      <c r="T11" s="404"/>
      <c r="U11" s="404"/>
      <c r="V11" s="406"/>
    </row>
    <row r="12" customFormat="false" ht="12.75" hidden="false" customHeight="false" outlineLevel="0" collapsed="false">
      <c r="B12" s="404" t="s">
        <v>1172</v>
      </c>
      <c r="C12" s="404"/>
      <c r="D12" s="404"/>
      <c r="E12" s="404"/>
      <c r="F12" s="404" t="s">
        <v>1172</v>
      </c>
      <c r="G12" s="404"/>
      <c r="H12" s="404"/>
      <c r="I12" s="404"/>
      <c r="J12" s="404" t="s">
        <v>1172</v>
      </c>
      <c r="K12" s="404"/>
      <c r="L12" s="404"/>
      <c r="M12" s="404"/>
      <c r="N12" s="405" t="s">
        <v>1172</v>
      </c>
      <c r="O12" s="405"/>
      <c r="P12" s="405"/>
      <c r="Q12" s="405"/>
      <c r="R12" s="404" t="s">
        <v>1173</v>
      </c>
      <c r="S12" s="404"/>
      <c r="T12" s="404"/>
      <c r="U12" s="404"/>
      <c r="V12" s="406"/>
    </row>
    <row r="13" customFormat="false" ht="24.05" hidden="false" customHeight="false" outlineLevel="0" collapsed="false">
      <c r="A13" s="407" t="s">
        <v>1071</v>
      </c>
      <c r="B13" s="408" t="n">
        <v>1120</v>
      </c>
      <c r="C13" s="408" t="n">
        <v>1496</v>
      </c>
      <c r="D13" s="408" t="n">
        <v>1269</v>
      </c>
      <c r="E13" s="409" t="n">
        <f aca="false">SUM(B13:D13)</f>
        <v>3885</v>
      </c>
      <c r="F13" s="408" t="n">
        <v>1261</v>
      </c>
      <c r="G13" s="408" t="n">
        <v>1647</v>
      </c>
      <c r="H13" s="408" t="n">
        <v>1130</v>
      </c>
      <c r="I13" s="410" t="n">
        <f aca="false">SUM(F13:H13)</f>
        <v>4038</v>
      </c>
      <c r="J13" s="408" t="n">
        <v>1086</v>
      </c>
      <c r="K13" s="408" t="n">
        <v>1232</v>
      </c>
      <c r="L13" s="408" t="n">
        <v>1082</v>
      </c>
      <c r="M13" s="409" t="n">
        <f aca="false">SUM(J13:L13)</f>
        <v>3400</v>
      </c>
      <c r="N13" s="408" t="n">
        <v>3085</v>
      </c>
      <c r="O13" s="408" t="n">
        <v>1226</v>
      </c>
      <c r="P13" s="408" t="n">
        <v>1138</v>
      </c>
      <c r="Q13" s="411" t="n">
        <f aca="false">SUM(N13:P13)</f>
        <v>5449</v>
      </c>
      <c r="R13" s="408" t="n">
        <v>2304</v>
      </c>
      <c r="S13" s="408" t="n">
        <v>3345</v>
      </c>
      <c r="T13" s="408" t="n">
        <v>2190</v>
      </c>
      <c r="U13" s="410" t="n">
        <f aca="false">SUM(R13:T13)</f>
        <v>7839</v>
      </c>
      <c r="V13" s="412" t="n">
        <f aca="false">I13+U13</f>
        <v>11877</v>
      </c>
    </row>
    <row r="14" customFormat="false" ht="24.05" hidden="false" customHeight="false" outlineLevel="0" collapsed="false">
      <c r="A14" s="407" t="s">
        <v>1072</v>
      </c>
      <c r="B14" s="408" t="n">
        <v>393</v>
      </c>
      <c r="C14" s="408" t="n">
        <v>432</v>
      </c>
      <c r="D14" s="408" t="n">
        <v>332</v>
      </c>
      <c r="E14" s="409" t="n">
        <f aca="false">SUM(B14:D14)</f>
        <v>1157</v>
      </c>
      <c r="F14" s="408" t="n">
        <v>385</v>
      </c>
      <c r="G14" s="408" t="n">
        <v>407</v>
      </c>
      <c r="H14" s="408" t="n">
        <v>298</v>
      </c>
      <c r="I14" s="410" t="n">
        <f aca="false">SUM(F14:H14)</f>
        <v>1090</v>
      </c>
      <c r="J14" s="408" t="n">
        <v>320</v>
      </c>
      <c r="K14" s="408" t="n">
        <v>279</v>
      </c>
      <c r="L14" s="408" t="n">
        <v>355</v>
      </c>
      <c r="M14" s="409" t="n">
        <f aca="false">SUM(J14:L14)</f>
        <v>954</v>
      </c>
      <c r="N14" s="408" t="n">
        <v>290</v>
      </c>
      <c r="O14" s="408" t="n">
        <v>249</v>
      </c>
      <c r="P14" s="408" t="n">
        <v>324</v>
      </c>
      <c r="Q14" s="413" t="n">
        <f aca="false">SUM(N14:P14)</f>
        <v>863</v>
      </c>
      <c r="R14" s="408" t="n">
        <v>54</v>
      </c>
      <c r="S14" s="408" t="n">
        <v>198</v>
      </c>
      <c r="T14" s="408" t="n">
        <v>172</v>
      </c>
      <c r="U14" s="410" t="n">
        <f aca="false">SUM(R14:T14)</f>
        <v>424</v>
      </c>
      <c r="V14" s="412" t="n">
        <f aca="false">I14+U14</f>
        <v>1514</v>
      </c>
    </row>
    <row r="15" customFormat="false" ht="19.7" hidden="false" customHeight="false" outlineLevel="0" collapsed="false">
      <c r="B15" s="414"/>
      <c r="C15" s="414"/>
      <c r="D15" s="414"/>
      <c r="E15" s="415"/>
      <c r="F15" s="414"/>
      <c r="G15" s="414"/>
      <c r="H15" s="414"/>
      <c r="I15" s="416"/>
      <c r="J15" s="414"/>
      <c r="K15" s="414"/>
      <c r="L15" s="414"/>
      <c r="M15" s="415"/>
      <c r="N15" s="414"/>
      <c r="O15" s="414"/>
      <c r="P15" s="414"/>
      <c r="Q15" s="416"/>
      <c r="R15" s="414"/>
      <c r="S15" s="414"/>
      <c r="T15" s="414"/>
      <c r="U15" s="416"/>
      <c r="V15" s="417"/>
    </row>
    <row r="16" customFormat="false" ht="19.7" hidden="true" customHeight="false" outlineLevel="0" collapsed="false">
      <c r="B16" s="414"/>
      <c r="C16" s="414"/>
      <c r="D16" s="414"/>
      <c r="E16" s="415"/>
      <c r="F16" s="414"/>
      <c r="G16" s="414"/>
      <c r="H16" s="414"/>
      <c r="I16" s="416"/>
      <c r="J16" s="414"/>
      <c r="K16" s="414"/>
      <c r="L16" s="414"/>
      <c r="M16" s="415"/>
      <c r="N16" s="414"/>
      <c r="O16" s="414"/>
      <c r="P16" s="414"/>
      <c r="Q16" s="416"/>
      <c r="R16" s="414"/>
      <c r="S16" s="414"/>
      <c r="T16" s="414"/>
      <c r="U16" s="416"/>
      <c r="V16" s="417"/>
    </row>
    <row r="17" customFormat="false" ht="22.05" hidden="false" customHeight="false" outlineLevel="0" collapsed="false">
      <c r="A17" s="399" t="s">
        <v>1161</v>
      </c>
      <c r="B17" s="408" t="s">
        <v>1151</v>
      </c>
      <c r="C17" s="408" t="s">
        <v>963</v>
      </c>
      <c r="D17" s="408" t="s">
        <v>964</v>
      </c>
      <c r="E17" s="409" t="s">
        <v>20</v>
      </c>
      <c r="F17" s="408" t="s">
        <v>1151</v>
      </c>
      <c r="G17" s="408" t="s">
        <v>963</v>
      </c>
      <c r="H17" s="408" t="s">
        <v>964</v>
      </c>
      <c r="I17" s="409" t="s">
        <v>20</v>
      </c>
      <c r="J17" s="408" t="s">
        <v>1167</v>
      </c>
      <c r="K17" s="408" t="s">
        <v>1168</v>
      </c>
      <c r="L17" s="408" t="s">
        <v>1169</v>
      </c>
      <c r="M17" s="409" t="s">
        <v>20</v>
      </c>
      <c r="N17" s="408" t="s">
        <v>1167</v>
      </c>
      <c r="O17" s="408" t="s">
        <v>1168</v>
      </c>
      <c r="P17" s="408" t="s">
        <v>1169</v>
      </c>
      <c r="Q17" s="418" t="s">
        <v>20</v>
      </c>
      <c r="R17" s="408" t="s">
        <v>1151</v>
      </c>
      <c r="S17" s="408" t="s">
        <v>963</v>
      </c>
      <c r="T17" s="408" t="s">
        <v>964</v>
      </c>
      <c r="U17" s="409" t="s">
        <v>20</v>
      </c>
      <c r="V17" s="412"/>
    </row>
    <row r="18" customFormat="false" ht="14.25" hidden="false" customHeight="true" outlineLevel="0" collapsed="false">
      <c r="B18" s="419" t="s">
        <v>1164</v>
      </c>
      <c r="C18" s="419"/>
      <c r="D18" s="419"/>
      <c r="E18" s="419"/>
      <c r="F18" s="419" t="s">
        <v>1171</v>
      </c>
      <c r="G18" s="419"/>
      <c r="H18" s="419"/>
      <c r="I18" s="419"/>
      <c r="J18" s="419" t="s">
        <v>1164</v>
      </c>
      <c r="K18" s="419"/>
      <c r="L18" s="419"/>
      <c r="M18" s="419"/>
      <c r="N18" s="420" t="s">
        <v>1171</v>
      </c>
      <c r="O18" s="420"/>
      <c r="P18" s="420"/>
      <c r="Q18" s="420"/>
      <c r="R18" s="419" t="s">
        <v>1171</v>
      </c>
      <c r="S18" s="419"/>
      <c r="T18" s="419"/>
      <c r="U18" s="419"/>
      <c r="V18" s="412"/>
    </row>
    <row r="19" customFormat="false" ht="13.5" hidden="false" customHeight="true" outlineLevel="0" collapsed="false">
      <c r="B19" s="419" t="s">
        <v>1172</v>
      </c>
      <c r="C19" s="419"/>
      <c r="D19" s="419"/>
      <c r="E19" s="419"/>
      <c r="F19" s="419" t="s">
        <v>1172</v>
      </c>
      <c r="G19" s="419"/>
      <c r="H19" s="419"/>
      <c r="I19" s="419"/>
      <c r="J19" s="419" t="s">
        <v>1172</v>
      </c>
      <c r="K19" s="419"/>
      <c r="L19" s="419"/>
      <c r="M19" s="419"/>
      <c r="N19" s="420" t="s">
        <v>1172</v>
      </c>
      <c r="O19" s="420"/>
      <c r="P19" s="420"/>
      <c r="Q19" s="420"/>
      <c r="R19" s="419" t="s">
        <v>1173</v>
      </c>
      <c r="S19" s="419"/>
      <c r="T19" s="419"/>
      <c r="U19" s="419"/>
      <c r="V19" s="412"/>
    </row>
    <row r="20" customFormat="false" ht="24.05" hidden="false" customHeight="false" outlineLevel="0" collapsed="false">
      <c r="A20" s="407" t="s">
        <v>1071</v>
      </c>
      <c r="B20" s="408" t="n">
        <v>3410</v>
      </c>
      <c r="C20" s="408" t="n">
        <v>2267</v>
      </c>
      <c r="D20" s="408" t="n">
        <v>7319</v>
      </c>
      <c r="E20" s="421" t="n">
        <f aca="false">SUM(B20:D20)</f>
        <v>12996</v>
      </c>
      <c r="F20" s="408" t="n">
        <v>1453</v>
      </c>
      <c r="G20" s="408" t="n">
        <v>1486</v>
      </c>
      <c r="H20" s="408" t="n">
        <v>2720</v>
      </c>
      <c r="I20" s="410" t="n">
        <f aca="false">SUM(F20:H20)</f>
        <v>5659</v>
      </c>
      <c r="J20" s="408" t="n">
        <v>564</v>
      </c>
      <c r="K20" s="408" t="n">
        <v>692</v>
      </c>
      <c r="L20" s="408" t="n">
        <v>737</v>
      </c>
      <c r="M20" s="409" t="n">
        <f aca="false">SUM(J20:L20)</f>
        <v>1993</v>
      </c>
      <c r="N20" s="408" t="n">
        <v>442</v>
      </c>
      <c r="O20" s="408" t="n">
        <v>415</v>
      </c>
      <c r="P20" s="408" t="n">
        <v>526</v>
      </c>
      <c r="Q20" s="411" t="n">
        <f aca="false">SUM(N20:P20)</f>
        <v>1383</v>
      </c>
      <c r="R20" s="408" t="n">
        <v>863</v>
      </c>
      <c r="S20" s="408" t="n">
        <v>914</v>
      </c>
      <c r="T20" s="408" t="n">
        <v>316</v>
      </c>
      <c r="U20" s="410" t="n">
        <f aca="false">SUM(R20:T20)</f>
        <v>2093</v>
      </c>
      <c r="V20" s="412" t="n">
        <f aca="false">I20+U20</f>
        <v>7752</v>
      </c>
    </row>
    <row r="21" customFormat="false" ht="24.05" hidden="false" customHeight="false" outlineLevel="0" collapsed="false">
      <c r="A21" s="407" t="s">
        <v>1072</v>
      </c>
      <c r="B21" s="422" t="n">
        <v>874</v>
      </c>
      <c r="C21" s="408" t="n">
        <v>107</v>
      </c>
      <c r="D21" s="408" t="n">
        <v>1162</v>
      </c>
      <c r="E21" s="409" t="n">
        <f aca="false">SUM(B21:D21)</f>
        <v>2143</v>
      </c>
      <c r="F21" s="408" t="n">
        <v>237</v>
      </c>
      <c r="G21" s="408" t="n">
        <v>170</v>
      </c>
      <c r="H21" s="408" t="n">
        <v>184</v>
      </c>
      <c r="I21" s="410" t="n">
        <f aca="false">SUM(F21:H21)</f>
        <v>591</v>
      </c>
      <c r="J21" s="408" t="n">
        <v>156</v>
      </c>
      <c r="K21" s="408" t="n">
        <v>134</v>
      </c>
      <c r="L21" s="408" t="n">
        <v>74</v>
      </c>
      <c r="M21" s="421" t="n">
        <f aca="false">SUM(J21:L21)</f>
        <v>364</v>
      </c>
      <c r="N21" s="408" t="n">
        <v>160</v>
      </c>
      <c r="O21" s="408" t="n">
        <v>83</v>
      </c>
      <c r="P21" s="408" t="n">
        <v>105</v>
      </c>
      <c r="Q21" s="411" t="n">
        <f aca="false">SUM(N21:P21)</f>
        <v>348</v>
      </c>
      <c r="R21" s="408" t="n">
        <v>250</v>
      </c>
      <c r="S21" s="408" t="n">
        <v>233</v>
      </c>
      <c r="T21" s="408" t="n">
        <v>202</v>
      </c>
      <c r="U21" s="410" t="n">
        <f aca="false">SUM(R21:T21)</f>
        <v>685</v>
      </c>
      <c r="V21" s="412" t="n">
        <f aca="false">I21+U21</f>
        <v>1276</v>
      </c>
    </row>
    <row r="22" customFormat="false" ht="19.7" hidden="false" customHeight="false" outlineLevel="0" collapsed="false">
      <c r="B22" s="414"/>
      <c r="C22" s="414"/>
      <c r="D22" s="414"/>
      <c r="E22" s="415"/>
      <c r="F22" s="414"/>
      <c r="G22" s="414"/>
      <c r="H22" s="414"/>
      <c r="I22" s="416"/>
      <c r="J22" s="414"/>
      <c r="K22" s="414"/>
      <c r="L22" s="414"/>
      <c r="M22" s="415"/>
      <c r="N22" s="414"/>
      <c r="O22" s="414"/>
      <c r="P22" s="414"/>
      <c r="Q22" s="416"/>
      <c r="R22" s="414"/>
      <c r="S22" s="414"/>
      <c r="T22" s="414"/>
      <c r="U22" s="416"/>
      <c r="V22" s="417"/>
    </row>
    <row r="23" customFormat="false" ht="22.05" hidden="false" customHeight="false" outlineLevel="0" collapsed="false">
      <c r="A23" s="399" t="s">
        <v>1162</v>
      </c>
      <c r="B23" s="408" t="s">
        <v>1151</v>
      </c>
      <c r="C23" s="408" t="s">
        <v>963</v>
      </c>
      <c r="D23" s="408" t="s">
        <v>964</v>
      </c>
      <c r="E23" s="409" t="s">
        <v>20</v>
      </c>
      <c r="F23" s="408" t="s">
        <v>1151</v>
      </c>
      <c r="G23" s="408" t="s">
        <v>963</v>
      </c>
      <c r="H23" s="408" t="s">
        <v>964</v>
      </c>
      <c r="I23" s="409" t="s">
        <v>20</v>
      </c>
      <c r="J23" s="408" t="s">
        <v>1167</v>
      </c>
      <c r="K23" s="408" t="s">
        <v>1168</v>
      </c>
      <c r="L23" s="408" t="s">
        <v>1169</v>
      </c>
      <c r="M23" s="409" t="s">
        <v>20</v>
      </c>
      <c r="N23" s="408" t="s">
        <v>1167</v>
      </c>
      <c r="O23" s="408" t="s">
        <v>1168</v>
      </c>
      <c r="P23" s="408" t="s">
        <v>1169</v>
      </c>
      <c r="Q23" s="418" t="s">
        <v>20</v>
      </c>
      <c r="R23" s="408" t="s">
        <v>1151</v>
      </c>
      <c r="S23" s="408" t="s">
        <v>963</v>
      </c>
      <c r="T23" s="408" t="s">
        <v>964</v>
      </c>
      <c r="U23" s="409" t="s">
        <v>20</v>
      </c>
      <c r="V23" s="412"/>
    </row>
    <row r="24" customFormat="false" ht="15.75" hidden="false" customHeight="true" outlineLevel="0" collapsed="false">
      <c r="B24" s="419" t="s">
        <v>1164</v>
      </c>
      <c r="C24" s="419"/>
      <c r="D24" s="419"/>
      <c r="E24" s="419"/>
      <c r="F24" s="419" t="s">
        <v>1171</v>
      </c>
      <c r="G24" s="419"/>
      <c r="H24" s="419"/>
      <c r="I24" s="419"/>
      <c r="J24" s="419" t="s">
        <v>1164</v>
      </c>
      <c r="K24" s="419"/>
      <c r="L24" s="419"/>
      <c r="M24" s="419"/>
      <c r="N24" s="420" t="s">
        <v>1171</v>
      </c>
      <c r="O24" s="420"/>
      <c r="P24" s="420"/>
      <c r="Q24" s="420"/>
      <c r="R24" s="419" t="s">
        <v>1171</v>
      </c>
      <c r="S24" s="419"/>
      <c r="T24" s="419"/>
      <c r="U24" s="419"/>
      <c r="V24" s="412"/>
    </row>
    <row r="25" customFormat="false" ht="13.5" hidden="false" customHeight="true" outlineLevel="0" collapsed="false">
      <c r="B25" s="419" t="s">
        <v>1172</v>
      </c>
      <c r="C25" s="419"/>
      <c r="D25" s="419"/>
      <c r="E25" s="419"/>
      <c r="F25" s="419" t="s">
        <v>1172</v>
      </c>
      <c r="G25" s="419"/>
      <c r="H25" s="419"/>
      <c r="I25" s="419"/>
      <c r="J25" s="419" t="s">
        <v>1172</v>
      </c>
      <c r="K25" s="419"/>
      <c r="L25" s="419"/>
      <c r="M25" s="419"/>
      <c r="N25" s="420" t="s">
        <v>1172</v>
      </c>
      <c r="O25" s="420"/>
      <c r="P25" s="420"/>
      <c r="Q25" s="420"/>
      <c r="R25" s="419" t="s">
        <v>1173</v>
      </c>
      <c r="S25" s="419"/>
      <c r="T25" s="419"/>
      <c r="U25" s="419"/>
      <c r="V25" s="412"/>
    </row>
    <row r="26" customFormat="false" ht="24.05" hidden="false" customHeight="false" outlineLevel="0" collapsed="false">
      <c r="A26" s="407" t="s">
        <v>1071</v>
      </c>
      <c r="B26" s="408" t="n">
        <v>1263</v>
      </c>
      <c r="C26" s="408" t="n">
        <v>1710</v>
      </c>
      <c r="D26" s="408" t="n">
        <v>1426</v>
      </c>
      <c r="E26" s="409" t="n">
        <f aca="false">SUM(B26:D26)</f>
        <v>4399</v>
      </c>
      <c r="F26" s="408" t="n">
        <v>1522</v>
      </c>
      <c r="G26" s="408" t="n">
        <v>2256</v>
      </c>
      <c r="H26" s="408" t="n">
        <v>1257</v>
      </c>
      <c r="I26" s="410" t="n">
        <f aca="false">SUM(F26:H26)</f>
        <v>5035</v>
      </c>
      <c r="J26" s="408" t="n">
        <v>755</v>
      </c>
      <c r="K26" s="408" t="n">
        <v>767</v>
      </c>
      <c r="L26" s="408" t="n">
        <v>636</v>
      </c>
      <c r="M26" s="421" t="n">
        <f aca="false">SUM(J26:L26)</f>
        <v>2158</v>
      </c>
      <c r="N26" s="408" t="n">
        <v>569</v>
      </c>
      <c r="O26" s="408" t="n">
        <v>558</v>
      </c>
      <c r="P26" s="408" t="n">
        <v>450</v>
      </c>
      <c r="Q26" s="411" t="n">
        <f aca="false">SUM(N26:P26)</f>
        <v>1577</v>
      </c>
      <c r="R26" s="408" t="n">
        <v>1140</v>
      </c>
      <c r="S26" s="408" t="n">
        <v>2266</v>
      </c>
      <c r="T26" s="408" t="n">
        <v>1306</v>
      </c>
      <c r="U26" s="410" t="n">
        <f aca="false">SUM(R26:T26)</f>
        <v>4712</v>
      </c>
      <c r="V26" s="412" t="n">
        <f aca="false">I26+U26</f>
        <v>9747</v>
      </c>
    </row>
    <row r="27" customFormat="false" ht="24.05" hidden="false" customHeight="false" outlineLevel="0" collapsed="false">
      <c r="A27" s="407" t="s">
        <v>1072</v>
      </c>
      <c r="B27" s="408" t="n">
        <v>69</v>
      </c>
      <c r="C27" s="408" t="n">
        <v>54</v>
      </c>
      <c r="D27" s="408" t="n">
        <v>62</v>
      </c>
      <c r="E27" s="409" t="n">
        <f aca="false">SUM(B27:D27)</f>
        <v>185</v>
      </c>
      <c r="F27" s="408" t="n">
        <v>83</v>
      </c>
      <c r="G27" s="408" t="n">
        <v>66</v>
      </c>
      <c r="H27" s="408" t="n">
        <v>74</v>
      </c>
      <c r="I27" s="410" t="n">
        <f aca="false">SUM(F27:H27)</f>
        <v>223</v>
      </c>
      <c r="J27" s="408" t="n">
        <v>88</v>
      </c>
      <c r="K27" s="408" t="n">
        <v>56</v>
      </c>
      <c r="L27" s="408" t="n">
        <v>54</v>
      </c>
      <c r="M27" s="409" t="n">
        <f aca="false">SUM(J27:L27)</f>
        <v>198</v>
      </c>
      <c r="N27" s="408" t="n">
        <v>64</v>
      </c>
      <c r="O27" s="408" t="n">
        <v>59</v>
      </c>
      <c r="P27" s="408" t="n">
        <v>58</v>
      </c>
      <c r="Q27" s="411" t="n">
        <f aca="false">SUM(N27:P27)</f>
        <v>181</v>
      </c>
      <c r="R27" s="408" t="n">
        <v>12</v>
      </c>
      <c r="S27" s="408" t="n">
        <v>10</v>
      </c>
      <c r="T27" s="408" t="n">
        <v>10</v>
      </c>
      <c r="U27" s="410" t="n">
        <f aca="false">SUM(R27:T27)</f>
        <v>32</v>
      </c>
      <c r="V27" s="412" t="n">
        <f aca="false">I27+U27</f>
        <v>255</v>
      </c>
    </row>
    <row r="28" customFormat="false" ht="21" hidden="false" customHeight="true" outlineLevel="0" collapsed="false"/>
    <row r="29" customFormat="false" ht="19.7" hidden="false" customHeight="false" outlineLevel="0" collapsed="false">
      <c r="A29" s="423" t="s">
        <v>4</v>
      </c>
      <c r="B29" s="424" t="s">
        <v>1151</v>
      </c>
      <c r="C29" s="424" t="s">
        <v>963</v>
      </c>
      <c r="D29" s="424" t="s">
        <v>964</v>
      </c>
      <c r="E29" s="425" t="s">
        <v>20</v>
      </c>
      <c r="F29" s="424" t="s">
        <v>1151</v>
      </c>
      <c r="G29" s="424" t="s">
        <v>963</v>
      </c>
      <c r="H29" s="424" t="s">
        <v>964</v>
      </c>
      <c r="I29" s="425" t="s">
        <v>20</v>
      </c>
      <c r="J29" s="426"/>
      <c r="K29" s="426"/>
      <c r="L29" s="426"/>
      <c r="M29" s="427"/>
      <c r="N29" s="426"/>
      <c r="O29" s="426"/>
      <c r="P29" s="426"/>
      <c r="Q29" s="428"/>
      <c r="R29" s="424" t="s">
        <v>1151</v>
      </c>
      <c r="S29" s="424" t="s">
        <v>963</v>
      </c>
      <c r="T29" s="424" t="s">
        <v>964</v>
      </c>
      <c r="U29" s="425" t="s">
        <v>20</v>
      </c>
      <c r="V29" s="429" t="s">
        <v>1170</v>
      </c>
    </row>
    <row r="30" customFormat="false" ht="12.75" hidden="false" customHeight="false" outlineLevel="0" collapsed="false">
      <c r="A30" s="430"/>
      <c r="B30" s="431" t="s">
        <v>1164</v>
      </c>
      <c r="C30" s="431"/>
      <c r="D30" s="431"/>
      <c r="E30" s="431"/>
      <c r="F30" s="431" t="s">
        <v>1171</v>
      </c>
      <c r="G30" s="431"/>
      <c r="H30" s="431"/>
      <c r="I30" s="431"/>
      <c r="J30" s="426"/>
      <c r="K30" s="426"/>
      <c r="L30" s="426"/>
      <c r="M30" s="427"/>
      <c r="N30" s="426"/>
      <c r="O30" s="426"/>
      <c r="P30" s="426"/>
      <c r="Q30" s="428"/>
      <c r="R30" s="431" t="s">
        <v>1171</v>
      </c>
      <c r="S30" s="431"/>
      <c r="T30" s="431"/>
      <c r="U30" s="431"/>
      <c r="V30" s="432"/>
    </row>
    <row r="31" customFormat="false" ht="12.75" hidden="false" customHeight="false" outlineLevel="0" collapsed="false">
      <c r="A31" s="430"/>
      <c r="B31" s="431" t="s">
        <v>1172</v>
      </c>
      <c r="C31" s="431"/>
      <c r="D31" s="431"/>
      <c r="E31" s="431"/>
      <c r="F31" s="431" t="s">
        <v>1172</v>
      </c>
      <c r="G31" s="431"/>
      <c r="H31" s="431"/>
      <c r="I31" s="431"/>
      <c r="J31" s="426"/>
      <c r="K31" s="426"/>
      <c r="L31" s="426"/>
      <c r="M31" s="427"/>
      <c r="N31" s="426"/>
      <c r="O31" s="426"/>
      <c r="P31" s="426"/>
      <c r="Q31" s="428"/>
      <c r="R31" s="433" t="s">
        <v>1173</v>
      </c>
      <c r="S31" s="433"/>
      <c r="T31" s="433"/>
      <c r="U31" s="433"/>
      <c r="V31" s="432"/>
    </row>
    <row r="32" customFormat="false" ht="24.05" hidden="false" customHeight="false" outlineLevel="0" collapsed="false">
      <c r="A32" s="434" t="s">
        <v>1071</v>
      </c>
      <c r="B32" s="422" t="n">
        <f aca="false">B13+B20+B26</f>
        <v>5793</v>
      </c>
      <c r="C32" s="422" t="n">
        <f aca="false">C13+C20+C26</f>
        <v>5473</v>
      </c>
      <c r="D32" s="422" t="n">
        <f aca="false">D13+D20+D26</f>
        <v>10014</v>
      </c>
      <c r="E32" s="435" t="n">
        <f aca="false">E13+E20+E26</f>
        <v>21280</v>
      </c>
      <c r="F32" s="422" t="n">
        <f aca="false">F13+F20+F26</f>
        <v>4236</v>
      </c>
      <c r="G32" s="422" t="n">
        <f aca="false">G13+G20+G26</f>
        <v>5389</v>
      </c>
      <c r="H32" s="422" t="n">
        <f aca="false">H13+H20+H26</f>
        <v>5107</v>
      </c>
      <c r="I32" s="435" t="n">
        <f aca="false">I13+I20+I26</f>
        <v>14732</v>
      </c>
      <c r="J32" s="426"/>
      <c r="K32" s="426"/>
      <c r="L32" s="426"/>
      <c r="M32" s="427"/>
      <c r="N32" s="426"/>
      <c r="O32" s="426"/>
      <c r="P32" s="426"/>
      <c r="Q32" s="428"/>
      <c r="R32" s="422" t="n">
        <f aca="false">R13+R20+R26</f>
        <v>4307</v>
      </c>
      <c r="S32" s="422" t="n">
        <f aca="false">S13+S20+S26</f>
        <v>6525</v>
      </c>
      <c r="T32" s="422" t="n">
        <f aca="false">T13+T20+T26</f>
        <v>3812</v>
      </c>
      <c r="U32" s="422" t="n">
        <f aca="false">U13+U20+U26</f>
        <v>14644</v>
      </c>
      <c r="V32" s="436" t="n">
        <f aca="false">I32+U32</f>
        <v>29376</v>
      </c>
    </row>
    <row r="33" customFormat="false" ht="24.05" hidden="false" customHeight="false" outlineLevel="0" collapsed="false">
      <c r="A33" s="434" t="s">
        <v>1072</v>
      </c>
      <c r="B33" s="422" t="n">
        <f aca="false">B14+B21+B27</f>
        <v>1336</v>
      </c>
      <c r="C33" s="422" t="n">
        <f aca="false">C14+C21+C27</f>
        <v>593</v>
      </c>
      <c r="D33" s="422" t="n">
        <f aca="false">D14+D21+D27</f>
        <v>1556</v>
      </c>
      <c r="E33" s="435" t="n">
        <f aca="false">E14+E21+E27</f>
        <v>3485</v>
      </c>
      <c r="F33" s="422" t="n">
        <f aca="false">F14+F21+F27</f>
        <v>705</v>
      </c>
      <c r="G33" s="422" t="n">
        <f aca="false">G14+G21+G27</f>
        <v>643</v>
      </c>
      <c r="H33" s="422" t="n">
        <f aca="false">H14+H21+H27</f>
        <v>556</v>
      </c>
      <c r="I33" s="435" t="n">
        <f aca="false">I14+I21+I27</f>
        <v>1904</v>
      </c>
      <c r="J33" s="426"/>
      <c r="K33" s="426"/>
      <c r="L33" s="426"/>
      <c r="M33" s="427"/>
      <c r="N33" s="426"/>
      <c r="O33" s="426"/>
      <c r="P33" s="426"/>
      <c r="Q33" s="428"/>
      <c r="R33" s="422" t="n">
        <f aca="false">R14+R21+R27</f>
        <v>316</v>
      </c>
      <c r="S33" s="422" t="n">
        <f aca="false">S14+S21+S27</f>
        <v>441</v>
      </c>
      <c r="T33" s="422" t="n">
        <f aca="false">T14+T21+T27</f>
        <v>384</v>
      </c>
      <c r="U33" s="422" t="n">
        <f aca="false">U14+U21+U27</f>
        <v>1141</v>
      </c>
      <c r="V33" s="436" t="n">
        <f aca="false">I33+U33</f>
        <v>3045</v>
      </c>
    </row>
  </sheetData>
  <mergeCells count="36">
    <mergeCell ref="B11:E11"/>
    <mergeCell ref="F11:I11"/>
    <mergeCell ref="J11:M11"/>
    <mergeCell ref="N11:Q11"/>
    <mergeCell ref="R11:U11"/>
    <mergeCell ref="B12:E12"/>
    <mergeCell ref="F12:I12"/>
    <mergeCell ref="J12:M12"/>
    <mergeCell ref="N12:Q12"/>
    <mergeCell ref="R12:U12"/>
    <mergeCell ref="B18:E18"/>
    <mergeCell ref="F18:I18"/>
    <mergeCell ref="J18:M18"/>
    <mergeCell ref="N18:Q18"/>
    <mergeCell ref="R18:U18"/>
    <mergeCell ref="B19:E19"/>
    <mergeCell ref="F19:I19"/>
    <mergeCell ref="J19:M19"/>
    <mergeCell ref="N19:Q19"/>
    <mergeCell ref="R19:U19"/>
    <mergeCell ref="B24:E24"/>
    <mergeCell ref="F24:I24"/>
    <mergeCell ref="J24:M24"/>
    <mergeCell ref="N24:Q24"/>
    <mergeCell ref="R24:U24"/>
    <mergeCell ref="B25:E25"/>
    <mergeCell ref="F25:I25"/>
    <mergeCell ref="J25:M25"/>
    <mergeCell ref="N25:Q25"/>
    <mergeCell ref="R25:U25"/>
    <mergeCell ref="B30:E30"/>
    <mergeCell ref="F30:I30"/>
    <mergeCell ref="R30:U30"/>
    <mergeCell ref="B31:E31"/>
    <mergeCell ref="F31:I31"/>
    <mergeCell ref="R31:U31"/>
  </mergeCells>
  <printOptions headings="false" gridLines="false" gridLinesSet="true" horizontalCentered="true" verticalCentered="true"/>
  <pageMargins left="0.354166666666667" right="0" top="0" bottom="0" header="0.511811023622047" footer="0.511811023622047"/>
  <pageSetup paperSize="1" scale="115"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FF"/>
    <pageSetUpPr fitToPage="false"/>
  </sheetPr>
  <dimension ref="A1:IW44"/>
  <sheetViews>
    <sheetView showFormulas="false" showGridLines="true" showRowColHeaders="true" showZeros="true" rightToLeft="false" tabSelected="false" showOutlineSymbols="true" defaultGridColor="true" view="pageBreakPreview" topLeftCell="A1" colorId="64" zoomScale="95" zoomScaleNormal="90" zoomScalePageLayoutView="95" workbookViewId="0">
      <selection pane="topLeft" activeCell="AH16" activeCellId="0" sqref="AH16"/>
    </sheetView>
  </sheetViews>
  <sheetFormatPr defaultColWidth="9.13671875" defaultRowHeight="12.75" customHeight="true" zeroHeight="false" outlineLevelRow="0" outlineLevelCol="0"/>
  <cols>
    <col collapsed="false" customWidth="true" hidden="false" outlineLevel="0" max="1" min="1" style="392" width="12.99"/>
    <col collapsed="false" customWidth="true" hidden="false" outlineLevel="0" max="2" min="2" style="437" width="14.85"/>
    <col collapsed="false" customWidth="true" hidden="false" outlineLevel="0" max="3" min="3" style="392" width="15.7"/>
    <col collapsed="false" customWidth="true" hidden="false" outlineLevel="0" max="4" min="4" style="392" width="12.42"/>
    <col collapsed="false" customWidth="true" hidden="false" outlineLevel="0" max="5" min="5" style="392" width="13.41"/>
    <col collapsed="false" customWidth="true" hidden="false" outlineLevel="0" max="6" min="6" style="392" width="18.41"/>
    <col collapsed="false" customWidth="true" hidden="false" outlineLevel="0" max="7" min="7" style="392" width="5.71"/>
    <col collapsed="false" customWidth="true" hidden="true" outlineLevel="0" max="24" min="8" style="392" width="9.06"/>
    <col collapsed="false" customWidth="true" hidden="false" outlineLevel="0" max="25" min="25" style="392" width="6.56"/>
    <col collapsed="false" customWidth="true" hidden="false" outlineLevel="0" max="26" min="26" style="392" width="5.56"/>
    <col collapsed="false" customWidth="true" hidden="false" outlineLevel="0" max="27" min="27" style="437" width="6.56"/>
    <col collapsed="false" customWidth="true" hidden="false" outlineLevel="0" max="30" min="28" style="392" width="6.7"/>
    <col collapsed="false" customWidth="true" hidden="false" outlineLevel="0" max="31" min="31" style="392" width="7.42"/>
    <col collapsed="false" customWidth="true" hidden="false" outlineLevel="0" max="32" min="32" style="392" width="12.99"/>
    <col collapsed="false" customWidth="false" hidden="false" outlineLevel="0" max="257" min="33" style="392" width="9.14"/>
  </cols>
  <sheetData>
    <row r="1" customFormat="false" ht="16.15" hidden="false" customHeight="false" outlineLevel="0" collapsed="false">
      <c r="A1" s="438" t="s">
        <v>0</v>
      </c>
      <c r="B1" s="439"/>
      <c r="C1" s="440"/>
      <c r="D1" s="440"/>
      <c r="E1" s="440"/>
      <c r="F1" s="440"/>
      <c r="G1" s="414"/>
      <c r="H1" s="414"/>
      <c r="I1" s="414"/>
      <c r="J1" s="414"/>
      <c r="K1" s="414"/>
      <c r="L1" s="414"/>
      <c r="M1" s="414"/>
      <c r="N1" s="414"/>
      <c r="O1" s="414"/>
      <c r="P1" s="414"/>
      <c r="Q1" s="414"/>
      <c r="R1" s="414"/>
      <c r="S1" s="414"/>
      <c r="T1" s="414"/>
      <c r="U1" s="414"/>
      <c r="V1" s="414"/>
      <c r="W1" s="414"/>
      <c r="X1" s="414"/>
      <c r="Y1" s="414"/>
      <c r="Z1" s="414"/>
      <c r="AA1" s="441"/>
      <c r="AB1" s="414"/>
      <c r="AC1" s="414"/>
      <c r="AD1" s="414"/>
      <c r="AE1" s="414"/>
      <c r="AF1" s="414"/>
      <c r="AG1" s="414"/>
      <c r="AH1" s="414"/>
      <c r="AI1" s="414"/>
      <c r="AJ1" s="414"/>
      <c r="AK1" s="414"/>
      <c r="AL1" s="414"/>
      <c r="AM1" s="414"/>
      <c r="AN1" s="414"/>
      <c r="AO1" s="414"/>
      <c r="AP1" s="414"/>
      <c r="AQ1" s="414"/>
      <c r="AR1" s="414"/>
      <c r="AS1" s="414"/>
      <c r="AT1" s="414"/>
      <c r="AU1" s="414"/>
      <c r="AV1" s="414"/>
      <c r="AW1" s="414"/>
      <c r="AX1" s="414"/>
      <c r="AY1" s="414"/>
      <c r="AZ1" s="414"/>
      <c r="BA1" s="414"/>
      <c r="BB1" s="414"/>
      <c r="BC1" s="414"/>
      <c r="BD1" s="414"/>
      <c r="BE1" s="414"/>
      <c r="BF1" s="414"/>
      <c r="BG1" s="414"/>
      <c r="BH1" s="414"/>
      <c r="BI1" s="414"/>
      <c r="BJ1" s="414"/>
      <c r="BK1" s="414"/>
      <c r="BL1" s="414"/>
      <c r="BM1" s="414"/>
      <c r="BN1" s="414"/>
      <c r="BO1" s="414"/>
      <c r="BP1" s="414"/>
      <c r="BQ1" s="414"/>
      <c r="BR1" s="414"/>
      <c r="BS1" s="414"/>
      <c r="BT1" s="414"/>
      <c r="BU1" s="414"/>
      <c r="BV1" s="414"/>
      <c r="BW1" s="414"/>
      <c r="BX1" s="414"/>
      <c r="BY1" s="414"/>
      <c r="BZ1" s="414"/>
      <c r="CA1" s="414"/>
      <c r="CB1" s="414"/>
      <c r="CC1" s="414"/>
      <c r="CD1" s="414"/>
      <c r="CE1" s="414"/>
      <c r="CF1" s="414"/>
      <c r="CG1" s="414"/>
      <c r="CH1" s="414"/>
      <c r="CI1" s="414"/>
      <c r="CJ1" s="414"/>
      <c r="CK1" s="414"/>
      <c r="CL1" s="414"/>
      <c r="CM1" s="414"/>
      <c r="CN1" s="414"/>
      <c r="CO1" s="414"/>
      <c r="CP1" s="414"/>
      <c r="CQ1" s="414"/>
      <c r="CR1" s="414"/>
      <c r="CS1" s="414"/>
      <c r="CT1" s="414"/>
      <c r="CU1" s="414"/>
      <c r="CV1" s="414"/>
      <c r="CW1" s="414"/>
      <c r="CX1" s="414"/>
      <c r="CY1" s="414"/>
      <c r="CZ1" s="414"/>
      <c r="DA1" s="414"/>
      <c r="DB1" s="414"/>
      <c r="DC1" s="414"/>
      <c r="DD1" s="414"/>
      <c r="DE1" s="414"/>
      <c r="DF1" s="414"/>
      <c r="DG1" s="414"/>
      <c r="DH1" s="414"/>
      <c r="DI1" s="414"/>
      <c r="DJ1" s="414"/>
      <c r="DK1" s="414"/>
      <c r="DL1" s="414"/>
      <c r="DM1" s="414"/>
      <c r="DN1" s="414"/>
      <c r="DO1" s="414"/>
      <c r="DP1" s="414"/>
      <c r="DQ1" s="414"/>
      <c r="DR1" s="414"/>
      <c r="DS1" s="414"/>
      <c r="DT1" s="414"/>
      <c r="DU1" s="414"/>
      <c r="DV1" s="414"/>
      <c r="DW1" s="414"/>
      <c r="DX1" s="414"/>
      <c r="DY1" s="414"/>
      <c r="DZ1" s="414"/>
      <c r="EA1" s="414"/>
      <c r="EB1" s="414"/>
      <c r="EC1" s="414"/>
      <c r="ED1" s="414"/>
      <c r="EE1" s="414"/>
      <c r="EF1" s="414"/>
      <c r="EG1" s="414"/>
      <c r="EH1" s="414"/>
      <c r="EI1" s="414"/>
      <c r="EJ1" s="414"/>
      <c r="EK1" s="414"/>
      <c r="EL1" s="414"/>
      <c r="EM1" s="414"/>
      <c r="EN1" s="414"/>
      <c r="EO1" s="414"/>
      <c r="EP1" s="414"/>
      <c r="EQ1" s="414"/>
      <c r="ER1" s="414"/>
      <c r="ES1" s="414"/>
      <c r="ET1" s="414"/>
      <c r="EU1" s="414"/>
      <c r="EV1" s="414"/>
      <c r="EW1" s="414"/>
      <c r="EX1" s="414"/>
      <c r="EY1" s="414"/>
      <c r="EZ1" s="414"/>
      <c r="FA1" s="414"/>
      <c r="FB1" s="414"/>
      <c r="FC1" s="414"/>
      <c r="FD1" s="414"/>
      <c r="FE1" s="414"/>
      <c r="FF1" s="414"/>
      <c r="FG1" s="414"/>
      <c r="FH1" s="414"/>
      <c r="FI1" s="414"/>
      <c r="FJ1" s="414"/>
      <c r="FK1" s="414"/>
      <c r="FL1" s="414"/>
      <c r="FM1" s="414"/>
      <c r="FN1" s="414"/>
      <c r="FO1" s="414"/>
      <c r="FP1" s="414"/>
      <c r="FQ1" s="414"/>
      <c r="FR1" s="414"/>
      <c r="FS1" s="414"/>
      <c r="FT1" s="414"/>
      <c r="FU1" s="414"/>
      <c r="FV1" s="414"/>
      <c r="FW1" s="414"/>
      <c r="FX1" s="414"/>
      <c r="FY1" s="414"/>
      <c r="FZ1" s="414"/>
      <c r="GA1" s="414"/>
      <c r="GB1" s="414"/>
      <c r="GC1" s="414"/>
      <c r="GD1" s="414"/>
      <c r="GE1" s="414"/>
      <c r="GF1" s="414"/>
      <c r="GG1" s="414"/>
      <c r="GH1" s="414"/>
      <c r="GI1" s="414"/>
      <c r="GJ1" s="414"/>
      <c r="GK1" s="414"/>
      <c r="GL1" s="414"/>
      <c r="GM1" s="414"/>
      <c r="GN1" s="414"/>
      <c r="GO1" s="414"/>
      <c r="GP1" s="414"/>
      <c r="GQ1" s="414"/>
      <c r="GR1" s="414"/>
      <c r="GS1" s="414"/>
      <c r="GT1" s="414"/>
      <c r="GU1" s="414"/>
      <c r="GV1" s="414"/>
      <c r="GW1" s="414"/>
      <c r="GX1" s="414"/>
      <c r="GY1" s="414"/>
      <c r="GZ1" s="414"/>
      <c r="HA1" s="414"/>
      <c r="HB1" s="414"/>
      <c r="HC1" s="414"/>
      <c r="HD1" s="414"/>
      <c r="HE1" s="414"/>
      <c r="HF1" s="414"/>
      <c r="HG1" s="414"/>
      <c r="HH1" s="414"/>
      <c r="HI1" s="414"/>
      <c r="HJ1" s="414"/>
      <c r="HK1" s="414"/>
      <c r="HL1" s="414"/>
      <c r="HM1" s="414"/>
      <c r="HN1" s="414"/>
      <c r="HO1" s="414"/>
      <c r="HP1" s="414"/>
      <c r="HQ1" s="414"/>
      <c r="HR1" s="414"/>
      <c r="HS1" s="414"/>
      <c r="HT1" s="414"/>
      <c r="HU1" s="414"/>
      <c r="HV1" s="414"/>
      <c r="HW1" s="414"/>
      <c r="HX1" s="414"/>
      <c r="HY1" s="414"/>
      <c r="HZ1" s="414"/>
      <c r="IA1" s="414"/>
      <c r="IB1" s="414"/>
      <c r="IC1" s="414"/>
      <c r="ID1" s="414"/>
      <c r="IE1" s="414"/>
      <c r="IF1" s="414"/>
      <c r="IG1" s="414"/>
      <c r="IH1" s="414"/>
      <c r="II1" s="414"/>
      <c r="IJ1" s="414"/>
      <c r="IK1" s="414"/>
      <c r="IL1" s="414"/>
      <c r="IM1" s="414"/>
      <c r="IN1" s="414"/>
      <c r="IO1" s="414"/>
      <c r="IP1" s="414"/>
      <c r="IQ1" s="414"/>
      <c r="IR1" s="414"/>
      <c r="IS1" s="414"/>
      <c r="IT1" s="414"/>
      <c r="IU1" s="414"/>
      <c r="IV1" s="414"/>
      <c r="IW1" s="414"/>
    </row>
    <row r="2" customFormat="false" ht="18.55" hidden="false" customHeight="false" outlineLevel="0" collapsed="false">
      <c r="A2" s="151" t="e">
        <f aca="false">#REF!</f>
        <v>#REF!</v>
      </c>
      <c r="B2" s="442"/>
      <c r="C2" s="443"/>
      <c r="D2" s="442"/>
      <c r="E2" s="443"/>
      <c r="F2" s="443"/>
      <c r="G2" s="414"/>
      <c r="H2" s="414"/>
      <c r="I2" s="414"/>
      <c r="J2" s="414"/>
      <c r="K2" s="414"/>
      <c r="L2" s="414"/>
      <c r="M2" s="414"/>
      <c r="N2" s="414"/>
      <c r="O2" s="414"/>
      <c r="P2" s="414"/>
      <c r="Q2" s="414"/>
      <c r="R2" s="414"/>
      <c r="S2" s="414"/>
      <c r="T2" s="414"/>
      <c r="U2" s="414"/>
      <c r="V2" s="414"/>
      <c r="W2" s="414"/>
      <c r="X2" s="414"/>
      <c r="Y2" s="414"/>
      <c r="Z2" s="414"/>
      <c r="AA2" s="441"/>
      <c r="AB2" s="414"/>
      <c r="AC2" s="414"/>
      <c r="AD2" s="414"/>
      <c r="AE2" s="414"/>
      <c r="AF2" s="414"/>
      <c r="AG2" s="414"/>
      <c r="AH2" s="414"/>
      <c r="AI2" s="414"/>
      <c r="AJ2" s="414"/>
      <c r="AK2" s="414"/>
      <c r="AL2" s="414"/>
      <c r="AM2" s="414"/>
      <c r="AN2" s="414"/>
      <c r="AO2" s="414"/>
      <c r="AP2" s="414"/>
      <c r="AQ2" s="414"/>
      <c r="AR2" s="414"/>
      <c r="AS2" s="414"/>
      <c r="AT2" s="414"/>
      <c r="AU2" s="414"/>
      <c r="AV2" s="414"/>
      <c r="AW2" s="414"/>
      <c r="AX2" s="414"/>
      <c r="AY2" s="414"/>
      <c r="AZ2" s="414"/>
      <c r="BA2" s="414"/>
      <c r="BB2" s="414"/>
      <c r="BC2" s="414"/>
      <c r="BD2" s="414"/>
      <c r="BE2" s="414"/>
      <c r="BF2" s="414"/>
      <c r="BG2" s="414"/>
      <c r="BH2" s="414"/>
      <c r="BI2" s="414"/>
      <c r="BJ2" s="414"/>
      <c r="BK2" s="414"/>
      <c r="BL2" s="414"/>
      <c r="BM2" s="414"/>
      <c r="BN2" s="414"/>
      <c r="BO2" s="414"/>
      <c r="BP2" s="414"/>
      <c r="BQ2" s="414"/>
      <c r="BR2" s="414"/>
      <c r="BS2" s="414"/>
      <c r="BT2" s="414"/>
      <c r="BU2" s="414"/>
      <c r="BV2" s="414"/>
      <c r="BW2" s="414"/>
      <c r="BX2" s="414"/>
      <c r="BY2" s="414"/>
      <c r="BZ2" s="414"/>
      <c r="CA2" s="414"/>
      <c r="CB2" s="414"/>
      <c r="CC2" s="414"/>
      <c r="CD2" s="414"/>
      <c r="CE2" s="414"/>
      <c r="CF2" s="414"/>
      <c r="CG2" s="414"/>
      <c r="CH2" s="414"/>
      <c r="CI2" s="414"/>
      <c r="CJ2" s="414"/>
      <c r="CK2" s="414"/>
      <c r="CL2" s="414"/>
      <c r="CM2" s="414"/>
      <c r="CN2" s="414"/>
      <c r="CO2" s="414"/>
      <c r="CP2" s="414"/>
      <c r="CQ2" s="414"/>
      <c r="CR2" s="414"/>
      <c r="CS2" s="414"/>
      <c r="CT2" s="414"/>
      <c r="CU2" s="414"/>
      <c r="CV2" s="414"/>
      <c r="CW2" s="414"/>
      <c r="CX2" s="414"/>
      <c r="CY2" s="414"/>
      <c r="CZ2" s="414"/>
      <c r="DA2" s="414"/>
      <c r="DB2" s="414"/>
      <c r="DC2" s="414"/>
      <c r="DD2" s="414"/>
      <c r="DE2" s="414"/>
      <c r="DF2" s="414"/>
      <c r="DG2" s="414"/>
      <c r="DH2" s="414"/>
      <c r="DI2" s="414"/>
      <c r="DJ2" s="414"/>
      <c r="DK2" s="414"/>
      <c r="DL2" s="414"/>
      <c r="DM2" s="414"/>
      <c r="DN2" s="414"/>
      <c r="DO2" s="414"/>
      <c r="DP2" s="414"/>
      <c r="DQ2" s="414"/>
      <c r="DR2" s="414"/>
      <c r="DS2" s="414"/>
      <c r="DT2" s="414"/>
      <c r="DU2" s="414"/>
      <c r="DV2" s="414"/>
      <c r="DW2" s="414"/>
      <c r="DX2" s="414"/>
      <c r="DY2" s="414"/>
      <c r="DZ2" s="414"/>
      <c r="EA2" s="414"/>
      <c r="EB2" s="414"/>
      <c r="EC2" s="414"/>
      <c r="ED2" s="414"/>
      <c r="EE2" s="414"/>
      <c r="EF2" s="414"/>
      <c r="EG2" s="414"/>
      <c r="EH2" s="414"/>
      <c r="EI2" s="414"/>
      <c r="EJ2" s="414"/>
      <c r="EK2" s="414"/>
      <c r="EL2" s="414"/>
      <c r="EM2" s="414"/>
      <c r="EN2" s="414"/>
      <c r="EO2" s="414"/>
      <c r="EP2" s="414"/>
      <c r="EQ2" s="414"/>
      <c r="ER2" s="414"/>
      <c r="ES2" s="414"/>
      <c r="ET2" s="414"/>
      <c r="EU2" s="414"/>
      <c r="EV2" s="414"/>
      <c r="EW2" s="414"/>
      <c r="EX2" s="414"/>
      <c r="EY2" s="414"/>
      <c r="EZ2" s="414"/>
      <c r="FA2" s="414"/>
      <c r="FB2" s="414"/>
      <c r="FC2" s="414"/>
      <c r="FD2" s="414"/>
      <c r="FE2" s="414"/>
      <c r="FF2" s="414"/>
      <c r="FG2" s="414"/>
      <c r="FH2" s="414"/>
      <c r="FI2" s="414"/>
      <c r="FJ2" s="414"/>
      <c r="FK2" s="414"/>
      <c r="FL2" s="414"/>
      <c r="FM2" s="414"/>
      <c r="FN2" s="414"/>
      <c r="FO2" s="414"/>
      <c r="FP2" s="414"/>
      <c r="FQ2" s="414"/>
      <c r="FR2" s="414"/>
      <c r="FS2" s="414"/>
      <c r="FT2" s="414"/>
      <c r="FU2" s="414"/>
      <c r="FV2" s="414"/>
      <c r="FW2" s="414"/>
      <c r="FX2" s="414"/>
      <c r="FY2" s="414"/>
      <c r="FZ2" s="414"/>
      <c r="GA2" s="414"/>
      <c r="GB2" s="414"/>
      <c r="GC2" s="414"/>
      <c r="GD2" s="414"/>
      <c r="GE2" s="414"/>
      <c r="GF2" s="414"/>
      <c r="GG2" s="414"/>
      <c r="GH2" s="414"/>
      <c r="GI2" s="414"/>
      <c r="GJ2" s="414"/>
      <c r="GK2" s="414"/>
      <c r="GL2" s="414"/>
      <c r="GM2" s="414"/>
      <c r="GN2" s="414"/>
      <c r="GO2" s="414"/>
      <c r="GP2" s="414"/>
      <c r="GQ2" s="414"/>
      <c r="GR2" s="414"/>
      <c r="GS2" s="414"/>
      <c r="GT2" s="414"/>
      <c r="GU2" s="414"/>
      <c r="GV2" s="414"/>
      <c r="GW2" s="414"/>
      <c r="GX2" s="414"/>
      <c r="GY2" s="414"/>
      <c r="GZ2" s="414"/>
      <c r="HA2" s="414"/>
      <c r="HB2" s="414"/>
      <c r="HC2" s="414"/>
      <c r="HD2" s="414"/>
      <c r="HE2" s="414"/>
      <c r="HF2" s="414"/>
      <c r="HG2" s="414"/>
      <c r="HH2" s="414"/>
      <c r="HI2" s="414"/>
      <c r="HJ2" s="414"/>
      <c r="HK2" s="414"/>
      <c r="HL2" s="414"/>
      <c r="HM2" s="414"/>
      <c r="HN2" s="414"/>
      <c r="HO2" s="414"/>
      <c r="HP2" s="414"/>
      <c r="HQ2" s="414"/>
      <c r="HR2" s="414"/>
      <c r="HS2" s="414"/>
      <c r="HT2" s="414"/>
      <c r="HU2" s="414"/>
      <c r="HV2" s="414"/>
      <c r="HW2" s="414"/>
      <c r="HX2" s="414"/>
      <c r="HY2" s="414"/>
      <c r="HZ2" s="414"/>
      <c r="IA2" s="414"/>
      <c r="IB2" s="414"/>
      <c r="IC2" s="414"/>
      <c r="ID2" s="414"/>
      <c r="IE2" s="414"/>
      <c r="IF2" s="414"/>
      <c r="IG2" s="414"/>
      <c r="IH2" s="414"/>
      <c r="II2" s="414"/>
      <c r="IJ2" s="414"/>
      <c r="IK2" s="414"/>
      <c r="IL2" s="414"/>
      <c r="IM2" s="414"/>
      <c r="IN2" s="414"/>
      <c r="IO2" s="414"/>
      <c r="IP2" s="414"/>
      <c r="IQ2" s="414"/>
      <c r="IR2" s="414"/>
      <c r="IS2" s="414"/>
      <c r="IT2" s="414"/>
      <c r="IU2" s="414"/>
      <c r="IV2" s="414"/>
      <c r="IW2" s="414"/>
    </row>
    <row r="3" customFormat="false" ht="16.15" hidden="false" customHeight="false" outlineLevel="0" collapsed="false">
      <c r="A3" s="438" t="e">
        <f aca="false">#REF!</f>
        <v>#REF!</v>
      </c>
      <c r="B3" s="444"/>
      <c r="C3" s="442"/>
      <c r="D3" s="442"/>
      <c r="E3" s="442"/>
      <c r="F3" s="442"/>
      <c r="G3" s="414"/>
      <c r="H3" s="414"/>
      <c r="I3" s="414"/>
      <c r="J3" s="414"/>
      <c r="K3" s="414"/>
      <c r="L3" s="414"/>
      <c r="M3" s="414"/>
      <c r="N3" s="414"/>
      <c r="O3" s="414"/>
      <c r="P3" s="414"/>
      <c r="Q3" s="414"/>
      <c r="R3" s="414"/>
      <c r="S3" s="414"/>
      <c r="T3" s="414"/>
      <c r="U3" s="414"/>
      <c r="V3" s="414"/>
      <c r="W3" s="414"/>
      <c r="X3" s="414"/>
      <c r="Y3" s="414"/>
      <c r="Z3" s="414"/>
      <c r="AA3" s="441"/>
      <c r="AB3" s="414"/>
      <c r="AC3" s="414"/>
      <c r="AD3" s="414"/>
      <c r="AE3" s="414"/>
      <c r="AF3" s="414"/>
      <c r="AG3" s="414"/>
      <c r="AH3" s="414"/>
      <c r="AI3" s="414"/>
      <c r="AJ3" s="414"/>
      <c r="AK3" s="414"/>
      <c r="AL3" s="414"/>
      <c r="AM3" s="414"/>
      <c r="AN3" s="414"/>
      <c r="AO3" s="414"/>
      <c r="AP3" s="414"/>
      <c r="AQ3" s="414"/>
      <c r="AR3" s="414"/>
      <c r="AS3" s="414"/>
      <c r="AT3" s="414"/>
      <c r="AU3" s="414"/>
      <c r="AV3" s="414"/>
      <c r="AW3" s="414"/>
      <c r="AX3" s="414"/>
      <c r="AY3" s="414"/>
      <c r="AZ3" s="414"/>
      <c r="BA3" s="414"/>
      <c r="BB3" s="414"/>
      <c r="BC3" s="414"/>
      <c r="BD3" s="414"/>
      <c r="BE3" s="414"/>
      <c r="BF3" s="414"/>
      <c r="BG3" s="414"/>
      <c r="BH3" s="414"/>
      <c r="BI3" s="414"/>
      <c r="BJ3" s="414"/>
      <c r="BK3" s="414"/>
      <c r="BL3" s="414"/>
      <c r="BM3" s="414"/>
      <c r="BN3" s="414"/>
      <c r="BO3" s="414"/>
      <c r="BP3" s="414"/>
      <c r="BQ3" s="414"/>
      <c r="BR3" s="414"/>
      <c r="BS3" s="414"/>
      <c r="BT3" s="414"/>
      <c r="BU3" s="414"/>
      <c r="BV3" s="414"/>
      <c r="BW3" s="414"/>
      <c r="BX3" s="414"/>
      <c r="BY3" s="414"/>
      <c r="BZ3" s="414"/>
      <c r="CA3" s="414"/>
      <c r="CB3" s="414"/>
      <c r="CC3" s="414"/>
      <c r="CD3" s="414"/>
      <c r="CE3" s="414"/>
      <c r="CF3" s="414"/>
      <c r="CG3" s="414"/>
      <c r="CH3" s="414"/>
      <c r="CI3" s="414"/>
      <c r="CJ3" s="414"/>
      <c r="CK3" s="414"/>
      <c r="CL3" s="414"/>
      <c r="CM3" s="414"/>
      <c r="CN3" s="414"/>
      <c r="CO3" s="414"/>
      <c r="CP3" s="414"/>
      <c r="CQ3" s="414"/>
      <c r="CR3" s="414"/>
      <c r="CS3" s="414"/>
      <c r="CT3" s="414"/>
      <c r="CU3" s="414"/>
      <c r="CV3" s="414"/>
      <c r="CW3" s="414"/>
      <c r="CX3" s="414"/>
      <c r="CY3" s="414"/>
      <c r="CZ3" s="414"/>
      <c r="DA3" s="414"/>
      <c r="DB3" s="414"/>
      <c r="DC3" s="414"/>
      <c r="DD3" s="414"/>
      <c r="DE3" s="414"/>
      <c r="DF3" s="414"/>
      <c r="DG3" s="414"/>
      <c r="DH3" s="414"/>
      <c r="DI3" s="414"/>
      <c r="DJ3" s="414"/>
      <c r="DK3" s="414"/>
      <c r="DL3" s="414"/>
      <c r="DM3" s="414"/>
      <c r="DN3" s="414"/>
      <c r="DO3" s="414"/>
      <c r="DP3" s="414"/>
      <c r="DQ3" s="414"/>
      <c r="DR3" s="414"/>
      <c r="DS3" s="414"/>
      <c r="DT3" s="414"/>
      <c r="DU3" s="414"/>
      <c r="DV3" s="414"/>
      <c r="DW3" s="414"/>
      <c r="DX3" s="414"/>
      <c r="DY3" s="414"/>
      <c r="DZ3" s="414"/>
      <c r="EA3" s="414"/>
      <c r="EB3" s="414"/>
      <c r="EC3" s="414"/>
      <c r="ED3" s="414"/>
      <c r="EE3" s="414"/>
      <c r="EF3" s="414"/>
      <c r="EG3" s="414"/>
      <c r="EH3" s="414"/>
      <c r="EI3" s="414"/>
      <c r="EJ3" s="414"/>
      <c r="EK3" s="414"/>
      <c r="EL3" s="414"/>
      <c r="EM3" s="414"/>
      <c r="EN3" s="414"/>
      <c r="EO3" s="414"/>
      <c r="EP3" s="414"/>
      <c r="EQ3" s="414"/>
      <c r="ER3" s="414"/>
      <c r="ES3" s="414"/>
      <c r="ET3" s="414"/>
      <c r="EU3" s="414"/>
      <c r="EV3" s="414"/>
      <c r="EW3" s="414"/>
      <c r="EX3" s="414"/>
      <c r="EY3" s="414"/>
      <c r="EZ3" s="414"/>
      <c r="FA3" s="414"/>
      <c r="FB3" s="414"/>
      <c r="FC3" s="414"/>
      <c r="FD3" s="414"/>
      <c r="FE3" s="414"/>
      <c r="FF3" s="414"/>
      <c r="FG3" s="414"/>
      <c r="FH3" s="414"/>
      <c r="FI3" s="414"/>
      <c r="FJ3" s="414"/>
      <c r="FK3" s="414"/>
      <c r="FL3" s="414"/>
      <c r="FM3" s="414"/>
      <c r="FN3" s="414"/>
      <c r="FO3" s="414"/>
      <c r="FP3" s="414"/>
      <c r="FQ3" s="414"/>
      <c r="FR3" s="414"/>
      <c r="FS3" s="414"/>
      <c r="FT3" s="414"/>
      <c r="FU3" s="414"/>
      <c r="FV3" s="414"/>
      <c r="FW3" s="414"/>
      <c r="FX3" s="414"/>
      <c r="FY3" s="414"/>
      <c r="FZ3" s="414"/>
      <c r="GA3" s="414"/>
      <c r="GB3" s="414"/>
      <c r="GC3" s="414"/>
      <c r="GD3" s="414"/>
      <c r="GE3" s="414"/>
      <c r="GF3" s="414"/>
      <c r="GG3" s="414"/>
      <c r="GH3" s="414"/>
      <c r="GI3" s="414"/>
      <c r="GJ3" s="414"/>
      <c r="GK3" s="414"/>
      <c r="GL3" s="414"/>
      <c r="GM3" s="414"/>
      <c r="GN3" s="414"/>
      <c r="GO3" s="414"/>
      <c r="GP3" s="414"/>
      <c r="GQ3" s="414"/>
      <c r="GR3" s="414"/>
      <c r="GS3" s="414"/>
      <c r="GT3" s="414"/>
      <c r="GU3" s="414"/>
      <c r="GV3" s="414"/>
      <c r="GW3" s="414"/>
      <c r="GX3" s="414"/>
      <c r="GY3" s="414"/>
      <c r="GZ3" s="414"/>
      <c r="HA3" s="414"/>
      <c r="HB3" s="414"/>
      <c r="HC3" s="414"/>
      <c r="HD3" s="414"/>
      <c r="HE3" s="414"/>
      <c r="HF3" s="414"/>
      <c r="HG3" s="414"/>
      <c r="HH3" s="414"/>
      <c r="HI3" s="414"/>
      <c r="HJ3" s="414"/>
      <c r="HK3" s="414"/>
      <c r="HL3" s="414"/>
      <c r="HM3" s="414"/>
      <c r="HN3" s="414"/>
      <c r="HO3" s="414"/>
      <c r="HP3" s="414"/>
      <c r="HQ3" s="414"/>
      <c r="HR3" s="414"/>
      <c r="HS3" s="414"/>
      <c r="HT3" s="414"/>
      <c r="HU3" s="414"/>
      <c r="HV3" s="414"/>
      <c r="HW3" s="414"/>
      <c r="HX3" s="414"/>
      <c r="HY3" s="414"/>
      <c r="HZ3" s="414"/>
      <c r="IA3" s="414"/>
      <c r="IB3" s="414"/>
      <c r="IC3" s="414"/>
      <c r="ID3" s="414"/>
      <c r="IE3" s="414"/>
      <c r="IF3" s="414"/>
      <c r="IG3" s="414"/>
      <c r="IH3" s="414"/>
      <c r="II3" s="414"/>
      <c r="IJ3" s="414"/>
      <c r="IK3" s="414"/>
      <c r="IL3" s="414"/>
      <c r="IM3" s="414"/>
      <c r="IN3" s="414"/>
      <c r="IO3" s="414"/>
      <c r="IP3" s="414"/>
      <c r="IQ3" s="414"/>
      <c r="IR3" s="414"/>
      <c r="IS3" s="414"/>
      <c r="IT3" s="414"/>
      <c r="IU3" s="414"/>
      <c r="IV3" s="414"/>
      <c r="IW3" s="414"/>
    </row>
    <row r="4" customFormat="false" ht="17.35" hidden="false" customHeight="false" outlineLevel="0" collapsed="false">
      <c r="A4" s="445" t="s">
        <v>1174</v>
      </c>
      <c r="B4" s="446"/>
      <c r="C4" s="447"/>
      <c r="D4" s="442"/>
      <c r="E4" s="442"/>
      <c r="F4" s="440"/>
      <c r="G4" s="414"/>
      <c r="H4" s="414"/>
      <c r="I4" s="414"/>
      <c r="J4" s="414"/>
      <c r="K4" s="414"/>
      <c r="L4" s="414"/>
      <c r="M4" s="414"/>
      <c r="N4" s="414"/>
      <c r="O4" s="414"/>
      <c r="P4" s="414"/>
      <c r="Q4" s="414"/>
      <c r="R4" s="414"/>
      <c r="S4" s="414"/>
      <c r="T4" s="414"/>
      <c r="U4" s="414"/>
      <c r="V4" s="414"/>
      <c r="W4" s="414"/>
      <c r="X4" s="414"/>
      <c r="Y4" s="414"/>
      <c r="Z4" s="414"/>
      <c r="AA4" s="441"/>
      <c r="AB4" s="414"/>
      <c r="AC4" s="414"/>
      <c r="AD4" s="414"/>
      <c r="AE4" s="414"/>
      <c r="AF4" s="414"/>
      <c r="AG4" s="414"/>
      <c r="AH4" s="414"/>
      <c r="AI4" s="414"/>
      <c r="AJ4" s="414"/>
      <c r="AK4" s="414"/>
      <c r="AL4" s="414"/>
      <c r="AM4" s="414"/>
      <c r="AN4" s="414"/>
      <c r="AO4" s="414"/>
      <c r="AP4" s="414"/>
      <c r="AQ4" s="414"/>
      <c r="AR4" s="414"/>
      <c r="AS4" s="414"/>
      <c r="AT4" s="414"/>
      <c r="AU4" s="414"/>
      <c r="AV4" s="414"/>
      <c r="AW4" s="414"/>
      <c r="AX4" s="414"/>
      <c r="AY4" s="414"/>
      <c r="AZ4" s="414"/>
      <c r="BA4" s="414"/>
      <c r="BB4" s="414"/>
      <c r="BC4" s="414"/>
      <c r="BD4" s="414"/>
      <c r="BE4" s="414"/>
      <c r="BF4" s="414"/>
      <c r="BG4" s="414"/>
      <c r="BH4" s="414"/>
      <c r="BI4" s="414"/>
      <c r="BJ4" s="414"/>
      <c r="BK4" s="414"/>
      <c r="BL4" s="414"/>
      <c r="BM4" s="414"/>
      <c r="BN4" s="414"/>
      <c r="BO4" s="414"/>
      <c r="BP4" s="414"/>
      <c r="BQ4" s="414"/>
      <c r="BR4" s="414"/>
      <c r="BS4" s="414"/>
      <c r="BT4" s="414"/>
      <c r="BU4" s="414"/>
      <c r="BV4" s="414"/>
      <c r="BW4" s="414"/>
      <c r="BX4" s="414"/>
      <c r="BY4" s="414"/>
      <c r="BZ4" s="414"/>
      <c r="CA4" s="414"/>
      <c r="CB4" s="414"/>
      <c r="CC4" s="414"/>
      <c r="CD4" s="414"/>
      <c r="CE4" s="414"/>
      <c r="CF4" s="414"/>
      <c r="CG4" s="414"/>
      <c r="CH4" s="414"/>
      <c r="CI4" s="414"/>
      <c r="CJ4" s="414"/>
      <c r="CK4" s="414"/>
      <c r="CL4" s="414"/>
      <c r="CM4" s="414"/>
      <c r="CN4" s="414"/>
      <c r="CO4" s="414"/>
      <c r="CP4" s="414"/>
      <c r="CQ4" s="414"/>
      <c r="CR4" s="414"/>
      <c r="CS4" s="414"/>
      <c r="CT4" s="414"/>
      <c r="CU4" s="414"/>
      <c r="CV4" s="414"/>
      <c r="CW4" s="414"/>
      <c r="CX4" s="414"/>
      <c r="CY4" s="414"/>
      <c r="CZ4" s="414"/>
      <c r="DA4" s="414"/>
      <c r="DB4" s="414"/>
      <c r="DC4" s="414"/>
      <c r="DD4" s="414"/>
      <c r="DE4" s="414"/>
      <c r="DF4" s="414"/>
      <c r="DG4" s="414"/>
      <c r="DH4" s="414"/>
      <c r="DI4" s="414"/>
      <c r="DJ4" s="414"/>
      <c r="DK4" s="414"/>
      <c r="DL4" s="414"/>
      <c r="DM4" s="414"/>
      <c r="DN4" s="414"/>
      <c r="DO4" s="414"/>
      <c r="DP4" s="414"/>
      <c r="DQ4" s="414"/>
      <c r="DR4" s="414"/>
      <c r="DS4" s="414"/>
      <c r="DT4" s="414"/>
      <c r="DU4" s="414"/>
      <c r="DV4" s="414"/>
      <c r="DW4" s="414"/>
      <c r="DX4" s="414"/>
      <c r="DY4" s="414"/>
      <c r="DZ4" s="414"/>
      <c r="EA4" s="414"/>
      <c r="EB4" s="414"/>
      <c r="EC4" s="414"/>
      <c r="ED4" s="414"/>
      <c r="EE4" s="414"/>
      <c r="EF4" s="414"/>
      <c r="EG4" s="414"/>
      <c r="EH4" s="414"/>
      <c r="EI4" s="414"/>
      <c r="EJ4" s="414"/>
      <c r="EK4" s="414"/>
      <c r="EL4" s="414"/>
      <c r="EM4" s="414"/>
      <c r="EN4" s="414"/>
      <c r="EO4" s="414"/>
      <c r="EP4" s="414"/>
      <c r="EQ4" s="414"/>
      <c r="ER4" s="414"/>
      <c r="ES4" s="414"/>
      <c r="ET4" s="414"/>
      <c r="EU4" s="414"/>
      <c r="EV4" s="414"/>
      <c r="EW4" s="414"/>
      <c r="EX4" s="414"/>
      <c r="EY4" s="414"/>
      <c r="EZ4" s="414"/>
      <c r="FA4" s="414"/>
      <c r="FB4" s="414"/>
      <c r="FC4" s="414"/>
      <c r="FD4" s="414"/>
      <c r="FE4" s="414"/>
      <c r="FF4" s="414"/>
      <c r="FG4" s="414"/>
      <c r="FH4" s="414"/>
      <c r="FI4" s="414"/>
      <c r="FJ4" s="414"/>
      <c r="FK4" s="414"/>
      <c r="FL4" s="414"/>
      <c r="FM4" s="414"/>
      <c r="FN4" s="414"/>
      <c r="FO4" s="414"/>
      <c r="FP4" s="414"/>
      <c r="FQ4" s="414"/>
      <c r="FR4" s="414"/>
      <c r="FS4" s="414"/>
      <c r="FT4" s="414"/>
      <c r="FU4" s="414"/>
      <c r="FV4" s="414"/>
      <c r="FW4" s="414"/>
      <c r="FX4" s="414"/>
      <c r="FY4" s="414"/>
      <c r="FZ4" s="414"/>
      <c r="GA4" s="414"/>
      <c r="GB4" s="414"/>
      <c r="GC4" s="414"/>
      <c r="GD4" s="414"/>
      <c r="GE4" s="414"/>
      <c r="GF4" s="414"/>
      <c r="GG4" s="414"/>
      <c r="GH4" s="414"/>
      <c r="GI4" s="414"/>
      <c r="GJ4" s="414"/>
      <c r="GK4" s="414"/>
      <c r="GL4" s="414"/>
      <c r="GM4" s="414"/>
      <c r="GN4" s="414"/>
      <c r="GO4" s="414"/>
      <c r="GP4" s="414"/>
      <c r="GQ4" s="414"/>
      <c r="GR4" s="414"/>
      <c r="GS4" s="414"/>
      <c r="GT4" s="414"/>
      <c r="GU4" s="414"/>
      <c r="GV4" s="414"/>
      <c r="GW4" s="414"/>
      <c r="GX4" s="414"/>
      <c r="GY4" s="414"/>
      <c r="GZ4" s="414"/>
      <c r="HA4" s="414"/>
      <c r="HB4" s="414"/>
      <c r="HC4" s="414"/>
      <c r="HD4" s="414"/>
      <c r="HE4" s="414"/>
      <c r="HF4" s="414"/>
      <c r="HG4" s="414"/>
      <c r="HH4" s="414"/>
      <c r="HI4" s="414"/>
      <c r="HJ4" s="414"/>
      <c r="HK4" s="414"/>
      <c r="HL4" s="414"/>
      <c r="HM4" s="414"/>
      <c r="HN4" s="414"/>
      <c r="HO4" s="414"/>
      <c r="HP4" s="414"/>
      <c r="HQ4" s="414"/>
      <c r="HR4" s="414"/>
      <c r="HS4" s="414"/>
      <c r="HT4" s="414"/>
      <c r="HU4" s="414"/>
      <c r="HV4" s="414"/>
      <c r="HW4" s="414"/>
      <c r="HX4" s="414"/>
      <c r="HY4" s="414"/>
      <c r="HZ4" s="414"/>
      <c r="IA4" s="414"/>
      <c r="IB4" s="414"/>
      <c r="IC4" s="414"/>
      <c r="ID4" s="414"/>
      <c r="IE4" s="414"/>
      <c r="IF4" s="414"/>
      <c r="IG4" s="414"/>
      <c r="IH4" s="414"/>
      <c r="II4" s="414"/>
      <c r="IJ4" s="414"/>
      <c r="IK4" s="414"/>
      <c r="IL4" s="414"/>
      <c r="IM4" s="414"/>
      <c r="IN4" s="414"/>
      <c r="IO4" s="414"/>
      <c r="IP4" s="414"/>
      <c r="IQ4" s="414"/>
      <c r="IR4" s="414"/>
      <c r="IS4" s="414"/>
      <c r="IT4" s="414"/>
      <c r="IU4" s="414"/>
      <c r="IV4" s="414"/>
      <c r="IW4" s="414"/>
    </row>
    <row r="5" customFormat="false" ht="13.8" hidden="false" customHeight="false" outlineLevel="0" collapsed="false">
      <c r="A5" s="448" t="s">
        <v>4</v>
      </c>
      <c r="B5" s="439"/>
      <c r="C5" s="440"/>
      <c r="D5" s="440"/>
      <c r="E5" s="440"/>
      <c r="F5" s="440"/>
      <c r="G5" s="414"/>
      <c r="H5" s="414"/>
      <c r="I5" s="414"/>
      <c r="J5" s="414"/>
      <c r="K5" s="414"/>
      <c r="L5" s="414"/>
      <c r="M5" s="414"/>
      <c r="N5" s="414"/>
      <c r="O5" s="414"/>
      <c r="P5" s="414"/>
      <c r="Q5" s="414"/>
      <c r="R5" s="414"/>
      <c r="S5" s="414"/>
      <c r="T5" s="414"/>
      <c r="U5" s="414"/>
      <c r="V5" s="414"/>
      <c r="W5" s="414"/>
      <c r="X5" s="414"/>
      <c r="Y5" s="414"/>
      <c r="Z5" s="414"/>
      <c r="AA5" s="441"/>
      <c r="AB5" s="414"/>
      <c r="AC5" s="414"/>
      <c r="AD5" s="414"/>
      <c r="AE5" s="414"/>
      <c r="AF5" s="414"/>
      <c r="AG5" s="414"/>
      <c r="AH5" s="414"/>
      <c r="AI5" s="414"/>
      <c r="AJ5" s="414"/>
      <c r="AK5" s="414"/>
      <c r="AL5" s="414"/>
      <c r="AM5" s="414"/>
      <c r="AN5" s="414"/>
      <c r="AO5" s="414"/>
      <c r="AP5" s="414"/>
      <c r="AQ5" s="414"/>
      <c r="AR5" s="414"/>
      <c r="AS5" s="414"/>
      <c r="AT5" s="414"/>
      <c r="AU5" s="414"/>
      <c r="AV5" s="414"/>
      <c r="AW5" s="414"/>
      <c r="AX5" s="414"/>
      <c r="AY5" s="414"/>
      <c r="AZ5" s="414"/>
      <c r="BA5" s="414"/>
      <c r="BB5" s="414"/>
      <c r="BC5" s="414"/>
      <c r="BD5" s="414"/>
      <c r="BE5" s="414"/>
      <c r="BF5" s="414"/>
      <c r="BG5" s="414"/>
      <c r="BH5" s="414"/>
      <c r="BI5" s="414"/>
      <c r="BJ5" s="414"/>
      <c r="BK5" s="414"/>
      <c r="BL5" s="414"/>
      <c r="BM5" s="414"/>
      <c r="BN5" s="414"/>
      <c r="BO5" s="414"/>
      <c r="BP5" s="414"/>
      <c r="BQ5" s="414"/>
      <c r="BR5" s="414"/>
      <c r="BS5" s="414"/>
      <c r="BT5" s="414"/>
      <c r="BU5" s="414"/>
      <c r="BV5" s="414"/>
      <c r="BW5" s="414"/>
      <c r="BX5" s="414"/>
      <c r="BY5" s="414"/>
      <c r="BZ5" s="414"/>
      <c r="CA5" s="414"/>
      <c r="CB5" s="414"/>
      <c r="CC5" s="414"/>
      <c r="CD5" s="414"/>
      <c r="CE5" s="414"/>
      <c r="CF5" s="414"/>
      <c r="CG5" s="414"/>
      <c r="CH5" s="414"/>
      <c r="CI5" s="414"/>
      <c r="CJ5" s="414"/>
      <c r="CK5" s="414"/>
      <c r="CL5" s="414"/>
      <c r="CM5" s="414"/>
      <c r="CN5" s="414"/>
      <c r="CO5" s="414"/>
      <c r="CP5" s="414"/>
      <c r="CQ5" s="414"/>
      <c r="CR5" s="414"/>
      <c r="CS5" s="414"/>
      <c r="CT5" s="414"/>
      <c r="CU5" s="414"/>
      <c r="CV5" s="414"/>
      <c r="CW5" s="414"/>
      <c r="CX5" s="414"/>
      <c r="CY5" s="414"/>
      <c r="CZ5" s="414"/>
      <c r="DA5" s="414"/>
      <c r="DB5" s="414"/>
      <c r="DC5" s="414"/>
      <c r="DD5" s="414"/>
      <c r="DE5" s="414"/>
      <c r="DF5" s="414"/>
      <c r="DG5" s="414"/>
      <c r="DH5" s="414"/>
      <c r="DI5" s="414"/>
      <c r="DJ5" s="414"/>
      <c r="DK5" s="414"/>
      <c r="DL5" s="414"/>
      <c r="DM5" s="414"/>
      <c r="DN5" s="414"/>
      <c r="DO5" s="414"/>
      <c r="DP5" s="414"/>
      <c r="DQ5" s="414"/>
      <c r="DR5" s="414"/>
      <c r="DS5" s="414"/>
      <c r="DT5" s="414"/>
      <c r="DU5" s="414"/>
      <c r="DV5" s="414"/>
      <c r="DW5" s="414"/>
      <c r="DX5" s="414"/>
      <c r="DY5" s="414"/>
      <c r="DZ5" s="414"/>
      <c r="EA5" s="414"/>
      <c r="EB5" s="414"/>
      <c r="EC5" s="414"/>
      <c r="ED5" s="414"/>
      <c r="EE5" s="414"/>
      <c r="EF5" s="414"/>
      <c r="EG5" s="414"/>
      <c r="EH5" s="414"/>
      <c r="EI5" s="414"/>
      <c r="EJ5" s="414"/>
      <c r="EK5" s="414"/>
      <c r="EL5" s="414"/>
      <c r="EM5" s="414"/>
      <c r="EN5" s="414"/>
      <c r="EO5" s="414"/>
      <c r="EP5" s="414"/>
      <c r="EQ5" s="414"/>
      <c r="ER5" s="414"/>
      <c r="ES5" s="414"/>
      <c r="ET5" s="414"/>
      <c r="EU5" s="414"/>
      <c r="EV5" s="414"/>
      <c r="EW5" s="414"/>
      <c r="EX5" s="414"/>
      <c r="EY5" s="414"/>
      <c r="EZ5" s="414"/>
      <c r="FA5" s="414"/>
      <c r="FB5" s="414"/>
      <c r="FC5" s="414"/>
      <c r="FD5" s="414"/>
      <c r="FE5" s="414"/>
      <c r="FF5" s="414"/>
      <c r="FG5" s="414"/>
      <c r="FH5" s="414"/>
      <c r="FI5" s="414"/>
      <c r="FJ5" s="414"/>
      <c r="FK5" s="414"/>
      <c r="FL5" s="414"/>
      <c r="FM5" s="414"/>
      <c r="FN5" s="414"/>
      <c r="FO5" s="414"/>
      <c r="FP5" s="414"/>
      <c r="FQ5" s="414"/>
      <c r="FR5" s="414"/>
      <c r="FS5" s="414"/>
      <c r="FT5" s="414"/>
      <c r="FU5" s="414"/>
      <c r="FV5" s="414"/>
      <c r="FW5" s="414"/>
      <c r="FX5" s="414"/>
      <c r="FY5" s="414"/>
      <c r="FZ5" s="414"/>
      <c r="GA5" s="414"/>
      <c r="GB5" s="414"/>
      <c r="GC5" s="414"/>
      <c r="GD5" s="414"/>
      <c r="GE5" s="414"/>
      <c r="GF5" s="414"/>
      <c r="GG5" s="414"/>
      <c r="GH5" s="414"/>
      <c r="GI5" s="414"/>
      <c r="GJ5" s="414"/>
      <c r="GK5" s="414"/>
      <c r="GL5" s="414"/>
      <c r="GM5" s="414"/>
      <c r="GN5" s="414"/>
      <c r="GO5" s="414"/>
      <c r="GP5" s="414"/>
      <c r="GQ5" s="414"/>
      <c r="GR5" s="414"/>
      <c r="GS5" s="414"/>
      <c r="GT5" s="414"/>
      <c r="GU5" s="414"/>
      <c r="GV5" s="414"/>
      <c r="GW5" s="414"/>
      <c r="GX5" s="414"/>
      <c r="GY5" s="414"/>
      <c r="GZ5" s="414"/>
      <c r="HA5" s="414"/>
      <c r="HB5" s="414"/>
      <c r="HC5" s="414"/>
      <c r="HD5" s="414"/>
      <c r="HE5" s="414"/>
      <c r="HF5" s="414"/>
      <c r="HG5" s="414"/>
      <c r="HH5" s="414"/>
      <c r="HI5" s="414"/>
      <c r="HJ5" s="414"/>
      <c r="HK5" s="414"/>
      <c r="HL5" s="414"/>
      <c r="HM5" s="414"/>
      <c r="HN5" s="414"/>
      <c r="HO5" s="414"/>
      <c r="HP5" s="414"/>
      <c r="HQ5" s="414"/>
      <c r="HR5" s="414"/>
      <c r="HS5" s="414"/>
      <c r="HT5" s="414"/>
      <c r="HU5" s="414"/>
      <c r="HV5" s="414"/>
      <c r="HW5" s="414"/>
      <c r="HX5" s="414"/>
      <c r="HY5" s="414"/>
      <c r="HZ5" s="414"/>
      <c r="IA5" s="414"/>
      <c r="IB5" s="414"/>
      <c r="IC5" s="414"/>
      <c r="ID5" s="414"/>
      <c r="IE5" s="414"/>
      <c r="IF5" s="414"/>
      <c r="IG5" s="414"/>
      <c r="IH5" s="414"/>
      <c r="II5" s="414"/>
      <c r="IJ5" s="414"/>
      <c r="IK5" s="414"/>
      <c r="IL5" s="414"/>
      <c r="IM5" s="414"/>
      <c r="IN5" s="414"/>
      <c r="IO5" s="414"/>
      <c r="IP5" s="414"/>
      <c r="IQ5" s="414"/>
      <c r="IR5" s="414"/>
      <c r="IS5" s="414"/>
      <c r="IT5" s="414"/>
      <c r="IU5" s="414"/>
      <c r="IV5" s="414"/>
      <c r="IW5" s="414"/>
    </row>
    <row r="6" customFormat="false" ht="84.75" hidden="false" customHeight="true" outlineLevel="0" collapsed="false">
      <c r="A6" s="449" t="s">
        <v>1175</v>
      </c>
      <c r="B6" s="449" t="s">
        <v>1066</v>
      </c>
      <c r="C6" s="449" t="s">
        <v>1067</v>
      </c>
      <c r="D6" s="449" t="s">
        <v>1068</v>
      </c>
      <c r="E6" s="449" t="s">
        <v>1069</v>
      </c>
      <c r="F6" s="449" t="s">
        <v>1070</v>
      </c>
      <c r="G6" s="450"/>
      <c r="H6" s="394"/>
      <c r="I6" s="394"/>
      <c r="J6" s="394" t="s">
        <v>1166</v>
      </c>
      <c r="K6" s="394"/>
      <c r="L6" s="394"/>
      <c r="M6" s="394"/>
      <c r="N6" s="394"/>
      <c r="O6" s="394"/>
      <c r="P6" s="394" t="s">
        <v>1176</v>
      </c>
      <c r="Q6" s="394"/>
      <c r="R6" s="394"/>
      <c r="S6" s="394"/>
      <c r="T6" s="394"/>
      <c r="U6" s="394" t="s">
        <v>1162</v>
      </c>
      <c r="V6" s="394"/>
      <c r="W6" s="394"/>
      <c r="X6" s="394"/>
      <c r="Y6" s="394"/>
      <c r="Z6" s="394"/>
      <c r="AA6" s="393"/>
      <c r="AB6" s="394"/>
      <c r="AC6" s="394"/>
      <c r="AD6" s="394"/>
      <c r="AE6" s="394"/>
      <c r="AF6" s="394"/>
      <c r="AG6" s="394"/>
      <c r="AH6" s="394"/>
      <c r="AI6" s="394"/>
      <c r="AJ6" s="394"/>
      <c r="AK6" s="394"/>
      <c r="AL6" s="394"/>
      <c r="AM6" s="394"/>
      <c r="AN6" s="394"/>
      <c r="AO6" s="394"/>
      <c r="AP6" s="394"/>
      <c r="AQ6" s="394"/>
      <c r="AR6" s="394"/>
      <c r="AS6" s="394"/>
      <c r="AT6" s="394"/>
      <c r="AU6" s="394"/>
      <c r="AV6" s="394"/>
      <c r="AW6" s="394"/>
      <c r="AX6" s="394"/>
      <c r="AY6" s="394"/>
      <c r="AZ6" s="394"/>
      <c r="BA6" s="394"/>
      <c r="BB6" s="394"/>
      <c r="BC6" s="394"/>
      <c r="BD6" s="394"/>
      <c r="BE6" s="394"/>
      <c r="BF6" s="394"/>
      <c r="BG6" s="394"/>
      <c r="BH6" s="394"/>
      <c r="BI6" s="394"/>
      <c r="BJ6" s="394"/>
      <c r="BK6" s="394"/>
      <c r="BL6" s="394"/>
      <c r="BM6" s="394"/>
      <c r="BN6" s="394"/>
      <c r="BO6" s="394"/>
      <c r="BP6" s="394"/>
      <c r="BQ6" s="394"/>
      <c r="BR6" s="394"/>
      <c r="BS6" s="394"/>
      <c r="BT6" s="394"/>
      <c r="BU6" s="394"/>
      <c r="BV6" s="394"/>
      <c r="BW6" s="394"/>
      <c r="BX6" s="394"/>
      <c r="BY6" s="394"/>
      <c r="BZ6" s="394"/>
      <c r="CA6" s="394"/>
      <c r="CB6" s="394"/>
      <c r="CC6" s="394"/>
      <c r="CD6" s="394"/>
      <c r="CE6" s="394"/>
      <c r="CF6" s="394"/>
      <c r="CG6" s="394"/>
      <c r="CH6" s="394"/>
      <c r="CI6" s="394"/>
      <c r="CJ6" s="394"/>
      <c r="CK6" s="394"/>
      <c r="CL6" s="394"/>
      <c r="CM6" s="394"/>
      <c r="CN6" s="394"/>
      <c r="CO6" s="394"/>
      <c r="CP6" s="394"/>
      <c r="CQ6" s="394"/>
      <c r="CR6" s="394"/>
      <c r="CS6" s="394"/>
      <c r="CT6" s="394"/>
      <c r="CU6" s="394"/>
      <c r="CV6" s="394"/>
      <c r="CW6" s="394"/>
      <c r="CX6" s="394"/>
      <c r="CY6" s="394"/>
      <c r="CZ6" s="394"/>
      <c r="DA6" s="394"/>
      <c r="DB6" s="394"/>
      <c r="DC6" s="394"/>
      <c r="DD6" s="394"/>
      <c r="DE6" s="394"/>
      <c r="DF6" s="394"/>
      <c r="DG6" s="394"/>
      <c r="DH6" s="394"/>
      <c r="DI6" s="394"/>
      <c r="DJ6" s="394"/>
      <c r="DK6" s="394"/>
      <c r="DL6" s="394"/>
      <c r="DM6" s="394"/>
      <c r="DN6" s="394"/>
      <c r="DO6" s="394"/>
      <c r="DP6" s="394"/>
      <c r="DQ6" s="394"/>
      <c r="DR6" s="394"/>
      <c r="DS6" s="394"/>
      <c r="DT6" s="394"/>
      <c r="DU6" s="394"/>
      <c r="DV6" s="394"/>
      <c r="DW6" s="394"/>
      <c r="DX6" s="394"/>
      <c r="DY6" s="394"/>
      <c r="DZ6" s="394"/>
      <c r="EA6" s="394"/>
      <c r="EB6" s="394"/>
      <c r="EC6" s="394"/>
      <c r="ED6" s="394"/>
      <c r="EE6" s="394"/>
      <c r="EF6" s="394"/>
      <c r="EG6" s="394"/>
      <c r="EH6" s="394"/>
      <c r="EI6" s="394"/>
      <c r="EJ6" s="394"/>
      <c r="EK6" s="394"/>
      <c r="EL6" s="394"/>
      <c r="EM6" s="394"/>
      <c r="EN6" s="394"/>
      <c r="EO6" s="394"/>
      <c r="EP6" s="394"/>
      <c r="EQ6" s="394"/>
      <c r="ER6" s="394"/>
      <c r="ES6" s="394"/>
      <c r="ET6" s="394"/>
      <c r="EU6" s="394"/>
      <c r="EV6" s="394"/>
      <c r="EW6" s="394"/>
      <c r="EX6" s="394"/>
      <c r="EY6" s="394"/>
      <c r="EZ6" s="394"/>
      <c r="FA6" s="394"/>
      <c r="FB6" s="394"/>
      <c r="FC6" s="394"/>
      <c r="FD6" s="394"/>
      <c r="FE6" s="394"/>
      <c r="FF6" s="394"/>
      <c r="FG6" s="394"/>
      <c r="FH6" s="394"/>
      <c r="FI6" s="394"/>
      <c r="FJ6" s="394"/>
      <c r="FK6" s="394"/>
      <c r="FL6" s="394"/>
      <c r="FM6" s="394"/>
      <c r="FN6" s="394"/>
      <c r="FO6" s="394"/>
      <c r="FP6" s="394"/>
      <c r="FQ6" s="394"/>
      <c r="FR6" s="394"/>
      <c r="FS6" s="394"/>
      <c r="FT6" s="394"/>
      <c r="FU6" s="394"/>
      <c r="FV6" s="394"/>
      <c r="FW6" s="394"/>
      <c r="FX6" s="394"/>
      <c r="FY6" s="394"/>
      <c r="FZ6" s="394"/>
      <c r="GA6" s="394"/>
      <c r="GB6" s="394"/>
      <c r="GC6" s="394"/>
      <c r="GD6" s="394"/>
      <c r="GE6" s="394"/>
      <c r="GF6" s="394"/>
      <c r="GG6" s="394"/>
      <c r="GH6" s="394"/>
      <c r="GI6" s="394"/>
      <c r="GJ6" s="394"/>
      <c r="GK6" s="394"/>
      <c r="GL6" s="394"/>
      <c r="GM6" s="394"/>
      <c r="GN6" s="394"/>
      <c r="GO6" s="394"/>
      <c r="GP6" s="394"/>
      <c r="GQ6" s="394"/>
      <c r="GR6" s="394"/>
      <c r="GS6" s="394"/>
      <c r="GT6" s="394"/>
      <c r="GU6" s="394"/>
      <c r="GV6" s="394"/>
      <c r="GW6" s="394"/>
      <c r="GX6" s="394"/>
      <c r="GY6" s="394"/>
      <c r="GZ6" s="394"/>
      <c r="HA6" s="394"/>
      <c r="HB6" s="394"/>
      <c r="HC6" s="394"/>
      <c r="HD6" s="394"/>
      <c r="HE6" s="394"/>
      <c r="HF6" s="394"/>
      <c r="HG6" s="394"/>
      <c r="HH6" s="394"/>
      <c r="HI6" s="394"/>
      <c r="HJ6" s="394"/>
      <c r="HK6" s="394"/>
      <c r="HL6" s="394"/>
      <c r="HM6" s="394"/>
      <c r="HN6" s="394"/>
      <c r="HO6" s="394"/>
      <c r="HP6" s="394"/>
      <c r="HQ6" s="394"/>
      <c r="HR6" s="394"/>
      <c r="HS6" s="394"/>
      <c r="HT6" s="394"/>
      <c r="HU6" s="394"/>
      <c r="HV6" s="394"/>
      <c r="HW6" s="394"/>
      <c r="HX6" s="394"/>
      <c r="HY6" s="394"/>
      <c r="HZ6" s="394"/>
      <c r="IA6" s="394"/>
      <c r="IB6" s="394"/>
      <c r="IC6" s="394"/>
      <c r="ID6" s="394"/>
      <c r="IE6" s="394"/>
      <c r="IF6" s="394"/>
      <c r="IG6" s="394"/>
      <c r="IH6" s="394"/>
      <c r="II6" s="394"/>
      <c r="IJ6" s="394"/>
      <c r="IK6" s="394"/>
      <c r="IL6" s="394"/>
      <c r="IM6" s="394"/>
      <c r="IN6" s="394"/>
      <c r="IO6" s="394"/>
      <c r="IP6" s="394"/>
      <c r="IQ6" s="394"/>
      <c r="IR6" s="394"/>
      <c r="IS6" s="394"/>
      <c r="IT6" s="394"/>
      <c r="IU6" s="394"/>
      <c r="IV6" s="394"/>
      <c r="IW6" s="394"/>
    </row>
    <row r="7" customFormat="false" ht="23.25" hidden="false" customHeight="true" outlineLevel="0" collapsed="false">
      <c r="A7" s="407" t="s">
        <v>1071</v>
      </c>
      <c r="B7" s="451" t="n">
        <f aca="false">B30+B36+B42</f>
        <v>44686</v>
      </c>
      <c r="C7" s="451" t="n">
        <f aca="false">C30+C36+C42</f>
        <v>21280</v>
      </c>
      <c r="D7" s="451" t="n">
        <f aca="false">B7+C7</f>
        <v>65966</v>
      </c>
      <c r="E7" s="451" t="n">
        <f aca="false">E30+E36+E42</f>
        <v>29376</v>
      </c>
      <c r="F7" s="451" t="n">
        <f aca="false">D7-E7</f>
        <v>36590</v>
      </c>
      <c r="G7" s="452"/>
      <c r="H7" s="453" t="n">
        <v>24549</v>
      </c>
      <c r="I7" s="453" t="n">
        <v>27393</v>
      </c>
      <c r="J7" s="454" t="n">
        <f aca="false">I7+H7</f>
        <v>51942</v>
      </c>
      <c r="K7" s="454" t="n">
        <v>35726</v>
      </c>
      <c r="L7" s="454" t="n">
        <f aca="false">J7-K7</f>
        <v>16216</v>
      </c>
      <c r="N7" s="455" t="n">
        <v>15609</v>
      </c>
      <c r="O7" s="454" t="n">
        <v>14553</v>
      </c>
      <c r="P7" s="454" t="n">
        <f aca="false">O7+N7</f>
        <v>30162</v>
      </c>
      <c r="Q7" s="454" t="n">
        <v>22555</v>
      </c>
      <c r="R7" s="454" t="n">
        <f aca="false">P7-Q7</f>
        <v>7607</v>
      </c>
      <c r="T7" s="455" t="n">
        <v>9629</v>
      </c>
      <c r="U7" s="454" t="n">
        <v>25572</v>
      </c>
      <c r="V7" s="454" t="n">
        <f aca="false">U7+T7</f>
        <v>35201</v>
      </c>
      <c r="W7" s="454" t="n">
        <v>28722</v>
      </c>
      <c r="X7" s="454" t="n">
        <f aca="false">V7-W7</f>
        <v>6479</v>
      </c>
    </row>
    <row r="8" customFormat="false" ht="23.25" hidden="false" customHeight="true" outlineLevel="0" collapsed="false">
      <c r="A8" s="407" t="s">
        <v>1072</v>
      </c>
      <c r="B8" s="451" t="n">
        <f aca="false">B31+B37+B43</f>
        <v>2672</v>
      </c>
      <c r="C8" s="451" t="n">
        <f aca="false">C31+C37+C43</f>
        <v>3479</v>
      </c>
      <c r="D8" s="451" t="n">
        <f aca="false">B8+C8</f>
        <v>6151</v>
      </c>
      <c r="E8" s="451" t="n">
        <f aca="false">E31+E37+E43</f>
        <v>3045</v>
      </c>
      <c r="F8" s="451" t="n">
        <f aca="false">D8-E8</f>
        <v>3106</v>
      </c>
      <c r="G8" s="456"/>
      <c r="H8" s="453" t="n">
        <v>190</v>
      </c>
      <c r="I8" s="453" t="n">
        <v>2575</v>
      </c>
      <c r="J8" s="454" t="n">
        <f aca="false">I8+H8</f>
        <v>2765</v>
      </c>
      <c r="K8" s="457" t="n">
        <v>2221</v>
      </c>
      <c r="L8" s="454" t="n">
        <f aca="false">J8-K8</f>
        <v>544</v>
      </c>
      <c r="N8" s="458" t="n">
        <v>696</v>
      </c>
      <c r="O8" s="457" t="n">
        <v>838</v>
      </c>
      <c r="P8" s="454" t="n">
        <f aca="false">O8+N8</f>
        <v>1534</v>
      </c>
      <c r="Q8" s="457" t="n">
        <v>945</v>
      </c>
      <c r="R8" s="454" t="n">
        <f aca="false">P8-Q8</f>
        <v>589</v>
      </c>
      <c r="T8" s="458" t="n">
        <v>637</v>
      </c>
      <c r="U8" s="457" t="n">
        <v>561</v>
      </c>
      <c r="V8" s="454" t="n">
        <f aca="false">U8+T8</f>
        <v>1198</v>
      </c>
      <c r="W8" s="457" t="n">
        <v>743</v>
      </c>
      <c r="X8" s="454" t="n">
        <f aca="false">V8-W8</f>
        <v>455</v>
      </c>
    </row>
    <row r="9" customFormat="false" ht="21.75" hidden="false" customHeight="true" outlineLevel="0" collapsed="false">
      <c r="A9" s="459" t="s">
        <v>1159</v>
      </c>
      <c r="B9" s="451" t="n">
        <f aca="false">B32+B38+B44</f>
        <v>0</v>
      </c>
      <c r="C9" s="451" t="n">
        <f aca="false">C32+C38+C44</f>
        <v>12</v>
      </c>
      <c r="D9" s="451" t="n">
        <f aca="false">B9+C9</f>
        <v>12</v>
      </c>
      <c r="E9" s="451" t="n">
        <f aca="false">E32+E38+E44</f>
        <v>12</v>
      </c>
      <c r="F9" s="451" t="n">
        <f aca="false">D9-E9</f>
        <v>0</v>
      </c>
      <c r="G9" s="456"/>
      <c r="H9" s="460" t="n">
        <v>0</v>
      </c>
      <c r="I9" s="460" t="n">
        <v>9</v>
      </c>
      <c r="J9" s="460" t="n">
        <v>9</v>
      </c>
      <c r="K9" s="460" t="n">
        <v>9</v>
      </c>
      <c r="L9" s="460" t="n">
        <v>0</v>
      </c>
      <c r="N9" s="461" t="n">
        <v>0</v>
      </c>
      <c r="O9" s="462" t="n">
        <v>0</v>
      </c>
      <c r="P9" s="462" t="n">
        <v>0</v>
      </c>
      <c r="Q9" s="462" t="n">
        <v>0</v>
      </c>
      <c r="R9" s="462" t="n">
        <v>0</v>
      </c>
      <c r="T9" s="461"/>
      <c r="U9" s="462"/>
      <c r="V9" s="462"/>
      <c r="W9" s="462"/>
    </row>
    <row r="10" customFormat="false" ht="12.75" hidden="false" customHeight="false" outlineLevel="0" collapsed="false">
      <c r="G10" s="400" t="s">
        <v>1167</v>
      </c>
      <c r="H10" s="400"/>
      <c r="I10" s="400"/>
      <c r="J10" s="400"/>
      <c r="K10" s="400"/>
      <c r="L10" s="400"/>
      <c r="M10" s="400"/>
      <c r="N10" s="400"/>
      <c r="O10" s="400"/>
      <c r="P10" s="400"/>
      <c r="Q10" s="400"/>
      <c r="R10" s="400"/>
      <c r="S10" s="400"/>
      <c r="T10" s="400"/>
      <c r="U10" s="400"/>
      <c r="V10" s="400"/>
      <c r="W10" s="400"/>
      <c r="X10" s="400"/>
      <c r="Y10" s="400" t="s">
        <v>1168</v>
      </c>
      <c r="Z10" s="400" t="s">
        <v>1169</v>
      </c>
      <c r="AA10" s="404" t="s">
        <v>20</v>
      </c>
      <c r="AB10" s="400" t="s">
        <v>1167</v>
      </c>
      <c r="AC10" s="400" t="s">
        <v>1168</v>
      </c>
      <c r="AD10" s="400" t="s">
        <v>1169</v>
      </c>
      <c r="AE10" s="404" t="s">
        <v>20</v>
      </c>
    </row>
    <row r="11" customFormat="false" ht="12.75" hidden="false" customHeight="false" outlineLevel="0" collapsed="false">
      <c r="G11" s="463"/>
      <c r="H11" s="464"/>
      <c r="I11" s="464"/>
      <c r="J11" s="464"/>
      <c r="K11" s="464"/>
      <c r="L11" s="464"/>
      <c r="M11" s="464"/>
      <c r="N11" s="464"/>
      <c r="O11" s="464"/>
      <c r="P11" s="464"/>
      <c r="Q11" s="464"/>
      <c r="R11" s="464"/>
      <c r="S11" s="464"/>
      <c r="T11" s="464"/>
      <c r="U11" s="464"/>
      <c r="V11" s="464"/>
      <c r="W11" s="464"/>
      <c r="X11" s="464"/>
      <c r="Y11" s="464"/>
      <c r="Z11" s="464"/>
      <c r="AA11" s="465"/>
      <c r="AB11" s="463"/>
      <c r="AC11" s="464"/>
      <c r="AD11" s="464"/>
      <c r="AE11" s="465"/>
    </row>
    <row r="12" customFormat="false" ht="12.75" hidden="false" customHeight="false" outlineLevel="0" collapsed="false">
      <c r="G12" s="463"/>
      <c r="H12" s="464"/>
      <c r="I12" s="464"/>
      <c r="J12" s="464"/>
      <c r="K12" s="464"/>
      <c r="L12" s="464"/>
      <c r="M12" s="464"/>
      <c r="N12" s="464"/>
      <c r="O12" s="464"/>
      <c r="P12" s="464"/>
      <c r="Q12" s="464"/>
      <c r="R12" s="464"/>
      <c r="S12" s="464"/>
      <c r="T12" s="464"/>
      <c r="U12" s="464"/>
      <c r="V12" s="464"/>
      <c r="W12" s="464"/>
      <c r="X12" s="464"/>
      <c r="Y12" s="464"/>
      <c r="Z12" s="464"/>
      <c r="AA12" s="465"/>
      <c r="AB12" s="463"/>
      <c r="AC12" s="464"/>
      <c r="AD12" s="464"/>
      <c r="AE12" s="465"/>
    </row>
    <row r="13" customFormat="false" ht="12.75" hidden="false" customHeight="false" outlineLevel="0" collapsed="false">
      <c r="G13" s="463"/>
      <c r="H13" s="464"/>
      <c r="I13" s="464"/>
      <c r="J13" s="464"/>
      <c r="K13" s="464"/>
      <c r="L13" s="464"/>
      <c r="M13" s="464"/>
      <c r="N13" s="464"/>
      <c r="O13" s="464"/>
      <c r="P13" s="464"/>
      <c r="Q13" s="464"/>
      <c r="R13" s="464"/>
      <c r="S13" s="464"/>
      <c r="T13" s="464"/>
      <c r="U13" s="464"/>
      <c r="V13" s="464"/>
      <c r="W13" s="464"/>
      <c r="X13" s="464"/>
      <c r="Y13" s="464"/>
      <c r="Z13" s="464"/>
      <c r="AA13" s="465"/>
      <c r="AB13" s="463"/>
      <c r="AC13" s="464"/>
      <c r="AD13" s="464"/>
      <c r="AE13" s="465"/>
    </row>
    <row r="14" customFormat="false" ht="12.75" hidden="false" customHeight="false" outlineLevel="0" collapsed="false">
      <c r="G14" s="463"/>
      <c r="H14" s="464"/>
      <c r="I14" s="464"/>
      <c r="J14" s="464"/>
      <c r="K14" s="464"/>
      <c r="L14" s="464"/>
      <c r="M14" s="464"/>
      <c r="N14" s="464"/>
      <c r="O14" s="464"/>
      <c r="P14" s="464"/>
      <c r="Q14" s="464"/>
      <c r="R14" s="464"/>
      <c r="S14" s="464"/>
      <c r="T14" s="464"/>
      <c r="U14" s="464"/>
      <c r="V14" s="464"/>
      <c r="W14" s="464"/>
      <c r="X14" s="464"/>
      <c r="Y14" s="464"/>
      <c r="Z14" s="464"/>
      <c r="AA14" s="465"/>
      <c r="AB14" s="463"/>
      <c r="AC14" s="464"/>
      <c r="AD14" s="464"/>
      <c r="AE14" s="465"/>
    </row>
    <row r="15" customFormat="false" ht="12.75" hidden="false" customHeight="false" outlineLevel="0" collapsed="false">
      <c r="G15" s="463"/>
      <c r="H15" s="464"/>
      <c r="I15" s="464"/>
      <c r="J15" s="464"/>
      <c r="K15" s="464"/>
      <c r="L15" s="464"/>
      <c r="M15" s="464"/>
      <c r="N15" s="464"/>
      <c r="O15" s="464"/>
      <c r="P15" s="464"/>
      <c r="Q15" s="464"/>
      <c r="R15" s="464"/>
      <c r="S15" s="464"/>
      <c r="T15" s="464"/>
      <c r="U15" s="464"/>
      <c r="V15" s="464"/>
      <c r="W15" s="464"/>
      <c r="X15" s="464"/>
      <c r="Y15" s="464"/>
      <c r="Z15" s="464"/>
      <c r="AA15" s="465"/>
      <c r="AB15" s="463"/>
      <c r="AC15" s="464"/>
      <c r="AD15" s="464"/>
      <c r="AE15" s="465"/>
    </row>
    <row r="16" customFormat="false" ht="12.75" hidden="false" customHeight="false" outlineLevel="0" collapsed="false">
      <c r="G16" s="463"/>
      <c r="H16" s="464"/>
      <c r="I16" s="464"/>
      <c r="J16" s="464"/>
      <c r="K16" s="464"/>
      <c r="L16" s="464"/>
      <c r="M16" s="464"/>
      <c r="N16" s="464"/>
      <c r="O16" s="464"/>
      <c r="P16" s="464"/>
      <c r="Q16" s="464"/>
      <c r="R16" s="464"/>
      <c r="S16" s="464"/>
      <c r="T16" s="464"/>
      <c r="U16" s="464"/>
      <c r="V16" s="464"/>
      <c r="W16" s="464"/>
      <c r="X16" s="464"/>
      <c r="Y16" s="464"/>
      <c r="Z16" s="464"/>
      <c r="AA16" s="465"/>
      <c r="AB16" s="463"/>
      <c r="AC16" s="464"/>
      <c r="AD16" s="464"/>
      <c r="AE16" s="465"/>
    </row>
    <row r="17" customFormat="false" ht="12.75" hidden="false" customHeight="false" outlineLevel="0" collapsed="false">
      <c r="G17" s="463"/>
      <c r="H17" s="464"/>
      <c r="I17" s="464"/>
      <c r="J17" s="464"/>
      <c r="K17" s="464"/>
      <c r="L17" s="464"/>
      <c r="M17" s="464"/>
      <c r="N17" s="464"/>
      <c r="O17" s="464"/>
      <c r="P17" s="464"/>
      <c r="Q17" s="464"/>
      <c r="R17" s="464"/>
      <c r="S17" s="464"/>
      <c r="T17" s="464"/>
      <c r="U17" s="464"/>
      <c r="V17" s="464"/>
      <c r="W17" s="464"/>
      <c r="X17" s="464"/>
      <c r="Y17" s="464"/>
      <c r="Z17" s="464"/>
      <c r="AA17" s="465"/>
      <c r="AB17" s="463"/>
      <c r="AC17" s="464"/>
      <c r="AD17" s="464"/>
      <c r="AE17" s="465"/>
    </row>
    <row r="18" customFormat="false" ht="12.75" hidden="false" customHeight="false" outlineLevel="0" collapsed="false">
      <c r="G18" s="463"/>
      <c r="H18" s="464"/>
      <c r="I18" s="464"/>
      <c r="J18" s="464"/>
      <c r="K18" s="464"/>
      <c r="L18" s="464"/>
      <c r="M18" s="464"/>
      <c r="N18" s="464"/>
      <c r="O18" s="464"/>
      <c r="P18" s="464"/>
      <c r="Q18" s="464"/>
      <c r="R18" s="464"/>
      <c r="S18" s="464"/>
      <c r="T18" s="464"/>
      <c r="U18" s="464"/>
      <c r="V18" s="464"/>
      <c r="W18" s="464"/>
      <c r="X18" s="464"/>
      <c r="Y18" s="464"/>
      <c r="Z18" s="464"/>
      <c r="AA18" s="465"/>
      <c r="AB18" s="463"/>
      <c r="AC18" s="464"/>
      <c r="AD18" s="464"/>
      <c r="AE18" s="465"/>
    </row>
    <row r="19" customFormat="false" ht="12.75" hidden="false" customHeight="false" outlineLevel="0" collapsed="false">
      <c r="G19" s="463"/>
      <c r="H19" s="464"/>
      <c r="I19" s="464"/>
      <c r="J19" s="464"/>
      <c r="K19" s="464"/>
      <c r="L19" s="464"/>
      <c r="M19" s="464"/>
      <c r="N19" s="464"/>
      <c r="O19" s="464"/>
      <c r="P19" s="464"/>
      <c r="Q19" s="464"/>
      <c r="R19" s="464"/>
      <c r="S19" s="464"/>
      <c r="T19" s="464"/>
      <c r="U19" s="464"/>
      <c r="V19" s="464"/>
      <c r="W19" s="464"/>
      <c r="X19" s="464"/>
      <c r="Y19" s="464"/>
      <c r="Z19" s="464"/>
      <c r="AA19" s="465"/>
      <c r="AB19" s="463"/>
      <c r="AC19" s="464"/>
      <c r="AD19" s="464"/>
      <c r="AE19" s="465"/>
    </row>
    <row r="20" customFormat="false" ht="12.75" hidden="false" customHeight="false" outlineLevel="0" collapsed="false">
      <c r="G20" s="463"/>
      <c r="H20" s="464"/>
      <c r="I20" s="464"/>
      <c r="J20" s="464"/>
      <c r="K20" s="464"/>
      <c r="L20" s="464"/>
      <c r="M20" s="464"/>
      <c r="N20" s="464"/>
      <c r="O20" s="464"/>
      <c r="P20" s="464"/>
      <c r="Q20" s="464"/>
      <c r="R20" s="464"/>
      <c r="S20" s="464"/>
      <c r="T20" s="464"/>
      <c r="U20" s="464"/>
      <c r="V20" s="464"/>
      <c r="W20" s="464"/>
      <c r="X20" s="464"/>
      <c r="Y20" s="464"/>
      <c r="Z20" s="464"/>
      <c r="AA20" s="465"/>
      <c r="AB20" s="463"/>
      <c r="AC20" s="464"/>
      <c r="AD20" s="464"/>
      <c r="AE20" s="465"/>
    </row>
    <row r="21" customFormat="false" ht="12.75" hidden="false" customHeight="false" outlineLevel="0" collapsed="false">
      <c r="G21" s="463"/>
      <c r="H21" s="464"/>
      <c r="I21" s="464"/>
      <c r="J21" s="464"/>
      <c r="K21" s="464"/>
      <c r="L21" s="464"/>
      <c r="M21" s="464"/>
      <c r="N21" s="464"/>
      <c r="O21" s="464"/>
      <c r="P21" s="464"/>
      <c r="Q21" s="464"/>
      <c r="R21" s="464"/>
      <c r="S21" s="464"/>
      <c r="T21" s="464"/>
      <c r="U21" s="464"/>
      <c r="V21" s="464"/>
      <c r="W21" s="464"/>
      <c r="X21" s="464"/>
      <c r="Y21" s="464"/>
      <c r="Z21" s="464"/>
      <c r="AA21" s="465"/>
      <c r="AB21" s="463"/>
      <c r="AC21" s="464"/>
      <c r="AD21" s="464"/>
      <c r="AE21" s="465"/>
    </row>
    <row r="22" customFormat="false" ht="12.75" hidden="false" customHeight="false" outlineLevel="0" collapsed="false">
      <c r="G22" s="463"/>
      <c r="H22" s="464"/>
      <c r="I22" s="464"/>
      <c r="J22" s="464"/>
      <c r="K22" s="464"/>
      <c r="L22" s="464"/>
      <c r="M22" s="464"/>
      <c r="N22" s="464"/>
      <c r="O22" s="464"/>
      <c r="P22" s="464"/>
      <c r="Q22" s="464"/>
      <c r="R22" s="464"/>
      <c r="S22" s="464"/>
      <c r="T22" s="464"/>
      <c r="U22" s="464"/>
      <c r="V22" s="464"/>
      <c r="W22" s="464"/>
      <c r="X22" s="464"/>
      <c r="Y22" s="464"/>
      <c r="Z22" s="464"/>
      <c r="AA22" s="465"/>
      <c r="AB22" s="463"/>
      <c r="AC22" s="464"/>
      <c r="AD22" s="464"/>
      <c r="AE22" s="465"/>
    </row>
    <row r="23" customFormat="false" ht="12.75" hidden="false" customHeight="false" outlineLevel="0" collapsed="false">
      <c r="G23" s="463"/>
      <c r="H23" s="464"/>
      <c r="I23" s="464"/>
      <c r="J23" s="464"/>
      <c r="K23" s="464"/>
      <c r="L23" s="464"/>
      <c r="M23" s="464"/>
      <c r="N23" s="464"/>
      <c r="O23" s="464"/>
      <c r="P23" s="464"/>
      <c r="Q23" s="464"/>
      <c r="R23" s="464"/>
      <c r="S23" s="464"/>
      <c r="T23" s="464"/>
      <c r="U23" s="464"/>
      <c r="V23" s="464"/>
      <c r="W23" s="464"/>
      <c r="X23" s="464"/>
      <c r="Y23" s="464"/>
      <c r="Z23" s="464"/>
      <c r="AA23" s="465"/>
      <c r="AB23" s="463"/>
      <c r="AC23" s="464"/>
      <c r="AD23" s="464"/>
      <c r="AE23" s="465"/>
    </row>
    <row r="24" customFormat="false" ht="12.75" hidden="false" customHeight="false" outlineLevel="0" collapsed="false">
      <c r="G24" s="463"/>
      <c r="H24" s="464"/>
      <c r="I24" s="464"/>
      <c r="J24" s="464"/>
      <c r="K24" s="464"/>
      <c r="L24" s="464"/>
      <c r="M24" s="464"/>
      <c r="N24" s="464"/>
      <c r="O24" s="464"/>
      <c r="P24" s="464"/>
      <c r="Q24" s="464"/>
      <c r="R24" s="464"/>
      <c r="S24" s="464"/>
      <c r="T24" s="464"/>
      <c r="U24" s="464"/>
      <c r="V24" s="464"/>
      <c r="W24" s="464"/>
      <c r="X24" s="464"/>
      <c r="Y24" s="464"/>
      <c r="Z24" s="464"/>
      <c r="AA24" s="465"/>
      <c r="AB24" s="463"/>
      <c r="AC24" s="464"/>
      <c r="AD24" s="464"/>
      <c r="AE24" s="465"/>
    </row>
    <row r="25" customFormat="false" ht="12.75" hidden="false" customHeight="false" outlineLevel="0" collapsed="false">
      <c r="G25" s="463"/>
      <c r="H25" s="464"/>
      <c r="I25" s="464"/>
      <c r="J25" s="464"/>
      <c r="K25" s="464"/>
      <c r="L25" s="464"/>
      <c r="M25" s="464"/>
      <c r="N25" s="464"/>
      <c r="O25" s="464"/>
      <c r="P25" s="464"/>
      <c r="Q25" s="464"/>
      <c r="R25" s="464"/>
      <c r="S25" s="464"/>
      <c r="T25" s="464"/>
      <c r="U25" s="464"/>
      <c r="V25" s="464"/>
      <c r="W25" s="464"/>
      <c r="X25" s="464"/>
      <c r="Y25" s="464"/>
      <c r="Z25" s="464"/>
      <c r="AA25" s="465"/>
      <c r="AB25" s="463"/>
      <c r="AC25" s="464"/>
      <c r="AD25" s="464"/>
      <c r="AE25" s="465"/>
    </row>
    <row r="26" customFormat="false" ht="12.75" hidden="false" customHeight="false" outlineLevel="0" collapsed="false">
      <c r="G26" s="463"/>
      <c r="H26" s="464"/>
      <c r="I26" s="464"/>
      <c r="J26" s="464"/>
      <c r="K26" s="464"/>
      <c r="L26" s="464"/>
      <c r="M26" s="464"/>
      <c r="N26" s="464"/>
      <c r="O26" s="464"/>
      <c r="P26" s="464"/>
      <c r="Q26" s="464"/>
      <c r="R26" s="464"/>
      <c r="S26" s="464"/>
      <c r="T26" s="464"/>
      <c r="U26" s="464"/>
      <c r="V26" s="464"/>
      <c r="W26" s="464"/>
      <c r="X26" s="464"/>
      <c r="Y26" s="464"/>
      <c r="Z26" s="464"/>
      <c r="AA26" s="465"/>
      <c r="AB26" s="463"/>
      <c r="AC26" s="464"/>
      <c r="AD26" s="464"/>
      <c r="AE26" s="465"/>
    </row>
    <row r="27" customFormat="false" ht="12.75" hidden="false" customHeight="false" outlineLevel="0" collapsed="false">
      <c r="G27" s="463"/>
      <c r="H27" s="464"/>
      <c r="I27" s="464"/>
      <c r="J27" s="464"/>
      <c r="K27" s="464"/>
      <c r="L27" s="464"/>
      <c r="M27" s="464"/>
      <c r="N27" s="464"/>
      <c r="O27" s="464"/>
      <c r="P27" s="464"/>
      <c r="Q27" s="464"/>
      <c r="R27" s="464"/>
      <c r="S27" s="464"/>
      <c r="T27" s="464"/>
      <c r="U27" s="464"/>
      <c r="V27" s="464"/>
      <c r="W27" s="464"/>
      <c r="X27" s="464"/>
      <c r="Y27" s="464"/>
      <c r="Z27" s="464"/>
      <c r="AA27" s="465"/>
      <c r="AB27" s="463"/>
      <c r="AC27" s="464"/>
      <c r="AD27" s="464"/>
      <c r="AE27" s="465"/>
    </row>
    <row r="28" customFormat="false" ht="13.8" hidden="false" customHeight="false" outlineLevel="0" collapsed="false">
      <c r="A28" s="466" t="s">
        <v>1160</v>
      </c>
      <c r="G28" s="404" t="s">
        <v>1164</v>
      </c>
      <c r="H28" s="404"/>
      <c r="I28" s="404"/>
      <c r="J28" s="404"/>
      <c r="K28" s="404"/>
      <c r="L28" s="404"/>
      <c r="M28" s="404"/>
      <c r="N28" s="404"/>
      <c r="O28" s="404"/>
      <c r="P28" s="404"/>
      <c r="Q28" s="404"/>
      <c r="R28" s="404"/>
      <c r="S28" s="404"/>
      <c r="T28" s="404"/>
      <c r="U28" s="404"/>
      <c r="V28" s="404"/>
      <c r="W28" s="404"/>
      <c r="X28" s="404"/>
      <c r="Y28" s="404"/>
      <c r="Z28" s="404"/>
      <c r="AA28" s="404"/>
      <c r="AB28" s="404" t="s">
        <v>1171</v>
      </c>
      <c r="AC28" s="404"/>
      <c r="AD28" s="404"/>
      <c r="AE28" s="404"/>
    </row>
    <row r="29" customFormat="false" ht="67.45" hidden="false" customHeight="false" outlineLevel="0" collapsed="false">
      <c r="A29" s="449" t="s">
        <v>1177</v>
      </c>
      <c r="B29" s="449" t="s">
        <v>1066</v>
      </c>
      <c r="C29" s="449" t="s">
        <v>1067</v>
      </c>
      <c r="D29" s="449" t="s">
        <v>1068</v>
      </c>
      <c r="E29" s="449" t="s">
        <v>1069</v>
      </c>
      <c r="F29" s="467" t="s">
        <v>1070</v>
      </c>
      <c r="G29" s="400"/>
      <c r="H29" s="400"/>
      <c r="I29" s="400"/>
      <c r="J29" s="400"/>
      <c r="K29" s="400"/>
      <c r="L29" s="400"/>
      <c r="M29" s="400"/>
      <c r="N29" s="400"/>
      <c r="O29" s="400"/>
      <c r="P29" s="400"/>
      <c r="Q29" s="400"/>
      <c r="R29" s="400"/>
      <c r="S29" s="400"/>
      <c r="T29" s="400"/>
      <c r="U29" s="400"/>
      <c r="V29" s="400"/>
      <c r="W29" s="400"/>
      <c r="X29" s="400"/>
      <c r="Y29" s="463" t="s">
        <v>1172</v>
      </c>
      <c r="Z29" s="464"/>
      <c r="AA29" s="464"/>
      <c r="AB29" s="463" t="s">
        <v>1172</v>
      </c>
      <c r="AC29" s="464"/>
      <c r="AD29" s="464"/>
      <c r="AE29" s="468"/>
    </row>
    <row r="30" customFormat="false" ht="12.75" hidden="false" customHeight="false" outlineLevel="0" collapsed="false">
      <c r="A30" s="407" t="s">
        <v>1071</v>
      </c>
      <c r="B30" s="433" t="n">
        <v>9489</v>
      </c>
      <c r="C30" s="433" t="n">
        <f aca="false">1269+1496+1120</f>
        <v>3885</v>
      </c>
      <c r="D30" s="433" t="n">
        <f aca="false">B30+C30</f>
        <v>13374</v>
      </c>
      <c r="E30" s="433" t="n">
        <f aca="false">1130+1647+1261+7839</f>
        <v>11877</v>
      </c>
      <c r="F30" s="433" t="n">
        <f aca="false">D30-E30</f>
        <v>1497</v>
      </c>
      <c r="G30" s="400" t="n">
        <v>1086</v>
      </c>
      <c r="H30" s="400"/>
      <c r="I30" s="400"/>
      <c r="J30" s="400"/>
      <c r="K30" s="400"/>
      <c r="L30" s="400"/>
      <c r="M30" s="400"/>
      <c r="N30" s="400"/>
      <c r="O30" s="400"/>
      <c r="P30" s="400"/>
      <c r="Q30" s="400"/>
      <c r="R30" s="400"/>
      <c r="S30" s="400"/>
      <c r="T30" s="400"/>
      <c r="U30" s="400"/>
      <c r="V30" s="400"/>
      <c r="W30" s="400"/>
      <c r="X30" s="400"/>
      <c r="Y30" s="400" t="n">
        <v>1232</v>
      </c>
      <c r="Z30" s="400" t="n">
        <v>1082</v>
      </c>
      <c r="AA30" s="404" t="n">
        <f aca="false">SUM(G30:Z30)</f>
        <v>3400</v>
      </c>
      <c r="AB30" s="400" t="n">
        <v>3085</v>
      </c>
      <c r="AC30" s="400" t="n">
        <v>1226</v>
      </c>
      <c r="AD30" s="400" t="n">
        <v>1138</v>
      </c>
      <c r="AE30" s="400" t="n">
        <f aca="false">SUM(AB30:AD30)</f>
        <v>5449</v>
      </c>
    </row>
    <row r="31" customFormat="false" ht="12.75" hidden="false" customHeight="false" outlineLevel="0" collapsed="false">
      <c r="A31" s="407" t="s">
        <v>1072</v>
      </c>
      <c r="B31" s="433" t="n">
        <v>354</v>
      </c>
      <c r="C31" s="433" t="n">
        <f aca="false">332+432+393</f>
        <v>1157</v>
      </c>
      <c r="D31" s="433" t="n">
        <f aca="false">B31+C31</f>
        <v>1511</v>
      </c>
      <c r="E31" s="433" t="n">
        <f aca="false">298+407+385+424</f>
        <v>1514</v>
      </c>
      <c r="F31" s="433" t="n">
        <f aca="false">D31-E31</f>
        <v>-3</v>
      </c>
      <c r="G31" s="400" t="n">
        <v>320</v>
      </c>
      <c r="H31" s="400"/>
      <c r="I31" s="400"/>
      <c r="J31" s="400"/>
      <c r="K31" s="400"/>
      <c r="L31" s="400"/>
      <c r="M31" s="400"/>
      <c r="N31" s="400"/>
      <c r="O31" s="400"/>
      <c r="P31" s="400"/>
      <c r="Q31" s="400"/>
      <c r="R31" s="400"/>
      <c r="S31" s="400"/>
      <c r="T31" s="400"/>
      <c r="U31" s="400"/>
      <c r="V31" s="400"/>
      <c r="W31" s="400"/>
      <c r="X31" s="400"/>
      <c r="Y31" s="400" t="n">
        <v>279</v>
      </c>
      <c r="Z31" s="400" t="n">
        <v>355</v>
      </c>
      <c r="AA31" s="404" t="n">
        <f aca="false">SUM(G31:Z31)</f>
        <v>954</v>
      </c>
      <c r="AB31" s="400" t="n">
        <v>290</v>
      </c>
      <c r="AC31" s="400" t="n">
        <v>249</v>
      </c>
      <c r="AD31" s="400" t="n">
        <v>324</v>
      </c>
      <c r="AE31" s="469" t="n">
        <f aca="false">SUM(AB31:AD31)</f>
        <v>863</v>
      </c>
    </row>
    <row r="32" customFormat="false" ht="15" hidden="false" customHeight="false" outlineLevel="0" collapsed="false">
      <c r="A32" s="470" t="s">
        <v>1159</v>
      </c>
      <c r="B32" s="433" t="n">
        <v>0</v>
      </c>
      <c r="C32" s="433" t="n">
        <v>0</v>
      </c>
      <c r="D32" s="433" t="n">
        <v>0</v>
      </c>
      <c r="E32" s="433" t="n">
        <v>0</v>
      </c>
      <c r="F32" s="433" t="n">
        <v>0</v>
      </c>
    </row>
    <row r="33" customFormat="false" ht="12.75" hidden="false" customHeight="false" outlineLevel="0" collapsed="false">
      <c r="B33" s="392"/>
    </row>
    <row r="34" customFormat="false" ht="13.8" hidden="false" customHeight="false" outlineLevel="0" collapsed="false">
      <c r="A34" s="466" t="s">
        <v>1178</v>
      </c>
      <c r="G34" s="400" t="s">
        <v>1167</v>
      </c>
      <c r="H34" s="400"/>
      <c r="I34" s="400"/>
      <c r="J34" s="400"/>
      <c r="K34" s="400"/>
      <c r="L34" s="400"/>
      <c r="M34" s="400"/>
      <c r="N34" s="400"/>
      <c r="O34" s="400"/>
      <c r="P34" s="400"/>
      <c r="Q34" s="400"/>
      <c r="R34" s="400"/>
      <c r="S34" s="400"/>
      <c r="T34" s="400"/>
      <c r="U34" s="400"/>
      <c r="V34" s="400"/>
      <c r="W34" s="400"/>
      <c r="X34" s="400"/>
      <c r="Y34" s="400" t="s">
        <v>1168</v>
      </c>
      <c r="Z34" s="400" t="s">
        <v>1169</v>
      </c>
      <c r="AA34" s="404" t="s">
        <v>20</v>
      </c>
      <c r="AB34" s="400" t="s">
        <v>1167</v>
      </c>
      <c r="AC34" s="400" t="s">
        <v>1168</v>
      </c>
      <c r="AD34" s="400" t="s">
        <v>1169</v>
      </c>
      <c r="AE34" s="404" t="s">
        <v>20</v>
      </c>
    </row>
    <row r="35" customFormat="false" ht="67.45" hidden="false" customHeight="false" outlineLevel="0" collapsed="false">
      <c r="A35" s="449" t="s">
        <v>1177</v>
      </c>
      <c r="B35" s="449" t="s">
        <v>1066</v>
      </c>
      <c r="C35" s="449" t="s">
        <v>1067</v>
      </c>
      <c r="D35" s="449" t="s">
        <v>1068</v>
      </c>
      <c r="E35" s="449" t="s">
        <v>1069</v>
      </c>
      <c r="F35" s="449" t="s">
        <v>1070</v>
      </c>
      <c r="G35" s="404" t="s">
        <v>1164</v>
      </c>
      <c r="H35" s="404"/>
      <c r="I35" s="404"/>
      <c r="J35" s="404"/>
      <c r="K35" s="404"/>
      <c r="L35" s="404"/>
      <c r="M35" s="404"/>
      <c r="N35" s="404"/>
      <c r="O35" s="404"/>
      <c r="P35" s="404"/>
      <c r="Q35" s="404"/>
      <c r="R35" s="404"/>
      <c r="S35" s="404"/>
      <c r="T35" s="404"/>
      <c r="U35" s="404"/>
      <c r="V35" s="404"/>
      <c r="W35" s="404"/>
      <c r="X35" s="404"/>
      <c r="Y35" s="404"/>
      <c r="Z35" s="404"/>
      <c r="AA35" s="404"/>
      <c r="AB35" s="404" t="s">
        <v>1171</v>
      </c>
      <c r="AC35" s="404"/>
      <c r="AD35" s="404"/>
      <c r="AE35" s="404"/>
    </row>
    <row r="36" customFormat="false" ht="17.35" hidden="false" customHeight="false" outlineLevel="0" collapsed="false">
      <c r="A36" s="407" t="s">
        <v>1071</v>
      </c>
      <c r="B36" s="471" t="n">
        <v>16443</v>
      </c>
      <c r="C36" s="471" t="n">
        <v>12996</v>
      </c>
      <c r="D36" s="471" t="n">
        <v>29474</v>
      </c>
      <c r="E36" s="471" t="n">
        <f aca="false">5659+2093</f>
        <v>7752</v>
      </c>
      <c r="F36" s="471" t="n">
        <v>23815</v>
      </c>
      <c r="G36" s="400"/>
      <c r="H36" s="400"/>
      <c r="I36" s="400"/>
      <c r="J36" s="400"/>
      <c r="K36" s="400"/>
      <c r="L36" s="400"/>
      <c r="M36" s="400"/>
      <c r="N36" s="400"/>
      <c r="O36" s="400"/>
      <c r="P36" s="400"/>
      <c r="Q36" s="400"/>
      <c r="R36" s="400"/>
      <c r="S36" s="400"/>
      <c r="T36" s="400"/>
      <c r="U36" s="400"/>
      <c r="V36" s="400"/>
      <c r="W36" s="400"/>
      <c r="X36" s="400"/>
      <c r="Y36" s="463" t="s">
        <v>1172</v>
      </c>
      <c r="Z36" s="464"/>
      <c r="AA36" s="464"/>
      <c r="AB36" s="463" t="s">
        <v>1172</v>
      </c>
      <c r="AC36" s="464"/>
      <c r="AD36" s="464"/>
      <c r="AE36" s="468"/>
      <c r="AF36" s="472"/>
    </row>
    <row r="37" customFormat="false" ht="17.35" hidden="false" customHeight="false" outlineLevel="0" collapsed="false">
      <c r="A37" s="407" t="s">
        <v>1072</v>
      </c>
      <c r="B37" s="471" t="n">
        <v>1299</v>
      </c>
      <c r="C37" s="471" t="n">
        <v>2137</v>
      </c>
      <c r="D37" s="471" t="n">
        <v>3436</v>
      </c>
      <c r="E37" s="471" t="n">
        <f aca="false">591+685</f>
        <v>1276</v>
      </c>
      <c r="F37" s="471" t="n">
        <v>2845</v>
      </c>
      <c r="G37" s="400" t="n">
        <v>564</v>
      </c>
      <c r="H37" s="400"/>
      <c r="I37" s="400"/>
      <c r="J37" s="400"/>
      <c r="K37" s="400"/>
      <c r="L37" s="400"/>
      <c r="M37" s="400"/>
      <c r="N37" s="400"/>
      <c r="O37" s="400"/>
      <c r="P37" s="400"/>
      <c r="Q37" s="400"/>
      <c r="R37" s="400"/>
      <c r="S37" s="400"/>
      <c r="T37" s="400"/>
      <c r="U37" s="400"/>
      <c r="V37" s="400"/>
      <c r="W37" s="400"/>
      <c r="X37" s="400"/>
      <c r="Y37" s="400" t="n">
        <v>692</v>
      </c>
      <c r="Z37" s="400" t="n">
        <v>737</v>
      </c>
      <c r="AA37" s="404" t="n">
        <f aca="false">SUM(G37:Z37)</f>
        <v>1993</v>
      </c>
      <c r="AB37" s="400" t="n">
        <v>442</v>
      </c>
      <c r="AC37" s="400" t="n">
        <v>415</v>
      </c>
      <c r="AD37" s="400" t="n">
        <v>526</v>
      </c>
      <c r="AE37" s="400" t="n">
        <f aca="false">SUM(AB37:AD37)</f>
        <v>1383</v>
      </c>
    </row>
    <row r="38" customFormat="false" ht="17.35" hidden="false" customHeight="false" outlineLevel="0" collapsed="false">
      <c r="A38" s="470" t="s">
        <v>1159</v>
      </c>
      <c r="B38" s="471" t="n">
        <v>0</v>
      </c>
      <c r="C38" s="471" t="n">
        <v>0</v>
      </c>
      <c r="D38" s="471" t="n">
        <v>0</v>
      </c>
      <c r="E38" s="471" t="n">
        <v>0</v>
      </c>
      <c r="F38" s="471" t="n">
        <v>0</v>
      </c>
      <c r="G38" s="400" t="n">
        <v>156</v>
      </c>
      <c r="H38" s="400"/>
      <c r="I38" s="400"/>
      <c r="J38" s="400"/>
      <c r="K38" s="400"/>
      <c r="L38" s="400"/>
      <c r="M38" s="400"/>
      <c r="N38" s="400"/>
      <c r="O38" s="400"/>
      <c r="P38" s="400"/>
      <c r="Q38" s="400"/>
      <c r="R38" s="400"/>
      <c r="S38" s="400"/>
      <c r="T38" s="400"/>
      <c r="U38" s="400"/>
      <c r="V38" s="400"/>
      <c r="W38" s="400"/>
      <c r="X38" s="400"/>
      <c r="Y38" s="400" t="n">
        <v>134</v>
      </c>
      <c r="Z38" s="400" t="n">
        <v>74</v>
      </c>
      <c r="AA38" s="473" t="n">
        <f aca="false">SUM(G38:Z38)</f>
        <v>364</v>
      </c>
      <c r="AB38" s="400" t="n">
        <v>160</v>
      </c>
      <c r="AC38" s="400" t="n">
        <v>83</v>
      </c>
      <c r="AD38" s="400" t="n">
        <v>105</v>
      </c>
      <c r="AE38" s="400" t="n">
        <f aca="false">SUM(AB38:AD38)</f>
        <v>348</v>
      </c>
    </row>
    <row r="40" customFormat="false" ht="13.8" hidden="false" customHeight="false" outlineLevel="0" collapsed="false">
      <c r="A40" s="466" t="s">
        <v>702</v>
      </c>
      <c r="G40" s="400" t="s">
        <v>1167</v>
      </c>
      <c r="H40" s="400"/>
      <c r="I40" s="400"/>
      <c r="J40" s="400"/>
      <c r="K40" s="400"/>
      <c r="L40" s="400"/>
      <c r="M40" s="400"/>
      <c r="N40" s="400"/>
      <c r="O40" s="400"/>
      <c r="P40" s="400"/>
      <c r="Q40" s="400"/>
      <c r="R40" s="400"/>
      <c r="S40" s="400"/>
      <c r="T40" s="400"/>
      <c r="U40" s="400"/>
      <c r="V40" s="400"/>
      <c r="W40" s="400"/>
      <c r="X40" s="400"/>
      <c r="Y40" s="400" t="s">
        <v>1168</v>
      </c>
      <c r="Z40" s="400" t="s">
        <v>1169</v>
      </c>
      <c r="AA40" s="404" t="s">
        <v>20</v>
      </c>
      <c r="AB40" s="400" t="s">
        <v>1167</v>
      </c>
      <c r="AC40" s="400" t="s">
        <v>1168</v>
      </c>
      <c r="AD40" s="400" t="s">
        <v>1169</v>
      </c>
      <c r="AE40" s="404" t="s">
        <v>20</v>
      </c>
    </row>
    <row r="41" customFormat="false" ht="67.45" hidden="false" customHeight="false" outlineLevel="0" collapsed="false">
      <c r="A41" s="449" t="s">
        <v>1177</v>
      </c>
      <c r="B41" s="449" t="s">
        <v>1066</v>
      </c>
      <c r="C41" s="449" t="s">
        <v>1067</v>
      </c>
      <c r="D41" s="449" t="s">
        <v>1068</v>
      </c>
      <c r="E41" s="449" t="s">
        <v>1069</v>
      </c>
      <c r="F41" s="449" t="s">
        <v>1070</v>
      </c>
      <c r="G41" s="404" t="s">
        <v>1164</v>
      </c>
      <c r="H41" s="404"/>
      <c r="I41" s="404"/>
      <c r="J41" s="404"/>
      <c r="K41" s="404"/>
      <c r="L41" s="404"/>
      <c r="M41" s="404"/>
      <c r="N41" s="404"/>
      <c r="O41" s="404"/>
      <c r="P41" s="404"/>
      <c r="Q41" s="404"/>
      <c r="R41" s="404"/>
      <c r="S41" s="404"/>
      <c r="T41" s="404"/>
      <c r="U41" s="404"/>
      <c r="V41" s="404"/>
      <c r="W41" s="404"/>
      <c r="X41" s="404"/>
      <c r="Y41" s="404"/>
      <c r="Z41" s="404"/>
      <c r="AA41" s="404"/>
      <c r="AB41" s="404" t="s">
        <v>1171</v>
      </c>
      <c r="AC41" s="404"/>
      <c r="AD41" s="404"/>
      <c r="AE41" s="404"/>
    </row>
    <row r="42" customFormat="false" ht="19.7" hidden="false" customHeight="false" outlineLevel="0" collapsed="false">
      <c r="A42" s="407" t="s">
        <v>1071</v>
      </c>
      <c r="B42" s="474" t="n">
        <v>18754</v>
      </c>
      <c r="C42" s="474" t="n">
        <v>4399</v>
      </c>
      <c r="D42" s="474" t="n">
        <f aca="false">B42+C42</f>
        <v>23153</v>
      </c>
      <c r="E42" s="474" t="n">
        <f aca="false">5035+4712</f>
        <v>9747</v>
      </c>
      <c r="F42" s="475" t="n">
        <f aca="false">D42-E42</f>
        <v>13406</v>
      </c>
      <c r="G42" s="400"/>
      <c r="H42" s="400"/>
      <c r="I42" s="400"/>
      <c r="J42" s="400"/>
      <c r="K42" s="400"/>
      <c r="L42" s="400"/>
      <c r="M42" s="400"/>
      <c r="N42" s="400"/>
      <c r="O42" s="400"/>
      <c r="P42" s="400"/>
      <c r="Q42" s="400"/>
      <c r="R42" s="400"/>
      <c r="S42" s="400"/>
      <c r="T42" s="400"/>
      <c r="U42" s="400"/>
      <c r="V42" s="400"/>
      <c r="W42" s="400"/>
      <c r="X42" s="400"/>
      <c r="Y42" s="463" t="s">
        <v>1172</v>
      </c>
      <c r="Z42" s="464"/>
      <c r="AA42" s="464"/>
      <c r="AB42" s="463" t="s">
        <v>1172</v>
      </c>
      <c r="AC42" s="464"/>
      <c r="AD42" s="464"/>
      <c r="AE42" s="468"/>
    </row>
    <row r="43" customFormat="false" ht="19.7" hidden="false" customHeight="false" outlineLevel="0" collapsed="false">
      <c r="A43" s="407" t="s">
        <v>1072</v>
      </c>
      <c r="B43" s="476" t="n">
        <v>1019</v>
      </c>
      <c r="C43" s="476" t="n">
        <v>185</v>
      </c>
      <c r="D43" s="476" t="n">
        <f aca="false">B43+C43</f>
        <v>1204</v>
      </c>
      <c r="E43" s="476" t="n">
        <f aca="false">223+32</f>
        <v>255</v>
      </c>
      <c r="F43" s="477" t="n">
        <f aca="false">D43-E43</f>
        <v>949</v>
      </c>
      <c r="G43" s="400" t="n">
        <v>755</v>
      </c>
      <c r="H43" s="400"/>
      <c r="I43" s="400"/>
      <c r="J43" s="400"/>
      <c r="K43" s="400"/>
      <c r="L43" s="400"/>
      <c r="M43" s="400"/>
      <c r="N43" s="400"/>
      <c r="O43" s="400"/>
      <c r="P43" s="400"/>
      <c r="Q43" s="400"/>
      <c r="R43" s="400"/>
      <c r="S43" s="400"/>
      <c r="T43" s="400"/>
      <c r="U43" s="400"/>
      <c r="V43" s="400"/>
      <c r="W43" s="400"/>
      <c r="X43" s="400"/>
      <c r="Y43" s="400" t="n">
        <v>767</v>
      </c>
      <c r="Z43" s="400" t="n">
        <v>636</v>
      </c>
      <c r="AA43" s="473" t="n">
        <f aca="false">SUM(G43:Z43)</f>
        <v>2158</v>
      </c>
      <c r="AB43" s="400" t="n">
        <v>569</v>
      </c>
      <c r="AC43" s="400" t="n">
        <v>558</v>
      </c>
      <c r="AD43" s="400" t="n">
        <v>450</v>
      </c>
      <c r="AE43" s="400" t="n">
        <f aca="false">SUM(AB43:AD43)</f>
        <v>1577</v>
      </c>
    </row>
    <row r="44" customFormat="false" ht="19.7" hidden="false" customHeight="false" outlineLevel="0" collapsed="false">
      <c r="A44" s="470" t="s">
        <v>1159</v>
      </c>
      <c r="B44" s="478" t="n">
        <v>0</v>
      </c>
      <c r="C44" s="478" t="n">
        <v>12</v>
      </c>
      <c r="D44" s="478" t="n">
        <f aca="false">B44+C44</f>
        <v>12</v>
      </c>
      <c r="E44" s="478" t="n">
        <v>12</v>
      </c>
      <c r="F44" s="479" t="n">
        <f aca="false">D44-E44</f>
        <v>0</v>
      </c>
      <c r="G44" s="400" t="n">
        <v>88</v>
      </c>
      <c r="H44" s="400" t="n">
        <v>56</v>
      </c>
      <c r="I44" s="400" t="n">
        <v>54</v>
      </c>
      <c r="J44" s="400" t="n">
        <f aca="false">SUM(G44:I44)</f>
        <v>198</v>
      </c>
      <c r="K44" s="400"/>
      <c r="L44" s="400"/>
      <c r="M44" s="400"/>
      <c r="N44" s="400"/>
      <c r="O44" s="400"/>
      <c r="P44" s="400"/>
      <c r="Q44" s="400"/>
      <c r="R44" s="400"/>
      <c r="S44" s="400"/>
      <c r="T44" s="400"/>
      <c r="U44" s="400"/>
      <c r="V44" s="400"/>
      <c r="W44" s="400"/>
      <c r="X44" s="400"/>
      <c r="Y44" s="400" t="n">
        <v>56</v>
      </c>
      <c r="Z44" s="400" t="n">
        <v>54</v>
      </c>
      <c r="AA44" s="404" t="n">
        <f aca="false">G44+Y44+Z44</f>
        <v>198</v>
      </c>
      <c r="AB44" s="400" t="n">
        <v>64</v>
      </c>
      <c r="AC44" s="400" t="n">
        <v>59</v>
      </c>
      <c r="AD44" s="400" t="n">
        <v>58</v>
      </c>
      <c r="AE44" s="400" t="n">
        <f aca="false">SUM(AB44:AD44)</f>
        <v>181</v>
      </c>
    </row>
  </sheetData>
  <mergeCells count="6">
    <mergeCell ref="G28:AA28"/>
    <mergeCell ref="AB28:AE28"/>
    <mergeCell ref="G35:AA35"/>
    <mergeCell ref="AB35:AE35"/>
    <mergeCell ref="G41:AA41"/>
    <mergeCell ref="AB41:AE41"/>
  </mergeCells>
  <printOptions headings="false" gridLines="false" gridLinesSet="true" horizontalCentered="true" verticalCentered="true"/>
  <pageMargins left="0.5" right="0.5" top="1" bottom="1" header="0.511811023622047" footer="0.25"/>
  <pageSetup paperSize="9" scale="145" fitToWidth="1" fitToHeight="1" pageOrder="downThenOver" orientation="landscape" blackAndWhite="false" draft="false" cellComments="none" horizontalDpi="300" verticalDpi="300" copies="1"/>
  <headerFooter differentFirst="false" differentOddEven="false">
    <oddHeader/>
    <oddFooter>&amp;L&amp;A&amp;C&amp;F</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C00"/>
    <pageSetUpPr fitToPage="false"/>
  </sheetPr>
  <dimension ref="A1:IW15"/>
  <sheetViews>
    <sheetView showFormulas="false" showGridLines="true" showRowColHeaders="true" showZeros="true" rightToLeft="false" tabSelected="false" showOutlineSymbols="true" defaultGridColor="true" view="pageBreakPreview" topLeftCell="A1" colorId="64" zoomScale="95" zoomScaleNormal="100" zoomScalePageLayoutView="95" workbookViewId="0">
      <selection pane="topLeft" activeCell="A17" activeCellId="0" sqref="A17"/>
    </sheetView>
  </sheetViews>
  <sheetFormatPr defaultColWidth="9.13671875" defaultRowHeight="12.75" customHeight="true" zeroHeight="false" outlineLevelRow="0" outlineLevelCol="0"/>
  <cols>
    <col collapsed="false" customWidth="true" hidden="false" outlineLevel="0" max="1" min="1" style="480" width="8.7"/>
    <col collapsed="false" customWidth="true" hidden="false" outlineLevel="0" max="2" min="2" style="480" width="25.85"/>
    <col collapsed="false" customWidth="true" hidden="false" outlineLevel="0" max="3" min="3" style="480" width="10.13"/>
    <col collapsed="false" customWidth="true" hidden="false" outlineLevel="0" max="4" min="4" style="481" width="36.99"/>
    <col collapsed="false" customWidth="true" hidden="false" outlineLevel="0" max="5" min="5" style="481" width="13.99"/>
    <col collapsed="false" customWidth="true" hidden="false" outlineLevel="0" max="6" min="6" style="481" width="22.42"/>
    <col collapsed="false" customWidth="true" hidden="false" outlineLevel="0" max="7" min="7" style="481" width="18.41"/>
    <col collapsed="false" customWidth="true" hidden="false" outlineLevel="0" max="8" min="8" style="481" width="20.13"/>
    <col collapsed="false" customWidth="true" hidden="false" outlineLevel="0" max="9" min="9" style="480" width="15.7"/>
    <col collapsed="false" customWidth="true" hidden="false" outlineLevel="0" max="10" min="10" style="480" width="12.7"/>
    <col collapsed="false" customWidth="true" hidden="false" outlineLevel="0" max="11" min="11" style="480" width="19.41"/>
    <col collapsed="false" customWidth="true" hidden="false" outlineLevel="0" max="12" min="12" style="480" width="19.56"/>
    <col collapsed="false" customWidth="true" hidden="false" outlineLevel="0" max="13" min="13" style="480" width="29.71"/>
    <col collapsed="false" customWidth="false" hidden="false" outlineLevel="0" max="257" min="14" style="480" width="9.14"/>
  </cols>
  <sheetData>
    <row r="1" customFormat="false" ht="19.7" hidden="false" customHeight="false" outlineLevel="0" collapsed="false">
      <c r="A1" s="482" t="s">
        <v>0</v>
      </c>
      <c r="B1" s="483"/>
      <c r="C1" s="483"/>
      <c r="D1" s="484"/>
      <c r="E1" s="484"/>
      <c r="F1" s="485"/>
      <c r="G1" s="485"/>
      <c r="H1" s="485"/>
    </row>
    <row r="2" customFormat="false" ht="19.7" hidden="false" customHeight="false" outlineLevel="0" collapsed="false">
      <c r="A2" s="486" t="str">
        <f aca="false">'SOP-1'!A2</f>
        <v>Quarter : 3RD  (i.e  OCT'25 TO DEC '25)</v>
      </c>
      <c r="B2" s="487"/>
      <c r="C2" s="483"/>
      <c r="D2" s="484"/>
      <c r="E2" s="484"/>
      <c r="F2" s="485"/>
      <c r="G2" s="485"/>
      <c r="H2" s="485"/>
    </row>
    <row r="3" customFormat="false" ht="19.7" hidden="false" customHeight="false" outlineLevel="0" collapsed="false">
      <c r="A3" s="482" t="str">
        <f aca="false">'SOP-1'!A3</f>
        <v>Year :2025-26</v>
      </c>
      <c r="B3" s="365"/>
      <c r="C3" s="483"/>
      <c r="D3" s="484"/>
      <c r="E3" s="484"/>
      <c r="F3" s="485"/>
      <c r="G3" s="485"/>
      <c r="H3" s="485"/>
    </row>
    <row r="4" customFormat="false" ht="22.05" hidden="false" customHeight="false" outlineLevel="0" collapsed="false">
      <c r="A4" s="482" t="s">
        <v>1179</v>
      </c>
      <c r="B4" s="483"/>
      <c r="C4" s="483"/>
      <c r="D4" s="484"/>
      <c r="E4" s="484"/>
      <c r="F4" s="485"/>
      <c r="G4" s="485"/>
      <c r="H4" s="485"/>
      <c r="K4" s="488"/>
    </row>
    <row r="5" customFormat="false" ht="19.7" hidden="false" customHeight="false" outlineLevel="0" collapsed="false">
      <c r="A5" s="482" t="s">
        <v>1180</v>
      </c>
      <c r="B5" s="489"/>
      <c r="C5" s="489"/>
      <c r="D5" s="485"/>
      <c r="E5" s="485"/>
      <c r="F5" s="485"/>
      <c r="G5" s="485"/>
      <c r="H5" s="485"/>
    </row>
    <row r="6" customFormat="false" ht="19.7" hidden="false" customHeight="false" outlineLevel="0" collapsed="false">
      <c r="A6" s="482" t="s">
        <v>4</v>
      </c>
      <c r="B6" s="489"/>
      <c r="C6" s="489"/>
      <c r="D6" s="485"/>
      <c r="E6" s="485"/>
      <c r="F6" s="485"/>
      <c r="G6" s="485"/>
      <c r="H6" s="485"/>
    </row>
    <row r="7" customFormat="false" ht="36" hidden="false" customHeight="true" outlineLevel="0" collapsed="false">
      <c r="A7" s="490" t="s">
        <v>1181</v>
      </c>
      <c r="B7" s="490"/>
      <c r="C7" s="490"/>
      <c r="D7" s="490"/>
      <c r="E7" s="490"/>
      <c r="F7" s="490"/>
      <c r="G7" s="490"/>
      <c r="H7" s="490"/>
    </row>
    <row r="8" customFormat="false" ht="84.75" hidden="false" customHeight="true" outlineLevel="0" collapsed="false">
      <c r="A8" s="491" t="s">
        <v>1182</v>
      </c>
      <c r="B8" s="492" t="s">
        <v>1183</v>
      </c>
      <c r="C8" s="493"/>
      <c r="D8" s="493" t="s">
        <v>1184</v>
      </c>
      <c r="E8" s="493" t="s">
        <v>1152</v>
      </c>
      <c r="F8" s="493" t="s">
        <v>1158</v>
      </c>
      <c r="G8" s="493"/>
      <c r="H8" s="493"/>
    </row>
    <row r="9" customFormat="false" ht="19.7" hidden="false" customHeight="false" outlineLevel="0" collapsed="false">
      <c r="A9" s="494"/>
      <c r="B9" s="494" t="s">
        <v>1185</v>
      </c>
      <c r="C9" s="495" t="s">
        <v>1186</v>
      </c>
      <c r="D9" s="495" t="n">
        <v>101280</v>
      </c>
      <c r="E9" s="495" t="n">
        <v>140006</v>
      </c>
      <c r="F9" s="495" t="n">
        <v>54985</v>
      </c>
      <c r="G9" s="495"/>
      <c r="H9" s="495"/>
    </row>
    <row r="10" customFormat="false" ht="19.7" hidden="false" customHeight="false" outlineLevel="0" collapsed="false">
      <c r="A10" s="494"/>
      <c r="B10" s="494" t="s">
        <v>1187</v>
      </c>
      <c r="C10" s="495" t="s">
        <v>1186</v>
      </c>
      <c r="D10" s="495" t="n">
        <v>33900</v>
      </c>
      <c r="E10" s="495" t="n">
        <v>33952</v>
      </c>
      <c r="F10" s="495" t="n">
        <v>10805</v>
      </c>
      <c r="G10" s="495"/>
      <c r="H10" s="495"/>
    </row>
    <row r="11" customFormat="false" ht="19.7" hidden="false" customHeight="false" outlineLevel="0" collapsed="false">
      <c r="A11" s="496"/>
      <c r="B11" s="496" t="s">
        <v>1032</v>
      </c>
      <c r="C11" s="491" t="s">
        <v>1186</v>
      </c>
      <c r="D11" s="491" t="n">
        <v>135180</v>
      </c>
      <c r="E11" s="491" t="n">
        <v>173958</v>
      </c>
      <c r="F11" s="491" t="n">
        <v>65790</v>
      </c>
      <c r="G11" s="491"/>
      <c r="H11" s="491"/>
      <c r="I11" s="497"/>
      <c r="J11" s="497"/>
      <c r="K11" s="497"/>
      <c r="L11" s="497"/>
      <c r="M11" s="497"/>
      <c r="N11" s="497"/>
      <c r="O11" s="497"/>
      <c r="P11" s="497"/>
      <c r="Q11" s="497"/>
      <c r="R11" s="497"/>
      <c r="S11" s="497"/>
      <c r="T11" s="497"/>
      <c r="U11" s="497"/>
      <c r="V11" s="497"/>
      <c r="W11" s="497"/>
      <c r="X11" s="497"/>
      <c r="Y11" s="497"/>
      <c r="Z11" s="497"/>
      <c r="AA11" s="497"/>
      <c r="AB11" s="497"/>
      <c r="AC11" s="497"/>
      <c r="AD11" s="497"/>
      <c r="AE11" s="497"/>
      <c r="AF11" s="497"/>
      <c r="AG11" s="497"/>
      <c r="AH11" s="497"/>
      <c r="AI11" s="497"/>
      <c r="AJ11" s="497"/>
      <c r="AK11" s="497"/>
      <c r="AL11" s="497"/>
      <c r="AM11" s="497"/>
      <c r="AN11" s="497"/>
      <c r="AO11" s="497"/>
      <c r="AP11" s="497"/>
      <c r="AQ11" s="497"/>
      <c r="AR11" s="497"/>
      <c r="AS11" s="497"/>
      <c r="AT11" s="497"/>
      <c r="AU11" s="497"/>
      <c r="AV11" s="497"/>
      <c r="AW11" s="497"/>
      <c r="AX11" s="497"/>
      <c r="AY11" s="497"/>
      <c r="AZ11" s="497"/>
      <c r="BA11" s="497"/>
      <c r="BB11" s="497"/>
      <c r="BC11" s="497"/>
      <c r="BD11" s="497"/>
      <c r="BE11" s="497"/>
      <c r="BF11" s="497"/>
      <c r="BG11" s="497"/>
      <c r="BH11" s="497"/>
      <c r="BI11" s="497"/>
      <c r="BJ11" s="497"/>
      <c r="BK11" s="497"/>
      <c r="BL11" s="497"/>
      <c r="BM11" s="497"/>
      <c r="BN11" s="497"/>
      <c r="BO11" s="497"/>
      <c r="BP11" s="497"/>
      <c r="BQ11" s="497"/>
      <c r="BR11" s="497"/>
      <c r="BS11" s="497"/>
      <c r="BT11" s="497"/>
      <c r="BU11" s="497"/>
      <c r="BV11" s="497"/>
      <c r="BW11" s="497"/>
      <c r="BX11" s="497"/>
      <c r="BY11" s="497"/>
      <c r="BZ11" s="497"/>
      <c r="CA11" s="497"/>
      <c r="CB11" s="497"/>
      <c r="CC11" s="497"/>
      <c r="CD11" s="497"/>
      <c r="CE11" s="497"/>
      <c r="CF11" s="497"/>
      <c r="CG11" s="497"/>
      <c r="CH11" s="497"/>
      <c r="CI11" s="497"/>
      <c r="CJ11" s="497"/>
      <c r="CK11" s="497"/>
      <c r="CL11" s="497"/>
      <c r="CM11" s="497"/>
      <c r="CN11" s="497"/>
      <c r="CO11" s="497"/>
      <c r="CP11" s="497"/>
      <c r="CQ11" s="497"/>
      <c r="CR11" s="497"/>
      <c r="CS11" s="497"/>
      <c r="CT11" s="497"/>
      <c r="CU11" s="497"/>
      <c r="CV11" s="497"/>
      <c r="CW11" s="497"/>
      <c r="CX11" s="497"/>
      <c r="CY11" s="497"/>
      <c r="CZ11" s="497"/>
      <c r="DA11" s="497"/>
      <c r="DB11" s="497"/>
      <c r="DC11" s="497"/>
      <c r="DD11" s="497"/>
      <c r="DE11" s="497"/>
      <c r="DF11" s="497"/>
      <c r="DG11" s="497"/>
      <c r="DH11" s="497"/>
      <c r="DI11" s="497"/>
      <c r="DJ11" s="497"/>
      <c r="DK11" s="497"/>
      <c r="DL11" s="497"/>
      <c r="DM11" s="497"/>
      <c r="DN11" s="497"/>
      <c r="DO11" s="497"/>
      <c r="DP11" s="497"/>
      <c r="DQ11" s="497"/>
      <c r="DR11" s="497"/>
      <c r="DS11" s="497"/>
      <c r="DT11" s="497"/>
      <c r="DU11" s="497"/>
      <c r="DV11" s="497"/>
      <c r="DW11" s="497"/>
      <c r="DX11" s="497"/>
      <c r="DY11" s="497"/>
      <c r="DZ11" s="497"/>
      <c r="EA11" s="497"/>
      <c r="EB11" s="497"/>
      <c r="EC11" s="497"/>
      <c r="ED11" s="497"/>
      <c r="EE11" s="497"/>
      <c r="EF11" s="497"/>
      <c r="EG11" s="497"/>
      <c r="EH11" s="497"/>
      <c r="EI11" s="497"/>
      <c r="EJ11" s="497"/>
      <c r="EK11" s="497"/>
      <c r="EL11" s="497"/>
      <c r="EM11" s="497"/>
      <c r="EN11" s="497"/>
      <c r="EO11" s="497"/>
      <c r="EP11" s="497"/>
      <c r="EQ11" s="497"/>
      <c r="ER11" s="497"/>
      <c r="ES11" s="497"/>
      <c r="ET11" s="497"/>
      <c r="EU11" s="497"/>
      <c r="EV11" s="497"/>
      <c r="EW11" s="497"/>
      <c r="EX11" s="497"/>
      <c r="EY11" s="497"/>
      <c r="EZ11" s="497"/>
      <c r="FA11" s="497"/>
      <c r="FB11" s="497"/>
      <c r="FC11" s="497"/>
      <c r="FD11" s="497"/>
      <c r="FE11" s="497"/>
      <c r="FF11" s="497"/>
      <c r="FG11" s="497"/>
      <c r="FH11" s="497"/>
      <c r="FI11" s="497"/>
      <c r="FJ11" s="497"/>
      <c r="FK11" s="497"/>
      <c r="FL11" s="497"/>
      <c r="FM11" s="497"/>
      <c r="FN11" s="497"/>
      <c r="FO11" s="497"/>
      <c r="FP11" s="497"/>
      <c r="FQ11" s="497"/>
      <c r="FR11" s="497"/>
      <c r="FS11" s="497"/>
      <c r="FT11" s="497"/>
      <c r="FU11" s="497"/>
      <c r="FV11" s="497"/>
      <c r="FW11" s="497"/>
      <c r="FX11" s="497"/>
      <c r="FY11" s="497"/>
      <c r="FZ11" s="497"/>
      <c r="GA11" s="497"/>
      <c r="GB11" s="497"/>
      <c r="GC11" s="497"/>
      <c r="GD11" s="497"/>
      <c r="GE11" s="497"/>
      <c r="GF11" s="497"/>
      <c r="GG11" s="497"/>
      <c r="GH11" s="497"/>
      <c r="GI11" s="497"/>
      <c r="GJ11" s="497"/>
      <c r="GK11" s="497"/>
      <c r="GL11" s="497"/>
      <c r="GM11" s="497"/>
      <c r="GN11" s="497"/>
      <c r="GO11" s="497"/>
      <c r="GP11" s="497"/>
      <c r="GQ11" s="497"/>
      <c r="GR11" s="497"/>
      <c r="GS11" s="497"/>
      <c r="GT11" s="497"/>
      <c r="GU11" s="497"/>
      <c r="GV11" s="497"/>
      <c r="GW11" s="497"/>
      <c r="GX11" s="497"/>
      <c r="GY11" s="497"/>
      <c r="GZ11" s="497"/>
      <c r="HA11" s="497"/>
      <c r="HB11" s="497"/>
      <c r="HC11" s="497"/>
      <c r="HD11" s="497"/>
      <c r="HE11" s="497"/>
      <c r="HF11" s="497"/>
      <c r="HG11" s="497"/>
      <c r="HH11" s="497"/>
      <c r="HI11" s="497"/>
      <c r="HJ11" s="497"/>
      <c r="HK11" s="497"/>
      <c r="HL11" s="497"/>
      <c r="HM11" s="497"/>
      <c r="HN11" s="497"/>
      <c r="HO11" s="497"/>
      <c r="HP11" s="497"/>
      <c r="HQ11" s="497"/>
      <c r="HR11" s="497"/>
      <c r="HS11" s="497"/>
      <c r="HT11" s="497"/>
      <c r="HU11" s="497"/>
      <c r="HV11" s="497"/>
      <c r="HW11" s="497"/>
      <c r="HX11" s="497"/>
      <c r="HY11" s="497"/>
      <c r="HZ11" s="497"/>
      <c r="IA11" s="497"/>
      <c r="IB11" s="497"/>
      <c r="IC11" s="497"/>
      <c r="ID11" s="497"/>
      <c r="IE11" s="497"/>
      <c r="IF11" s="497"/>
      <c r="IG11" s="497"/>
      <c r="IH11" s="497"/>
      <c r="II11" s="497"/>
      <c r="IJ11" s="497"/>
      <c r="IK11" s="497"/>
      <c r="IL11" s="497"/>
      <c r="IM11" s="497"/>
      <c r="IN11" s="497"/>
      <c r="IO11" s="497"/>
      <c r="IP11" s="497"/>
      <c r="IQ11" s="497"/>
      <c r="IR11" s="497"/>
      <c r="IS11" s="497"/>
      <c r="IT11" s="497"/>
      <c r="IU11" s="497"/>
      <c r="IV11" s="497"/>
      <c r="IW11" s="497"/>
    </row>
    <row r="12" customFormat="false" ht="63.75" hidden="false" customHeight="true" outlineLevel="0" collapsed="false">
      <c r="A12" s="491" t="s">
        <v>1188</v>
      </c>
      <c r="B12" s="492" t="s">
        <v>1163</v>
      </c>
      <c r="C12" s="493"/>
      <c r="D12" s="493" t="s">
        <v>1189</v>
      </c>
      <c r="E12" s="493" t="s">
        <v>1164</v>
      </c>
      <c r="F12" s="493" t="s">
        <v>1190</v>
      </c>
      <c r="G12" s="493" t="s">
        <v>1165</v>
      </c>
      <c r="H12" s="493" t="s">
        <v>1191</v>
      </c>
    </row>
    <row r="13" customFormat="false" ht="19.7" hidden="false" customHeight="false" outlineLevel="0" collapsed="false">
      <c r="A13" s="494"/>
      <c r="B13" s="494" t="s">
        <v>1185</v>
      </c>
      <c r="C13" s="495" t="s">
        <v>1186</v>
      </c>
      <c r="D13" s="495" t="n">
        <v>131175</v>
      </c>
      <c r="E13" s="495" t="n">
        <v>14879</v>
      </c>
      <c r="F13" s="495" t="n">
        <f aca="false">D13+E13</f>
        <v>146054</v>
      </c>
      <c r="G13" s="495" t="n">
        <v>19297</v>
      </c>
      <c r="H13" s="495" t="n">
        <f aca="false">F13-G13</f>
        <v>126757</v>
      </c>
      <c r="I13" s="498"/>
      <c r="J13" s="485"/>
      <c r="K13" s="485"/>
      <c r="L13" s="485"/>
      <c r="M13" s="485"/>
    </row>
    <row r="14" customFormat="false" ht="19.7" hidden="false" customHeight="false" outlineLevel="0" collapsed="false">
      <c r="A14" s="494"/>
      <c r="B14" s="494" t="s">
        <v>1187</v>
      </c>
      <c r="C14" s="495" t="s">
        <v>1186</v>
      </c>
      <c r="D14" s="495" t="n">
        <v>37332</v>
      </c>
      <c r="E14" s="495" t="n">
        <v>2278</v>
      </c>
      <c r="F14" s="495" t="n">
        <f aca="false">D14+E14</f>
        <v>39610</v>
      </c>
      <c r="G14" s="495" t="n">
        <v>7554</v>
      </c>
      <c r="H14" s="495" t="n">
        <f aca="false">F14-G14</f>
        <v>32056</v>
      </c>
      <c r="I14" s="498"/>
      <c r="J14" s="485"/>
      <c r="K14" s="485"/>
      <c r="L14" s="485"/>
      <c r="M14" s="485"/>
    </row>
    <row r="15" customFormat="false" ht="19.7" hidden="false" customHeight="false" outlineLevel="0" collapsed="false">
      <c r="A15" s="496"/>
      <c r="B15" s="496" t="s">
        <v>1032</v>
      </c>
      <c r="C15" s="491" t="s">
        <v>1186</v>
      </c>
      <c r="D15" s="499" t="n">
        <f aca="false">SUM(D13:D14)</f>
        <v>168507</v>
      </c>
      <c r="E15" s="499" t="n">
        <f aca="false">SUM(E13:E14)</f>
        <v>17157</v>
      </c>
      <c r="F15" s="499" t="n">
        <f aca="false">SUM(F13:F14)</f>
        <v>185664</v>
      </c>
      <c r="G15" s="499" t="n">
        <f aca="false">SUM(G13:G14)</f>
        <v>26851</v>
      </c>
      <c r="H15" s="499" t="n">
        <f aca="false">SUM(H13:H14)</f>
        <v>158813</v>
      </c>
      <c r="I15" s="500"/>
      <c r="J15" s="484"/>
      <c r="K15" s="485"/>
      <c r="L15" s="485"/>
      <c r="M15" s="485"/>
      <c r="N15" s="497"/>
      <c r="O15" s="497"/>
      <c r="P15" s="497"/>
      <c r="Q15" s="497"/>
      <c r="R15" s="497"/>
      <c r="S15" s="497"/>
      <c r="T15" s="497"/>
      <c r="U15" s="497"/>
      <c r="V15" s="497"/>
      <c r="W15" s="497"/>
      <c r="X15" s="497"/>
      <c r="Y15" s="497"/>
      <c r="Z15" s="497"/>
      <c r="AA15" s="497"/>
      <c r="AB15" s="497"/>
      <c r="AC15" s="497"/>
      <c r="AD15" s="497"/>
      <c r="AE15" s="497"/>
      <c r="AF15" s="497"/>
      <c r="AG15" s="497"/>
      <c r="AH15" s="497"/>
      <c r="AI15" s="497"/>
      <c r="AJ15" s="497"/>
      <c r="AK15" s="497"/>
      <c r="AL15" s="497"/>
      <c r="AM15" s="497"/>
      <c r="AN15" s="497"/>
      <c r="AO15" s="497"/>
      <c r="AP15" s="497"/>
      <c r="AQ15" s="497"/>
      <c r="AR15" s="497"/>
      <c r="AS15" s="497"/>
      <c r="AT15" s="497"/>
      <c r="AU15" s="497"/>
      <c r="AV15" s="497"/>
      <c r="AW15" s="497"/>
      <c r="AX15" s="497"/>
      <c r="AY15" s="497"/>
      <c r="AZ15" s="497"/>
      <c r="BA15" s="497"/>
      <c r="BB15" s="497"/>
      <c r="BC15" s="497"/>
      <c r="BD15" s="497"/>
      <c r="BE15" s="497"/>
      <c r="BF15" s="497"/>
      <c r="BG15" s="497"/>
      <c r="BH15" s="497"/>
      <c r="BI15" s="497"/>
      <c r="BJ15" s="497"/>
      <c r="BK15" s="497"/>
      <c r="BL15" s="497"/>
      <c r="BM15" s="497"/>
      <c r="BN15" s="497"/>
      <c r="BO15" s="497"/>
      <c r="BP15" s="497"/>
      <c r="BQ15" s="497"/>
      <c r="BR15" s="497"/>
      <c r="BS15" s="497"/>
      <c r="BT15" s="497"/>
      <c r="BU15" s="497"/>
      <c r="BV15" s="497"/>
      <c r="BW15" s="497"/>
      <c r="BX15" s="497"/>
      <c r="BY15" s="497"/>
      <c r="BZ15" s="497"/>
      <c r="CA15" s="497"/>
      <c r="CB15" s="497"/>
      <c r="CC15" s="497"/>
      <c r="CD15" s="497"/>
      <c r="CE15" s="497"/>
      <c r="CF15" s="497"/>
      <c r="CG15" s="497"/>
      <c r="CH15" s="497"/>
      <c r="CI15" s="497"/>
      <c r="CJ15" s="497"/>
      <c r="CK15" s="497"/>
      <c r="CL15" s="497"/>
      <c r="CM15" s="497"/>
      <c r="CN15" s="497"/>
      <c r="CO15" s="497"/>
      <c r="CP15" s="497"/>
      <c r="CQ15" s="497"/>
      <c r="CR15" s="497"/>
      <c r="CS15" s="497"/>
      <c r="CT15" s="497"/>
      <c r="CU15" s="497"/>
      <c r="CV15" s="497"/>
      <c r="CW15" s="497"/>
      <c r="CX15" s="497"/>
      <c r="CY15" s="497"/>
      <c r="CZ15" s="497"/>
      <c r="DA15" s="497"/>
      <c r="DB15" s="497"/>
      <c r="DC15" s="497"/>
      <c r="DD15" s="497"/>
      <c r="DE15" s="497"/>
      <c r="DF15" s="497"/>
      <c r="DG15" s="497"/>
      <c r="DH15" s="497"/>
      <c r="DI15" s="497"/>
      <c r="DJ15" s="497"/>
      <c r="DK15" s="497"/>
      <c r="DL15" s="497"/>
      <c r="DM15" s="497"/>
      <c r="DN15" s="497"/>
      <c r="DO15" s="497"/>
      <c r="DP15" s="497"/>
      <c r="DQ15" s="497"/>
      <c r="DR15" s="497"/>
      <c r="DS15" s="497"/>
      <c r="DT15" s="497"/>
      <c r="DU15" s="497"/>
      <c r="DV15" s="497"/>
      <c r="DW15" s="497"/>
      <c r="DX15" s="497"/>
      <c r="DY15" s="497"/>
      <c r="DZ15" s="497"/>
      <c r="EA15" s="497"/>
      <c r="EB15" s="497"/>
      <c r="EC15" s="497"/>
      <c r="ED15" s="497"/>
      <c r="EE15" s="497"/>
      <c r="EF15" s="497"/>
      <c r="EG15" s="497"/>
      <c r="EH15" s="497"/>
      <c r="EI15" s="497"/>
      <c r="EJ15" s="497"/>
      <c r="EK15" s="497"/>
      <c r="EL15" s="497"/>
      <c r="EM15" s="497"/>
      <c r="EN15" s="497"/>
      <c r="EO15" s="497"/>
      <c r="EP15" s="497"/>
      <c r="EQ15" s="497"/>
      <c r="ER15" s="497"/>
      <c r="ES15" s="497"/>
      <c r="ET15" s="497"/>
      <c r="EU15" s="497"/>
      <c r="EV15" s="497"/>
      <c r="EW15" s="497"/>
      <c r="EX15" s="497"/>
      <c r="EY15" s="497"/>
      <c r="EZ15" s="497"/>
      <c r="FA15" s="497"/>
      <c r="FB15" s="497"/>
      <c r="FC15" s="497"/>
      <c r="FD15" s="497"/>
      <c r="FE15" s="497"/>
      <c r="FF15" s="497"/>
      <c r="FG15" s="497"/>
      <c r="FH15" s="497"/>
      <c r="FI15" s="497"/>
      <c r="FJ15" s="497"/>
      <c r="FK15" s="497"/>
      <c r="FL15" s="497"/>
      <c r="FM15" s="497"/>
      <c r="FN15" s="497"/>
      <c r="FO15" s="497"/>
      <c r="FP15" s="497"/>
      <c r="FQ15" s="497"/>
      <c r="FR15" s="497"/>
      <c r="FS15" s="497"/>
      <c r="FT15" s="497"/>
      <c r="FU15" s="497"/>
      <c r="FV15" s="497"/>
      <c r="FW15" s="497"/>
      <c r="FX15" s="497"/>
      <c r="FY15" s="497"/>
      <c r="FZ15" s="497"/>
      <c r="GA15" s="497"/>
      <c r="GB15" s="497"/>
      <c r="GC15" s="497"/>
      <c r="GD15" s="497"/>
      <c r="GE15" s="497"/>
      <c r="GF15" s="497"/>
      <c r="GG15" s="497"/>
      <c r="GH15" s="497"/>
      <c r="GI15" s="497"/>
      <c r="GJ15" s="497"/>
      <c r="GK15" s="497"/>
      <c r="GL15" s="497"/>
      <c r="GM15" s="497"/>
      <c r="GN15" s="497"/>
      <c r="GO15" s="497"/>
      <c r="GP15" s="497"/>
      <c r="GQ15" s="497"/>
      <c r="GR15" s="497"/>
      <c r="GS15" s="497"/>
      <c r="GT15" s="497"/>
      <c r="GU15" s="497"/>
      <c r="GV15" s="497"/>
      <c r="GW15" s="497"/>
      <c r="GX15" s="497"/>
      <c r="GY15" s="497"/>
      <c r="GZ15" s="497"/>
      <c r="HA15" s="497"/>
      <c r="HB15" s="497"/>
      <c r="HC15" s="497"/>
      <c r="HD15" s="497"/>
      <c r="HE15" s="497"/>
      <c r="HF15" s="497"/>
      <c r="HG15" s="497"/>
      <c r="HH15" s="497"/>
      <c r="HI15" s="497"/>
      <c r="HJ15" s="497"/>
      <c r="HK15" s="497"/>
      <c r="HL15" s="497"/>
      <c r="HM15" s="497"/>
      <c r="HN15" s="497"/>
      <c r="HO15" s="497"/>
      <c r="HP15" s="497"/>
      <c r="HQ15" s="497"/>
      <c r="HR15" s="497"/>
      <c r="HS15" s="497"/>
      <c r="HT15" s="497"/>
      <c r="HU15" s="497"/>
      <c r="HV15" s="497"/>
      <c r="HW15" s="497"/>
      <c r="HX15" s="497"/>
      <c r="HY15" s="497"/>
      <c r="HZ15" s="497"/>
      <c r="IA15" s="497"/>
      <c r="IB15" s="497"/>
      <c r="IC15" s="497"/>
      <c r="ID15" s="497"/>
      <c r="IE15" s="497"/>
      <c r="IF15" s="497"/>
      <c r="IG15" s="497"/>
      <c r="IH15" s="497"/>
      <c r="II15" s="497"/>
      <c r="IJ15" s="497"/>
      <c r="IK15" s="497"/>
      <c r="IL15" s="497"/>
      <c r="IM15" s="497"/>
      <c r="IN15" s="497"/>
      <c r="IO15" s="497"/>
      <c r="IP15" s="497"/>
      <c r="IQ15" s="497"/>
      <c r="IR15" s="497"/>
      <c r="IS15" s="497"/>
      <c r="IT15" s="497"/>
      <c r="IU15" s="497"/>
      <c r="IV15" s="497"/>
      <c r="IW15" s="497"/>
    </row>
  </sheetData>
  <mergeCells count="1">
    <mergeCell ref="A7:H7"/>
  </mergeCells>
  <printOptions headings="false" gridLines="false" gridLinesSet="true" horizontalCentered="true" verticalCentered="true"/>
  <pageMargins left="0.5" right="0.25" top="0" bottom="0.5" header="0.511811023622047" footer="0.5"/>
  <pageSetup paperSize="9" scale="62" fitToWidth="1" fitToHeight="1" pageOrder="downThenOver" orientation="landscape" blackAndWhite="false" draft="false" cellComments="none" horizontalDpi="300" verticalDpi="300" copies="1"/>
  <headerFooter differentFirst="false" differentOddEven="false">
    <oddHeader/>
    <oddFooter>&amp;L&amp;A&amp;C&amp;F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C00"/>
    <pageSetUpPr fitToPage="false"/>
  </sheetPr>
  <dimension ref="A1:IW94"/>
  <sheetViews>
    <sheetView showFormulas="false" showGridLines="true" showRowColHeaders="true" showZeros="true" rightToLeft="false" tabSelected="false" showOutlineSymbols="true" defaultGridColor="true" view="pageBreakPreview" topLeftCell="A1" colorId="64" zoomScale="95" zoomScaleNormal="85" zoomScalePageLayoutView="95" workbookViewId="0">
      <selection pane="topLeft" activeCell="G35" activeCellId="0" sqref="G35"/>
    </sheetView>
  </sheetViews>
  <sheetFormatPr defaultColWidth="9.13671875" defaultRowHeight="18" customHeight="true" zeroHeight="false" outlineLevelRow="0" outlineLevelCol="0"/>
  <cols>
    <col collapsed="false" customWidth="true" hidden="false" outlineLevel="0" max="1" min="1" style="70" width="12.28"/>
    <col collapsed="false" customWidth="true" hidden="false" outlineLevel="0" max="2" min="2" style="70" width="13.7"/>
    <col collapsed="false" customWidth="true" hidden="false" outlineLevel="0" max="3" min="3" style="70" width="13.41"/>
    <col collapsed="false" customWidth="true" hidden="false" outlineLevel="0" max="4" min="4" style="70" width="14.7"/>
    <col collapsed="false" customWidth="true" hidden="false" outlineLevel="0" max="5" min="5" style="71" width="15.41"/>
    <col collapsed="false" customWidth="true" hidden="false" outlineLevel="0" max="6" min="6" style="71" width="12.56"/>
    <col collapsed="false" customWidth="true" hidden="false" outlineLevel="0" max="7" min="7" style="71" width="17.85"/>
    <col collapsed="false" customWidth="true" hidden="false" outlineLevel="0" max="8" min="8" style="71" width="16.43"/>
    <col collapsed="false" customWidth="true" hidden="false" outlineLevel="0" max="9" min="9" style="71" width="14.41"/>
    <col collapsed="false" customWidth="true" hidden="false" outlineLevel="0" max="10" min="10" style="70" width="16.12"/>
    <col collapsed="false" customWidth="true" hidden="false" outlineLevel="0" max="11" min="11" style="70" width="10.85"/>
    <col collapsed="false" customWidth="false" hidden="true" outlineLevel="0" max="40" min="12" style="70" width="9.14"/>
    <col collapsed="false" customWidth="true" hidden="true" outlineLevel="0" max="41" min="41" style="70" width="12.15"/>
    <col collapsed="false" customWidth="false" hidden="true" outlineLevel="0" max="44" min="42" style="70" width="9.14"/>
    <col collapsed="false" customWidth="true" hidden="false" outlineLevel="0" max="45" min="45" style="70" width="10.85"/>
    <col collapsed="false" customWidth="false" hidden="false" outlineLevel="0" max="48" min="46" style="70" width="9.14"/>
    <col collapsed="false" customWidth="true" hidden="false" outlineLevel="0" max="49" min="49" style="70" width="42.28"/>
    <col collapsed="false" customWidth="false" hidden="false" outlineLevel="0" max="257" min="50" style="70" width="9.14"/>
  </cols>
  <sheetData>
    <row r="1" customFormat="false" ht="18" hidden="false" customHeight="false" outlineLevel="0" collapsed="false">
      <c r="A1" s="72" t="s">
        <v>0</v>
      </c>
    </row>
    <row r="2" customFormat="false" ht="18.55" hidden="false" customHeight="false" outlineLevel="0" collapsed="false">
      <c r="A2" s="73" t="str">
        <f aca="false">'SOP-1'!A2</f>
        <v>Quarter : 3RD  (i.e  OCT'25 TO DEC '25)</v>
      </c>
      <c r="B2" s="74"/>
      <c r="C2" s="75"/>
      <c r="D2" s="74"/>
      <c r="E2" s="76"/>
      <c r="F2" s="76"/>
      <c r="G2" s="76"/>
    </row>
    <row r="3" customFormat="false" ht="18" hidden="false" customHeight="false" outlineLevel="0" collapsed="false">
      <c r="A3" s="77" t="str">
        <f aca="false">'SOP-1'!A3</f>
        <v>Year :2025-26</v>
      </c>
      <c r="B3" s="78"/>
      <c r="C3" s="72"/>
      <c r="D3" s="72"/>
      <c r="E3" s="76"/>
      <c r="F3" s="76"/>
      <c r="G3" s="76"/>
    </row>
    <row r="4" customFormat="false" ht="22.05" hidden="false" customHeight="false" outlineLevel="0" collapsed="false">
      <c r="A4" s="72" t="s">
        <v>872</v>
      </c>
      <c r="B4" s="79"/>
      <c r="C4" s="80" t="s">
        <v>873</v>
      </c>
      <c r="D4" s="80"/>
      <c r="E4" s="80"/>
      <c r="F4" s="80"/>
      <c r="G4" s="80"/>
      <c r="H4" s="80"/>
      <c r="I4" s="80"/>
      <c r="J4" s="80"/>
      <c r="AS4" s="81"/>
    </row>
    <row r="5" customFormat="false" ht="18" hidden="false" customHeight="false" outlineLevel="0" collapsed="false">
      <c r="A5" s="82" t="s">
        <v>4</v>
      </c>
    </row>
    <row r="6" customFormat="false" ht="18.75" hidden="false" customHeight="true" outlineLevel="0" collapsed="false">
      <c r="A6" s="83" t="s">
        <v>874</v>
      </c>
      <c r="B6" s="83" t="s">
        <v>875</v>
      </c>
      <c r="C6" s="83" t="s">
        <v>876</v>
      </c>
      <c r="D6" s="83" t="s">
        <v>877</v>
      </c>
      <c r="E6" s="83" t="s">
        <v>878</v>
      </c>
      <c r="F6" s="83"/>
      <c r="G6" s="83"/>
      <c r="H6" s="83"/>
      <c r="I6" s="83"/>
      <c r="J6" s="83" t="s">
        <v>879</v>
      </c>
      <c r="K6" s="84"/>
      <c r="L6" s="84"/>
      <c r="M6" s="85" t="s">
        <v>875</v>
      </c>
      <c r="N6" s="85" t="s">
        <v>876</v>
      </c>
      <c r="O6" s="85" t="s">
        <v>877</v>
      </c>
      <c r="P6" s="85" t="s">
        <v>878</v>
      </c>
      <c r="Q6" s="85"/>
      <c r="R6" s="85"/>
      <c r="S6" s="85"/>
      <c r="T6" s="85"/>
      <c r="U6" s="85" t="s">
        <v>879</v>
      </c>
      <c r="V6" s="84"/>
      <c r="W6" s="84"/>
      <c r="X6" s="85" t="s">
        <v>875</v>
      </c>
      <c r="Y6" s="85" t="s">
        <v>876</v>
      </c>
      <c r="Z6" s="85" t="s">
        <v>877</v>
      </c>
      <c r="AA6" s="85" t="s">
        <v>878</v>
      </c>
      <c r="AB6" s="85"/>
      <c r="AC6" s="85"/>
      <c r="AD6" s="85"/>
      <c r="AE6" s="85"/>
      <c r="AF6" s="85" t="s">
        <v>879</v>
      </c>
      <c r="AG6" s="84"/>
      <c r="AH6" s="84"/>
      <c r="AI6" s="84"/>
      <c r="AJ6" s="85" t="s">
        <v>875</v>
      </c>
      <c r="AK6" s="85" t="s">
        <v>876</v>
      </c>
      <c r="AL6" s="85" t="s">
        <v>877</v>
      </c>
      <c r="AM6" s="85" t="s">
        <v>878</v>
      </c>
      <c r="AN6" s="85"/>
      <c r="AO6" s="85"/>
      <c r="AP6" s="85"/>
      <c r="AQ6" s="85"/>
      <c r="AR6" s="85" t="s">
        <v>879</v>
      </c>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84"/>
      <c r="CM6" s="84"/>
      <c r="CN6" s="84"/>
      <c r="CO6" s="84"/>
      <c r="CP6" s="84"/>
      <c r="CQ6" s="84"/>
      <c r="CR6" s="84"/>
      <c r="CS6" s="84"/>
      <c r="CT6" s="84"/>
      <c r="CU6" s="84"/>
      <c r="CV6" s="84"/>
      <c r="CW6" s="84"/>
      <c r="CX6" s="84"/>
      <c r="CY6" s="84"/>
      <c r="CZ6" s="84"/>
      <c r="DA6" s="84"/>
      <c r="DB6" s="84"/>
      <c r="DC6" s="84"/>
      <c r="DD6" s="84"/>
      <c r="DE6" s="84"/>
      <c r="DF6" s="84"/>
      <c r="DG6" s="84"/>
      <c r="DH6" s="84"/>
      <c r="DI6" s="84"/>
      <c r="DJ6" s="84"/>
      <c r="DK6" s="84"/>
      <c r="DL6" s="84"/>
      <c r="DM6" s="84"/>
      <c r="DN6" s="84"/>
      <c r="DO6" s="84"/>
      <c r="DP6" s="84"/>
      <c r="DQ6" s="84"/>
      <c r="DR6" s="84"/>
      <c r="DS6" s="84"/>
      <c r="DT6" s="84"/>
      <c r="DU6" s="84"/>
      <c r="DV6" s="84"/>
      <c r="DW6" s="84"/>
      <c r="DX6" s="84"/>
      <c r="DY6" s="84"/>
      <c r="DZ6" s="84"/>
      <c r="EA6" s="84"/>
      <c r="EB6" s="84"/>
      <c r="EC6" s="84"/>
      <c r="ED6" s="84"/>
      <c r="EE6" s="84"/>
      <c r="EF6" s="84"/>
      <c r="EG6" s="84"/>
      <c r="EH6" s="84"/>
      <c r="EI6" s="84"/>
      <c r="EJ6" s="84"/>
      <c r="EK6" s="84"/>
      <c r="EL6" s="84"/>
      <c r="EM6" s="84"/>
      <c r="EN6" s="84"/>
      <c r="EO6" s="84"/>
      <c r="EP6" s="84"/>
      <c r="EQ6" s="84"/>
      <c r="ER6" s="84"/>
      <c r="ES6" s="84"/>
      <c r="ET6" s="84"/>
      <c r="EU6" s="84"/>
      <c r="EV6" s="84"/>
      <c r="EW6" s="84"/>
      <c r="EX6" s="84"/>
      <c r="EY6" s="84"/>
      <c r="EZ6" s="84"/>
      <c r="FA6" s="84"/>
      <c r="FB6" s="84"/>
      <c r="FC6" s="84"/>
      <c r="FD6" s="84"/>
      <c r="FE6" s="84"/>
      <c r="FF6" s="84"/>
      <c r="FG6" s="84"/>
      <c r="FH6" s="84"/>
      <c r="FI6" s="84"/>
      <c r="FJ6" s="84"/>
      <c r="FK6" s="84"/>
      <c r="FL6" s="84"/>
      <c r="FM6" s="84"/>
      <c r="FN6" s="84"/>
      <c r="FO6" s="84"/>
      <c r="FP6" s="84"/>
      <c r="FQ6" s="84"/>
      <c r="FR6" s="84"/>
      <c r="FS6" s="84"/>
      <c r="FT6" s="84"/>
      <c r="FU6" s="84"/>
      <c r="FV6" s="84"/>
      <c r="FW6" s="84"/>
      <c r="FX6" s="84"/>
      <c r="FY6" s="84"/>
      <c r="FZ6" s="84"/>
      <c r="GA6" s="84"/>
      <c r="GB6" s="84"/>
      <c r="GC6" s="84"/>
      <c r="GD6" s="84"/>
      <c r="GE6" s="84"/>
      <c r="GF6" s="84"/>
      <c r="GG6" s="84"/>
      <c r="GH6" s="84"/>
      <c r="GI6" s="84"/>
      <c r="GJ6" s="84"/>
      <c r="GK6" s="84"/>
      <c r="GL6" s="84"/>
      <c r="GM6" s="84"/>
      <c r="GN6" s="84"/>
      <c r="GO6" s="84"/>
      <c r="GP6" s="84"/>
      <c r="GQ6" s="84"/>
      <c r="GR6" s="84"/>
      <c r="GS6" s="84"/>
      <c r="GT6" s="84"/>
      <c r="GU6" s="84"/>
      <c r="GV6" s="84"/>
      <c r="GW6" s="84"/>
      <c r="GX6" s="84"/>
      <c r="GY6" s="84"/>
      <c r="GZ6" s="84"/>
      <c r="HA6" s="84"/>
      <c r="HB6" s="84"/>
      <c r="HC6" s="84"/>
      <c r="HD6" s="84"/>
      <c r="HE6" s="84"/>
      <c r="HF6" s="84"/>
      <c r="HG6" s="84"/>
      <c r="HH6" s="84"/>
      <c r="HI6" s="84"/>
      <c r="HJ6" s="84"/>
      <c r="HK6" s="84"/>
      <c r="HL6" s="84"/>
      <c r="HM6" s="84"/>
      <c r="HN6" s="84"/>
      <c r="HO6" s="84"/>
      <c r="HP6" s="84"/>
      <c r="HQ6" s="84"/>
      <c r="HR6" s="84"/>
      <c r="HS6" s="84"/>
      <c r="HT6" s="84"/>
      <c r="HU6" s="84"/>
      <c r="HV6" s="84"/>
      <c r="HW6" s="84"/>
      <c r="HX6" s="84"/>
      <c r="HY6" s="84"/>
      <c r="HZ6" s="84"/>
      <c r="IA6" s="84"/>
      <c r="IB6" s="84"/>
      <c r="IC6" s="84"/>
      <c r="ID6" s="84"/>
      <c r="IE6" s="84"/>
      <c r="IF6" s="84"/>
      <c r="IG6" s="84"/>
      <c r="IH6" s="84"/>
      <c r="II6" s="84"/>
      <c r="IJ6" s="84"/>
      <c r="IK6" s="84"/>
      <c r="IL6" s="84"/>
      <c r="IM6" s="84"/>
      <c r="IN6" s="84"/>
      <c r="IO6" s="84"/>
      <c r="IP6" s="84"/>
      <c r="IQ6" s="84"/>
      <c r="IR6" s="84"/>
      <c r="IS6" s="84"/>
      <c r="IT6" s="84"/>
      <c r="IU6" s="84"/>
      <c r="IV6" s="84"/>
      <c r="IW6" s="84"/>
    </row>
    <row r="7" customFormat="false" ht="18.75" hidden="false" customHeight="true" outlineLevel="0" collapsed="false">
      <c r="A7" s="83"/>
      <c r="B7" s="83"/>
      <c r="C7" s="83"/>
      <c r="D7" s="83"/>
      <c r="E7" s="83" t="s">
        <v>880</v>
      </c>
      <c r="F7" s="83"/>
      <c r="G7" s="83" t="s">
        <v>881</v>
      </c>
      <c r="H7" s="83"/>
      <c r="I7" s="83" t="s">
        <v>882</v>
      </c>
      <c r="J7" s="83"/>
      <c r="K7" s="84"/>
      <c r="L7" s="84"/>
      <c r="M7" s="85"/>
      <c r="N7" s="85"/>
      <c r="O7" s="85"/>
      <c r="P7" s="85" t="s">
        <v>880</v>
      </c>
      <c r="Q7" s="85"/>
      <c r="R7" s="85" t="s">
        <v>881</v>
      </c>
      <c r="S7" s="85"/>
      <c r="T7" s="85" t="s">
        <v>883</v>
      </c>
      <c r="U7" s="85"/>
      <c r="V7" s="84"/>
      <c r="W7" s="84"/>
      <c r="X7" s="85"/>
      <c r="Y7" s="85"/>
      <c r="Z7" s="85"/>
      <c r="AA7" s="85" t="s">
        <v>880</v>
      </c>
      <c r="AB7" s="85"/>
      <c r="AC7" s="85" t="s">
        <v>881</v>
      </c>
      <c r="AD7" s="85"/>
      <c r="AE7" s="85" t="s">
        <v>883</v>
      </c>
      <c r="AF7" s="85"/>
      <c r="AG7" s="84"/>
      <c r="AH7" s="84"/>
      <c r="AI7" s="84"/>
      <c r="AJ7" s="85"/>
      <c r="AK7" s="85"/>
      <c r="AL7" s="85"/>
      <c r="AM7" s="85" t="s">
        <v>880</v>
      </c>
      <c r="AN7" s="85"/>
      <c r="AO7" s="85" t="s">
        <v>881</v>
      </c>
      <c r="AP7" s="85"/>
      <c r="AQ7" s="85" t="s">
        <v>883</v>
      </c>
      <c r="AR7" s="85"/>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4"/>
      <c r="EG7" s="84"/>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4"/>
      <c r="FZ7" s="84"/>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4"/>
      <c r="HS7" s="84"/>
      <c r="HT7" s="84"/>
      <c r="HU7" s="84"/>
      <c r="HV7" s="84"/>
      <c r="HW7" s="84"/>
      <c r="HX7" s="84"/>
      <c r="HY7" s="84"/>
      <c r="HZ7" s="84"/>
      <c r="IA7" s="84"/>
      <c r="IB7" s="84"/>
      <c r="IC7" s="84"/>
      <c r="ID7" s="84"/>
      <c r="IE7" s="84"/>
      <c r="IF7" s="84"/>
      <c r="IG7" s="84"/>
      <c r="IH7" s="84"/>
      <c r="II7" s="84"/>
      <c r="IJ7" s="84"/>
      <c r="IK7" s="84"/>
      <c r="IL7" s="84"/>
      <c r="IM7" s="84"/>
      <c r="IN7" s="84"/>
      <c r="IO7" s="84"/>
      <c r="IP7" s="84"/>
      <c r="IQ7" s="84"/>
      <c r="IR7" s="84"/>
      <c r="IS7" s="84"/>
      <c r="IT7" s="84"/>
      <c r="IU7" s="84"/>
      <c r="IV7" s="84"/>
      <c r="IW7" s="84"/>
    </row>
    <row r="8" customFormat="false" ht="70.5" hidden="false" customHeight="true" outlineLevel="0" collapsed="false">
      <c r="A8" s="83"/>
      <c r="B8" s="83"/>
      <c r="C8" s="83"/>
      <c r="D8" s="83"/>
      <c r="E8" s="83" t="s">
        <v>884</v>
      </c>
      <c r="F8" s="83" t="s">
        <v>885</v>
      </c>
      <c r="G8" s="83" t="s">
        <v>886</v>
      </c>
      <c r="H8" s="83" t="s">
        <v>887</v>
      </c>
      <c r="I8" s="83"/>
      <c r="J8" s="83"/>
      <c r="K8" s="84"/>
      <c r="L8" s="84"/>
      <c r="M8" s="85"/>
      <c r="N8" s="85"/>
      <c r="O8" s="85"/>
      <c r="P8" s="85" t="s">
        <v>884</v>
      </c>
      <c r="Q8" s="85" t="s">
        <v>885</v>
      </c>
      <c r="R8" s="85" t="s">
        <v>886</v>
      </c>
      <c r="S8" s="85" t="s">
        <v>887</v>
      </c>
      <c r="T8" s="85"/>
      <c r="U8" s="85"/>
      <c r="V8" s="84"/>
      <c r="W8" s="84"/>
      <c r="X8" s="85"/>
      <c r="Y8" s="85"/>
      <c r="Z8" s="85"/>
      <c r="AA8" s="85" t="s">
        <v>884</v>
      </c>
      <c r="AB8" s="85" t="s">
        <v>885</v>
      </c>
      <c r="AC8" s="85" t="s">
        <v>886</v>
      </c>
      <c r="AD8" s="85" t="s">
        <v>887</v>
      </c>
      <c r="AE8" s="85"/>
      <c r="AF8" s="85"/>
      <c r="AG8" s="84"/>
      <c r="AH8" s="84"/>
      <c r="AI8" s="84"/>
      <c r="AJ8" s="85"/>
      <c r="AK8" s="85"/>
      <c r="AL8" s="85"/>
      <c r="AM8" s="85" t="s">
        <v>884</v>
      </c>
      <c r="AN8" s="85" t="s">
        <v>885</v>
      </c>
      <c r="AO8" s="85" t="s">
        <v>886</v>
      </c>
      <c r="AP8" s="85" t="s">
        <v>887</v>
      </c>
      <c r="AQ8" s="85"/>
      <c r="AR8" s="85"/>
      <c r="AS8" s="86"/>
      <c r="AT8" s="87"/>
      <c r="AU8" s="87"/>
      <c r="AV8" s="87"/>
      <c r="AW8" s="87"/>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4"/>
      <c r="CN8" s="84"/>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4"/>
      <c r="EG8" s="84"/>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4"/>
      <c r="FZ8" s="84"/>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c r="HI8" s="84"/>
      <c r="HJ8" s="84"/>
      <c r="HK8" s="84"/>
      <c r="HL8" s="84"/>
      <c r="HM8" s="84"/>
      <c r="HN8" s="84"/>
      <c r="HO8" s="84"/>
      <c r="HP8" s="84"/>
      <c r="HQ8" s="84"/>
      <c r="HR8" s="84"/>
      <c r="HS8" s="84"/>
      <c r="HT8" s="84"/>
      <c r="HU8" s="84"/>
      <c r="HV8" s="84"/>
      <c r="HW8" s="84"/>
      <c r="HX8" s="84"/>
      <c r="HY8" s="84"/>
      <c r="HZ8" s="84"/>
      <c r="IA8" s="84"/>
      <c r="IB8" s="84"/>
      <c r="IC8" s="84"/>
      <c r="ID8" s="84"/>
      <c r="IE8" s="84"/>
      <c r="IF8" s="84"/>
      <c r="IG8" s="84"/>
      <c r="IH8" s="84"/>
      <c r="II8" s="84"/>
      <c r="IJ8" s="84"/>
      <c r="IK8" s="84"/>
      <c r="IL8" s="84"/>
      <c r="IM8" s="84"/>
      <c r="IN8" s="84"/>
      <c r="IO8" s="84"/>
      <c r="IP8" s="84"/>
      <c r="IQ8" s="84"/>
      <c r="IR8" s="84"/>
      <c r="IS8" s="84"/>
      <c r="IT8" s="84"/>
      <c r="IU8" s="84"/>
      <c r="IV8" s="84"/>
      <c r="IW8" s="84"/>
    </row>
    <row r="9" customFormat="false" ht="18" hidden="false" customHeight="false" outlineLevel="0" collapsed="false">
      <c r="A9" s="88" t="n">
        <v>1</v>
      </c>
      <c r="B9" s="88" t="n">
        <v>2</v>
      </c>
      <c r="C9" s="88" t="n">
        <v>3</v>
      </c>
      <c r="D9" s="88" t="n">
        <v>4</v>
      </c>
      <c r="E9" s="88" t="n">
        <v>5</v>
      </c>
      <c r="F9" s="88" t="n">
        <v>6</v>
      </c>
      <c r="G9" s="88" t="n">
        <v>7</v>
      </c>
      <c r="H9" s="88" t="n">
        <v>8</v>
      </c>
      <c r="I9" s="88" t="n">
        <v>9</v>
      </c>
      <c r="J9" s="88" t="n">
        <v>10</v>
      </c>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90"/>
      <c r="AT9" s="90"/>
      <c r="AU9" s="87"/>
      <c r="AV9" s="87"/>
      <c r="AW9" s="87"/>
      <c r="AX9" s="89"/>
      <c r="AY9" s="89"/>
      <c r="AZ9" s="89"/>
      <c r="BA9" s="89"/>
      <c r="BB9" s="89"/>
      <c r="BC9" s="89"/>
      <c r="BD9" s="89"/>
      <c r="BE9" s="89"/>
      <c r="BF9" s="89"/>
      <c r="BG9" s="89"/>
      <c r="BH9" s="89"/>
      <c r="BI9" s="89"/>
      <c r="BJ9" s="89"/>
      <c r="BK9" s="89"/>
      <c r="BL9" s="89"/>
      <c r="BM9" s="89"/>
      <c r="BN9" s="89"/>
      <c r="BO9" s="89"/>
      <c r="BP9" s="89"/>
      <c r="BQ9" s="89"/>
      <c r="BR9" s="89"/>
      <c r="BS9" s="89"/>
      <c r="BT9" s="89"/>
      <c r="BU9" s="89"/>
      <c r="BV9" s="89"/>
      <c r="BW9" s="89"/>
      <c r="BX9" s="89"/>
      <c r="BY9" s="89"/>
      <c r="BZ9" s="89"/>
      <c r="CA9" s="89"/>
      <c r="CB9" s="89"/>
      <c r="CC9" s="89"/>
      <c r="CD9" s="89"/>
      <c r="CE9" s="89"/>
      <c r="CF9" s="89"/>
      <c r="CG9" s="89"/>
      <c r="CH9" s="89"/>
      <c r="CI9" s="89"/>
      <c r="CJ9" s="89"/>
      <c r="CK9" s="89"/>
      <c r="CL9" s="89"/>
      <c r="CM9" s="89"/>
      <c r="CN9" s="89"/>
      <c r="CO9" s="89"/>
      <c r="CP9" s="89"/>
      <c r="CQ9" s="89"/>
      <c r="CR9" s="89"/>
      <c r="CS9" s="89"/>
      <c r="CT9" s="89"/>
      <c r="CU9" s="89"/>
      <c r="CV9" s="89"/>
      <c r="CW9" s="89"/>
      <c r="CX9" s="89"/>
      <c r="CY9" s="89"/>
      <c r="CZ9" s="89"/>
      <c r="DA9" s="89"/>
      <c r="DB9" s="89"/>
      <c r="DC9" s="89"/>
      <c r="DD9" s="89"/>
      <c r="DE9" s="89"/>
      <c r="DF9" s="89"/>
      <c r="DG9" s="89"/>
      <c r="DH9" s="89"/>
      <c r="DI9" s="89"/>
      <c r="DJ9" s="89"/>
      <c r="DK9" s="89"/>
      <c r="DL9" s="89"/>
      <c r="DM9" s="89"/>
      <c r="DN9" s="89"/>
      <c r="DO9" s="89"/>
      <c r="DP9" s="89"/>
      <c r="DQ9" s="89"/>
      <c r="DR9" s="89"/>
      <c r="DS9" s="89"/>
      <c r="DT9" s="89"/>
      <c r="DU9" s="89"/>
      <c r="DV9" s="89"/>
      <c r="DW9" s="89"/>
      <c r="DX9" s="89"/>
      <c r="DY9" s="89"/>
      <c r="DZ9" s="89"/>
      <c r="EA9" s="89"/>
      <c r="EB9" s="89"/>
      <c r="EC9" s="89"/>
      <c r="ED9" s="89"/>
      <c r="EE9" s="89"/>
      <c r="EF9" s="89"/>
      <c r="EG9" s="89"/>
      <c r="EH9" s="89"/>
      <c r="EI9" s="89"/>
      <c r="EJ9" s="89"/>
      <c r="EK9" s="89"/>
      <c r="EL9" s="89"/>
      <c r="EM9" s="89"/>
      <c r="EN9" s="89"/>
      <c r="EO9" s="89"/>
      <c r="EP9" s="89"/>
      <c r="EQ9" s="89"/>
      <c r="ER9" s="89"/>
      <c r="ES9" s="89"/>
      <c r="ET9" s="89"/>
      <c r="EU9" s="89"/>
      <c r="EV9" s="89"/>
      <c r="EW9" s="89"/>
      <c r="EX9" s="89"/>
      <c r="EY9" s="89"/>
      <c r="EZ9" s="89"/>
      <c r="FA9" s="89"/>
      <c r="FB9" s="89"/>
      <c r="FC9" s="89"/>
      <c r="FD9" s="89"/>
      <c r="FE9" s="89"/>
      <c r="FF9" s="89"/>
      <c r="FG9" s="89"/>
      <c r="FH9" s="89"/>
      <c r="FI9" s="89"/>
      <c r="FJ9" s="89"/>
      <c r="FK9" s="89"/>
      <c r="FL9" s="89"/>
      <c r="FM9" s="89"/>
      <c r="FN9" s="89"/>
      <c r="FO9" s="89"/>
      <c r="FP9" s="89"/>
      <c r="FQ9" s="89"/>
      <c r="FR9" s="89"/>
      <c r="FS9" s="89"/>
      <c r="FT9" s="89"/>
      <c r="FU9" s="89"/>
      <c r="FV9" s="89"/>
      <c r="FW9" s="89"/>
      <c r="FX9" s="89"/>
      <c r="FY9" s="89"/>
      <c r="FZ9" s="89"/>
      <c r="GA9" s="89"/>
      <c r="GB9" s="89"/>
      <c r="GC9" s="89"/>
      <c r="GD9" s="89"/>
      <c r="GE9" s="89"/>
      <c r="GF9" s="89"/>
      <c r="GG9" s="89"/>
      <c r="GH9" s="89"/>
      <c r="GI9" s="89"/>
      <c r="GJ9" s="89"/>
      <c r="GK9" s="89"/>
      <c r="GL9" s="89"/>
      <c r="GM9" s="89"/>
      <c r="GN9" s="89"/>
      <c r="GO9" s="89"/>
      <c r="GP9" s="89"/>
      <c r="GQ9" s="89"/>
      <c r="GR9" s="89"/>
      <c r="GS9" s="89"/>
      <c r="GT9" s="89"/>
      <c r="GU9" s="89"/>
      <c r="GV9" s="89"/>
      <c r="GW9" s="89"/>
      <c r="GX9" s="89"/>
      <c r="GY9" s="89"/>
      <c r="GZ9" s="89"/>
      <c r="HA9" s="89"/>
      <c r="HB9" s="89"/>
      <c r="HC9" s="89"/>
      <c r="HD9" s="89"/>
      <c r="HE9" s="89"/>
      <c r="HF9" s="89"/>
      <c r="HG9" s="89"/>
      <c r="HH9" s="89"/>
      <c r="HI9" s="89"/>
      <c r="HJ9" s="89"/>
      <c r="HK9" s="89"/>
      <c r="HL9" s="89"/>
      <c r="HM9" s="89"/>
      <c r="HN9" s="89"/>
      <c r="HO9" s="89"/>
      <c r="HP9" s="89"/>
      <c r="HQ9" s="89"/>
      <c r="HR9" s="89"/>
      <c r="HS9" s="89"/>
      <c r="HT9" s="89"/>
      <c r="HU9" s="89"/>
      <c r="HV9" s="89"/>
      <c r="HW9" s="89"/>
      <c r="HX9" s="89"/>
      <c r="HY9" s="89"/>
      <c r="HZ9" s="89"/>
      <c r="IA9" s="89"/>
      <c r="IB9" s="89"/>
      <c r="IC9" s="89"/>
      <c r="ID9" s="89"/>
      <c r="IE9" s="89"/>
      <c r="IF9" s="89"/>
      <c r="IG9" s="89"/>
      <c r="IH9" s="89"/>
      <c r="II9" s="89"/>
      <c r="IJ9" s="89"/>
      <c r="IK9" s="89"/>
      <c r="IL9" s="89"/>
      <c r="IM9" s="89"/>
      <c r="IN9" s="89"/>
      <c r="IO9" s="89"/>
      <c r="IP9" s="89"/>
      <c r="IQ9" s="89"/>
      <c r="IR9" s="89"/>
      <c r="IS9" s="89"/>
      <c r="IT9" s="89"/>
      <c r="IU9" s="89"/>
      <c r="IV9" s="89"/>
      <c r="IW9" s="89"/>
    </row>
    <row r="10" customFormat="false" ht="18" hidden="false" customHeight="false" outlineLevel="0" collapsed="false">
      <c r="A10" s="91" t="s">
        <v>888</v>
      </c>
      <c r="B10" s="92" t="n">
        <v>0</v>
      </c>
      <c r="C10" s="92" t="n">
        <v>79706</v>
      </c>
      <c r="D10" s="92" t="n">
        <v>79706</v>
      </c>
      <c r="E10" s="92" t="n">
        <v>21428</v>
      </c>
      <c r="F10" s="92" t="n">
        <v>58278</v>
      </c>
      <c r="G10" s="92" t="n">
        <v>0</v>
      </c>
      <c r="H10" s="92" t="n">
        <v>0</v>
      </c>
      <c r="I10" s="92" t="n">
        <v>79706</v>
      </c>
      <c r="J10" s="92" t="n">
        <v>0</v>
      </c>
      <c r="L10" s="93" t="s">
        <v>888</v>
      </c>
      <c r="M10" s="94" t="n">
        <v>0</v>
      </c>
      <c r="N10" s="94" t="n">
        <v>19476</v>
      </c>
      <c r="O10" s="94" t="n">
        <v>19476</v>
      </c>
      <c r="P10" s="94" t="n">
        <v>15218</v>
      </c>
      <c r="Q10" s="94" t="n">
        <v>4258</v>
      </c>
      <c r="R10" s="94" t="n">
        <v>0</v>
      </c>
      <c r="S10" s="94" t="n">
        <v>0</v>
      </c>
      <c r="T10" s="94" t="n">
        <v>19476</v>
      </c>
      <c r="U10" s="95" t="n">
        <v>0</v>
      </c>
      <c r="W10" s="96" t="s">
        <v>888</v>
      </c>
      <c r="X10" s="96" t="n">
        <v>0</v>
      </c>
      <c r="Y10" s="96" t="n">
        <v>11884</v>
      </c>
      <c r="Z10" s="96" t="n">
        <v>11884</v>
      </c>
      <c r="AA10" s="96" t="n">
        <v>887</v>
      </c>
      <c r="AB10" s="96" t="n">
        <v>10997</v>
      </c>
      <c r="AC10" s="97" t="n">
        <v>0</v>
      </c>
      <c r="AD10" s="97" t="n">
        <v>0</v>
      </c>
      <c r="AE10" s="98" t="n">
        <v>11884</v>
      </c>
      <c r="AF10" s="97" t="n">
        <v>0</v>
      </c>
      <c r="AJ10" s="99" t="n">
        <v>0</v>
      </c>
      <c r="AK10" s="99" t="n">
        <v>185</v>
      </c>
      <c r="AL10" s="99" t="n">
        <v>185</v>
      </c>
      <c r="AM10" s="99" t="n">
        <v>111</v>
      </c>
      <c r="AN10" s="99" t="n">
        <v>74</v>
      </c>
      <c r="AO10" s="100" t="n">
        <v>0</v>
      </c>
      <c r="AP10" s="100" t="n">
        <v>0</v>
      </c>
      <c r="AQ10" s="98" t="n">
        <v>185</v>
      </c>
      <c r="AR10" s="101"/>
      <c r="AS10" s="90"/>
      <c r="AT10" s="90"/>
      <c r="AU10" s="87"/>
      <c r="AV10" s="87"/>
      <c r="AW10" s="87"/>
    </row>
    <row r="11" customFormat="false" ht="18" hidden="false" customHeight="false" outlineLevel="0" collapsed="false">
      <c r="A11" s="91" t="s">
        <v>889</v>
      </c>
      <c r="B11" s="92" t="n">
        <v>0</v>
      </c>
      <c r="C11" s="92" t="n">
        <v>147811</v>
      </c>
      <c r="D11" s="92" t="n">
        <v>147811</v>
      </c>
      <c r="E11" s="92" t="n">
        <v>27374</v>
      </c>
      <c r="F11" s="92" t="n">
        <v>120437</v>
      </c>
      <c r="G11" s="92" t="n">
        <v>0</v>
      </c>
      <c r="H11" s="92" t="n">
        <v>0</v>
      </c>
      <c r="I11" s="92" t="n">
        <v>147811</v>
      </c>
      <c r="J11" s="92" t="n">
        <v>0</v>
      </c>
      <c r="L11" s="102" t="s">
        <v>889</v>
      </c>
      <c r="M11" s="103" t="n">
        <v>0</v>
      </c>
      <c r="N11" s="103" t="n">
        <v>394</v>
      </c>
      <c r="O11" s="103" t="n">
        <v>394</v>
      </c>
      <c r="P11" s="103" t="n">
        <v>152</v>
      </c>
      <c r="Q11" s="94" t="n">
        <v>242</v>
      </c>
      <c r="R11" s="103" t="n">
        <v>0</v>
      </c>
      <c r="S11" s="103" t="n">
        <v>0</v>
      </c>
      <c r="T11" s="94" t="n">
        <v>394</v>
      </c>
      <c r="U11" s="104" t="n">
        <v>0</v>
      </c>
      <c r="W11" s="96" t="s">
        <v>889</v>
      </c>
      <c r="X11" s="96" t="n">
        <v>0</v>
      </c>
      <c r="Y11" s="96" t="n">
        <v>7835</v>
      </c>
      <c r="Z11" s="96" t="n">
        <v>7835</v>
      </c>
      <c r="AA11" s="96" t="n">
        <v>586</v>
      </c>
      <c r="AB11" s="96" t="n">
        <v>7249</v>
      </c>
      <c r="AC11" s="97" t="n">
        <v>0</v>
      </c>
      <c r="AD11" s="97" t="n">
        <v>0</v>
      </c>
      <c r="AE11" s="98" t="n">
        <v>7835</v>
      </c>
      <c r="AF11" s="97" t="n">
        <v>0</v>
      </c>
      <c r="AJ11" s="99" t="n">
        <v>0</v>
      </c>
      <c r="AK11" s="99" t="n">
        <v>927</v>
      </c>
      <c r="AL11" s="99" t="n">
        <v>927</v>
      </c>
      <c r="AM11" s="99" t="n">
        <v>741</v>
      </c>
      <c r="AN11" s="99" t="n">
        <v>186</v>
      </c>
      <c r="AO11" s="100" t="s">
        <v>890</v>
      </c>
      <c r="AP11" s="100" t="s">
        <v>890</v>
      </c>
      <c r="AQ11" s="98" t="n">
        <v>927</v>
      </c>
      <c r="AR11" s="105"/>
      <c r="AS11" s="90"/>
      <c r="AT11" s="90"/>
      <c r="AU11" s="87"/>
      <c r="AV11" s="87"/>
      <c r="AW11" s="87"/>
    </row>
    <row r="12" customFormat="false" ht="18" hidden="false" customHeight="false" outlineLevel="0" collapsed="false">
      <c r="A12" s="91" t="s">
        <v>891</v>
      </c>
      <c r="B12" s="92" t="n">
        <v>0</v>
      </c>
      <c r="C12" s="92" t="n">
        <v>23326</v>
      </c>
      <c r="D12" s="92" t="n">
        <v>23326</v>
      </c>
      <c r="E12" s="92" t="n">
        <v>1840</v>
      </c>
      <c r="F12" s="92" t="n">
        <v>21486</v>
      </c>
      <c r="G12" s="92" t="n">
        <v>0</v>
      </c>
      <c r="H12" s="92" t="n">
        <v>0</v>
      </c>
      <c r="I12" s="92" t="n">
        <v>23326</v>
      </c>
      <c r="J12" s="92" t="n">
        <v>0</v>
      </c>
      <c r="L12" s="102" t="s">
        <v>891</v>
      </c>
      <c r="M12" s="103" t="n">
        <v>0</v>
      </c>
      <c r="N12" s="103" t="n">
        <v>97</v>
      </c>
      <c r="O12" s="103" t="n">
        <v>97</v>
      </c>
      <c r="P12" s="103" t="n">
        <v>95</v>
      </c>
      <c r="Q12" s="94" t="n">
        <v>2</v>
      </c>
      <c r="R12" s="103" t="n">
        <v>0</v>
      </c>
      <c r="S12" s="103" t="n">
        <v>0</v>
      </c>
      <c r="T12" s="94" t="n">
        <v>97</v>
      </c>
      <c r="U12" s="104" t="n">
        <v>0</v>
      </c>
      <c r="W12" s="96" t="s">
        <v>891</v>
      </c>
      <c r="X12" s="96" t="n">
        <v>0</v>
      </c>
      <c r="Y12" s="96" t="n">
        <v>4289</v>
      </c>
      <c r="Z12" s="96" t="n">
        <v>4289</v>
      </c>
      <c r="AA12" s="96" t="n">
        <v>1009</v>
      </c>
      <c r="AB12" s="96" t="n">
        <v>3280</v>
      </c>
      <c r="AC12" s="97" t="n">
        <v>0</v>
      </c>
      <c r="AD12" s="97" t="n">
        <v>0</v>
      </c>
      <c r="AE12" s="98" t="n">
        <v>4289</v>
      </c>
      <c r="AF12" s="97" t="n">
        <v>0</v>
      </c>
      <c r="AJ12" s="99" t="n">
        <v>0</v>
      </c>
      <c r="AK12" s="99" t="n">
        <v>453</v>
      </c>
      <c r="AL12" s="99" t="n">
        <v>453</v>
      </c>
      <c r="AM12" s="99" t="n">
        <v>274</v>
      </c>
      <c r="AN12" s="99" t="n">
        <v>179</v>
      </c>
      <c r="AO12" s="99" t="s">
        <v>890</v>
      </c>
      <c r="AP12" s="99" t="s">
        <v>890</v>
      </c>
      <c r="AQ12" s="98" t="n">
        <v>453</v>
      </c>
      <c r="AR12" s="105"/>
      <c r="AS12" s="90"/>
      <c r="AT12" s="90"/>
      <c r="AU12" s="87"/>
      <c r="AV12" s="87"/>
      <c r="AW12" s="87"/>
    </row>
    <row r="13" customFormat="false" ht="18" hidden="false" customHeight="false" outlineLevel="0" collapsed="false">
      <c r="A13" s="91" t="s">
        <v>892</v>
      </c>
      <c r="B13" s="92" t="n">
        <v>0</v>
      </c>
      <c r="C13" s="92" t="n">
        <v>5229</v>
      </c>
      <c r="D13" s="92" t="n">
        <v>5229</v>
      </c>
      <c r="E13" s="92" t="n">
        <v>191</v>
      </c>
      <c r="F13" s="92" t="n">
        <v>5038</v>
      </c>
      <c r="G13" s="92" t="n">
        <v>0</v>
      </c>
      <c r="H13" s="92" t="n">
        <v>0</v>
      </c>
      <c r="I13" s="92" t="n">
        <v>5229</v>
      </c>
      <c r="J13" s="92" t="n">
        <v>0</v>
      </c>
      <c r="L13" s="102" t="s">
        <v>892</v>
      </c>
      <c r="M13" s="99"/>
      <c r="N13" s="99"/>
      <c r="O13" s="99"/>
      <c r="P13" s="99"/>
      <c r="Q13" s="94" t="n">
        <v>0</v>
      </c>
      <c r="R13" s="99"/>
      <c r="S13" s="99"/>
      <c r="T13" s="94" t="n">
        <v>0</v>
      </c>
      <c r="U13" s="106"/>
      <c r="W13" s="96" t="s">
        <v>892</v>
      </c>
      <c r="X13" s="96" t="n">
        <v>0</v>
      </c>
      <c r="Y13" s="96" t="n">
        <v>21</v>
      </c>
      <c r="Z13" s="96" t="n">
        <v>21</v>
      </c>
      <c r="AA13" s="96" t="n">
        <v>5</v>
      </c>
      <c r="AB13" s="96" t="n">
        <v>16</v>
      </c>
      <c r="AC13" s="97" t="n">
        <v>0</v>
      </c>
      <c r="AD13" s="97" t="n">
        <v>0</v>
      </c>
      <c r="AE13" s="98" t="n">
        <v>21</v>
      </c>
      <c r="AF13" s="97" t="n">
        <v>0</v>
      </c>
      <c r="AJ13" s="99" t="n">
        <v>0</v>
      </c>
      <c r="AK13" s="99" t="n">
        <v>1636</v>
      </c>
      <c r="AL13" s="99" t="n">
        <v>1636</v>
      </c>
      <c r="AM13" s="99" t="n">
        <v>1472</v>
      </c>
      <c r="AN13" s="99" t="n">
        <v>164</v>
      </c>
      <c r="AO13" s="99"/>
      <c r="AP13" s="99"/>
      <c r="AQ13" s="98" t="n">
        <v>1636</v>
      </c>
      <c r="AR13" s="105"/>
      <c r="AS13" s="90"/>
      <c r="AT13" s="90"/>
      <c r="AU13" s="87"/>
      <c r="AV13" s="87"/>
      <c r="AW13" s="87"/>
    </row>
    <row r="14" customFormat="false" ht="18" hidden="false" customHeight="false" outlineLevel="0" collapsed="false">
      <c r="A14" s="91" t="s">
        <v>893</v>
      </c>
      <c r="B14" s="92" t="n">
        <v>0</v>
      </c>
      <c r="C14" s="92" t="n">
        <v>3668</v>
      </c>
      <c r="D14" s="92" t="n">
        <v>3668</v>
      </c>
      <c r="E14" s="92" t="n">
        <v>179</v>
      </c>
      <c r="F14" s="92" t="n">
        <v>3489</v>
      </c>
      <c r="G14" s="92" t="n">
        <v>0</v>
      </c>
      <c r="H14" s="92" t="n">
        <v>0</v>
      </c>
      <c r="I14" s="92" t="n">
        <v>3668</v>
      </c>
      <c r="J14" s="92" t="n">
        <v>0</v>
      </c>
      <c r="L14" s="102" t="s">
        <v>893</v>
      </c>
      <c r="M14" s="99"/>
      <c r="N14" s="99"/>
      <c r="O14" s="99"/>
      <c r="P14" s="99"/>
      <c r="Q14" s="94" t="n">
        <v>0</v>
      </c>
      <c r="R14" s="99"/>
      <c r="S14" s="99"/>
      <c r="T14" s="94" t="n">
        <v>0</v>
      </c>
      <c r="U14" s="106"/>
      <c r="W14" s="96" t="s">
        <v>893</v>
      </c>
      <c r="X14" s="96" t="n">
        <v>0</v>
      </c>
      <c r="Y14" s="96" t="n">
        <v>17</v>
      </c>
      <c r="Z14" s="96" t="n">
        <v>17</v>
      </c>
      <c r="AA14" s="96" t="n">
        <v>0</v>
      </c>
      <c r="AB14" s="96" t="n">
        <v>17</v>
      </c>
      <c r="AC14" s="97" t="n">
        <v>0</v>
      </c>
      <c r="AD14" s="97" t="n">
        <v>0</v>
      </c>
      <c r="AE14" s="98" t="n">
        <v>17</v>
      </c>
      <c r="AF14" s="97" t="n">
        <v>0</v>
      </c>
      <c r="AJ14" s="99" t="n">
        <v>0</v>
      </c>
      <c r="AK14" s="99" t="n">
        <v>0</v>
      </c>
      <c r="AL14" s="99" t="n">
        <v>0</v>
      </c>
      <c r="AM14" s="99" t="n">
        <v>0</v>
      </c>
      <c r="AN14" s="99" t="n">
        <v>0</v>
      </c>
      <c r="AO14" s="99"/>
      <c r="AP14" s="99"/>
      <c r="AQ14" s="98" t="n">
        <v>0</v>
      </c>
      <c r="AR14" s="105"/>
      <c r="AS14" s="90"/>
      <c r="AT14" s="90"/>
      <c r="AU14" s="87"/>
      <c r="AV14" s="87"/>
      <c r="AW14" s="87"/>
    </row>
    <row r="15" customFormat="false" ht="18" hidden="false" customHeight="false" outlineLevel="0" collapsed="false">
      <c r="A15" s="91" t="s">
        <v>894</v>
      </c>
      <c r="B15" s="92" t="n">
        <v>0</v>
      </c>
      <c r="C15" s="92" t="n">
        <v>18407</v>
      </c>
      <c r="D15" s="92" t="n">
        <v>18407</v>
      </c>
      <c r="E15" s="92" t="n">
        <v>955</v>
      </c>
      <c r="F15" s="92" t="n">
        <v>17452</v>
      </c>
      <c r="G15" s="92" t="n">
        <v>0</v>
      </c>
      <c r="H15" s="92" t="n">
        <v>0</v>
      </c>
      <c r="I15" s="92" t="n">
        <v>18407</v>
      </c>
      <c r="J15" s="92" t="n">
        <v>0</v>
      </c>
      <c r="L15" s="102" t="s">
        <v>894</v>
      </c>
      <c r="M15" s="103" t="n">
        <v>0</v>
      </c>
      <c r="N15" s="103" t="n">
        <v>434</v>
      </c>
      <c r="O15" s="103" t="n">
        <v>434</v>
      </c>
      <c r="P15" s="103" t="n">
        <v>231</v>
      </c>
      <c r="Q15" s="94" t="n">
        <v>203</v>
      </c>
      <c r="R15" s="103" t="n">
        <v>0</v>
      </c>
      <c r="S15" s="103" t="n">
        <v>0</v>
      </c>
      <c r="T15" s="94" t="n">
        <v>434</v>
      </c>
      <c r="U15" s="104"/>
      <c r="W15" s="96" t="s">
        <v>894</v>
      </c>
      <c r="X15" s="96" t="n">
        <v>0</v>
      </c>
      <c r="Y15" s="96" t="n">
        <v>3160</v>
      </c>
      <c r="Z15" s="96" t="n">
        <v>3160</v>
      </c>
      <c r="AA15" s="96" t="n">
        <v>871</v>
      </c>
      <c r="AB15" s="96" t="n">
        <v>2289</v>
      </c>
      <c r="AC15" s="97" t="n">
        <v>0</v>
      </c>
      <c r="AD15" s="97" t="n">
        <v>0</v>
      </c>
      <c r="AE15" s="98" t="n">
        <v>3160</v>
      </c>
      <c r="AF15" s="97" t="n">
        <v>0</v>
      </c>
      <c r="AJ15" s="99" t="n">
        <v>0</v>
      </c>
      <c r="AK15" s="99" t="n">
        <v>315</v>
      </c>
      <c r="AL15" s="99" t="n">
        <v>315</v>
      </c>
      <c r="AM15" s="99" t="n">
        <v>189</v>
      </c>
      <c r="AN15" s="99" t="n">
        <v>126</v>
      </c>
      <c r="AO15" s="99" t="s">
        <v>890</v>
      </c>
      <c r="AP15" s="99" t="s">
        <v>890</v>
      </c>
      <c r="AQ15" s="98" t="n">
        <v>315</v>
      </c>
      <c r="AR15" s="105"/>
      <c r="AS15" s="90"/>
      <c r="AT15" s="90"/>
      <c r="AU15" s="87"/>
      <c r="AV15" s="87"/>
      <c r="AW15" s="87"/>
    </row>
    <row r="16" customFormat="false" ht="18" hidden="false" customHeight="false" outlineLevel="0" collapsed="false">
      <c r="A16" s="91" t="s">
        <v>895</v>
      </c>
      <c r="B16" s="92" t="n">
        <v>0</v>
      </c>
      <c r="C16" s="92" t="n">
        <v>6666</v>
      </c>
      <c r="D16" s="92" t="n">
        <v>6666</v>
      </c>
      <c r="E16" s="92" t="n">
        <v>229</v>
      </c>
      <c r="F16" s="92" t="n">
        <v>6437</v>
      </c>
      <c r="G16" s="92" t="n">
        <v>0</v>
      </c>
      <c r="H16" s="92" t="n">
        <v>0</v>
      </c>
      <c r="I16" s="92" t="n">
        <v>6666</v>
      </c>
      <c r="J16" s="92" t="n">
        <v>0</v>
      </c>
      <c r="L16" s="102" t="s">
        <v>895</v>
      </c>
      <c r="M16" s="103" t="n">
        <v>0</v>
      </c>
      <c r="N16" s="103" t="n">
        <v>105</v>
      </c>
      <c r="O16" s="103" t="n">
        <v>105</v>
      </c>
      <c r="P16" s="103" t="n">
        <v>0</v>
      </c>
      <c r="Q16" s="94" t="n">
        <v>105</v>
      </c>
      <c r="R16" s="103" t="n">
        <v>0</v>
      </c>
      <c r="S16" s="103" t="n">
        <v>0</v>
      </c>
      <c r="T16" s="94" t="n">
        <v>105</v>
      </c>
      <c r="U16" s="104"/>
      <c r="W16" s="96" t="s">
        <v>895</v>
      </c>
      <c r="X16" s="96" t="n">
        <v>0</v>
      </c>
      <c r="Y16" s="96" t="n">
        <v>439</v>
      </c>
      <c r="Z16" s="96" t="n">
        <v>439</v>
      </c>
      <c r="AA16" s="96" t="n">
        <v>88</v>
      </c>
      <c r="AB16" s="96" t="n">
        <v>351</v>
      </c>
      <c r="AC16" s="97" t="n">
        <v>0</v>
      </c>
      <c r="AD16" s="97" t="n">
        <v>0</v>
      </c>
      <c r="AE16" s="98" t="n">
        <v>439</v>
      </c>
      <c r="AF16" s="97" t="n">
        <v>0</v>
      </c>
      <c r="AJ16" s="99" t="n">
        <v>0</v>
      </c>
      <c r="AK16" s="99" t="n">
        <v>472</v>
      </c>
      <c r="AL16" s="99" t="n">
        <v>472</v>
      </c>
      <c r="AM16" s="99" t="n">
        <v>377</v>
      </c>
      <c r="AN16" s="99" t="n">
        <v>95</v>
      </c>
      <c r="AO16" s="99" t="n">
        <v>0</v>
      </c>
      <c r="AP16" s="99" t="n">
        <v>0</v>
      </c>
      <c r="AQ16" s="98" t="n">
        <v>472</v>
      </c>
      <c r="AR16" s="105"/>
      <c r="AS16" s="90"/>
      <c r="AT16" s="90"/>
      <c r="AU16" s="87"/>
      <c r="AV16" s="87"/>
      <c r="AW16" s="87"/>
    </row>
    <row r="17" customFormat="false" ht="18" hidden="false" customHeight="false" outlineLevel="0" collapsed="false">
      <c r="A17" s="91" t="s">
        <v>896</v>
      </c>
      <c r="B17" s="92" t="n">
        <v>0</v>
      </c>
      <c r="C17" s="92" t="n">
        <v>15188</v>
      </c>
      <c r="D17" s="92" t="n">
        <v>15188</v>
      </c>
      <c r="E17" s="92" t="n">
        <v>938</v>
      </c>
      <c r="F17" s="92" t="n">
        <v>14250</v>
      </c>
      <c r="G17" s="92" t="n">
        <v>0</v>
      </c>
      <c r="H17" s="92" t="n">
        <v>0</v>
      </c>
      <c r="I17" s="92" t="n">
        <v>15188</v>
      </c>
      <c r="J17" s="92" t="n">
        <v>0</v>
      </c>
      <c r="L17" s="102" t="s">
        <v>896</v>
      </c>
      <c r="M17" s="99"/>
      <c r="N17" s="99"/>
      <c r="O17" s="99"/>
      <c r="P17" s="99"/>
      <c r="Q17" s="94" t="n">
        <v>0</v>
      </c>
      <c r="R17" s="99"/>
      <c r="S17" s="99"/>
      <c r="T17" s="94" t="n">
        <v>0</v>
      </c>
      <c r="U17" s="106"/>
      <c r="W17" s="96" t="s">
        <v>896</v>
      </c>
      <c r="X17" s="96" t="n">
        <v>0</v>
      </c>
      <c r="Y17" s="96" t="n">
        <v>363</v>
      </c>
      <c r="Z17" s="96" t="n">
        <v>363</v>
      </c>
      <c r="AA17" s="96" t="n">
        <v>32</v>
      </c>
      <c r="AB17" s="96" t="n">
        <v>331</v>
      </c>
      <c r="AC17" s="97" t="n">
        <v>0</v>
      </c>
      <c r="AD17" s="97" t="n">
        <v>0</v>
      </c>
      <c r="AE17" s="98" t="n">
        <v>363</v>
      </c>
      <c r="AF17" s="97" t="n">
        <v>0</v>
      </c>
      <c r="AJ17" s="99" t="n">
        <v>0</v>
      </c>
      <c r="AK17" s="99" t="n">
        <v>287</v>
      </c>
      <c r="AL17" s="99" t="n">
        <v>287</v>
      </c>
      <c r="AM17" s="99" t="n">
        <v>272</v>
      </c>
      <c r="AN17" s="99" t="n">
        <v>15</v>
      </c>
      <c r="AO17" s="99"/>
      <c r="AP17" s="99"/>
      <c r="AQ17" s="98" t="n">
        <v>287</v>
      </c>
      <c r="AR17" s="105"/>
      <c r="AS17" s="90"/>
      <c r="AT17" s="90"/>
      <c r="AU17" s="87"/>
      <c r="AV17" s="87"/>
      <c r="AW17" s="87"/>
    </row>
    <row r="18" customFormat="false" ht="18" hidden="false" customHeight="false" outlineLevel="0" collapsed="false">
      <c r="A18" s="91" t="s">
        <v>897</v>
      </c>
      <c r="B18" s="92" t="n">
        <v>0</v>
      </c>
      <c r="C18" s="92" t="n">
        <v>2666</v>
      </c>
      <c r="D18" s="92" t="n">
        <v>2666</v>
      </c>
      <c r="E18" s="92" t="n">
        <v>152</v>
      </c>
      <c r="F18" s="92" t="n">
        <v>2514</v>
      </c>
      <c r="G18" s="92" t="n">
        <v>0</v>
      </c>
      <c r="H18" s="92" t="n">
        <v>0</v>
      </c>
      <c r="I18" s="92" t="n">
        <v>2666</v>
      </c>
      <c r="J18" s="92" t="n">
        <v>0</v>
      </c>
      <c r="L18" s="102" t="s">
        <v>897</v>
      </c>
      <c r="M18" s="99"/>
      <c r="N18" s="99"/>
      <c r="O18" s="99"/>
      <c r="P18" s="99"/>
      <c r="Q18" s="94" t="n">
        <v>0</v>
      </c>
      <c r="R18" s="99"/>
      <c r="S18" s="99"/>
      <c r="T18" s="94" t="n">
        <v>0</v>
      </c>
      <c r="U18" s="106"/>
      <c r="W18" s="96" t="s">
        <v>897</v>
      </c>
      <c r="X18" s="96" t="n">
        <v>0</v>
      </c>
      <c r="Y18" s="96" t="n">
        <v>30</v>
      </c>
      <c r="Z18" s="96" t="n">
        <v>30</v>
      </c>
      <c r="AA18" s="96" t="n">
        <v>0</v>
      </c>
      <c r="AB18" s="96" t="n">
        <v>30</v>
      </c>
      <c r="AC18" s="97" t="n">
        <v>0</v>
      </c>
      <c r="AD18" s="97" t="n">
        <v>0</v>
      </c>
      <c r="AE18" s="98" t="n">
        <v>30</v>
      </c>
      <c r="AF18" s="97" t="n">
        <v>0</v>
      </c>
      <c r="AJ18" s="99" t="n">
        <v>0</v>
      </c>
      <c r="AK18" s="99" t="n">
        <v>84</v>
      </c>
      <c r="AL18" s="99" t="n">
        <v>84</v>
      </c>
      <c r="AM18" s="99" t="n">
        <v>46</v>
      </c>
      <c r="AN18" s="99" t="n">
        <v>38</v>
      </c>
      <c r="AO18" s="99"/>
      <c r="AP18" s="99"/>
      <c r="AQ18" s="98" t="n">
        <v>84</v>
      </c>
      <c r="AR18" s="105"/>
      <c r="AS18" s="90"/>
      <c r="AT18" s="90"/>
      <c r="AU18" s="87"/>
      <c r="AV18" s="87"/>
      <c r="AW18" s="87"/>
    </row>
    <row r="19" customFormat="false" ht="18" hidden="false" customHeight="false" outlineLevel="0" collapsed="false">
      <c r="A19" s="91" t="s">
        <v>898</v>
      </c>
      <c r="B19" s="92" t="n">
        <v>0</v>
      </c>
      <c r="C19" s="92" t="n">
        <v>8742</v>
      </c>
      <c r="D19" s="92" t="n">
        <v>8742</v>
      </c>
      <c r="E19" s="92" t="n">
        <v>1387</v>
      </c>
      <c r="F19" s="92" t="n">
        <v>7355</v>
      </c>
      <c r="G19" s="92" t="n">
        <v>0</v>
      </c>
      <c r="H19" s="92" t="n">
        <v>0</v>
      </c>
      <c r="I19" s="92" t="n">
        <v>8742</v>
      </c>
      <c r="J19" s="92" t="n">
        <v>0</v>
      </c>
      <c r="L19" s="102" t="s">
        <v>898</v>
      </c>
      <c r="M19" s="103" t="n">
        <v>0</v>
      </c>
      <c r="N19" s="103" t="n">
        <v>485</v>
      </c>
      <c r="O19" s="103" t="n">
        <v>485</v>
      </c>
      <c r="P19" s="103" t="n">
        <v>398</v>
      </c>
      <c r="Q19" s="94" t="n">
        <v>87</v>
      </c>
      <c r="R19" s="103" t="n">
        <v>0</v>
      </c>
      <c r="S19" s="103" t="n">
        <v>0</v>
      </c>
      <c r="T19" s="94" t="n">
        <v>485</v>
      </c>
      <c r="U19" s="106"/>
      <c r="W19" s="96" t="s">
        <v>898</v>
      </c>
      <c r="X19" s="96" t="n">
        <v>0</v>
      </c>
      <c r="Y19" s="96" t="n">
        <v>1264</v>
      </c>
      <c r="Z19" s="96" t="n">
        <v>1264</v>
      </c>
      <c r="AA19" s="96" t="n">
        <v>55</v>
      </c>
      <c r="AB19" s="96" t="n">
        <v>1209</v>
      </c>
      <c r="AC19" s="97" t="n">
        <v>0</v>
      </c>
      <c r="AD19" s="97" t="n">
        <v>0</v>
      </c>
      <c r="AE19" s="98" t="n">
        <v>1264</v>
      </c>
      <c r="AF19" s="97" t="n">
        <v>0</v>
      </c>
      <c r="AJ19" s="99" t="n">
        <v>0</v>
      </c>
      <c r="AK19" s="99" t="n">
        <v>128</v>
      </c>
      <c r="AL19" s="99" t="n">
        <v>128</v>
      </c>
      <c r="AM19" s="99" t="n">
        <v>122</v>
      </c>
      <c r="AN19" s="99" t="n">
        <v>6</v>
      </c>
      <c r="AO19" s="99" t="s">
        <v>890</v>
      </c>
      <c r="AP19" s="99" t="s">
        <v>890</v>
      </c>
      <c r="AQ19" s="98" t="n">
        <v>128</v>
      </c>
      <c r="AR19" s="105"/>
      <c r="AS19" s="90"/>
      <c r="AT19" s="90"/>
      <c r="AU19" s="87"/>
      <c r="AV19" s="87"/>
      <c r="AW19" s="87"/>
    </row>
    <row r="20" customFormat="false" ht="18" hidden="false" customHeight="false" outlineLevel="0" collapsed="false">
      <c r="A20" s="91" t="s">
        <v>899</v>
      </c>
      <c r="B20" s="92" t="n">
        <v>0</v>
      </c>
      <c r="C20" s="92" t="n">
        <v>6684</v>
      </c>
      <c r="D20" s="92" t="n">
        <v>6684</v>
      </c>
      <c r="E20" s="92" t="n">
        <v>267</v>
      </c>
      <c r="F20" s="92" t="n">
        <v>6417</v>
      </c>
      <c r="G20" s="92" t="n">
        <v>0</v>
      </c>
      <c r="H20" s="92" t="n">
        <v>0</v>
      </c>
      <c r="I20" s="92" t="n">
        <v>6684</v>
      </c>
      <c r="J20" s="92" t="n">
        <v>0</v>
      </c>
      <c r="L20" s="102" t="s">
        <v>899</v>
      </c>
      <c r="M20" s="103" t="n">
        <v>0</v>
      </c>
      <c r="N20" s="103" t="n">
        <v>226</v>
      </c>
      <c r="O20" s="103" t="n">
        <v>226</v>
      </c>
      <c r="P20" s="103" t="n">
        <v>124</v>
      </c>
      <c r="Q20" s="94" t="n">
        <v>102</v>
      </c>
      <c r="R20" s="103" t="n">
        <v>0</v>
      </c>
      <c r="S20" s="103" t="n">
        <v>0</v>
      </c>
      <c r="T20" s="94" t="n">
        <v>226</v>
      </c>
      <c r="U20" s="106"/>
      <c r="W20" s="96" t="s">
        <v>899</v>
      </c>
      <c r="X20" s="96" t="n">
        <v>0</v>
      </c>
      <c r="Y20" s="96" t="n">
        <v>549</v>
      </c>
      <c r="Z20" s="96" t="n">
        <v>549</v>
      </c>
      <c r="AA20" s="96" t="n">
        <v>7</v>
      </c>
      <c r="AB20" s="96" t="n">
        <v>542</v>
      </c>
      <c r="AC20" s="97" t="n">
        <v>0</v>
      </c>
      <c r="AD20" s="97" t="n">
        <v>0</v>
      </c>
      <c r="AE20" s="98" t="n">
        <v>549</v>
      </c>
      <c r="AF20" s="97" t="n">
        <v>0</v>
      </c>
      <c r="AJ20" s="99" t="n">
        <v>0</v>
      </c>
      <c r="AK20" s="99" t="n">
        <v>64</v>
      </c>
      <c r="AL20" s="99" t="n">
        <v>64</v>
      </c>
      <c r="AM20" s="99" t="n">
        <v>58</v>
      </c>
      <c r="AN20" s="99" t="n">
        <v>6</v>
      </c>
      <c r="AO20" s="99" t="s">
        <v>890</v>
      </c>
      <c r="AP20" s="99" t="s">
        <v>890</v>
      </c>
      <c r="AQ20" s="98" t="n">
        <v>64</v>
      </c>
      <c r="AR20" s="105"/>
      <c r="AS20" s="90"/>
      <c r="AT20" s="90"/>
      <c r="AU20" s="87"/>
      <c r="AV20" s="87"/>
      <c r="AW20" s="87"/>
    </row>
    <row r="21" customFormat="false" ht="18" hidden="false" customHeight="false" outlineLevel="0" collapsed="false">
      <c r="A21" s="91" t="s">
        <v>900</v>
      </c>
      <c r="B21" s="92" t="n">
        <v>0</v>
      </c>
      <c r="C21" s="92" t="n">
        <v>3698</v>
      </c>
      <c r="D21" s="92" t="n">
        <v>3698</v>
      </c>
      <c r="E21" s="92" t="n">
        <v>179</v>
      </c>
      <c r="F21" s="92" t="n">
        <v>3519</v>
      </c>
      <c r="G21" s="92" t="n">
        <v>0</v>
      </c>
      <c r="H21" s="92" t="n">
        <v>0</v>
      </c>
      <c r="I21" s="92" t="n">
        <v>3698</v>
      </c>
      <c r="J21" s="92" t="n">
        <v>0</v>
      </c>
      <c r="L21" s="102" t="s">
        <v>900</v>
      </c>
      <c r="M21" s="103"/>
      <c r="N21" s="103"/>
      <c r="O21" s="103"/>
      <c r="P21" s="103"/>
      <c r="Q21" s="94" t="n">
        <v>0</v>
      </c>
      <c r="R21" s="103"/>
      <c r="S21" s="103"/>
      <c r="T21" s="94" t="n">
        <v>0</v>
      </c>
      <c r="U21" s="106"/>
      <c r="W21" s="96" t="s">
        <v>900</v>
      </c>
      <c r="X21" s="96" t="n">
        <v>0</v>
      </c>
      <c r="Y21" s="96" t="n">
        <v>703</v>
      </c>
      <c r="Z21" s="96" t="n">
        <v>703</v>
      </c>
      <c r="AA21" s="96" t="n">
        <v>150</v>
      </c>
      <c r="AB21" s="96" t="n">
        <v>553</v>
      </c>
      <c r="AC21" s="97" t="n">
        <v>0</v>
      </c>
      <c r="AD21" s="97" t="n">
        <v>0</v>
      </c>
      <c r="AE21" s="98" t="n">
        <v>703</v>
      </c>
      <c r="AF21" s="97" t="n">
        <v>0</v>
      </c>
      <c r="AJ21" s="99" t="n">
        <v>0</v>
      </c>
      <c r="AK21" s="99" t="n">
        <v>34</v>
      </c>
      <c r="AL21" s="99" t="n">
        <v>34</v>
      </c>
      <c r="AM21" s="99" t="n">
        <v>27</v>
      </c>
      <c r="AN21" s="99" t="n">
        <v>7</v>
      </c>
      <c r="AO21" s="99"/>
      <c r="AP21" s="99"/>
      <c r="AQ21" s="98" t="n">
        <v>34</v>
      </c>
      <c r="AR21" s="105"/>
      <c r="AS21" s="90"/>
      <c r="AT21" s="90"/>
      <c r="AU21" s="87"/>
      <c r="AV21" s="87"/>
      <c r="AW21" s="87"/>
    </row>
    <row r="22" customFormat="false" ht="18" hidden="false" customHeight="false" outlineLevel="0" collapsed="false">
      <c r="A22" s="91" t="s">
        <v>901</v>
      </c>
      <c r="B22" s="92" t="n">
        <v>0</v>
      </c>
      <c r="C22" s="92" t="n">
        <v>2902</v>
      </c>
      <c r="D22" s="92" t="n">
        <v>2902</v>
      </c>
      <c r="E22" s="92" t="n">
        <v>171</v>
      </c>
      <c r="F22" s="92" t="n">
        <v>2731</v>
      </c>
      <c r="G22" s="92" t="n">
        <v>0</v>
      </c>
      <c r="H22" s="92" t="n">
        <v>0</v>
      </c>
      <c r="I22" s="92" t="n">
        <v>2902</v>
      </c>
      <c r="J22" s="92" t="n">
        <v>0</v>
      </c>
      <c r="L22" s="102" t="s">
        <v>901</v>
      </c>
      <c r="M22" s="103"/>
      <c r="N22" s="103"/>
      <c r="O22" s="103"/>
      <c r="P22" s="103"/>
      <c r="Q22" s="94" t="n">
        <v>0</v>
      </c>
      <c r="R22" s="103"/>
      <c r="S22" s="103"/>
      <c r="T22" s="94" t="n">
        <v>0</v>
      </c>
      <c r="U22" s="106"/>
      <c r="W22" s="96" t="s">
        <v>901</v>
      </c>
      <c r="X22" s="96" t="n">
        <v>0</v>
      </c>
      <c r="Y22" s="96" t="n">
        <v>417</v>
      </c>
      <c r="Z22" s="96" t="n">
        <v>417</v>
      </c>
      <c r="AA22" s="96" t="n">
        <v>137</v>
      </c>
      <c r="AB22" s="96" t="n">
        <v>280</v>
      </c>
      <c r="AC22" s="97" t="n">
        <v>0</v>
      </c>
      <c r="AD22" s="97" t="n">
        <v>0</v>
      </c>
      <c r="AE22" s="98" t="n">
        <v>417</v>
      </c>
      <c r="AF22" s="97" t="n">
        <v>0</v>
      </c>
      <c r="AJ22" s="99" t="n">
        <v>0</v>
      </c>
      <c r="AK22" s="99" t="n">
        <v>0</v>
      </c>
      <c r="AL22" s="99" t="n">
        <v>0</v>
      </c>
      <c r="AM22" s="99" t="n">
        <v>0</v>
      </c>
      <c r="AN22" s="99" t="n">
        <v>0</v>
      </c>
      <c r="AO22" s="99"/>
      <c r="AP22" s="99"/>
      <c r="AQ22" s="98" t="n">
        <v>0</v>
      </c>
      <c r="AR22" s="105"/>
      <c r="AS22" s="90"/>
      <c r="AT22" s="90"/>
      <c r="AU22" s="87"/>
      <c r="AV22" s="87"/>
      <c r="AW22" s="87"/>
    </row>
    <row r="23" customFormat="false" ht="18" hidden="false" customHeight="false" outlineLevel="0" collapsed="false">
      <c r="A23" s="91" t="s">
        <v>902</v>
      </c>
      <c r="B23" s="92" t="n">
        <v>0</v>
      </c>
      <c r="C23" s="92" t="n">
        <v>4543</v>
      </c>
      <c r="D23" s="92" t="n">
        <v>4543</v>
      </c>
      <c r="E23" s="92" t="n">
        <v>314</v>
      </c>
      <c r="F23" s="92" t="n">
        <v>4229</v>
      </c>
      <c r="G23" s="92" t="n">
        <v>0</v>
      </c>
      <c r="H23" s="92" t="n">
        <v>0</v>
      </c>
      <c r="I23" s="92" t="n">
        <v>4543</v>
      </c>
      <c r="J23" s="92" t="n">
        <v>0</v>
      </c>
      <c r="L23" s="102" t="s">
        <v>902</v>
      </c>
      <c r="M23" s="103"/>
      <c r="N23" s="103"/>
      <c r="O23" s="103"/>
      <c r="P23" s="103"/>
      <c r="Q23" s="94" t="n">
        <v>0</v>
      </c>
      <c r="R23" s="103"/>
      <c r="S23" s="103"/>
      <c r="T23" s="94" t="n">
        <v>0</v>
      </c>
      <c r="U23" s="106"/>
      <c r="W23" s="96" t="s">
        <v>902</v>
      </c>
      <c r="X23" s="96" t="n">
        <v>0</v>
      </c>
      <c r="Y23" s="96" t="n">
        <v>211</v>
      </c>
      <c r="Z23" s="96" t="n">
        <v>211</v>
      </c>
      <c r="AA23" s="96" t="n">
        <v>40</v>
      </c>
      <c r="AB23" s="96" t="n">
        <v>171</v>
      </c>
      <c r="AC23" s="97" t="n">
        <v>0</v>
      </c>
      <c r="AD23" s="97" t="n">
        <v>0</v>
      </c>
      <c r="AE23" s="98" t="n">
        <v>211</v>
      </c>
      <c r="AF23" s="97" t="n">
        <v>0</v>
      </c>
      <c r="AJ23" s="99" t="n">
        <v>0</v>
      </c>
      <c r="AK23" s="99" t="n">
        <v>1248</v>
      </c>
      <c r="AL23" s="99" t="n">
        <v>1248</v>
      </c>
      <c r="AM23" s="99" t="n">
        <v>936</v>
      </c>
      <c r="AN23" s="99" t="n">
        <v>312</v>
      </c>
      <c r="AO23" s="99"/>
      <c r="AP23" s="99"/>
      <c r="AQ23" s="98" t="n">
        <v>1248</v>
      </c>
      <c r="AR23" s="105"/>
      <c r="AS23" s="90"/>
      <c r="AT23" s="90"/>
      <c r="AU23" s="87"/>
      <c r="AV23" s="87"/>
      <c r="AW23" s="87"/>
    </row>
    <row r="24" customFormat="false" ht="18" hidden="false" customHeight="false" outlineLevel="0" collapsed="false">
      <c r="A24" s="91" t="s">
        <v>903</v>
      </c>
      <c r="B24" s="92" t="n">
        <v>0</v>
      </c>
      <c r="C24" s="92" t="n">
        <v>6873</v>
      </c>
      <c r="D24" s="92" t="n">
        <v>6873</v>
      </c>
      <c r="E24" s="92" t="n">
        <v>577</v>
      </c>
      <c r="F24" s="92" t="n">
        <v>6296</v>
      </c>
      <c r="G24" s="92" t="n">
        <v>0</v>
      </c>
      <c r="H24" s="92" t="n">
        <v>0</v>
      </c>
      <c r="I24" s="92" t="n">
        <v>6873</v>
      </c>
      <c r="J24" s="92" t="n">
        <v>0</v>
      </c>
      <c r="L24" s="102" t="s">
        <v>903</v>
      </c>
      <c r="M24" s="103"/>
      <c r="N24" s="103"/>
      <c r="O24" s="103"/>
      <c r="P24" s="103"/>
      <c r="Q24" s="94" t="n">
        <v>0</v>
      </c>
      <c r="R24" s="103"/>
      <c r="S24" s="103"/>
      <c r="T24" s="94" t="n">
        <v>0</v>
      </c>
      <c r="U24" s="106"/>
      <c r="W24" s="96" t="s">
        <v>903</v>
      </c>
      <c r="X24" s="96" t="n">
        <v>0</v>
      </c>
      <c r="Y24" s="96" t="n">
        <v>1060</v>
      </c>
      <c r="Z24" s="96" t="n">
        <v>1060</v>
      </c>
      <c r="AA24" s="96" t="n">
        <v>417</v>
      </c>
      <c r="AB24" s="96" t="n">
        <v>643</v>
      </c>
      <c r="AC24" s="97" t="n">
        <v>0</v>
      </c>
      <c r="AD24" s="97" t="n">
        <v>0</v>
      </c>
      <c r="AE24" s="98" t="n">
        <v>1060</v>
      </c>
      <c r="AF24" s="97" t="n">
        <v>0</v>
      </c>
      <c r="AJ24" s="99" t="n">
        <v>0</v>
      </c>
      <c r="AK24" s="99" t="n">
        <v>234</v>
      </c>
      <c r="AL24" s="99" t="n">
        <v>234</v>
      </c>
      <c r="AM24" s="99" t="n">
        <v>163</v>
      </c>
      <c r="AN24" s="99" t="n">
        <v>71</v>
      </c>
      <c r="AO24" s="99"/>
      <c r="AP24" s="99"/>
      <c r="AQ24" s="98" t="n">
        <v>234</v>
      </c>
      <c r="AR24" s="105"/>
      <c r="AS24" s="90"/>
      <c r="AT24" s="90"/>
      <c r="AU24" s="87"/>
      <c r="AV24" s="87"/>
      <c r="AW24" s="87"/>
    </row>
    <row r="25" customFormat="false" ht="18" hidden="false" customHeight="false" outlineLevel="0" collapsed="false">
      <c r="A25" s="91" t="s">
        <v>904</v>
      </c>
      <c r="B25" s="92" t="n">
        <v>0</v>
      </c>
      <c r="C25" s="92" t="n">
        <v>2920</v>
      </c>
      <c r="D25" s="92" t="n">
        <v>2920</v>
      </c>
      <c r="E25" s="92" t="n">
        <v>239</v>
      </c>
      <c r="F25" s="92" t="n">
        <v>2681</v>
      </c>
      <c r="G25" s="92" t="n">
        <v>0</v>
      </c>
      <c r="H25" s="92" t="n">
        <v>0</v>
      </c>
      <c r="I25" s="92" t="n">
        <v>2920</v>
      </c>
      <c r="J25" s="92" t="n">
        <v>0</v>
      </c>
      <c r="L25" s="102" t="s">
        <v>904</v>
      </c>
      <c r="M25" s="103" t="n">
        <v>0</v>
      </c>
      <c r="N25" s="103" t="n">
        <v>225</v>
      </c>
      <c r="O25" s="103" t="n">
        <v>225</v>
      </c>
      <c r="P25" s="103" t="n">
        <v>105</v>
      </c>
      <c r="Q25" s="94" t="n">
        <v>120</v>
      </c>
      <c r="R25" s="103" t="n">
        <v>0</v>
      </c>
      <c r="S25" s="103" t="n">
        <v>0</v>
      </c>
      <c r="T25" s="94" t="n">
        <v>225</v>
      </c>
      <c r="U25" s="106"/>
      <c r="W25" s="96" t="s">
        <v>904</v>
      </c>
      <c r="X25" s="96" t="n">
        <v>0</v>
      </c>
      <c r="Y25" s="96" t="n">
        <v>79</v>
      </c>
      <c r="Z25" s="96" t="n">
        <v>79</v>
      </c>
      <c r="AA25" s="96" t="n">
        <v>53</v>
      </c>
      <c r="AB25" s="96" t="n">
        <v>26</v>
      </c>
      <c r="AC25" s="97" t="n">
        <v>0</v>
      </c>
      <c r="AD25" s="97" t="n">
        <v>0</v>
      </c>
      <c r="AE25" s="98" t="n">
        <v>79</v>
      </c>
      <c r="AF25" s="97" t="n">
        <v>0</v>
      </c>
      <c r="AJ25" s="99" t="n">
        <v>0</v>
      </c>
      <c r="AK25" s="99" t="n">
        <v>21</v>
      </c>
      <c r="AL25" s="99" t="n">
        <v>21</v>
      </c>
      <c r="AM25" s="99" t="n">
        <v>21</v>
      </c>
      <c r="AN25" s="99" t="n">
        <v>0</v>
      </c>
      <c r="AO25" s="99" t="s">
        <v>890</v>
      </c>
      <c r="AP25" s="99" t="s">
        <v>890</v>
      </c>
      <c r="AQ25" s="98" t="n">
        <v>21</v>
      </c>
      <c r="AR25" s="105"/>
      <c r="AS25" s="90"/>
      <c r="AT25" s="90"/>
      <c r="AU25" s="87"/>
      <c r="AV25" s="87"/>
      <c r="AW25" s="87"/>
    </row>
    <row r="26" customFormat="false" ht="18" hidden="false" customHeight="false" outlineLevel="0" collapsed="false">
      <c r="A26" s="91" t="s">
        <v>905</v>
      </c>
      <c r="B26" s="92" t="n">
        <v>0</v>
      </c>
      <c r="C26" s="92" t="n">
        <v>10395</v>
      </c>
      <c r="D26" s="92" t="n">
        <v>10395</v>
      </c>
      <c r="E26" s="92" t="n">
        <v>956</v>
      </c>
      <c r="F26" s="92" t="n">
        <v>9439</v>
      </c>
      <c r="G26" s="92" t="n">
        <v>0</v>
      </c>
      <c r="H26" s="92" t="n">
        <v>0</v>
      </c>
      <c r="I26" s="92" t="n">
        <v>10395</v>
      </c>
      <c r="J26" s="92" t="n">
        <v>0</v>
      </c>
      <c r="L26" s="107" t="s">
        <v>905</v>
      </c>
      <c r="M26" s="108"/>
      <c r="N26" s="108"/>
      <c r="O26" s="108"/>
      <c r="P26" s="108"/>
      <c r="Q26" s="108"/>
      <c r="R26" s="108"/>
      <c r="S26" s="108"/>
      <c r="T26" s="108"/>
      <c r="U26" s="109"/>
      <c r="W26" s="96" t="s">
        <v>905</v>
      </c>
      <c r="X26" s="96" t="n">
        <v>0</v>
      </c>
      <c r="Y26" s="96" t="n">
        <v>272</v>
      </c>
      <c r="Z26" s="96" t="n">
        <v>272</v>
      </c>
      <c r="AA26" s="96" t="n">
        <v>227</v>
      </c>
      <c r="AB26" s="96" t="n">
        <v>45</v>
      </c>
      <c r="AC26" s="97" t="n">
        <v>0</v>
      </c>
      <c r="AD26" s="97" t="n">
        <v>0</v>
      </c>
      <c r="AE26" s="98" t="n">
        <v>272</v>
      </c>
      <c r="AF26" s="97" t="n">
        <v>0</v>
      </c>
      <c r="AJ26" s="110" t="n">
        <v>0</v>
      </c>
      <c r="AK26" s="110" t="n">
        <v>0</v>
      </c>
      <c r="AL26" s="110" t="n">
        <v>0</v>
      </c>
      <c r="AM26" s="99" t="n">
        <v>0</v>
      </c>
      <c r="AN26" s="99" t="n">
        <v>0</v>
      </c>
      <c r="AO26" s="110"/>
      <c r="AP26" s="110"/>
      <c r="AQ26" s="110"/>
      <c r="AR26" s="111"/>
      <c r="AS26" s="90"/>
      <c r="AT26" s="90"/>
      <c r="AU26" s="87"/>
      <c r="AV26" s="87"/>
      <c r="AW26" s="87"/>
    </row>
    <row r="27" customFormat="false" ht="27.75" hidden="false" customHeight="true" outlineLevel="0" collapsed="false">
      <c r="A27" s="112" t="s">
        <v>20</v>
      </c>
      <c r="B27" s="112" t="n">
        <v>0</v>
      </c>
      <c r="C27" s="92" t="n">
        <v>349424</v>
      </c>
      <c r="D27" s="92" t="n">
        <v>349424</v>
      </c>
      <c r="E27" s="92" t="n">
        <v>57376</v>
      </c>
      <c r="F27" s="92" t="n">
        <v>292048</v>
      </c>
      <c r="G27" s="92" t="n">
        <v>0</v>
      </c>
      <c r="H27" s="92" t="n">
        <v>0</v>
      </c>
      <c r="I27" s="92" t="n">
        <v>349424</v>
      </c>
      <c r="J27" s="92" t="n">
        <v>0</v>
      </c>
      <c r="K27" s="113"/>
      <c r="L27" s="114"/>
      <c r="V27" s="113"/>
      <c r="W27" s="115" t="s">
        <v>20</v>
      </c>
      <c r="X27" s="115" t="n">
        <v>0</v>
      </c>
      <c r="Y27" s="115" t="n">
        <v>32593</v>
      </c>
      <c r="Z27" s="115" t="n">
        <v>32593</v>
      </c>
      <c r="AA27" s="98" t="n">
        <v>4564</v>
      </c>
      <c r="AB27" s="98" t="n">
        <v>28029</v>
      </c>
      <c r="AC27" s="98" t="n">
        <v>0</v>
      </c>
      <c r="AD27" s="98" t="n">
        <v>0</v>
      </c>
      <c r="AE27" s="98" t="n">
        <v>32593</v>
      </c>
      <c r="AF27" s="97" t="n">
        <v>0</v>
      </c>
      <c r="AG27" s="113"/>
      <c r="AH27" s="113"/>
      <c r="AI27" s="113"/>
      <c r="AJ27" s="113"/>
      <c r="AK27" s="113"/>
      <c r="AL27" s="113"/>
      <c r="AM27" s="113"/>
      <c r="AN27" s="113"/>
      <c r="AO27" s="113"/>
      <c r="AP27" s="113"/>
      <c r="AQ27" s="113"/>
      <c r="AR27" s="113"/>
      <c r="AS27" s="90"/>
      <c r="AT27" s="90"/>
      <c r="AU27" s="87"/>
      <c r="AV27" s="87"/>
      <c r="AW27" s="87"/>
      <c r="AX27" s="113"/>
      <c r="AY27" s="113"/>
      <c r="AZ27" s="113"/>
      <c r="BA27" s="113"/>
      <c r="BB27" s="113"/>
      <c r="BC27" s="113"/>
      <c r="BD27" s="113"/>
      <c r="BE27" s="113"/>
      <c r="BF27" s="113"/>
      <c r="BG27" s="113"/>
      <c r="BH27" s="113"/>
      <c r="BI27" s="113"/>
      <c r="BJ27" s="113"/>
      <c r="BK27" s="113"/>
      <c r="BL27" s="113"/>
      <c r="BM27" s="113"/>
      <c r="BN27" s="113"/>
      <c r="BO27" s="113"/>
      <c r="BP27" s="113"/>
      <c r="BQ27" s="113"/>
      <c r="BR27" s="113"/>
      <c r="BS27" s="113"/>
      <c r="BT27" s="113"/>
      <c r="BU27" s="113"/>
      <c r="BV27" s="113"/>
      <c r="BW27" s="113"/>
      <c r="BX27" s="113"/>
      <c r="BY27" s="113"/>
      <c r="BZ27" s="113"/>
      <c r="CA27" s="113"/>
      <c r="CB27" s="113"/>
      <c r="CC27" s="113"/>
      <c r="CD27" s="113"/>
      <c r="CE27" s="113"/>
      <c r="CF27" s="113"/>
      <c r="CG27" s="113"/>
      <c r="CH27" s="113"/>
      <c r="CI27" s="113"/>
      <c r="CJ27" s="113"/>
      <c r="CK27" s="113"/>
      <c r="CL27" s="113"/>
      <c r="CM27" s="113"/>
      <c r="CN27" s="113"/>
      <c r="CO27" s="113"/>
      <c r="CP27" s="113"/>
      <c r="CQ27" s="113"/>
      <c r="CR27" s="113"/>
      <c r="CS27" s="113"/>
      <c r="CT27" s="113"/>
      <c r="CU27" s="113"/>
      <c r="CV27" s="113"/>
      <c r="CW27" s="113"/>
      <c r="CX27" s="113"/>
      <c r="CY27" s="113"/>
      <c r="CZ27" s="113"/>
      <c r="DA27" s="113"/>
      <c r="DB27" s="113"/>
      <c r="DC27" s="113"/>
      <c r="DD27" s="113"/>
      <c r="DE27" s="113"/>
      <c r="DF27" s="113"/>
      <c r="DG27" s="113"/>
      <c r="DH27" s="113"/>
      <c r="DI27" s="113"/>
      <c r="DJ27" s="113"/>
      <c r="DK27" s="113"/>
      <c r="DL27" s="113"/>
      <c r="DM27" s="113"/>
      <c r="DN27" s="113"/>
      <c r="DO27" s="113"/>
      <c r="DP27" s="113"/>
      <c r="DQ27" s="113"/>
      <c r="DR27" s="113"/>
      <c r="DS27" s="113"/>
      <c r="DT27" s="113"/>
      <c r="DU27" s="113"/>
      <c r="DV27" s="113"/>
      <c r="DW27" s="113"/>
      <c r="DX27" s="113"/>
      <c r="DY27" s="113"/>
      <c r="DZ27" s="113"/>
      <c r="EA27" s="113"/>
      <c r="EB27" s="113"/>
      <c r="EC27" s="113"/>
      <c r="ED27" s="113"/>
      <c r="EE27" s="113"/>
      <c r="EF27" s="113"/>
      <c r="EG27" s="113"/>
      <c r="EH27" s="113"/>
      <c r="EI27" s="113"/>
      <c r="EJ27" s="113"/>
      <c r="EK27" s="113"/>
      <c r="EL27" s="113"/>
      <c r="EM27" s="113"/>
      <c r="EN27" s="113"/>
      <c r="EO27" s="113"/>
      <c r="EP27" s="113"/>
      <c r="EQ27" s="113"/>
      <c r="ER27" s="113"/>
      <c r="ES27" s="113"/>
      <c r="ET27" s="113"/>
      <c r="EU27" s="113"/>
      <c r="EV27" s="113"/>
      <c r="EW27" s="113"/>
      <c r="EX27" s="113"/>
      <c r="EY27" s="113"/>
      <c r="EZ27" s="113"/>
      <c r="FA27" s="113"/>
      <c r="FB27" s="113"/>
      <c r="FC27" s="113"/>
      <c r="FD27" s="113"/>
      <c r="FE27" s="113"/>
      <c r="FF27" s="113"/>
      <c r="FG27" s="113"/>
      <c r="FH27" s="113"/>
      <c r="FI27" s="113"/>
      <c r="FJ27" s="113"/>
      <c r="FK27" s="113"/>
      <c r="FL27" s="113"/>
      <c r="FM27" s="113"/>
      <c r="FN27" s="113"/>
      <c r="FO27" s="113"/>
      <c r="FP27" s="113"/>
      <c r="FQ27" s="113"/>
      <c r="FR27" s="113"/>
      <c r="FS27" s="113"/>
      <c r="FT27" s="113"/>
      <c r="FU27" s="113"/>
      <c r="FV27" s="113"/>
      <c r="FW27" s="113"/>
      <c r="FX27" s="113"/>
      <c r="FY27" s="113"/>
      <c r="FZ27" s="113"/>
      <c r="GA27" s="113"/>
      <c r="GB27" s="113"/>
      <c r="GC27" s="113"/>
      <c r="GD27" s="113"/>
      <c r="GE27" s="113"/>
      <c r="GF27" s="113"/>
      <c r="GG27" s="113"/>
      <c r="GH27" s="113"/>
      <c r="GI27" s="113"/>
      <c r="GJ27" s="113"/>
      <c r="GK27" s="113"/>
      <c r="GL27" s="113"/>
      <c r="GM27" s="113"/>
      <c r="GN27" s="113"/>
      <c r="GO27" s="113"/>
      <c r="GP27" s="113"/>
      <c r="GQ27" s="113"/>
      <c r="GR27" s="113"/>
      <c r="GS27" s="113"/>
      <c r="GT27" s="113"/>
      <c r="GU27" s="113"/>
      <c r="GV27" s="113"/>
      <c r="GW27" s="113"/>
      <c r="GX27" s="113"/>
      <c r="GY27" s="113"/>
      <c r="GZ27" s="113"/>
      <c r="HA27" s="113"/>
      <c r="HB27" s="113"/>
      <c r="HC27" s="113"/>
      <c r="HD27" s="113"/>
      <c r="HE27" s="113"/>
      <c r="HF27" s="113"/>
      <c r="HG27" s="113"/>
      <c r="HH27" s="113"/>
      <c r="HI27" s="113"/>
      <c r="HJ27" s="113"/>
      <c r="HK27" s="113"/>
      <c r="HL27" s="113"/>
      <c r="HM27" s="113"/>
      <c r="HN27" s="113"/>
      <c r="HO27" s="113"/>
      <c r="HP27" s="113"/>
      <c r="HQ27" s="113"/>
      <c r="HR27" s="113"/>
      <c r="HS27" s="113"/>
      <c r="HT27" s="113"/>
      <c r="HU27" s="113"/>
      <c r="HV27" s="113"/>
      <c r="HW27" s="113"/>
      <c r="HX27" s="113"/>
      <c r="HY27" s="113"/>
      <c r="HZ27" s="113"/>
      <c r="IA27" s="113"/>
      <c r="IB27" s="113"/>
      <c r="IC27" s="113"/>
      <c r="ID27" s="113"/>
      <c r="IE27" s="113"/>
      <c r="IF27" s="113"/>
      <c r="IG27" s="113"/>
      <c r="IH27" s="113"/>
      <c r="II27" s="113"/>
      <c r="IJ27" s="113"/>
      <c r="IK27" s="113"/>
      <c r="IL27" s="113"/>
      <c r="IM27" s="113"/>
      <c r="IN27" s="113"/>
      <c r="IO27" s="113"/>
      <c r="IP27" s="113"/>
      <c r="IQ27" s="113"/>
      <c r="IR27" s="113"/>
      <c r="IS27" s="113"/>
      <c r="IT27" s="113"/>
      <c r="IU27" s="113"/>
      <c r="IV27" s="113"/>
      <c r="IW27" s="113"/>
    </row>
    <row r="28" customFormat="false" ht="18" hidden="false" customHeight="false" outlineLevel="0" collapsed="false">
      <c r="B28" s="71"/>
      <c r="C28" s="71"/>
      <c r="D28" s="71"/>
      <c r="G28" s="116"/>
      <c r="J28" s="71"/>
      <c r="AU28" s="71"/>
      <c r="AV28" s="71"/>
      <c r="AW28" s="71"/>
    </row>
    <row r="29" customFormat="false" ht="18" hidden="false" customHeight="false" outlineLevel="0" collapsed="false">
      <c r="AU29" s="71"/>
      <c r="AV29" s="71"/>
      <c r="AW29" s="71"/>
    </row>
    <row r="30" customFormat="false" ht="18" hidden="false" customHeight="false" outlineLevel="0" collapsed="false">
      <c r="AU30" s="71"/>
      <c r="AV30" s="71"/>
      <c r="AW30" s="71"/>
    </row>
    <row r="31" customFormat="false" ht="18" hidden="false" customHeight="false" outlineLevel="0" collapsed="false">
      <c r="AU31" s="71"/>
      <c r="AV31" s="71"/>
      <c r="AW31" s="71"/>
    </row>
    <row r="32" customFormat="false" ht="18" hidden="false" customHeight="false" outlineLevel="0" collapsed="false">
      <c r="AU32" s="71"/>
      <c r="AV32" s="71"/>
      <c r="AW32" s="71"/>
    </row>
    <row r="33" customFormat="false" ht="18" hidden="false" customHeight="false" outlineLevel="0" collapsed="false">
      <c r="AU33" s="71"/>
      <c r="AV33" s="71"/>
      <c r="AW33" s="71"/>
    </row>
    <row r="34" customFormat="false" ht="18" hidden="false" customHeight="false" outlineLevel="0" collapsed="false">
      <c r="AU34" s="71"/>
      <c r="AV34" s="71"/>
      <c r="AW34" s="71"/>
    </row>
    <row r="35" customFormat="false" ht="18" hidden="false" customHeight="false" outlineLevel="0" collapsed="false">
      <c r="AU35" s="71"/>
      <c r="AV35" s="71"/>
      <c r="AW35" s="71"/>
    </row>
    <row r="36" customFormat="false" ht="18" hidden="false" customHeight="false" outlineLevel="0" collapsed="false">
      <c r="AU36" s="71"/>
      <c r="AV36" s="71"/>
      <c r="AW36" s="71"/>
    </row>
    <row r="37" customFormat="false" ht="18" hidden="false" customHeight="false" outlineLevel="0" collapsed="false">
      <c r="AU37" s="71"/>
      <c r="AV37" s="71"/>
      <c r="AW37" s="71"/>
    </row>
    <row r="38" customFormat="false" ht="18" hidden="false" customHeight="false" outlineLevel="0" collapsed="false">
      <c r="AU38" s="71"/>
      <c r="AV38" s="71"/>
      <c r="AW38" s="71"/>
    </row>
    <row r="39" customFormat="false" ht="18" hidden="false" customHeight="false" outlineLevel="0" collapsed="false">
      <c r="AU39" s="71"/>
      <c r="AV39" s="71"/>
      <c r="AW39" s="71"/>
    </row>
    <row r="40" customFormat="false" ht="18" hidden="false" customHeight="false" outlineLevel="0" collapsed="false">
      <c r="AU40" s="71"/>
      <c r="AV40" s="71"/>
      <c r="AW40" s="71"/>
    </row>
    <row r="41" customFormat="false" ht="18" hidden="false" customHeight="false" outlineLevel="0" collapsed="false">
      <c r="AU41" s="71"/>
      <c r="AV41" s="71"/>
      <c r="AW41" s="71"/>
    </row>
    <row r="42" customFormat="false" ht="18" hidden="false" customHeight="false" outlineLevel="0" collapsed="false">
      <c r="AU42" s="71"/>
      <c r="AV42" s="71"/>
      <c r="AW42" s="71"/>
    </row>
    <row r="43" customFormat="false" ht="18" hidden="false" customHeight="false" outlineLevel="0" collapsed="false">
      <c r="AU43" s="71"/>
      <c r="AV43" s="71"/>
      <c r="AW43" s="71"/>
    </row>
    <row r="44" customFormat="false" ht="18" hidden="false" customHeight="false" outlineLevel="0" collapsed="false">
      <c r="AU44" s="71"/>
      <c r="AV44" s="71"/>
      <c r="AW44" s="71"/>
    </row>
    <row r="45" customFormat="false" ht="18" hidden="false" customHeight="false" outlineLevel="0" collapsed="false">
      <c r="AU45" s="71"/>
      <c r="AV45" s="71"/>
      <c r="AW45" s="71"/>
    </row>
    <row r="46" customFormat="false" ht="18" hidden="false" customHeight="false" outlineLevel="0" collapsed="false">
      <c r="AU46" s="71"/>
      <c r="AV46" s="71"/>
      <c r="AW46" s="71"/>
    </row>
    <row r="47" customFormat="false" ht="18" hidden="false" customHeight="false" outlineLevel="0" collapsed="false">
      <c r="AU47" s="71"/>
      <c r="AV47" s="71"/>
      <c r="AW47" s="71"/>
    </row>
    <row r="48" customFormat="false" ht="18" hidden="false" customHeight="false" outlineLevel="0" collapsed="false">
      <c r="AU48" s="71"/>
      <c r="AV48" s="71"/>
      <c r="AW48" s="71"/>
    </row>
    <row r="49" customFormat="false" ht="18" hidden="false" customHeight="false" outlineLevel="0" collapsed="false">
      <c r="AU49" s="71"/>
      <c r="AV49" s="71"/>
      <c r="AW49" s="71"/>
    </row>
    <row r="50" customFormat="false" ht="18" hidden="false" customHeight="false" outlineLevel="0" collapsed="false">
      <c r="AU50" s="71"/>
      <c r="AV50" s="71"/>
      <c r="AW50" s="71"/>
    </row>
    <row r="51" customFormat="false" ht="18" hidden="false" customHeight="false" outlineLevel="0" collapsed="false">
      <c r="AU51" s="71"/>
      <c r="AV51" s="71"/>
      <c r="AW51" s="71"/>
    </row>
    <row r="52" customFormat="false" ht="18" hidden="false" customHeight="false" outlineLevel="0" collapsed="false">
      <c r="AU52" s="71"/>
      <c r="AV52" s="71"/>
      <c r="AW52" s="71"/>
    </row>
    <row r="53" customFormat="false" ht="18" hidden="false" customHeight="false" outlineLevel="0" collapsed="false">
      <c r="AU53" s="71"/>
      <c r="AV53" s="71"/>
      <c r="AW53" s="71"/>
    </row>
    <row r="54" customFormat="false" ht="18" hidden="false" customHeight="false" outlineLevel="0" collapsed="false">
      <c r="AU54" s="71"/>
      <c r="AV54" s="71"/>
      <c r="AW54" s="71"/>
    </row>
    <row r="55" customFormat="false" ht="18" hidden="false" customHeight="false" outlineLevel="0" collapsed="false">
      <c r="AU55" s="71"/>
      <c r="AV55" s="71"/>
      <c r="AW55" s="71"/>
    </row>
    <row r="56" customFormat="false" ht="18" hidden="false" customHeight="false" outlineLevel="0" collapsed="false">
      <c r="AU56" s="71"/>
      <c r="AV56" s="71"/>
      <c r="AW56" s="71"/>
    </row>
    <row r="57" customFormat="false" ht="18" hidden="false" customHeight="false" outlineLevel="0" collapsed="false">
      <c r="AU57" s="71"/>
      <c r="AV57" s="71"/>
      <c r="AW57" s="71"/>
    </row>
    <row r="58" customFormat="false" ht="18" hidden="false" customHeight="false" outlineLevel="0" collapsed="false">
      <c r="AU58" s="71"/>
      <c r="AV58" s="71"/>
      <c r="AW58" s="71"/>
    </row>
    <row r="59" customFormat="false" ht="18" hidden="false" customHeight="false" outlineLevel="0" collapsed="false">
      <c r="AU59" s="71"/>
      <c r="AV59" s="71"/>
      <c r="AW59" s="71"/>
    </row>
    <row r="60" customFormat="false" ht="18" hidden="false" customHeight="false" outlineLevel="0" collapsed="false">
      <c r="AU60" s="71"/>
      <c r="AV60" s="71"/>
      <c r="AW60" s="71"/>
    </row>
    <row r="61" customFormat="false" ht="18" hidden="false" customHeight="false" outlineLevel="0" collapsed="false">
      <c r="AU61" s="71"/>
      <c r="AV61" s="71"/>
      <c r="AW61" s="71"/>
    </row>
    <row r="62" customFormat="false" ht="18" hidden="false" customHeight="false" outlineLevel="0" collapsed="false">
      <c r="AU62" s="71"/>
      <c r="AV62" s="71"/>
      <c r="AW62" s="71"/>
    </row>
    <row r="63" customFormat="false" ht="18" hidden="false" customHeight="false" outlineLevel="0" collapsed="false">
      <c r="AU63" s="71"/>
      <c r="AV63" s="71"/>
      <c r="AW63" s="71"/>
    </row>
    <row r="64" customFormat="false" ht="18" hidden="false" customHeight="false" outlineLevel="0" collapsed="false">
      <c r="AU64" s="71"/>
      <c r="AV64" s="71"/>
      <c r="AW64" s="71"/>
    </row>
    <row r="65" customFormat="false" ht="18" hidden="false" customHeight="false" outlineLevel="0" collapsed="false">
      <c r="AU65" s="71"/>
      <c r="AV65" s="71"/>
      <c r="AW65" s="71"/>
    </row>
    <row r="66" customFormat="false" ht="18" hidden="false" customHeight="false" outlineLevel="0" collapsed="false">
      <c r="AU66" s="71"/>
      <c r="AV66" s="71"/>
      <c r="AW66" s="71"/>
    </row>
    <row r="67" customFormat="false" ht="18" hidden="false" customHeight="false" outlineLevel="0" collapsed="false">
      <c r="AU67" s="71"/>
      <c r="AV67" s="71"/>
      <c r="AW67" s="71"/>
    </row>
    <row r="68" customFormat="false" ht="18" hidden="false" customHeight="false" outlineLevel="0" collapsed="false">
      <c r="AU68" s="71"/>
      <c r="AV68" s="71"/>
      <c r="AW68" s="71"/>
    </row>
    <row r="69" customFormat="false" ht="18" hidden="false" customHeight="false" outlineLevel="0" collapsed="false">
      <c r="AU69" s="71"/>
      <c r="AV69" s="71"/>
      <c r="AW69" s="71"/>
    </row>
    <row r="70" customFormat="false" ht="18" hidden="false" customHeight="false" outlineLevel="0" collapsed="false">
      <c r="AU70" s="71"/>
      <c r="AV70" s="71"/>
      <c r="AW70" s="71"/>
    </row>
    <row r="71" customFormat="false" ht="18" hidden="false" customHeight="false" outlineLevel="0" collapsed="false">
      <c r="AU71" s="71"/>
      <c r="AV71" s="71"/>
      <c r="AW71" s="71"/>
    </row>
    <row r="72" customFormat="false" ht="18" hidden="false" customHeight="false" outlineLevel="0" collapsed="false">
      <c r="AU72" s="71"/>
      <c r="AV72" s="71"/>
      <c r="AW72" s="71"/>
    </row>
    <row r="73" customFormat="false" ht="18" hidden="false" customHeight="false" outlineLevel="0" collapsed="false">
      <c r="AU73" s="71"/>
      <c r="AV73" s="71"/>
      <c r="AW73" s="71"/>
    </row>
    <row r="74" customFormat="false" ht="18" hidden="false" customHeight="false" outlineLevel="0" collapsed="false">
      <c r="AU74" s="71"/>
      <c r="AV74" s="71"/>
      <c r="AW74" s="71"/>
    </row>
    <row r="75" customFormat="false" ht="18" hidden="false" customHeight="false" outlineLevel="0" collapsed="false">
      <c r="AU75" s="71"/>
      <c r="AV75" s="71"/>
      <c r="AW75" s="71"/>
    </row>
    <row r="76" customFormat="false" ht="18" hidden="false" customHeight="false" outlineLevel="0" collapsed="false">
      <c r="AU76" s="71"/>
      <c r="AV76" s="71"/>
      <c r="AW76" s="71"/>
    </row>
    <row r="77" customFormat="false" ht="18" hidden="false" customHeight="false" outlineLevel="0" collapsed="false">
      <c r="AU77" s="71"/>
      <c r="AV77" s="71"/>
      <c r="AW77" s="71"/>
    </row>
    <row r="78" customFormat="false" ht="18" hidden="false" customHeight="false" outlineLevel="0" collapsed="false">
      <c r="AU78" s="71"/>
      <c r="AV78" s="71"/>
      <c r="AW78" s="71"/>
    </row>
    <row r="79" customFormat="false" ht="18" hidden="false" customHeight="false" outlineLevel="0" collapsed="false">
      <c r="AU79" s="71"/>
      <c r="AV79" s="71"/>
      <c r="AW79" s="71"/>
    </row>
    <row r="80" customFormat="false" ht="18" hidden="false" customHeight="false" outlineLevel="0" collapsed="false">
      <c r="AU80" s="71"/>
      <c r="AV80" s="71"/>
      <c r="AW80" s="71"/>
    </row>
    <row r="81" customFormat="false" ht="18" hidden="false" customHeight="false" outlineLevel="0" collapsed="false">
      <c r="AU81" s="71"/>
      <c r="AV81" s="71"/>
      <c r="AW81" s="71"/>
    </row>
    <row r="82" customFormat="false" ht="18" hidden="false" customHeight="false" outlineLevel="0" collapsed="false">
      <c r="AU82" s="71"/>
      <c r="AV82" s="71"/>
      <c r="AW82" s="71"/>
    </row>
    <row r="83" customFormat="false" ht="18" hidden="false" customHeight="false" outlineLevel="0" collapsed="false">
      <c r="AU83" s="71"/>
      <c r="AV83" s="71"/>
      <c r="AW83" s="71"/>
    </row>
    <row r="84" customFormat="false" ht="18" hidden="false" customHeight="false" outlineLevel="0" collapsed="false">
      <c r="AU84" s="71"/>
      <c r="AV84" s="71"/>
      <c r="AW84" s="71"/>
    </row>
    <row r="85" customFormat="false" ht="18" hidden="false" customHeight="false" outlineLevel="0" collapsed="false">
      <c r="AU85" s="71"/>
      <c r="AV85" s="71"/>
      <c r="AW85" s="71"/>
    </row>
    <row r="86" customFormat="false" ht="18" hidden="false" customHeight="false" outlineLevel="0" collapsed="false">
      <c r="AU86" s="71"/>
      <c r="AV86" s="71"/>
      <c r="AW86" s="71"/>
    </row>
    <row r="87" customFormat="false" ht="18" hidden="false" customHeight="false" outlineLevel="0" collapsed="false">
      <c r="AU87" s="71"/>
      <c r="AV87" s="71"/>
      <c r="AW87" s="71"/>
    </row>
    <row r="88" customFormat="false" ht="18" hidden="false" customHeight="false" outlineLevel="0" collapsed="false">
      <c r="AU88" s="71"/>
      <c r="AV88" s="71"/>
      <c r="AW88" s="71"/>
    </row>
    <row r="89" customFormat="false" ht="18" hidden="false" customHeight="false" outlineLevel="0" collapsed="false">
      <c r="AU89" s="71"/>
      <c r="AV89" s="71"/>
      <c r="AW89" s="71"/>
    </row>
    <row r="90" customFormat="false" ht="18" hidden="false" customHeight="false" outlineLevel="0" collapsed="false">
      <c r="AU90" s="71"/>
      <c r="AV90" s="71"/>
      <c r="AW90" s="71"/>
    </row>
    <row r="91" customFormat="false" ht="18" hidden="false" customHeight="false" outlineLevel="0" collapsed="false">
      <c r="AU91" s="71"/>
      <c r="AV91" s="71"/>
      <c r="AW91" s="71"/>
    </row>
    <row r="92" customFormat="false" ht="18" hidden="false" customHeight="false" outlineLevel="0" collapsed="false">
      <c r="AU92" s="71"/>
      <c r="AV92" s="71"/>
      <c r="AW92" s="71"/>
    </row>
    <row r="93" customFormat="false" ht="18" hidden="false" customHeight="false" outlineLevel="0" collapsed="false">
      <c r="AU93" s="71"/>
      <c r="AV93" s="71"/>
      <c r="AW93" s="71"/>
    </row>
    <row r="94" customFormat="false" ht="18" hidden="false" customHeight="false" outlineLevel="0" collapsed="false">
      <c r="AU94" s="71"/>
      <c r="AV94" s="71"/>
      <c r="AW94" s="71"/>
    </row>
  </sheetData>
  <mergeCells count="34">
    <mergeCell ref="C4:J4"/>
    <mergeCell ref="A6:A8"/>
    <mergeCell ref="B6:B8"/>
    <mergeCell ref="C6:C8"/>
    <mergeCell ref="D6:D8"/>
    <mergeCell ref="E6:I6"/>
    <mergeCell ref="J6:J8"/>
    <mergeCell ref="M6:M8"/>
    <mergeCell ref="N6:N8"/>
    <mergeCell ref="O6:O8"/>
    <mergeCell ref="P6:T6"/>
    <mergeCell ref="U6:U8"/>
    <mergeCell ref="X6:X8"/>
    <mergeCell ref="Y6:Y8"/>
    <mergeCell ref="Z6:Z8"/>
    <mergeCell ref="AA6:AE6"/>
    <mergeCell ref="AF6:AF8"/>
    <mergeCell ref="AJ6:AJ8"/>
    <mergeCell ref="AK6:AK8"/>
    <mergeCell ref="AL6:AL8"/>
    <mergeCell ref="AM6:AQ6"/>
    <mergeCell ref="AR6:AR8"/>
    <mergeCell ref="E7:F7"/>
    <mergeCell ref="G7:H7"/>
    <mergeCell ref="I7:I8"/>
    <mergeCell ref="P7:Q7"/>
    <mergeCell ref="R7:S7"/>
    <mergeCell ref="T7:T8"/>
    <mergeCell ref="AA7:AB7"/>
    <mergeCell ref="AC7:AD7"/>
    <mergeCell ref="AE7:AE8"/>
    <mergeCell ref="AM7:AN7"/>
    <mergeCell ref="AO7:AP7"/>
    <mergeCell ref="AQ7:AQ8"/>
  </mergeCells>
  <printOptions headings="false" gridLines="false" gridLinesSet="true" horizontalCentered="true" verticalCentered="true"/>
  <pageMargins left="0.25" right="0.1" top="0.25" bottom="0.25" header="0.511811023622047" footer="0.511811023622047"/>
  <pageSetup paperSize="9" scale="97"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FFFF"/>
    <pageSetUpPr fitToPage="false"/>
  </sheetPr>
  <dimension ref="A1:IW154"/>
  <sheetViews>
    <sheetView showFormulas="false" showGridLines="true" showRowColHeaders="true" showZeros="true" rightToLeft="false" tabSelected="false" showOutlineSymbols="true" defaultGridColor="true" view="pageBreakPreview" topLeftCell="A1" colorId="64" zoomScale="95" zoomScaleNormal="100" zoomScalePageLayoutView="95"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17" width="14.99"/>
    <col collapsed="false" customWidth="true" hidden="false" outlineLevel="0" max="2" min="2" style="117" width="11.99"/>
    <col collapsed="false" customWidth="true" hidden="false" outlineLevel="0" max="3" min="3" style="117" width="11.12"/>
    <col collapsed="false" customWidth="true" hidden="false" outlineLevel="0" max="4" min="4" style="117" width="12.56"/>
    <col collapsed="false" customWidth="true" hidden="false" outlineLevel="0" max="5" min="5" style="117" width="10.28"/>
    <col collapsed="false" customWidth="true" hidden="false" outlineLevel="0" max="6" min="6" style="117" width="11.28"/>
    <col collapsed="false" customWidth="true" hidden="false" outlineLevel="0" max="7" min="7" style="117" width="9.99"/>
    <col collapsed="false" customWidth="true" hidden="false" outlineLevel="0" max="8" min="8" style="117" width="10.28"/>
    <col collapsed="false" customWidth="false" hidden="false" outlineLevel="0" max="257" min="9" style="117" width="9.14"/>
  </cols>
  <sheetData>
    <row r="1" customFormat="false" ht="15" hidden="false" customHeight="false" outlineLevel="0" collapsed="false">
      <c r="A1" s="118" t="s">
        <v>872</v>
      </c>
      <c r="B1" s="118"/>
      <c r="C1" s="118"/>
      <c r="D1" s="118"/>
      <c r="E1" s="118"/>
      <c r="F1" s="118"/>
      <c r="G1" s="118"/>
      <c r="H1" s="118"/>
      <c r="I1" s="118"/>
      <c r="J1" s="118"/>
    </row>
    <row r="2" customFormat="false" ht="14.45" hidden="false" customHeight="false" outlineLevel="0" collapsed="false">
      <c r="A2" s="119" t="s">
        <v>906</v>
      </c>
      <c r="B2" s="119"/>
      <c r="C2" s="119"/>
      <c r="D2" s="119"/>
    </row>
    <row r="3" customFormat="false" ht="12.75" hidden="false" customHeight="false" outlineLevel="0" collapsed="false">
      <c r="A3" s="120" t="s">
        <v>907</v>
      </c>
    </row>
    <row r="4" customFormat="false" ht="12.75" hidden="false" customHeight="false" outlineLevel="0" collapsed="false">
      <c r="A4" s="121" t="s">
        <v>908</v>
      </c>
    </row>
    <row r="5" customFormat="false" ht="15" hidden="false" customHeight="false" outlineLevel="0" collapsed="false">
      <c r="A5" s="121" t="s">
        <v>909</v>
      </c>
      <c r="B5" s="121"/>
      <c r="C5" s="122" t="s">
        <v>910</v>
      </c>
    </row>
    <row r="8" customFormat="false" ht="15" hidden="false" customHeight="false" outlineLevel="0" collapsed="false">
      <c r="A8" s="122" t="s">
        <v>910</v>
      </c>
    </row>
    <row r="9" customFormat="false" ht="12.75" hidden="false" customHeight="true" outlineLevel="0" collapsed="false">
      <c r="A9" s="123" t="s">
        <v>874</v>
      </c>
      <c r="B9" s="123" t="s">
        <v>875</v>
      </c>
      <c r="C9" s="123" t="s">
        <v>876</v>
      </c>
      <c r="D9" s="123" t="s">
        <v>877</v>
      </c>
      <c r="E9" s="123" t="s">
        <v>878</v>
      </c>
      <c r="F9" s="123"/>
      <c r="G9" s="123"/>
      <c r="H9" s="123"/>
      <c r="I9" s="123"/>
      <c r="J9" s="123" t="s">
        <v>879</v>
      </c>
    </row>
    <row r="10" customFormat="false" ht="12.75" hidden="false" customHeight="true" outlineLevel="0" collapsed="false">
      <c r="A10" s="123"/>
      <c r="B10" s="123"/>
      <c r="C10" s="123"/>
      <c r="D10" s="123"/>
      <c r="E10" s="123" t="s">
        <v>880</v>
      </c>
      <c r="F10" s="123"/>
      <c r="G10" s="123" t="s">
        <v>881</v>
      </c>
      <c r="H10" s="123"/>
      <c r="I10" s="123" t="s">
        <v>883</v>
      </c>
      <c r="J10" s="123"/>
    </row>
    <row r="11" customFormat="false" ht="28.3" hidden="false" customHeight="false" outlineLevel="0" collapsed="false">
      <c r="A11" s="123"/>
      <c r="B11" s="123"/>
      <c r="C11" s="123"/>
      <c r="D11" s="123"/>
      <c r="E11" s="123" t="s">
        <v>884</v>
      </c>
      <c r="F11" s="123" t="s">
        <v>885</v>
      </c>
      <c r="G11" s="123" t="s">
        <v>886</v>
      </c>
      <c r="H11" s="123" t="s">
        <v>887</v>
      </c>
      <c r="I11" s="123"/>
      <c r="J11" s="123"/>
    </row>
    <row r="12" customFormat="false" ht="12.75" hidden="false" customHeight="false" outlineLevel="0" collapsed="false">
      <c r="A12" s="124" t="n">
        <v>1</v>
      </c>
      <c r="B12" s="124" t="n">
        <v>2</v>
      </c>
      <c r="C12" s="124" t="n">
        <v>3</v>
      </c>
      <c r="D12" s="124" t="n">
        <v>4</v>
      </c>
      <c r="E12" s="124" t="n">
        <v>5</v>
      </c>
      <c r="F12" s="124" t="n">
        <v>6</v>
      </c>
      <c r="G12" s="124" t="n">
        <v>7</v>
      </c>
      <c r="H12" s="124" t="n">
        <v>8</v>
      </c>
      <c r="I12" s="124" t="n">
        <v>9</v>
      </c>
      <c r="J12" s="124" t="n">
        <v>10</v>
      </c>
    </row>
    <row r="13" customFormat="false" ht="12.75" hidden="false" customHeight="false" outlineLevel="0" collapsed="false">
      <c r="A13" s="125" t="s">
        <v>888</v>
      </c>
      <c r="B13" s="125" t="n">
        <f aca="false">B38+B62+B87+B111+B135</f>
        <v>0</v>
      </c>
      <c r="C13" s="125" t="n">
        <f aca="false">C38+C62+C87+C111+C135</f>
        <v>19443</v>
      </c>
      <c r="D13" s="125" t="n">
        <f aca="false">B13+C13</f>
        <v>19443</v>
      </c>
      <c r="E13" s="126" t="n">
        <f aca="false">E38+E62+E87+E111+E135</f>
        <v>12469.55</v>
      </c>
      <c r="F13" s="126" t="n">
        <f aca="false">F38+F62+F87+F111+F135</f>
        <v>6973.45</v>
      </c>
      <c r="G13" s="126" t="n">
        <f aca="false">G38+G62+G87+G111+G135</f>
        <v>0</v>
      </c>
      <c r="H13" s="126" t="n">
        <f aca="false">H38+H62+H87+H111+H135</f>
        <v>0</v>
      </c>
      <c r="I13" s="124" t="n">
        <f aca="false">SUM(E13:H13)</f>
        <v>19443</v>
      </c>
      <c r="J13" s="124" t="n">
        <f aca="false">D13-I13</f>
        <v>0</v>
      </c>
    </row>
    <row r="14" customFormat="false" ht="12.75" hidden="false" customHeight="false" outlineLevel="0" collapsed="false">
      <c r="A14" s="125" t="s">
        <v>889</v>
      </c>
      <c r="B14" s="125" t="n">
        <f aca="false">B39+B63+B88+B112+B136</f>
        <v>0</v>
      </c>
      <c r="C14" s="125" t="n">
        <f aca="false">C39+C63+C88+C112+C136</f>
        <v>6469</v>
      </c>
      <c r="D14" s="125" t="n">
        <f aca="false">B14+C14</f>
        <v>6469</v>
      </c>
      <c r="E14" s="126" t="n">
        <f aca="false">E39+E63+E88+E112+E136</f>
        <v>1008.4</v>
      </c>
      <c r="F14" s="126" t="n">
        <f aca="false">F39+F63+F88+F112+F136</f>
        <v>5460.6</v>
      </c>
      <c r="G14" s="126" t="n">
        <f aca="false">G39+G63+G88+G112+G136</f>
        <v>0</v>
      </c>
      <c r="H14" s="126" t="n">
        <f aca="false">H39+H63+H88+H112+H136</f>
        <v>0</v>
      </c>
      <c r="I14" s="124" t="n">
        <f aca="false">SUM(E14:H14)</f>
        <v>6469</v>
      </c>
      <c r="J14" s="124" t="n">
        <f aca="false">D14-I14</f>
        <v>0</v>
      </c>
    </row>
    <row r="15" customFormat="false" ht="12.75" hidden="false" customHeight="false" outlineLevel="0" collapsed="false">
      <c r="A15" s="125" t="s">
        <v>891</v>
      </c>
      <c r="B15" s="125" t="n">
        <f aca="false">B40+B64+B89+B113+B137</f>
        <v>0</v>
      </c>
      <c r="C15" s="125" t="n">
        <f aca="false">C40+C64+C89+C113+C137</f>
        <v>2790</v>
      </c>
      <c r="D15" s="125" t="n">
        <f aca="false">B15+C15</f>
        <v>2790</v>
      </c>
      <c r="E15" s="126" t="n">
        <f aca="false">E40+E64+E89+E113+E137</f>
        <v>1125.55</v>
      </c>
      <c r="F15" s="126" t="n">
        <f aca="false">F40+F64+F89+F113+F137</f>
        <v>1664.45</v>
      </c>
      <c r="G15" s="126" t="n">
        <f aca="false">G40+G64+G89+G113+G137</f>
        <v>0</v>
      </c>
      <c r="H15" s="126" t="n">
        <f aca="false">H40+H64+H89+H113+H137</f>
        <v>0</v>
      </c>
      <c r="I15" s="124" t="n">
        <f aca="false">SUM(E15:H15)</f>
        <v>2790</v>
      </c>
      <c r="J15" s="124" t="n">
        <f aca="false">D15-I15</f>
        <v>0</v>
      </c>
    </row>
    <row r="16" customFormat="false" ht="12.75" hidden="false" customHeight="false" outlineLevel="0" collapsed="false">
      <c r="A16" s="125" t="s">
        <v>892</v>
      </c>
      <c r="B16" s="125" t="n">
        <f aca="false">B41+B65+B90+B114+B138</f>
        <v>0</v>
      </c>
      <c r="C16" s="125" t="n">
        <f aca="false">C41+C65+C90+C114+C138</f>
        <v>86</v>
      </c>
      <c r="D16" s="125" t="n">
        <f aca="false">B16+C16</f>
        <v>86</v>
      </c>
      <c r="E16" s="126" t="n">
        <f aca="false">E41+E65+E90+E114+E138</f>
        <v>46.35</v>
      </c>
      <c r="F16" s="126" t="n">
        <f aca="false">F41+F65+F90+F114+F138</f>
        <v>39.65</v>
      </c>
      <c r="G16" s="126" t="n">
        <f aca="false">G41+G65+G90+G114+G138</f>
        <v>0</v>
      </c>
      <c r="H16" s="126" t="n">
        <f aca="false">H41+H65+H90+H114+H138</f>
        <v>0</v>
      </c>
      <c r="I16" s="124" t="n">
        <f aca="false">SUM(E16:H16)</f>
        <v>86</v>
      </c>
      <c r="J16" s="124" t="n">
        <f aca="false">D16-I16</f>
        <v>0</v>
      </c>
    </row>
    <row r="17" customFormat="false" ht="12.75" hidden="false" customHeight="false" outlineLevel="0" collapsed="false">
      <c r="A17" s="125" t="s">
        <v>893</v>
      </c>
      <c r="B17" s="125" t="n">
        <f aca="false">B42+B66+B91+B115+B139</f>
        <v>0</v>
      </c>
      <c r="C17" s="125" t="n">
        <f aca="false">C42+C66+C91+C115+C139</f>
        <v>10</v>
      </c>
      <c r="D17" s="125" t="n">
        <f aca="false">B17+C17</f>
        <v>10</v>
      </c>
      <c r="E17" s="126" t="n">
        <f aca="false">E42+E66+E91+E115+E139</f>
        <v>0</v>
      </c>
      <c r="F17" s="126" t="n">
        <f aca="false">F42+F66+F91+F115+F139</f>
        <v>10</v>
      </c>
      <c r="G17" s="126" t="n">
        <f aca="false">G42+G66+G91+G115+G139</f>
        <v>0</v>
      </c>
      <c r="H17" s="126" t="n">
        <f aca="false">H42+H66+H91+H115+H139</f>
        <v>0</v>
      </c>
      <c r="I17" s="124" t="n">
        <f aca="false">SUM(E17:H17)</f>
        <v>10</v>
      </c>
      <c r="J17" s="124" t="n">
        <f aca="false">D17-I17</f>
        <v>0</v>
      </c>
    </row>
    <row r="18" customFormat="false" ht="12.75" hidden="false" customHeight="false" outlineLevel="0" collapsed="false">
      <c r="A18" s="125" t="s">
        <v>894</v>
      </c>
      <c r="B18" s="125" t="n">
        <f aca="false">B43+B67+B92+B116+B140</f>
        <v>0</v>
      </c>
      <c r="C18" s="125" t="n">
        <f aca="false">C43+C67+C92+C116+C140</f>
        <v>4897</v>
      </c>
      <c r="D18" s="125" t="n">
        <f aca="false">B18+C18</f>
        <v>4897</v>
      </c>
      <c r="E18" s="126" t="n">
        <f aca="false">E43+E67+E92+E116+E140</f>
        <v>1538.6</v>
      </c>
      <c r="F18" s="126" t="n">
        <f aca="false">F43+F67+F92+F116+F140</f>
        <v>3358.4</v>
      </c>
      <c r="G18" s="126" t="n">
        <f aca="false">G43+G67+G92+G116+G140</f>
        <v>0</v>
      </c>
      <c r="H18" s="126" t="n">
        <f aca="false">H43+H67+H92+H116+H140</f>
        <v>0</v>
      </c>
      <c r="I18" s="124" t="n">
        <f aca="false">SUM(E18:H18)</f>
        <v>4897</v>
      </c>
      <c r="J18" s="124" t="n">
        <f aca="false">D18-I18</f>
        <v>0</v>
      </c>
    </row>
    <row r="19" customFormat="false" ht="12.75" hidden="false" customHeight="false" outlineLevel="0" collapsed="false">
      <c r="A19" s="125" t="s">
        <v>895</v>
      </c>
      <c r="B19" s="125" t="n">
        <f aca="false">B44+B68+B93+B117+B141</f>
        <v>0</v>
      </c>
      <c r="C19" s="125" t="n">
        <f aca="false">C44+C68+C93+C117+C141</f>
        <v>1207</v>
      </c>
      <c r="D19" s="125" t="n">
        <f aca="false">B19+C19</f>
        <v>1207</v>
      </c>
      <c r="E19" s="126" t="n">
        <f aca="false">E44+E68+E93+E117+E141</f>
        <v>724.45</v>
      </c>
      <c r="F19" s="126" t="n">
        <f aca="false">F44+F68+F93+F117+F141</f>
        <v>482.55</v>
      </c>
      <c r="G19" s="126" t="n">
        <f aca="false">G44+G68+G93+G117+G141</f>
        <v>0</v>
      </c>
      <c r="H19" s="126" t="n">
        <f aca="false">H44+H68+H93+H117+H141</f>
        <v>0</v>
      </c>
      <c r="I19" s="124" t="n">
        <f aca="false">SUM(E19:H19)</f>
        <v>1207</v>
      </c>
      <c r="J19" s="124" t="n">
        <f aca="false">D19-I19</f>
        <v>0</v>
      </c>
    </row>
    <row r="20" customFormat="false" ht="12.75" hidden="false" customHeight="false" outlineLevel="0" collapsed="false">
      <c r="A20" s="125" t="s">
        <v>896</v>
      </c>
      <c r="B20" s="125" t="n">
        <f aca="false">B45+B69+B94+B118+B142</f>
        <v>0</v>
      </c>
      <c r="C20" s="125" t="n">
        <f aca="false">C45+C69+C94+C118+C142</f>
        <v>625</v>
      </c>
      <c r="D20" s="125" t="n">
        <f aca="false">B20+C20</f>
        <v>625</v>
      </c>
      <c r="E20" s="126" t="n">
        <f aca="false">E45+E69+E94+E118+E142</f>
        <v>347.35</v>
      </c>
      <c r="F20" s="126" t="n">
        <f aca="false">F45+F69+F94+F118+F142</f>
        <v>277.65</v>
      </c>
      <c r="G20" s="126" t="n">
        <f aca="false">G45+G69+G94+G118+G142</f>
        <v>0</v>
      </c>
      <c r="H20" s="126" t="n">
        <f aca="false">H45+H69+H94+H118+H142</f>
        <v>0</v>
      </c>
      <c r="I20" s="124" t="n">
        <f aca="false">SUM(E20:H20)</f>
        <v>625</v>
      </c>
      <c r="J20" s="124" t="n">
        <f aca="false">D20-I20</f>
        <v>0</v>
      </c>
    </row>
    <row r="21" customFormat="false" ht="12.75" hidden="false" customHeight="false" outlineLevel="0" collapsed="false">
      <c r="A21" s="125" t="s">
        <v>897</v>
      </c>
      <c r="B21" s="125" t="n">
        <f aca="false">B46+B70+B95+B119+B143</f>
        <v>0</v>
      </c>
      <c r="C21" s="125" t="n">
        <f aca="false">C46+C70+C95+C119+C143</f>
        <v>9</v>
      </c>
      <c r="D21" s="125" t="n">
        <f aca="false">B21+C21</f>
        <v>9</v>
      </c>
      <c r="E21" s="126" t="n">
        <f aca="false">E46+E70+E95+E119+E143</f>
        <v>1.3</v>
      </c>
      <c r="F21" s="126" t="n">
        <f aca="false">F46+F70+F95+F119+F143</f>
        <v>7.7</v>
      </c>
      <c r="G21" s="126" t="n">
        <f aca="false">G46+G70+G95+G119+G143</f>
        <v>0</v>
      </c>
      <c r="H21" s="126" t="n">
        <f aca="false">H46+H70+H95+H119+H143</f>
        <v>0</v>
      </c>
      <c r="I21" s="124" t="n">
        <f aca="false">SUM(E21:H21)</f>
        <v>9</v>
      </c>
      <c r="J21" s="124" t="n">
        <f aca="false">D21-I21</f>
        <v>0</v>
      </c>
    </row>
    <row r="22" customFormat="false" ht="12.75" hidden="false" customHeight="false" outlineLevel="0" collapsed="false">
      <c r="A22" s="125" t="s">
        <v>898</v>
      </c>
      <c r="B22" s="125" t="n">
        <f aca="false">B47+B71+B96+B120+B144</f>
        <v>0</v>
      </c>
      <c r="C22" s="125" t="n">
        <f aca="false">C47+C71+C96+C120+C144</f>
        <v>814</v>
      </c>
      <c r="D22" s="125" t="n">
        <f aca="false">B22+C22</f>
        <v>814</v>
      </c>
      <c r="E22" s="126" t="n">
        <f aca="false">E47+E71+E96+E120+E144</f>
        <v>109.8</v>
      </c>
      <c r="F22" s="126" t="n">
        <f aca="false">F47+F71+F96+F120+F144</f>
        <v>704.2</v>
      </c>
      <c r="G22" s="126" t="n">
        <f aca="false">G47+G71+G96+G120+G144</f>
        <v>0</v>
      </c>
      <c r="H22" s="126" t="n">
        <f aca="false">H47+H71+H96+H120+H144</f>
        <v>0</v>
      </c>
      <c r="I22" s="124" t="n">
        <f aca="false">SUM(E22:H22)</f>
        <v>814</v>
      </c>
      <c r="J22" s="124" t="n">
        <f aca="false">D22-I22</f>
        <v>0</v>
      </c>
    </row>
    <row r="23" customFormat="false" ht="12.75" hidden="false" customHeight="false" outlineLevel="0" collapsed="false">
      <c r="A23" s="125" t="s">
        <v>899</v>
      </c>
      <c r="B23" s="125" t="n">
        <f aca="false">B48+B72+B97+B121+B145</f>
        <v>0</v>
      </c>
      <c r="C23" s="125" t="n">
        <f aca="false">C48+C72+C97+C121+C145</f>
        <v>912</v>
      </c>
      <c r="D23" s="125" t="n">
        <f aca="false">B23+C23</f>
        <v>912</v>
      </c>
      <c r="E23" s="126" t="n">
        <f aca="false">E48+E72+E97+E121+E145</f>
        <v>624.35</v>
      </c>
      <c r="F23" s="126" t="n">
        <f aca="false">F48+F72+F97+F121+F145</f>
        <v>287.65</v>
      </c>
      <c r="G23" s="126" t="n">
        <f aca="false">G48+G72+G97+G121+G145</f>
        <v>0</v>
      </c>
      <c r="H23" s="126" t="n">
        <f aca="false">H48+H72+H97+H121+H145</f>
        <v>0</v>
      </c>
      <c r="I23" s="124" t="n">
        <f aca="false">SUM(E23:H23)</f>
        <v>912</v>
      </c>
      <c r="J23" s="124" t="n">
        <f aca="false">D23-I23</f>
        <v>0</v>
      </c>
    </row>
    <row r="24" customFormat="false" ht="12.75" hidden="false" customHeight="false" outlineLevel="0" collapsed="false">
      <c r="A24" s="125" t="s">
        <v>900</v>
      </c>
      <c r="B24" s="125" t="n">
        <f aca="false">B49+B73+B98+B122+B146</f>
        <v>0</v>
      </c>
      <c r="C24" s="125" t="n">
        <f aca="false">C49+C73+C98+C122+C146</f>
        <v>968</v>
      </c>
      <c r="D24" s="125" t="n">
        <f aca="false">B24+C24</f>
        <v>968</v>
      </c>
      <c r="E24" s="126" t="n">
        <f aca="false">E49+E73+E98+E122+E146</f>
        <v>407.95</v>
      </c>
      <c r="F24" s="126" t="n">
        <f aca="false">F49+F73+F98+F122+F146</f>
        <v>560.05</v>
      </c>
      <c r="G24" s="126" t="n">
        <f aca="false">G49+G73+G98+G122+G146</f>
        <v>0</v>
      </c>
      <c r="H24" s="126" t="n">
        <f aca="false">H49+H73+H98+H122+H146</f>
        <v>0</v>
      </c>
      <c r="I24" s="124" t="n">
        <f aca="false">SUM(E24:H24)</f>
        <v>968</v>
      </c>
      <c r="J24" s="124" t="n">
        <f aca="false">D24-I24</f>
        <v>0</v>
      </c>
    </row>
    <row r="25" customFormat="false" ht="12.75" hidden="false" customHeight="false" outlineLevel="0" collapsed="false">
      <c r="A25" s="125" t="s">
        <v>901</v>
      </c>
      <c r="B25" s="125" t="n">
        <f aca="false">B50+B74+B99+B123+B147</f>
        <v>0</v>
      </c>
      <c r="C25" s="125" t="n">
        <f aca="false">C50+C74+C99+C123+C147</f>
        <v>418</v>
      </c>
      <c r="D25" s="125" t="n">
        <f aca="false">B25+C25</f>
        <v>418</v>
      </c>
      <c r="E25" s="126" t="n">
        <f aca="false">E50+E74+E99+E123+E147</f>
        <v>58.8</v>
      </c>
      <c r="F25" s="126" t="n">
        <f aca="false">F50+F74+F99+F123+F147</f>
        <v>359.2</v>
      </c>
      <c r="G25" s="126" t="n">
        <f aca="false">G50+G74+G99+G123+G147</f>
        <v>0</v>
      </c>
      <c r="H25" s="126" t="n">
        <f aca="false">H50+H74+H99+H123+H147</f>
        <v>0</v>
      </c>
      <c r="I25" s="124" t="n">
        <f aca="false">SUM(E25:H25)</f>
        <v>418</v>
      </c>
      <c r="J25" s="124" t="n">
        <f aca="false">D25-I25</f>
        <v>0</v>
      </c>
    </row>
    <row r="26" customFormat="false" ht="12.75" hidden="false" customHeight="false" outlineLevel="0" collapsed="false">
      <c r="A26" s="125" t="s">
        <v>902</v>
      </c>
      <c r="B26" s="125" t="n">
        <f aca="false">B51+B75+B100+B124+B148</f>
        <v>0</v>
      </c>
      <c r="C26" s="125" t="n">
        <f aca="false">C51+C75+C100+C124+C148</f>
        <v>137</v>
      </c>
      <c r="D26" s="125" t="n">
        <f aca="false">B26+C26</f>
        <v>137</v>
      </c>
      <c r="E26" s="126" t="n">
        <f aca="false">E51+E75+E100+E124+E148</f>
        <v>59.4</v>
      </c>
      <c r="F26" s="126" t="n">
        <f aca="false">F51+F75+F100+F124+F148</f>
        <v>77.6</v>
      </c>
      <c r="G26" s="126" t="n">
        <f aca="false">G51+G75+G100+G124+G148</f>
        <v>0</v>
      </c>
      <c r="H26" s="126" t="n">
        <f aca="false">H51+H75+H100+H124+H148</f>
        <v>0</v>
      </c>
      <c r="I26" s="124" t="n">
        <f aca="false">SUM(E26:H26)</f>
        <v>137</v>
      </c>
      <c r="J26" s="124" t="n">
        <f aca="false">D26-I26</f>
        <v>0</v>
      </c>
    </row>
    <row r="27" customFormat="false" ht="12.75" hidden="false" customHeight="false" outlineLevel="0" collapsed="false">
      <c r="A27" s="125" t="s">
        <v>903</v>
      </c>
      <c r="B27" s="125" t="n">
        <f aca="false">B52+B76+B101+B125+B149</f>
        <v>0</v>
      </c>
      <c r="C27" s="125" t="n">
        <f aca="false">C52+C76+C101+C125+C149</f>
        <v>760</v>
      </c>
      <c r="D27" s="125" t="n">
        <f aca="false">B27+C27</f>
        <v>760</v>
      </c>
      <c r="E27" s="126" t="n">
        <f aca="false">E52+E76+E101+E125+E149</f>
        <v>432.25</v>
      </c>
      <c r="F27" s="126" t="n">
        <f aca="false">F52+F76+F101+F125+F149</f>
        <v>327.75</v>
      </c>
      <c r="G27" s="126" t="n">
        <f aca="false">G52+G76+G101+G125+G149</f>
        <v>0</v>
      </c>
      <c r="H27" s="126" t="n">
        <f aca="false">H52+H76+H101+H125+H149</f>
        <v>0</v>
      </c>
      <c r="I27" s="124" t="n">
        <f aca="false">SUM(E27:H27)</f>
        <v>760</v>
      </c>
      <c r="J27" s="124" t="n">
        <f aca="false">D27-I27</f>
        <v>0</v>
      </c>
    </row>
    <row r="28" customFormat="false" ht="12.75" hidden="false" customHeight="false" outlineLevel="0" collapsed="false">
      <c r="A28" s="125" t="s">
        <v>904</v>
      </c>
      <c r="B28" s="125" t="n">
        <f aca="false">B53+B77+B102+B126+B150</f>
        <v>0</v>
      </c>
      <c r="C28" s="125" t="n">
        <f aca="false">C53+C77+C102+C126+C150</f>
        <v>52</v>
      </c>
      <c r="D28" s="125" t="n">
        <f aca="false">B28+C28</f>
        <v>52</v>
      </c>
      <c r="E28" s="126" t="n">
        <f aca="false">E53+E77+E102+E126+E150</f>
        <v>15.15</v>
      </c>
      <c r="F28" s="126" t="n">
        <f aca="false">F53+F77+F102+F126+F150</f>
        <v>36.85</v>
      </c>
      <c r="G28" s="126" t="n">
        <f aca="false">G53+G77+G102+G126+G150</f>
        <v>0</v>
      </c>
      <c r="H28" s="126" t="n">
        <f aca="false">H53+H77+H102+H126+H150</f>
        <v>0</v>
      </c>
      <c r="I28" s="124" t="n">
        <f aca="false">SUM(E28:H28)</f>
        <v>52</v>
      </c>
      <c r="J28" s="124" t="n">
        <f aca="false">D28-I28</f>
        <v>0</v>
      </c>
    </row>
    <row r="29" customFormat="false" ht="12.75" hidden="false" customHeight="false" outlineLevel="0" collapsed="false">
      <c r="A29" s="125" t="s">
        <v>905</v>
      </c>
      <c r="B29" s="125" t="n">
        <f aca="false">B54+B78+B103+B127+B151</f>
        <v>0</v>
      </c>
      <c r="C29" s="125" t="n">
        <f aca="false">C54+C78+C103+C127+C151</f>
        <v>70</v>
      </c>
      <c r="D29" s="125" t="n">
        <f aca="false">B29+C29</f>
        <v>70</v>
      </c>
      <c r="E29" s="126" t="n">
        <f aca="false">E54+E78+E103+E127+E151</f>
        <v>48</v>
      </c>
      <c r="F29" s="126" t="n">
        <f aca="false">F54+F78+F103+F127+F151</f>
        <v>22</v>
      </c>
      <c r="G29" s="126" t="n">
        <f aca="false">G54+G78+G103+G127+G151</f>
        <v>0</v>
      </c>
      <c r="H29" s="126" t="n">
        <f aca="false">H54+H78+H103+H127+H151</f>
        <v>0</v>
      </c>
      <c r="I29" s="124" t="n">
        <f aca="false">SUM(E29:H29)</f>
        <v>70</v>
      </c>
      <c r="J29" s="124" t="n">
        <f aca="false">D29-I29</f>
        <v>0</v>
      </c>
    </row>
    <row r="30" customFormat="false" ht="12.75" hidden="false" customHeight="false" outlineLevel="0" collapsed="false">
      <c r="A30" s="123" t="s">
        <v>20</v>
      </c>
      <c r="B30" s="123"/>
      <c r="C30" s="123" t="n">
        <f aca="false">SUM(C13:C29)</f>
        <v>39667</v>
      </c>
      <c r="D30" s="123" t="n">
        <f aca="false">SUM(D13:D29)</f>
        <v>39667</v>
      </c>
      <c r="E30" s="127" t="n">
        <f aca="false">SUM(E13:E29)</f>
        <v>19017.25</v>
      </c>
      <c r="F30" s="127" t="n">
        <f aca="false">SUM(F13:F29)</f>
        <v>20649.75</v>
      </c>
      <c r="G30" s="123" t="n">
        <f aca="false">SUM(G13:G29)</f>
        <v>0</v>
      </c>
      <c r="H30" s="123" t="n">
        <f aca="false">SUM(H13:H29)</f>
        <v>0</v>
      </c>
      <c r="I30" s="123" t="n">
        <f aca="false">SUM(I13:I29)</f>
        <v>39667</v>
      </c>
      <c r="J30" s="123" t="n">
        <f aca="false">SUM(J13:J29)</f>
        <v>0</v>
      </c>
    </row>
    <row r="32" customFormat="false" ht="12.75" hidden="true" customHeight="false" outlineLevel="0" collapsed="false"/>
    <row r="33" customFormat="false" ht="15" hidden="true" customHeight="false" outlineLevel="0" collapsed="false">
      <c r="A33" s="122" t="s">
        <v>911</v>
      </c>
    </row>
    <row r="34" customFormat="false" ht="14.25" hidden="true" customHeight="true" outlineLevel="0" collapsed="false">
      <c r="A34" s="125" t="s">
        <v>874</v>
      </c>
      <c r="B34" s="125" t="s">
        <v>875</v>
      </c>
      <c r="C34" s="125" t="s">
        <v>876</v>
      </c>
      <c r="D34" s="125" t="s">
        <v>877</v>
      </c>
      <c r="E34" s="125" t="s">
        <v>878</v>
      </c>
      <c r="F34" s="125"/>
      <c r="G34" s="125"/>
      <c r="H34" s="125"/>
      <c r="I34" s="125"/>
      <c r="J34" s="125" t="s">
        <v>879</v>
      </c>
    </row>
    <row r="35" customFormat="false" ht="13.5" hidden="true" customHeight="true" outlineLevel="0" collapsed="false">
      <c r="A35" s="125"/>
      <c r="B35" s="125"/>
      <c r="C35" s="125"/>
      <c r="D35" s="125"/>
      <c r="E35" s="125" t="s">
        <v>880</v>
      </c>
      <c r="F35" s="125"/>
      <c r="G35" s="125" t="s">
        <v>881</v>
      </c>
      <c r="H35" s="125"/>
      <c r="I35" s="125" t="s">
        <v>883</v>
      </c>
      <c r="J35" s="125"/>
    </row>
    <row r="36" customFormat="false" ht="28.3" hidden="true" customHeight="false" outlineLevel="0" collapsed="false">
      <c r="A36" s="125"/>
      <c r="B36" s="125"/>
      <c r="C36" s="125"/>
      <c r="D36" s="125"/>
      <c r="E36" s="125" t="s">
        <v>884</v>
      </c>
      <c r="F36" s="125" t="s">
        <v>885</v>
      </c>
      <c r="G36" s="125" t="s">
        <v>886</v>
      </c>
      <c r="H36" s="125" t="s">
        <v>887</v>
      </c>
      <c r="I36" s="125"/>
      <c r="J36" s="125"/>
    </row>
    <row r="37" customFormat="false" ht="12.75" hidden="true" customHeight="false" outlineLevel="0" collapsed="false">
      <c r="A37" s="128" t="n">
        <v>1</v>
      </c>
      <c r="B37" s="128" t="n">
        <v>2</v>
      </c>
      <c r="C37" s="128" t="n">
        <v>3</v>
      </c>
      <c r="D37" s="128" t="n">
        <v>4</v>
      </c>
      <c r="E37" s="128" t="n">
        <v>5</v>
      </c>
      <c r="F37" s="128" t="n">
        <v>6</v>
      </c>
      <c r="G37" s="128" t="n">
        <v>7</v>
      </c>
      <c r="H37" s="128" t="n">
        <v>8</v>
      </c>
      <c r="I37" s="128" t="n">
        <v>9</v>
      </c>
      <c r="J37" s="128" t="n">
        <v>10</v>
      </c>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c r="BR37" s="129"/>
      <c r="BS37" s="129"/>
      <c r="BT37" s="129"/>
      <c r="BU37" s="129"/>
      <c r="BV37" s="129"/>
      <c r="BW37" s="129"/>
      <c r="BX37" s="129"/>
      <c r="BY37" s="129"/>
      <c r="BZ37" s="129"/>
      <c r="CA37" s="129"/>
      <c r="CB37" s="129"/>
      <c r="CC37" s="129"/>
      <c r="CD37" s="129"/>
      <c r="CE37" s="129"/>
      <c r="CF37" s="129"/>
      <c r="CG37" s="129"/>
      <c r="CH37" s="129"/>
      <c r="CI37" s="129"/>
      <c r="CJ37" s="129"/>
      <c r="CK37" s="129"/>
      <c r="CL37" s="129"/>
      <c r="CM37" s="129"/>
      <c r="CN37" s="129"/>
      <c r="CO37" s="129"/>
      <c r="CP37" s="129"/>
      <c r="CQ37" s="129"/>
      <c r="CR37" s="129"/>
      <c r="CS37" s="129"/>
      <c r="CT37" s="129"/>
      <c r="CU37" s="129"/>
      <c r="CV37" s="129"/>
      <c r="CW37" s="129"/>
      <c r="CX37" s="129"/>
      <c r="CY37" s="129"/>
      <c r="CZ37" s="129"/>
      <c r="DA37" s="129"/>
      <c r="DB37" s="129"/>
      <c r="DC37" s="129"/>
      <c r="DD37" s="129"/>
      <c r="DE37" s="129"/>
      <c r="DF37" s="129"/>
      <c r="DG37" s="129"/>
      <c r="DH37" s="129"/>
      <c r="DI37" s="129"/>
      <c r="DJ37" s="129"/>
      <c r="DK37" s="129"/>
      <c r="DL37" s="129"/>
      <c r="DM37" s="129"/>
      <c r="DN37" s="129"/>
      <c r="DO37" s="129"/>
      <c r="DP37" s="129"/>
      <c r="DQ37" s="129"/>
      <c r="DR37" s="129"/>
      <c r="DS37" s="129"/>
      <c r="DT37" s="129"/>
      <c r="DU37" s="129"/>
      <c r="DV37" s="129"/>
      <c r="DW37" s="129"/>
      <c r="DX37" s="129"/>
      <c r="DY37" s="129"/>
      <c r="DZ37" s="129"/>
      <c r="EA37" s="129"/>
      <c r="EB37" s="129"/>
      <c r="EC37" s="129"/>
      <c r="ED37" s="129"/>
      <c r="EE37" s="129"/>
      <c r="EF37" s="129"/>
      <c r="EG37" s="129"/>
      <c r="EH37" s="129"/>
      <c r="EI37" s="129"/>
      <c r="EJ37" s="129"/>
      <c r="EK37" s="129"/>
      <c r="EL37" s="129"/>
      <c r="EM37" s="129"/>
      <c r="EN37" s="129"/>
      <c r="EO37" s="129"/>
      <c r="EP37" s="129"/>
      <c r="EQ37" s="129"/>
      <c r="ER37" s="129"/>
      <c r="ES37" s="129"/>
      <c r="ET37" s="129"/>
      <c r="EU37" s="129"/>
      <c r="EV37" s="129"/>
      <c r="EW37" s="129"/>
      <c r="EX37" s="129"/>
      <c r="EY37" s="129"/>
      <c r="EZ37" s="129"/>
      <c r="FA37" s="129"/>
      <c r="FB37" s="129"/>
      <c r="FC37" s="129"/>
      <c r="FD37" s="129"/>
      <c r="FE37" s="129"/>
      <c r="FF37" s="129"/>
      <c r="FG37" s="129"/>
      <c r="FH37" s="129"/>
      <c r="FI37" s="129"/>
      <c r="FJ37" s="129"/>
      <c r="FK37" s="129"/>
      <c r="FL37" s="129"/>
      <c r="FM37" s="129"/>
      <c r="FN37" s="129"/>
      <c r="FO37" s="129"/>
      <c r="FP37" s="129"/>
      <c r="FQ37" s="129"/>
      <c r="FR37" s="129"/>
      <c r="FS37" s="129"/>
      <c r="FT37" s="129"/>
      <c r="FU37" s="129"/>
      <c r="FV37" s="129"/>
      <c r="FW37" s="129"/>
      <c r="FX37" s="129"/>
      <c r="FY37" s="129"/>
      <c r="FZ37" s="129"/>
      <c r="GA37" s="129"/>
      <c r="GB37" s="129"/>
      <c r="GC37" s="129"/>
      <c r="GD37" s="129"/>
      <c r="GE37" s="129"/>
      <c r="GF37" s="129"/>
      <c r="GG37" s="129"/>
      <c r="GH37" s="129"/>
      <c r="GI37" s="129"/>
      <c r="GJ37" s="129"/>
      <c r="GK37" s="129"/>
      <c r="GL37" s="129"/>
      <c r="GM37" s="129"/>
      <c r="GN37" s="129"/>
      <c r="GO37" s="129"/>
      <c r="GP37" s="129"/>
      <c r="GQ37" s="129"/>
      <c r="GR37" s="129"/>
      <c r="GS37" s="129"/>
      <c r="GT37" s="129"/>
      <c r="GU37" s="129"/>
      <c r="GV37" s="129"/>
      <c r="GW37" s="129"/>
      <c r="GX37" s="129"/>
      <c r="GY37" s="129"/>
      <c r="GZ37" s="129"/>
      <c r="HA37" s="129"/>
      <c r="HB37" s="129"/>
      <c r="HC37" s="129"/>
      <c r="HD37" s="129"/>
      <c r="HE37" s="129"/>
      <c r="HF37" s="129"/>
      <c r="HG37" s="129"/>
      <c r="HH37" s="129"/>
      <c r="HI37" s="129"/>
      <c r="HJ37" s="129"/>
      <c r="HK37" s="129"/>
      <c r="HL37" s="129"/>
      <c r="HM37" s="129"/>
      <c r="HN37" s="129"/>
      <c r="HO37" s="129"/>
      <c r="HP37" s="129"/>
      <c r="HQ37" s="129"/>
      <c r="HR37" s="129"/>
      <c r="HS37" s="129"/>
      <c r="HT37" s="129"/>
      <c r="HU37" s="129"/>
      <c r="HV37" s="129"/>
      <c r="HW37" s="129"/>
      <c r="HX37" s="129"/>
      <c r="HY37" s="129"/>
      <c r="HZ37" s="129"/>
      <c r="IA37" s="129"/>
      <c r="IB37" s="129"/>
      <c r="IC37" s="129"/>
      <c r="ID37" s="129"/>
      <c r="IE37" s="129"/>
      <c r="IF37" s="129"/>
      <c r="IG37" s="129"/>
      <c r="IH37" s="129"/>
      <c r="II37" s="129"/>
      <c r="IJ37" s="129"/>
      <c r="IK37" s="129"/>
      <c r="IL37" s="129"/>
      <c r="IM37" s="129"/>
      <c r="IN37" s="129"/>
      <c r="IO37" s="129"/>
      <c r="IP37" s="129"/>
      <c r="IQ37" s="129"/>
      <c r="IR37" s="129"/>
      <c r="IS37" s="129"/>
      <c r="IT37" s="129"/>
      <c r="IU37" s="129"/>
      <c r="IV37" s="129"/>
      <c r="IW37" s="129"/>
    </row>
    <row r="38" customFormat="false" ht="12.75" hidden="true" customHeight="false" outlineLevel="0" collapsed="false">
      <c r="A38" s="125" t="s">
        <v>888</v>
      </c>
      <c r="B38" s="125" t="n">
        <v>0</v>
      </c>
      <c r="C38" s="125" t="n">
        <v>1525</v>
      </c>
      <c r="D38" s="125" t="n">
        <f aca="false">B38+C38</f>
        <v>1525</v>
      </c>
      <c r="E38" s="125" t="n">
        <v>837</v>
      </c>
      <c r="F38" s="125" t="n">
        <v>688</v>
      </c>
      <c r="G38" s="125" t="n">
        <v>0</v>
      </c>
      <c r="H38" s="125" t="n">
        <v>0</v>
      </c>
      <c r="I38" s="124" t="n">
        <f aca="false">SUM(E38:H38)</f>
        <v>1525</v>
      </c>
      <c r="J38" s="124" t="n">
        <f aca="false">D38-I38</f>
        <v>0</v>
      </c>
    </row>
    <row r="39" customFormat="false" ht="12.75" hidden="true" customHeight="false" outlineLevel="0" collapsed="false">
      <c r="A39" s="125" t="s">
        <v>889</v>
      </c>
      <c r="B39" s="125" t="n">
        <v>0</v>
      </c>
      <c r="C39" s="125" t="n">
        <v>608</v>
      </c>
      <c r="D39" s="125" t="n">
        <f aca="false">B39+C39</f>
        <v>608</v>
      </c>
      <c r="E39" s="125" t="n">
        <v>260</v>
      </c>
      <c r="F39" s="125" t="n">
        <v>348</v>
      </c>
      <c r="G39" s="130" t="n">
        <v>0</v>
      </c>
      <c r="H39" s="125" t="n">
        <v>0</v>
      </c>
      <c r="I39" s="124" t="n">
        <f aca="false">SUM(E39:H39)</f>
        <v>608</v>
      </c>
      <c r="J39" s="124" t="n">
        <f aca="false">D39-I39</f>
        <v>0</v>
      </c>
    </row>
    <row r="40" customFormat="false" ht="12.75" hidden="true" customHeight="false" outlineLevel="0" collapsed="false">
      <c r="A40" s="125" t="s">
        <v>891</v>
      </c>
      <c r="B40" s="125" t="n">
        <v>0</v>
      </c>
      <c r="C40" s="125" t="n">
        <v>113</v>
      </c>
      <c r="D40" s="125" t="n">
        <f aca="false">B40+C40</f>
        <v>113</v>
      </c>
      <c r="E40" s="125" t="n">
        <v>35</v>
      </c>
      <c r="F40" s="125" t="n">
        <v>78</v>
      </c>
      <c r="G40" s="125" t="n">
        <v>0</v>
      </c>
      <c r="H40" s="125" t="n">
        <v>0</v>
      </c>
      <c r="I40" s="124" t="n">
        <f aca="false">SUM(E40:H40)</f>
        <v>113</v>
      </c>
      <c r="J40" s="124" t="n">
        <f aca="false">D40-I40</f>
        <v>0</v>
      </c>
    </row>
    <row r="41" customFormat="false" ht="12.75" hidden="true" customHeight="false" outlineLevel="0" collapsed="false">
      <c r="A41" s="125" t="s">
        <v>892</v>
      </c>
      <c r="B41" s="125" t="n">
        <v>0</v>
      </c>
      <c r="C41" s="125" t="n">
        <v>12</v>
      </c>
      <c r="D41" s="125" t="n">
        <f aca="false">B41+C41</f>
        <v>12</v>
      </c>
      <c r="E41" s="125" t="n">
        <v>8</v>
      </c>
      <c r="F41" s="125" t="n">
        <v>4</v>
      </c>
      <c r="G41" s="125" t="n">
        <v>0</v>
      </c>
      <c r="H41" s="125" t="n">
        <v>0</v>
      </c>
      <c r="I41" s="124" t="n">
        <f aca="false">SUM(E41:H41)</f>
        <v>12</v>
      </c>
      <c r="J41" s="124" t="n">
        <f aca="false">D41-I41</f>
        <v>0</v>
      </c>
    </row>
    <row r="42" customFormat="false" ht="12.75" hidden="true" customHeight="false" outlineLevel="0" collapsed="false">
      <c r="A42" s="125" t="s">
        <v>893</v>
      </c>
      <c r="B42" s="125" t="n">
        <v>0</v>
      </c>
      <c r="C42" s="125" t="n">
        <v>0</v>
      </c>
      <c r="D42" s="125" t="n">
        <f aca="false">B42+C42</f>
        <v>0</v>
      </c>
      <c r="E42" s="125" t="n">
        <v>0</v>
      </c>
      <c r="F42" s="125" t="n">
        <v>0</v>
      </c>
      <c r="G42" s="125" t="n">
        <v>0</v>
      </c>
      <c r="H42" s="125" t="n">
        <v>0</v>
      </c>
      <c r="I42" s="124" t="n">
        <f aca="false">SUM(E42:H42)</f>
        <v>0</v>
      </c>
      <c r="J42" s="124" t="n">
        <f aca="false">D42-I42</f>
        <v>0</v>
      </c>
    </row>
    <row r="43" customFormat="false" ht="12.75" hidden="true" customHeight="false" outlineLevel="0" collapsed="false">
      <c r="A43" s="125" t="s">
        <v>894</v>
      </c>
      <c r="B43" s="125" t="n">
        <v>0</v>
      </c>
      <c r="C43" s="125" t="n">
        <v>2921</v>
      </c>
      <c r="D43" s="125" t="n">
        <f aca="false">B43+C43</f>
        <v>2921</v>
      </c>
      <c r="E43" s="125" t="n">
        <v>1037</v>
      </c>
      <c r="F43" s="125" t="n">
        <v>1884</v>
      </c>
      <c r="G43" s="125" t="n">
        <v>0</v>
      </c>
      <c r="H43" s="125" t="n">
        <v>0</v>
      </c>
      <c r="I43" s="124" t="n">
        <f aca="false">SUM(E43:H43)</f>
        <v>2921</v>
      </c>
      <c r="J43" s="124" t="n">
        <f aca="false">D43-I43</f>
        <v>0</v>
      </c>
    </row>
    <row r="44" customFormat="false" ht="12.75" hidden="true" customHeight="false" outlineLevel="0" collapsed="false">
      <c r="A44" s="125" t="s">
        <v>895</v>
      </c>
      <c r="B44" s="125" t="n">
        <v>0</v>
      </c>
      <c r="C44" s="125" t="n">
        <v>958</v>
      </c>
      <c r="D44" s="125" t="n">
        <f aca="false">B44+C44</f>
        <v>958</v>
      </c>
      <c r="E44" s="125" t="n">
        <v>586</v>
      </c>
      <c r="F44" s="125" t="n">
        <v>372</v>
      </c>
      <c r="G44" s="125" t="n">
        <v>0</v>
      </c>
      <c r="H44" s="125" t="n">
        <v>0</v>
      </c>
      <c r="I44" s="124" t="n">
        <f aca="false">SUM(E44:H44)</f>
        <v>958</v>
      </c>
      <c r="J44" s="124" t="n">
        <f aca="false">D44-I44</f>
        <v>0</v>
      </c>
    </row>
    <row r="45" customFormat="false" ht="12.75" hidden="true" customHeight="false" outlineLevel="0" collapsed="false">
      <c r="A45" s="125" t="s">
        <v>896</v>
      </c>
      <c r="B45" s="125" t="n">
        <v>0</v>
      </c>
      <c r="C45" s="125" t="n">
        <v>91</v>
      </c>
      <c r="D45" s="125" t="n">
        <f aca="false">B45+C45</f>
        <v>91</v>
      </c>
      <c r="E45" s="125" t="n">
        <v>8</v>
      </c>
      <c r="F45" s="125" t="n">
        <v>83</v>
      </c>
      <c r="G45" s="125" t="n">
        <v>0</v>
      </c>
      <c r="H45" s="125" t="n">
        <v>0</v>
      </c>
      <c r="I45" s="124" t="n">
        <f aca="false">SUM(E45:H45)</f>
        <v>91</v>
      </c>
      <c r="J45" s="124" t="n">
        <f aca="false">D45-I45</f>
        <v>0</v>
      </c>
    </row>
    <row r="46" customFormat="false" ht="12.75" hidden="true" customHeight="false" outlineLevel="0" collapsed="false">
      <c r="A46" s="125" t="s">
        <v>897</v>
      </c>
      <c r="B46" s="125" t="n">
        <v>0</v>
      </c>
      <c r="C46" s="125" t="n">
        <v>7</v>
      </c>
      <c r="D46" s="125" t="n">
        <f aca="false">B46+C46</f>
        <v>7</v>
      </c>
      <c r="E46" s="125" t="n">
        <v>0</v>
      </c>
      <c r="F46" s="125" t="n">
        <v>7</v>
      </c>
      <c r="G46" s="125" t="n">
        <v>0</v>
      </c>
      <c r="H46" s="125" t="n">
        <v>0</v>
      </c>
      <c r="I46" s="124" t="n">
        <f aca="false">SUM(E46:H46)</f>
        <v>7</v>
      </c>
      <c r="J46" s="124" t="n">
        <f aca="false">D46-I46</f>
        <v>0</v>
      </c>
    </row>
    <row r="47" customFormat="false" ht="12.75" hidden="true" customHeight="false" outlineLevel="0" collapsed="false">
      <c r="A47" s="125" t="s">
        <v>898</v>
      </c>
      <c r="B47" s="125" t="n">
        <v>0</v>
      </c>
      <c r="C47" s="125" t="n">
        <v>722</v>
      </c>
      <c r="D47" s="125" t="n">
        <f aca="false">B47+C47</f>
        <v>722</v>
      </c>
      <c r="E47" s="125" t="n">
        <v>50</v>
      </c>
      <c r="F47" s="125" t="n">
        <v>672</v>
      </c>
      <c r="G47" s="125" t="n">
        <v>0</v>
      </c>
      <c r="H47" s="125" t="n">
        <v>0</v>
      </c>
      <c r="I47" s="124" t="n">
        <f aca="false">SUM(E47:H47)</f>
        <v>722</v>
      </c>
      <c r="J47" s="124" t="n">
        <f aca="false">D47-I47</f>
        <v>0</v>
      </c>
    </row>
    <row r="48" customFormat="false" ht="12.75" hidden="true" customHeight="false" outlineLevel="0" collapsed="false">
      <c r="A48" s="125" t="s">
        <v>899</v>
      </c>
      <c r="B48" s="125" t="n">
        <v>0</v>
      </c>
      <c r="C48" s="125" t="n">
        <v>673</v>
      </c>
      <c r="D48" s="125" t="n">
        <f aca="false">B48+C48</f>
        <v>673</v>
      </c>
      <c r="E48" s="125" t="n">
        <v>469</v>
      </c>
      <c r="F48" s="125" t="n">
        <v>204</v>
      </c>
      <c r="G48" s="125" t="n">
        <v>0</v>
      </c>
      <c r="H48" s="125" t="n">
        <v>0</v>
      </c>
      <c r="I48" s="124" t="n">
        <f aca="false">SUM(E48:H48)</f>
        <v>673</v>
      </c>
      <c r="J48" s="124" t="n">
        <f aca="false">D48-I48</f>
        <v>0</v>
      </c>
    </row>
    <row r="49" customFormat="false" ht="12.75" hidden="true" customHeight="false" outlineLevel="0" collapsed="false">
      <c r="A49" s="125" t="s">
        <v>900</v>
      </c>
      <c r="B49" s="125" t="n">
        <v>0</v>
      </c>
      <c r="C49" s="125" t="n">
        <v>865</v>
      </c>
      <c r="D49" s="125" t="n">
        <f aca="false">B49+C49</f>
        <v>865</v>
      </c>
      <c r="E49" s="125" t="n">
        <v>341</v>
      </c>
      <c r="F49" s="125" t="n">
        <v>524</v>
      </c>
      <c r="G49" s="125" t="n">
        <v>0</v>
      </c>
      <c r="H49" s="125" t="n">
        <v>0</v>
      </c>
      <c r="I49" s="124" t="n">
        <f aca="false">SUM(E49:H49)</f>
        <v>865</v>
      </c>
      <c r="J49" s="124" t="n">
        <f aca="false">D49-I49</f>
        <v>0</v>
      </c>
    </row>
    <row r="50" customFormat="false" ht="12.75" hidden="true" customHeight="false" outlineLevel="0" collapsed="false">
      <c r="A50" s="125" t="s">
        <v>901</v>
      </c>
      <c r="B50" s="125" t="n">
        <v>0</v>
      </c>
      <c r="C50" s="125" t="n">
        <v>366</v>
      </c>
      <c r="D50" s="125" t="n">
        <f aca="false">B50+C50</f>
        <v>366</v>
      </c>
      <c r="E50" s="125" t="n">
        <v>25</v>
      </c>
      <c r="F50" s="125" t="n">
        <v>341</v>
      </c>
      <c r="G50" s="125" t="n">
        <v>0</v>
      </c>
      <c r="H50" s="125" t="n">
        <v>0</v>
      </c>
      <c r="I50" s="124" t="n">
        <f aca="false">SUM(E50:H50)</f>
        <v>366</v>
      </c>
      <c r="J50" s="124" t="n">
        <f aca="false">D50-I50</f>
        <v>0</v>
      </c>
    </row>
    <row r="51" customFormat="false" ht="12.75" hidden="true" customHeight="false" outlineLevel="0" collapsed="false">
      <c r="A51" s="125" t="s">
        <v>902</v>
      </c>
      <c r="B51" s="125" t="n">
        <v>0</v>
      </c>
      <c r="C51" s="125" t="n">
        <v>61</v>
      </c>
      <c r="D51" s="125" t="n">
        <f aca="false">B51+C51</f>
        <v>61</v>
      </c>
      <c r="E51" s="125" t="n">
        <v>10</v>
      </c>
      <c r="F51" s="125" t="n">
        <v>51</v>
      </c>
      <c r="G51" s="125" t="n">
        <v>0</v>
      </c>
      <c r="H51" s="125" t="n">
        <v>0</v>
      </c>
      <c r="I51" s="124" t="n">
        <f aca="false">SUM(E51:H51)</f>
        <v>61</v>
      </c>
      <c r="J51" s="124" t="n">
        <f aca="false">D51-I51</f>
        <v>0</v>
      </c>
    </row>
    <row r="52" customFormat="false" ht="12.75" hidden="true" customHeight="false" outlineLevel="0" collapsed="false">
      <c r="A52" s="125" t="s">
        <v>903</v>
      </c>
      <c r="B52" s="125" t="n">
        <v>0</v>
      </c>
      <c r="C52" s="125" t="n">
        <v>665</v>
      </c>
      <c r="D52" s="125" t="n">
        <f aca="false">B52+C52</f>
        <v>665</v>
      </c>
      <c r="E52" s="125" t="n">
        <v>363</v>
      </c>
      <c r="F52" s="125" t="n">
        <v>302</v>
      </c>
      <c r="G52" s="125" t="n">
        <v>0</v>
      </c>
      <c r="H52" s="125" t="n">
        <v>0</v>
      </c>
      <c r="I52" s="124" t="n">
        <f aca="false">SUM(E52:H52)</f>
        <v>665</v>
      </c>
      <c r="J52" s="124" t="n">
        <f aca="false">D52-I52</f>
        <v>0</v>
      </c>
    </row>
    <row r="53" customFormat="false" ht="12.75" hidden="true" customHeight="false" outlineLevel="0" collapsed="false">
      <c r="A53" s="125" t="s">
        <v>904</v>
      </c>
      <c r="B53" s="125" t="n">
        <v>0</v>
      </c>
      <c r="C53" s="125" t="n">
        <v>31</v>
      </c>
      <c r="D53" s="125" t="n">
        <f aca="false">B53+C53</f>
        <v>31</v>
      </c>
      <c r="E53" s="125" t="n">
        <v>0</v>
      </c>
      <c r="F53" s="125" t="n">
        <v>31</v>
      </c>
      <c r="G53" s="125" t="n">
        <v>0</v>
      </c>
      <c r="H53" s="125" t="n">
        <v>0</v>
      </c>
      <c r="I53" s="124" t="n">
        <f aca="false">SUM(E53:H53)</f>
        <v>31</v>
      </c>
      <c r="J53" s="124" t="n">
        <f aca="false">D53-I53</f>
        <v>0</v>
      </c>
    </row>
    <row r="54" customFormat="false" ht="12.75" hidden="true" customHeight="false" outlineLevel="0" collapsed="false">
      <c r="A54" s="125" t="s">
        <v>905</v>
      </c>
      <c r="B54" s="125" t="n">
        <v>0</v>
      </c>
      <c r="C54" s="125" t="n">
        <v>70</v>
      </c>
      <c r="D54" s="125" t="n">
        <f aca="false">B54+C54</f>
        <v>70</v>
      </c>
      <c r="E54" s="125" t="n">
        <v>48</v>
      </c>
      <c r="F54" s="125" t="n">
        <v>22</v>
      </c>
      <c r="G54" s="125" t="n">
        <v>0</v>
      </c>
      <c r="H54" s="125" t="n">
        <v>0</v>
      </c>
      <c r="I54" s="124" t="n">
        <f aca="false">SUM(E54:H54)</f>
        <v>70</v>
      </c>
      <c r="J54" s="124" t="n">
        <f aca="false">D54-I54</f>
        <v>0</v>
      </c>
    </row>
    <row r="55" customFormat="false" ht="12.75" hidden="true" customHeight="false" outlineLevel="0" collapsed="false"/>
    <row r="56" customFormat="false" ht="15" hidden="true" customHeight="false" outlineLevel="0" collapsed="false">
      <c r="A56" s="131" t="s">
        <v>912</v>
      </c>
    </row>
    <row r="57" customFormat="false" ht="12.75" hidden="true" customHeight="false" outlineLevel="0" collapsed="false"/>
    <row r="58" customFormat="false" ht="12.75" hidden="true" customHeight="true" outlineLevel="0" collapsed="false">
      <c r="A58" s="125" t="s">
        <v>874</v>
      </c>
      <c r="B58" s="125" t="s">
        <v>875</v>
      </c>
      <c r="C58" s="125" t="s">
        <v>876</v>
      </c>
      <c r="D58" s="125" t="s">
        <v>877</v>
      </c>
      <c r="E58" s="132" t="s">
        <v>878</v>
      </c>
      <c r="F58" s="132"/>
      <c r="G58" s="132"/>
      <c r="H58" s="132"/>
      <c r="I58" s="132"/>
      <c r="J58" s="125" t="s">
        <v>879</v>
      </c>
    </row>
    <row r="59" customFormat="false" ht="12.75" hidden="true" customHeight="true" outlineLevel="0" collapsed="false">
      <c r="A59" s="125"/>
      <c r="B59" s="125"/>
      <c r="C59" s="125"/>
      <c r="D59" s="125"/>
      <c r="E59" s="125" t="s">
        <v>880</v>
      </c>
      <c r="F59" s="125"/>
      <c r="G59" s="125" t="s">
        <v>881</v>
      </c>
      <c r="H59" s="125"/>
      <c r="I59" s="125" t="s">
        <v>883</v>
      </c>
      <c r="J59" s="125"/>
    </row>
    <row r="60" customFormat="false" ht="28.3" hidden="true" customHeight="false" outlineLevel="0" collapsed="false">
      <c r="A60" s="125"/>
      <c r="B60" s="125"/>
      <c r="C60" s="125"/>
      <c r="D60" s="125"/>
      <c r="E60" s="125" t="s">
        <v>884</v>
      </c>
      <c r="F60" s="125" t="s">
        <v>885</v>
      </c>
      <c r="G60" s="125" t="s">
        <v>886</v>
      </c>
      <c r="H60" s="125" t="s">
        <v>887</v>
      </c>
      <c r="I60" s="125"/>
      <c r="J60" s="125"/>
    </row>
    <row r="61" customFormat="false" ht="12.75" hidden="true" customHeight="false" outlineLevel="0" collapsed="false">
      <c r="A61" s="124" t="n">
        <v>1</v>
      </c>
      <c r="B61" s="124" t="n">
        <v>2</v>
      </c>
      <c r="C61" s="124" t="n">
        <v>3</v>
      </c>
      <c r="D61" s="124" t="n">
        <v>4</v>
      </c>
      <c r="E61" s="124" t="n">
        <v>5</v>
      </c>
      <c r="F61" s="124" t="n">
        <v>6</v>
      </c>
      <c r="G61" s="124" t="n">
        <v>7</v>
      </c>
      <c r="H61" s="124" t="n">
        <v>8</v>
      </c>
      <c r="I61" s="124" t="n">
        <v>9</v>
      </c>
      <c r="J61" s="124" t="n">
        <v>10</v>
      </c>
    </row>
    <row r="62" customFormat="false" ht="12.75" hidden="true" customHeight="false" outlineLevel="0" collapsed="false">
      <c r="A62" s="125" t="s">
        <v>888</v>
      </c>
      <c r="B62" s="125" t="n">
        <v>0</v>
      </c>
      <c r="C62" s="125" t="n">
        <v>12000</v>
      </c>
      <c r="D62" s="125" t="n">
        <f aca="false">B62+C62</f>
        <v>12000</v>
      </c>
      <c r="E62" s="125" t="n">
        <f aca="false">D62*80%</f>
        <v>9600</v>
      </c>
      <c r="F62" s="125" t="n">
        <f aca="false">D62-E62</f>
        <v>2400</v>
      </c>
      <c r="G62" s="125" t="n">
        <v>0</v>
      </c>
      <c r="H62" s="125" t="n">
        <v>0</v>
      </c>
      <c r="I62" s="124" t="n">
        <f aca="false">SUM(E62:H62)</f>
        <v>12000</v>
      </c>
      <c r="J62" s="124" t="n">
        <f aca="false">D62-I62</f>
        <v>0</v>
      </c>
    </row>
    <row r="63" customFormat="false" ht="12.75" hidden="true" customHeight="false" outlineLevel="0" collapsed="false">
      <c r="A63" s="125" t="s">
        <v>889</v>
      </c>
      <c r="B63" s="125" t="n">
        <v>0</v>
      </c>
      <c r="C63" s="125" t="n">
        <v>500</v>
      </c>
      <c r="D63" s="125" t="n">
        <f aca="false">B63+C63</f>
        <v>500</v>
      </c>
      <c r="E63" s="125" t="n">
        <f aca="false">D63*80%</f>
        <v>400</v>
      </c>
      <c r="F63" s="125" t="n">
        <f aca="false">D63-E63</f>
        <v>100</v>
      </c>
      <c r="G63" s="125"/>
      <c r="H63" s="125"/>
      <c r="I63" s="124" t="n">
        <f aca="false">SUM(E63:H63)</f>
        <v>500</v>
      </c>
      <c r="J63" s="124" t="n">
        <f aca="false">D63-I63</f>
        <v>0</v>
      </c>
    </row>
    <row r="64" customFormat="false" ht="12.75" hidden="true" customHeight="false" outlineLevel="0" collapsed="false">
      <c r="A64" s="125" t="s">
        <v>891</v>
      </c>
      <c r="B64" s="125" t="n">
        <v>0</v>
      </c>
      <c r="C64" s="125" t="n">
        <v>1000</v>
      </c>
      <c r="D64" s="125" t="n">
        <f aca="false">B64+C64</f>
        <v>1000</v>
      </c>
      <c r="E64" s="125" t="n">
        <f aca="false">D64*80%</f>
        <v>800</v>
      </c>
      <c r="F64" s="125" t="n">
        <f aca="false">D64-E64</f>
        <v>200</v>
      </c>
      <c r="G64" s="125"/>
      <c r="H64" s="125"/>
      <c r="I64" s="124" t="n">
        <f aca="false">SUM(E64:H64)</f>
        <v>1000</v>
      </c>
      <c r="J64" s="124" t="n">
        <f aca="false">D64-I64</f>
        <v>0</v>
      </c>
    </row>
    <row r="65" customFormat="false" ht="12.75" hidden="true" customHeight="false" outlineLevel="0" collapsed="false">
      <c r="A65" s="125" t="s">
        <v>892</v>
      </c>
      <c r="B65" s="125" t="n">
        <v>0</v>
      </c>
      <c r="C65" s="125" t="n">
        <v>0</v>
      </c>
      <c r="D65" s="125" t="n">
        <f aca="false">B65+C65</f>
        <v>0</v>
      </c>
      <c r="E65" s="125" t="n">
        <f aca="false">D65*80%</f>
        <v>0</v>
      </c>
      <c r="F65" s="125" t="n">
        <f aca="false">D65-E65</f>
        <v>0</v>
      </c>
      <c r="G65" s="125"/>
      <c r="H65" s="125"/>
      <c r="I65" s="124" t="n">
        <f aca="false">SUM(E65:H65)</f>
        <v>0</v>
      </c>
      <c r="J65" s="124" t="n">
        <f aca="false">D65-I65</f>
        <v>0</v>
      </c>
    </row>
    <row r="66" customFormat="false" ht="12.75" hidden="true" customHeight="false" outlineLevel="0" collapsed="false">
      <c r="A66" s="125" t="s">
        <v>893</v>
      </c>
      <c r="B66" s="125" t="n">
        <v>0</v>
      </c>
      <c r="C66" s="125" t="n">
        <v>0</v>
      </c>
      <c r="D66" s="125" t="n">
        <f aca="false">B66+C66</f>
        <v>0</v>
      </c>
      <c r="E66" s="125" t="n">
        <f aca="false">D66*80%</f>
        <v>0</v>
      </c>
      <c r="F66" s="125" t="n">
        <f aca="false">D66-E66</f>
        <v>0</v>
      </c>
      <c r="G66" s="125"/>
      <c r="H66" s="125"/>
      <c r="I66" s="124" t="n">
        <f aca="false">SUM(E66:H66)</f>
        <v>0</v>
      </c>
      <c r="J66" s="124" t="n">
        <f aca="false">D66-I66</f>
        <v>0</v>
      </c>
    </row>
    <row r="67" customFormat="false" ht="12.75" hidden="true" customHeight="false" outlineLevel="0" collapsed="false">
      <c r="A67" s="125" t="s">
        <v>894</v>
      </c>
      <c r="B67" s="125" t="n">
        <v>0</v>
      </c>
      <c r="C67" s="125" t="n">
        <v>250</v>
      </c>
      <c r="D67" s="125" t="n">
        <f aca="false">B67+C67</f>
        <v>250</v>
      </c>
      <c r="E67" s="125" t="n">
        <f aca="false">D67*80%</f>
        <v>200</v>
      </c>
      <c r="F67" s="125" t="n">
        <f aca="false">D67-E67</f>
        <v>50</v>
      </c>
      <c r="G67" s="125"/>
      <c r="H67" s="125"/>
      <c r="I67" s="124" t="n">
        <f aca="false">SUM(E67:H67)</f>
        <v>250</v>
      </c>
      <c r="J67" s="124" t="n">
        <f aca="false">D67-I67</f>
        <v>0</v>
      </c>
    </row>
    <row r="68" customFormat="false" ht="12.75" hidden="true" customHeight="false" outlineLevel="0" collapsed="false">
      <c r="A68" s="125" t="s">
        <v>895</v>
      </c>
      <c r="B68" s="125" t="n">
        <v>0</v>
      </c>
      <c r="C68" s="125" t="n">
        <v>0</v>
      </c>
      <c r="D68" s="125" t="n">
        <f aca="false">B68+C68</f>
        <v>0</v>
      </c>
      <c r="E68" s="125" t="n">
        <f aca="false">D68*80%</f>
        <v>0</v>
      </c>
      <c r="F68" s="125" t="n">
        <f aca="false">D68-E68</f>
        <v>0</v>
      </c>
      <c r="G68" s="125"/>
      <c r="H68" s="125"/>
      <c r="I68" s="124" t="n">
        <f aca="false">SUM(E68:H68)</f>
        <v>0</v>
      </c>
      <c r="J68" s="124" t="n">
        <f aca="false">D68-I68</f>
        <v>0</v>
      </c>
    </row>
    <row r="69" customFormat="false" ht="12.75" hidden="true" customHeight="false" outlineLevel="0" collapsed="false">
      <c r="A69" s="125" t="s">
        <v>896</v>
      </c>
      <c r="B69" s="125" t="n">
        <v>0</v>
      </c>
      <c r="C69" s="125" t="n">
        <v>100</v>
      </c>
      <c r="D69" s="125" t="n">
        <f aca="false">B69+C69</f>
        <v>100</v>
      </c>
      <c r="E69" s="125" t="n">
        <f aca="false">D69*80%</f>
        <v>80</v>
      </c>
      <c r="F69" s="125" t="n">
        <f aca="false">D69-E69</f>
        <v>20</v>
      </c>
      <c r="G69" s="125"/>
      <c r="H69" s="125"/>
      <c r="I69" s="124" t="n">
        <f aca="false">SUM(E69:H69)</f>
        <v>100</v>
      </c>
      <c r="J69" s="124" t="n">
        <f aca="false">D69-I69</f>
        <v>0</v>
      </c>
    </row>
    <row r="70" customFormat="false" ht="12.75" hidden="true" customHeight="false" outlineLevel="0" collapsed="false">
      <c r="A70" s="125" t="s">
        <v>897</v>
      </c>
      <c r="B70" s="125" t="n">
        <v>0</v>
      </c>
      <c r="C70" s="125" t="n">
        <v>0</v>
      </c>
      <c r="D70" s="125" t="n">
        <f aca="false">B70+C70</f>
        <v>0</v>
      </c>
      <c r="E70" s="125" t="n">
        <f aca="false">D70*80%</f>
        <v>0</v>
      </c>
      <c r="F70" s="125" t="n">
        <f aca="false">D70-E70</f>
        <v>0</v>
      </c>
      <c r="G70" s="125"/>
      <c r="H70" s="125"/>
      <c r="I70" s="124" t="n">
        <f aca="false">SUM(E70:H70)</f>
        <v>0</v>
      </c>
      <c r="J70" s="124" t="n">
        <f aca="false">D70-I70</f>
        <v>0</v>
      </c>
    </row>
    <row r="71" customFormat="false" ht="12.75" hidden="true" customHeight="false" outlineLevel="0" collapsed="false">
      <c r="A71" s="125" t="s">
        <v>898</v>
      </c>
      <c r="B71" s="125" t="n">
        <v>0</v>
      </c>
      <c r="C71" s="125" t="n">
        <v>0</v>
      </c>
      <c r="D71" s="125" t="n">
        <f aca="false">B71+C71</f>
        <v>0</v>
      </c>
      <c r="E71" s="125" t="n">
        <f aca="false">D71*80%</f>
        <v>0</v>
      </c>
      <c r="F71" s="125" t="n">
        <f aca="false">D71-E71</f>
        <v>0</v>
      </c>
      <c r="G71" s="125"/>
      <c r="H71" s="125"/>
      <c r="I71" s="124" t="n">
        <f aca="false">SUM(E71:H71)</f>
        <v>0</v>
      </c>
      <c r="J71" s="124" t="n">
        <f aca="false">D71-I71</f>
        <v>0</v>
      </c>
    </row>
    <row r="72" customFormat="false" ht="12.75" hidden="true" customHeight="false" outlineLevel="0" collapsed="false">
      <c r="A72" s="125" t="s">
        <v>899</v>
      </c>
      <c r="B72" s="125" t="n">
        <v>0</v>
      </c>
      <c r="C72" s="125" t="n">
        <v>0</v>
      </c>
      <c r="D72" s="125" t="n">
        <f aca="false">B72+C72</f>
        <v>0</v>
      </c>
      <c r="E72" s="125" t="n">
        <f aca="false">D72*80%</f>
        <v>0</v>
      </c>
      <c r="F72" s="125" t="n">
        <f aca="false">D72-E72</f>
        <v>0</v>
      </c>
      <c r="G72" s="125"/>
      <c r="H72" s="125"/>
      <c r="I72" s="124" t="n">
        <f aca="false">SUM(E72:H72)</f>
        <v>0</v>
      </c>
      <c r="J72" s="124" t="n">
        <f aca="false">D72-I72</f>
        <v>0</v>
      </c>
    </row>
    <row r="73" customFormat="false" ht="12.75" hidden="true" customHeight="false" outlineLevel="0" collapsed="false">
      <c r="A73" s="125" t="s">
        <v>900</v>
      </c>
      <c r="B73" s="125" t="n">
        <v>0</v>
      </c>
      <c r="C73" s="125" t="n">
        <v>0</v>
      </c>
      <c r="D73" s="125" t="n">
        <f aca="false">B73+C73</f>
        <v>0</v>
      </c>
      <c r="E73" s="125" t="n">
        <f aca="false">D73*80%</f>
        <v>0</v>
      </c>
      <c r="F73" s="125" t="n">
        <f aca="false">D73-E73</f>
        <v>0</v>
      </c>
      <c r="G73" s="125"/>
      <c r="H73" s="125"/>
      <c r="I73" s="124" t="n">
        <f aca="false">SUM(E73:H73)</f>
        <v>0</v>
      </c>
      <c r="J73" s="124" t="n">
        <f aca="false">D73-I73</f>
        <v>0</v>
      </c>
    </row>
    <row r="74" customFormat="false" ht="12.75" hidden="true" customHeight="false" outlineLevel="0" collapsed="false">
      <c r="A74" s="125" t="s">
        <v>901</v>
      </c>
      <c r="B74" s="125" t="n">
        <v>0</v>
      </c>
      <c r="C74" s="125" t="n">
        <v>0</v>
      </c>
      <c r="D74" s="125" t="n">
        <f aca="false">B74+C74</f>
        <v>0</v>
      </c>
      <c r="E74" s="125" t="n">
        <f aca="false">D74*80%</f>
        <v>0</v>
      </c>
      <c r="F74" s="125" t="n">
        <f aca="false">D74-E74</f>
        <v>0</v>
      </c>
      <c r="G74" s="125"/>
      <c r="H74" s="125"/>
      <c r="I74" s="124" t="n">
        <f aca="false">SUM(E74:H74)</f>
        <v>0</v>
      </c>
      <c r="J74" s="124" t="n">
        <f aca="false">D74-I74</f>
        <v>0</v>
      </c>
    </row>
    <row r="75" customFormat="false" ht="12.75" hidden="true" customHeight="false" outlineLevel="0" collapsed="false">
      <c r="A75" s="125" t="s">
        <v>902</v>
      </c>
      <c r="B75" s="125" t="n">
        <v>0</v>
      </c>
      <c r="C75" s="125" t="n">
        <v>0</v>
      </c>
      <c r="D75" s="125" t="n">
        <f aca="false">B75+C75</f>
        <v>0</v>
      </c>
      <c r="E75" s="125" t="n">
        <f aca="false">D75*80%</f>
        <v>0</v>
      </c>
      <c r="F75" s="125" t="n">
        <f aca="false">D75-E75</f>
        <v>0</v>
      </c>
      <c r="G75" s="125"/>
      <c r="H75" s="125"/>
      <c r="I75" s="124" t="n">
        <f aca="false">SUM(E75:H75)</f>
        <v>0</v>
      </c>
      <c r="J75" s="124" t="n">
        <f aca="false">D75-I75</f>
        <v>0</v>
      </c>
    </row>
    <row r="76" customFormat="false" ht="12.75" hidden="true" customHeight="false" outlineLevel="0" collapsed="false">
      <c r="A76" s="125" t="s">
        <v>903</v>
      </c>
      <c r="B76" s="125" t="n">
        <v>0</v>
      </c>
      <c r="C76" s="125" t="n">
        <v>50</v>
      </c>
      <c r="D76" s="125" t="n">
        <f aca="false">B76+C76</f>
        <v>50</v>
      </c>
      <c r="E76" s="125" t="n">
        <f aca="false">D76*80%</f>
        <v>40</v>
      </c>
      <c r="F76" s="125" t="n">
        <f aca="false">D76-E76</f>
        <v>10</v>
      </c>
      <c r="G76" s="125"/>
      <c r="H76" s="125"/>
      <c r="I76" s="124" t="n">
        <f aca="false">SUM(E76:H76)</f>
        <v>50</v>
      </c>
      <c r="J76" s="124" t="n">
        <f aca="false">D76-I76</f>
        <v>0</v>
      </c>
    </row>
    <row r="77" customFormat="false" ht="12.75" hidden="true" customHeight="false" outlineLevel="0" collapsed="false">
      <c r="A77" s="125" t="s">
        <v>904</v>
      </c>
      <c r="B77" s="125" t="n">
        <v>0</v>
      </c>
      <c r="C77" s="125" t="n">
        <v>10</v>
      </c>
      <c r="D77" s="125" t="n">
        <f aca="false">B77+C77</f>
        <v>10</v>
      </c>
      <c r="E77" s="125" t="n">
        <f aca="false">D77*80%</f>
        <v>8</v>
      </c>
      <c r="F77" s="125" t="n">
        <f aca="false">D77-E77</f>
        <v>2</v>
      </c>
      <c r="G77" s="125"/>
      <c r="H77" s="125"/>
      <c r="I77" s="124" t="n">
        <f aca="false">SUM(E77:H77)</f>
        <v>10</v>
      </c>
      <c r="J77" s="124" t="n">
        <f aca="false">D77-I77</f>
        <v>0</v>
      </c>
    </row>
    <row r="78" customFormat="false" ht="12.75" hidden="true" customHeight="false" outlineLevel="0" collapsed="false">
      <c r="A78" s="125" t="s">
        <v>905</v>
      </c>
      <c r="B78" s="125" t="n">
        <v>0</v>
      </c>
      <c r="C78" s="125" t="n">
        <v>0</v>
      </c>
      <c r="D78" s="125" t="n">
        <f aca="false">B78+C78</f>
        <v>0</v>
      </c>
      <c r="E78" s="125" t="n">
        <f aca="false">D78*80%</f>
        <v>0</v>
      </c>
      <c r="F78" s="125" t="n">
        <f aca="false">D78-E78</f>
        <v>0</v>
      </c>
      <c r="G78" s="125"/>
      <c r="H78" s="125"/>
      <c r="I78" s="124" t="n">
        <f aca="false">SUM(E78:H78)</f>
        <v>0</v>
      </c>
      <c r="J78" s="124" t="n">
        <f aca="false">D78-I78</f>
        <v>0</v>
      </c>
    </row>
    <row r="79" customFormat="false" ht="12.75" hidden="true" customHeight="false" outlineLevel="0" collapsed="false">
      <c r="E79" s="133"/>
      <c r="F79" s="133"/>
    </row>
    <row r="80" customFormat="false" ht="12.75" hidden="true" customHeight="false" outlineLevel="0" collapsed="false"/>
    <row r="81" customFormat="false" ht="15" hidden="true" customHeight="false" outlineLevel="0" collapsed="false">
      <c r="A81" s="131" t="s">
        <v>913</v>
      </c>
      <c r="F81" s="134"/>
    </row>
    <row r="82" customFormat="false" ht="12.75" hidden="true" customHeight="false" outlineLevel="0" collapsed="false"/>
    <row r="83" customFormat="false" ht="12.75" hidden="true" customHeight="true" outlineLevel="0" collapsed="false">
      <c r="A83" s="125" t="s">
        <v>874</v>
      </c>
      <c r="B83" s="125" t="s">
        <v>875</v>
      </c>
      <c r="C83" s="125" t="s">
        <v>876</v>
      </c>
      <c r="D83" s="125" t="s">
        <v>877</v>
      </c>
      <c r="E83" s="132" t="s">
        <v>878</v>
      </c>
      <c r="F83" s="132"/>
      <c r="G83" s="132"/>
      <c r="H83" s="132"/>
      <c r="I83" s="132"/>
      <c r="J83" s="125" t="s">
        <v>879</v>
      </c>
    </row>
    <row r="84" customFormat="false" ht="12.75" hidden="true" customHeight="true" outlineLevel="0" collapsed="false">
      <c r="A84" s="125"/>
      <c r="B84" s="125"/>
      <c r="C84" s="125"/>
      <c r="D84" s="125"/>
      <c r="E84" s="132" t="s">
        <v>880</v>
      </c>
      <c r="F84" s="132"/>
      <c r="G84" s="125" t="s">
        <v>881</v>
      </c>
      <c r="H84" s="125"/>
      <c r="I84" s="125" t="s">
        <v>883</v>
      </c>
      <c r="J84" s="125"/>
    </row>
    <row r="85" customFormat="false" ht="28.3" hidden="true" customHeight="false" outlineLevel="0" collapsed="false">
      <c r="A85" s="125"/>
      <c r="B85" s="125"/>
      <c r="C85" s="125"/>
      <c r="D85" s="125"/>
      <c r="E85" s="125" t="s">
        <v>884</v>
      </c>
      <c r="F85" s="125" t="s">
        <v>885</v>
      </c>
      <c r="G85" s="125" t="s">
        <v>886</v>
      </c>
      <c r="H85" s="125" t="s">
        <v>887</v>
      </c>
      <c r="I85" s="125"/>
      <c r="J85" s="125"/>
    </row>
    <row r="86" customFormat="false" ht="12.75" hidden="true" customHeight="false" outlineLevel="0" collapsed="false">
      <c r="A86" s="124" t="n">
        <v>1</v>
      </c>
      <c r="B86" s="124" t="n">
        <v>2</v>
      </c>
      <c r="C86" s="124" t="n">
        <v>3</v>
      </c>
      <c r="D86" s="124" t="n">
        <v>4</v>
      </c>
      <c r="E86" s="124" t="n">
        <v>5</v>
      </c>
      <c r="F86" s="124" t="n">
        <v>6</v>
      </c>
      <c r="G86" s="124" t="n">
        <v>7</v>
      </c>
      <c r="H86" s="124" t="n">
        <v>8</v>
      </c>
      <c r="I86" s="124" t="n">
        <v>9</v>
      </c>
      <c r="J86" s="124" t="n">
        <v>10</v>
      </c>
    </row>
    <row r="87" customFormat="false" ht="12.75" hidden="true" customHeight="false" outlineLevel="0" collapsed="false">
      <c r="A87" s="125" t="s">
        <v>888</v>
      </c>
      <c r="B87" s="125" t="n">
        <v>0</v>
      </c>
      <c r="C87" s="125" t="n">
        <v>3127</v>
      </c>
      <c r="D87" s="125" t="n">
        <f aca="false">B87+C87</f>
        <v>3127</v>
      </c>
      <c r="E87" s="126" t="n">
        <f aca="false">D87*65%</f>
        <v>2032.55</v>
      </c>
      <c r="F87" s="126" t="n">
        <f aca="false">D87-E87</f>
        <v>1094.45</v>
      </c>
      <c r="G87" s="125" t="n">
        <v>0</v>
      </c>
      <c r="H87" s="125" t="n">
        <v>0</v>
      </c>
      <c r="I87" s="124" t="n">
        <f aca="false">SUM(E87:H87)</f>
        <v>3127</v>
      </c>
      <c r="J87" s="124" t="n">
        <f aca="false">D87-I87</f>
        <v>0</v>
      </c>
    </row>
    <row r="88" customFormat="false" ht="12.75" hidden="true" customHeight="false" outlineLevel="0" collapsed="false">
      <c r="A88" s="125" t="s">
        <v>889</v>
      </c>
      <c r="B88" s="125" t="n">
        <v>0</v>
      </c>
      <c r="C88" s="125" t="n">
        <v>536</v>
      </c>
      <c r="D88" s="125" t="n">
        <f aca="false">B88+C88</f>
        <v>536</v>
      </c>
      <c r="E88" s="126" t="n">
        <f aca="false">D88*65%</f>
        <v>348.4</v>
      </c>
      <c r="F88" s="126" t="n">
        <f aca="false">D88-E88</f>
        <v>187.6</v>
      </c>
      <c r="G88" s="125" t="n">
        <v>0</v>
      </c>
      <c r="H88" s="125" t="n">
        <v>0</v>
      </c>
      <c r="I88" s="124" t="n">
        <f aca="false">SUM(E88:H88)</f>
        <v>536</v>
      </c>
      <c r="J88" s="124" t="n">
        <f aca="false">D88-I88</f>
        <v>0</v>
      </c>
    </row>
    <row r="89" customFormat="false" ht="12.75" hidden="true" customHeight="false" outlineLevel="0" collapsed="false">
      <c r="A89" s="125" t="s">
        <v>891</v>
      </c>
      <c r="B89" s="125" t="n">
        <v>0</v>
      </c>
      <c r="C89" s="125" t="n">
        <v>447</v>
      </c>
      <c r="D89" s="125" t="n">
        <f aca="false">B89+C89</f>
        <v>447</v>
      </c>
      <c r="E89" s="126" t="n">
        <f aca="false">D89*65%</f>
        <v>290.55</v>
      </c>
      <c r="F89" s="126" t="n">
        <f aca="false">D89-E89</f>
        <v>156.45</v>
      </c>
      <c r="G89" s="125" t="n">
        <v>0</v>
      </c>
      <c r="H89" s="125" t="n">
        <v>0</v>
      </c>
      <c r="I89" s="124" t="n">
        <f aca="false">SUM(E89:H89)</f>
        <v>447</v>
      </c>
      <c r="J89" s="124" t="n">
        <f aca="false">D89-I89</f>
        <v>0</v>
      </c>
    </row>
    <row r="90" customFormat="false" ht="12.75" hidden="true" customHeight="false" outlineLevel="0" collapsed="false">
      <c r="A90" s="125" t="s">
        <v>892</v>
      </c>
      <c r="B90" s="125" t="n">
        <v>0</v>
      </c>
      <c r="C90" s="125" t="n">
        <v>59</v>
      </c>
      <c r="D90" s="125" t="n">
        <f aca="false">B90+C90</f>
        <v>59</v>
      </c>
      <c r="E90" s="126" t="n">
        <f aca="false">D90*65%</f>
        <v>38.35</v>
      </c>
      <c r="F90" s="126" t="n">
        <f aca="false">D90-E90</f>
        <v>20.65</v>
      </c>
      <c r="G90" s="125" t="n">
        <v>0</v>
      </c>
      <c r="H90" s="125" t="n">
        <v>0</v>
      </c>
      <c r="I90" s="124" t="n">
        <f aca="false">SUM(E90:H90)</f>
        <v>59</v>
      </c>
      <c r="J90" s="124" t="n">
        <f aca="false">D90-I90</f>
        <v>0</v>
      </c>
    </row>
    <row r="91" customFormat="false" ht="12.75" hidden="true" customHeight="false" outlineLevel="0" collapsed="false">
      <c r="A91" s="125" t="s">
        <v>893</v>
      </c>
      <c r="B91" s="125" t="n">
        <v>0</v>
      </c>
      <c r="C91" s="125" t="n">
        <v>0</v>
      </c>
      <c r="D91" s="125" t="n">
        <f aca="false">B91+C91</f>
        <v>0</v>
      </c>
      <c r="E91" s="126" t="n">
        <f aca="false">D91*65%</f>
        <v>0</v>
      </c>
      <c r="F91" s="126" t="n">
        <f aca="false">D91-E91</f>
        <v>0</v>
      </c>
      <c r="G91" s="125" t="n">
        <v>0</v>
      </c>
      <c r="H91" s="125" t="n">
        <v>0</v>
      </c>
      <c r="I91" s="124" t="n">
        <f aca="false">SUM(E91:H91)</f>
        <v>0</v>
      </c>
      <c r="J91" s="124" t="n">
        <f aca="false">D91-I91</f>
        <v>0</v>
      </c>
    </row>
    <row r="92" customFormat="false" ht="12.75" hidden="true" customHeight="false" outlineLevel="0" collapsed="false">
      <c r="A92" s="125" t="s">
        <v>894</v>
      </c>
      <c r="B92" s="125" t="n">
        <v>0</v>
      </c>
      <c r="C92" s="125" t="n">
        <v>464</v>
      </c>
      <c r="D92" s="125" t="n">
        <f aca="false">B92+C92</f>
        <v>464</v>
      </c>
      <c r="E92" s="126" t="n">
        <f aca="false">D92*65%</f>
        <v>301.6</v>
      </c>
      <c r="F92" s="126" t="n">
        <f aca="false">D92-E92</f>
        <v>162.4</v>
      </c>
      <c r="G92" s="125" t="n">
        <v>0</v>
      </c>
      <c r="H92" s="125" t="n">
        <v>0</v>
      </c>
      <c r="I92" s="124" t="n">
        <f aca="false">SUM(E92:H92)</f>
        <v>464</v>
      </c>
      <c r="J92" s="124" t="n">
        <f aca="false">D92-I92</f>
        <v>0</v>
      </c>
    </row>
    <row r="93" customFormat="false" ht="12.75" hidden="true" customHeight="false" outlineLevel="0" collapsed="false">
      <c r="A93" s="125" t="s">
        <v>895</v>
      </c>
      <c r="B93" s="125" t="n">
        <v>0</v>
      </c>
      <c r="C93" s="125" t="n">
        <v>213</v>
      </c>
      <c r="D93" s="125" t="n">
        <f aca="false">B93+C93</f>
        <v>213</v>
      </c>
      <c r="E93" s="126" t="n">
        <f aca="false">D93*65%</f>
        <v>138.45</v>
      </c>
      <c r="F93" s="126" t="n">
        <f aca="false">D93-E93</f>
        <v>74.55</v>
      </c>
      <c r="G93" s="125" t="n">
        <v>0</v>
      </c>
      <c r="H93" s="125" t="n">
        <v>0</v>
      </c>
      <c r="I93" s="124" t="n">
        <f aca="false">SUM(E93:H93)</f>
        <v>213</v>
      </c>
      <c r="J93" s="124" t="n">
        <f aca="false">D93-I93</f>
        <v>0</v>
      </c>
    </row>
    <row r="94" customFormat="false" ht="12.75" hidden="true" customHeight="false" outlineLevel="0" collapsed="false">
      <c r="A94" s="125" t="s">
        <v>896</v>
      </c>
      <c r="B94" s="125" t="n">
        <v>0</v>
      </c>
      <c r="C94" s="125" t="n">
        <v>399</v>
      </c>
      <c r="D94" s="125" t="n">
        <f aca="false">B94+C94</f>
        <v>399</v>
      </c>
      <c r="E94" s="126" t="n">
        <f aca="false">D94*65%</f>
        <v>259.35</v>
      </c>
      <c r="F94" s="126" t="n">
        <f aca="false">D94-E94</f>
        <v>139.65</v>
      </c>
      <c r="G94" s="125" t="n">
        <v>0</v>
      </c>
      <c r="H94" s="125" t="n">
        <v>0</v>
      </c>
      <c r="I94" s="124" t="n">
        <f aca="false">SUM(E94:H94)</f>
        <v>399</v>
      </c>
      <c r="J94" s="124" t="n">
        <f aca="false">D94-I94</f>
        <v>0</v>
      </c>
    </row>
    <row r="95" customFormat="false" ht="12.75" hidden="true" customHeight="false" outlineLevel="0" collapsed="false">
      <c r="A95" s="125" t="s">
        <v>897</v>
      </c>
      <c r="B95" s="125" t="n">
        <v>0</v>
      </c>
      <c r="C95" s="125" t="n">
        <v>2</v>
      </c>
      <c r="D95" s="125" t="n">
        <f aca="false">B95+C95</f>
        <v>2</v>
      </c>
      <c r="E95" s="126" t="n">
        <f aca="false">D95*65%</f>
        <v>1.3</v>
      </c>
      <c r="F95" s="126" t="n">
        <f aca="false">D95-E95</f>
        <v>0.7</v>
      </c>
      <c r="G95" s="125" t="n">
        <v>0</v>
      </c>
      <c r="H95" s="125" t="n">
        <v>0</v>
      </c>
      <c r="I95" s="124" t="n">
        <f aca="false">SUM(E95:H95)</f>
        <v>2</v>
      </c>
      <c r="J95" s="124" t="n">
        <f aca="false">D95-I95</f>
        <v>0</v>
      </c>
    </row>
    <row r="96" customFormat="false" ht="12.75" hidden="true" customHeight="false" outlineLevel="0" collapsed="false">
      <c r="A96" s="125" t="s">
        <v>898</v>
      </c>
      <c r="B96" s="125" t="n">
        <v>0</v>
      </c>
      <c r="C96" s="125" t="n">
        <v>92</v>
      </c>
      <c r="D96" s="125" t="n">
        <f aca="false">B96+C96</f>
        <v>92</v>
      </c>
      <c r="E96" s="126" t="n">
        <f aca="false">D96*65%</f>
        <v>59.8</v>
      </c>
      <c r="F96" s="126" t="n">
        <f aca="false">D96-E96</f>
        <v>32.2</v>
      </c>
      <c r="G96" s="125" t="n">
        <v>0</v>
      </c>
      <c r="H96" s="125" t="n">
        <v>0</v>
      </c>
      <c r="I96" s="124" t="n">
        <f aca="false">SUM(E96:H96)</f>
        <v>92</v>
      </c>
      <c r="J96" s="124" t="n">
        <f aca="false">D96-I96</f>
        <v>0</v>
      </c>
    </row>
    <row r="97" customFormat="false" ht="12.75" hidden="true" customHeight="false" outlineLevel="0" collapsed="false">
      <c r="A97" s="125" t="s">
        <v>899</v>
      </c>
      <c r="B97" s="125" t="n">
        <v>0</v>
      </c>
      <c r="C97" s="125" t="n">
        <v>239</v>
      </c>
      <c r="D97" s="125" t="n">
        <f aca="false">B97+C97</f>
        <v>239</v>
      </c>
      <c r="E97" s="126" t="n">
        <f aca="false">D97*65%</f>
        <v>155.35</v>
      </c>
      <c r="F97" s="126" t="n">
        <f aca="false">D97-E97</f>
        <v>83.65</v>
      </c>
      <c r="G97" s="125" t="n">
        <v>0</v>
      </c>
      <c r="H97" s="125" t="n">
        <v>0</v>
      </c>
      <c r="I97" s="124" t="n">
        <f aca="false">SUM(E97:H97)</f>
        <v>239</v>
      </c>
      <c r="J97" s="124" t="n">
        <f aca="false">D97-I97</f>
        <v>0</v>
      </c>
    </row>
    <row r="98" customFormat="false" ht="12.75" hidden="true" customHeight="false" outlineLevel="0" collapsed="false">
      <c r="A98" s="125" t="s">
        <v>900</v>
      </c>
      <c r="B98" s="125" t="n">
        <v>0</v>
      </c>
      <c r="C98" s="125" t="n">
        <v>103</v>
      </c>
      <c r="D98" s="125" t="n">
        <f aca="false">B98+C98</f>
        <v>103</v>
      </c>
      <c r="E98" s="126" t="n">
        <f aca="false">D98*65%</f>
        <v>66.95</v>
      </c>
      <c r="F98" s="126" t="n">
        <f aca="false">D98-E98</f>
        <v>36.05</v>
      </c>
      <c r="G98" s="125" t="n">
        <v>0</v>
      </c>
      <c r="H98" s="125" t="n">
        <v>0</v>
      </c>
      <c r="I98" s="124" t="n">
        <f aca="false">SUM(E98:H98)</f>
        <v>103</v>
      </c>
      <c r="J98" s="124" t="n">
        <f aca="false">D98-I98</f>
        <v>0</v>
      </c>
    </row>
    <row r="99" customFormat="false" ht="12.75" hidden="true" customHeight="false" outlineLevel="0" collapsed="false">
      <c r="A99" s="125" t="s">
        <v>901</v>
      </c>
      <c r="B99" s="125" t="n">
        <v>0</v>
      </c>
      <c r="C99" s="125" t="n">
        <v>52</v>
      </c>
      <c r="D99" s="125" t="n">
        <f aca="false">B99+C99</f>
        <v>52</v>
      </c>
      <c r="E99" s="126" t="n">
        <f aca="false">D99*65%</f>
        <v>33.8</v>
      </c>
      <c r="F99" s="126" t="n">
        <f aca="false">D99-E99</f>
        <v>18.2</v>
      </c>
      <c r="G99" s="125" t="n">
        <v>0</v>
      </c>
      <c r="H99" s="125" t="n">
        <v>0</v>
      </c>
      <c r="I99" s="124" t="n">
        <f aca="false">SUM(E99:H99)</f>
        <v>52</v>
      </c>
      <c r="J99" s="124" t="n">
        <f aca="false">D99-I99</f>
        <v>0</v>
      </c>
    </row>
    <row r="100" customFormat="false" ht="12.75" hidden="true" customHeight="false" outlineLevel="0" collapsed="false">
      <c r="A100" s="125" t="s">
        <v>902</v>
      </c>
      <c r="B100" s="125" t="n">
        <v>0</v>
      </c>
      <c r="C100" s="125" t="n">
        <v>76</v>
      </c>
      <c r="D100" s="125" t="n">
        <f aca="false">B100+C100</f>
        <v>76</v>
      </c>
      <c r="E100" s="126" t="n">
        <f aca="false">D100*65%</f>
        <v>49.4</v>
      </c>
      <c r="F100" s="126" t="n">
        <f aca="false">D100-E100</f>
        <v>26.6</v>
      </c>
      <c r="G100" s="125" t="n">
        <v>0</v>
      </c>
      <c r="H100" s="125" t="n">
        <v>0</v>
      </c>
      <c r="I100" s="124" t="n">
        <f aca="false">SUM(E100:H100)</f>
        <v>76</v>
      </c>
      <c r="J100" s="124" t="n">
        <f aca="false">D100-I100</f>
        <v>0</v>
      </c>
    </row>
    <row r="101" customFormat="false" ht="12.75" hidden="true" customHeight="false" outlineLevel="0" collapsed="false">
      <c r="A101" s="125" t="s">
        <v>903</v>
      </c>
      <c r="B101" s="125" t="n">
        <v>0</v>
      </c>
      <c r="C101" s="125" t="n">
        <v>45</v>
      </c>
      <c r="D101" s="125" t="n">
        <f aca="false">B101+C101</f>
        <v>45</v>
      </c>
      <c r="E101" s="126" t="n">
        <f aca="false">D101*65%</f>
        <v>29.25</v>
      </c>
      <c r="F101" s="126" t="n">
        <f aca="false">D101-E101</f>
        <v>15.75</v>
      </c>
      <c r="G101" s="125" t="n">
        <v>0</v>
      </c>
      <c r="H101" s="125" t="n">
        <v>0</v>
      </c>
      <c r="I101" s="124" t="n">
        <f aca="false">SUM(E101:H101)</f>
        <v>45</v>
      </c>
      <c r="J101" s="124" t="n">
        <f aca="false">D101-I101</f>
        <v>0</v>
      </c>
    </row>
    <row r="102" customFormat="false" ht="12.75" hidden="true" customHeight="false" outlineLevel="0" collapsed="false">
      <c r="A102" s="125" t="s">
        <v>904</v>
      </c>
      <c r="B102" s="125" t="n">
        <v>0</v>
      </c>
      <c r="C102" s="125" t="n">
        <v>11</v>
      </c>
      <c r="D102" s="125" t="n">
        <f aca="false">B102+C102</f>
        <v>11</v>
      </c>
      <c r="E102" s="126" t="n">
        <f aca="false">D102*65%</f>
        <v>7.15</v>
      </c>
      <c r="F102" s="126" t="n">
        <f aca="false">D102-E102</f>
        <v>3.85</v>
      </c>
      <c r="G102" s="125" t="n">
        <v>0</v>
      </c>
      <c r="H102" s="125" t="n">
        <v>0</v>
      </c>
      <c r="I102" s="124" t="n">
        <f aca="false">SUM(E102:H102)</f>
        <v>11</v>
      </c>
      <c r="J102" s="124" t="n">
        <f aca="false">D102-I102</f>
        <v>0</v>
      </c>
    </row>
    <row r="103" customFormat="false" ht="12.75" hidden="true" customHeight="false" outlineLevel="0" collapsed="false">
      <c r="A103" s="125" t="s">
        <v>905</v>
      </c>
      <c r="B103" s="125" t="n">
        <v>0</v>
      </c>
      <c r="C103" s="125" t="n">
        <v>0</v>
      </c>
      <c r="D103" s="125" t="n">
        <f aca="false">B103+C103</f>
        <v>0</v>
      </c>
      <c r="E103" s="126" t="n">
        <f aca="false">D103*65%</f>
        <v>0</v>
      </c>
      <c r="F103" s="126" t="n">
        <f aca="false">D103-E103</f>
        <v>0</v>
      </c>
      <c r="G103" s="125" t="n">
        <v>0</v>
      </c>
      <c r="H103" s="125" t="n">
        <v>0</v>
      </c>
      <c r="I103" s="124" t="n">
        <f aca="false">SUM(E103:H103)</f>
        <v>0</v>
      </c>
      <c r="J103" s="124" t="n">
        <f aca="false">D103-I103</f>
        <v>0</v>
      </c>
    </row>
    <row r="104" customFormat="false" ht="12.75" hidden="true" customHeight="false" outlineLevel="0" collapsed="false"/>
    <row r="105" customFormat="false" ht="12.75" hidden="true" customHeight="false" outlineLevel="0" collapsed="false"/>
    <row r="106" customFormat="false" ht="15" hidden="true" customHeight="false" outlineLevel="0" collapsed="false">
      <c r="A106" s="131" t="s">
        <v>914</v>
      </c>
    </row>
    <row r="107" customFormat="false" ht="12.75" hidden="true" customHeight="true" outlineLevel="0" collapsed="false">
      <c r="A107" s="125" t="s">
        <v>874</v>
      </c>
      <c r="B107" s="125" t="s">
        <v>875</v>
      </c>
      <c r="C107" s="125" t="s">
        <v>876</v>
      </c>
      <c r="D107" s="125" t="s">
        <v>877</v>
      </c>
      <c r="E107" s="125" t="s">
        <v>878</v>
      </c>
      <c r="F107" s="125"/>
      <c r="G107" s="125"/>
      <c r="H107" s="125"/>
      <c r="I107" s="125"/>
      <c r="J107" s="125" t="s">
        <v>879</v>
      </c>
    </row>
    <row r="108" customFormat="false" ht="12.75" hidden="true" customHeight="true" outlineLevel="0" collapsed="false">
      <c r="A108" s="125"/>
      <c r="B108" s="125"/>
      <c r="C108" s="125"/>
      <c r="D108" s="125"/>
      <c r="E108" s="125" t="s">
        <v>880</v>
      </c>
      <c r="F108" s="125"/>
      <c r="G108" s="125" t="s">
        <v>881</v>
      </c>
      <c r="H108" s="125"/>
      <c r="I108" s="125" t="s">
        <v>883</v>
      </c>
      <c r="J108" s="125"/>
    </row>
    <row r="109" customFormat="false" ht="28.3" hidden="true" customHeight="false" outlineLevel="0" collapsed="false">
      <c r="A109" s="125"/>
      <c r="B109" s="125"/>
      <c r="C109" s="125"/>
      <c r="D109" s="125"/>
      <c r="E109" s="125" t="s">
        <v>884</v>
      </c>
      <c r="F109" s="125" t="s">
        <v>885</v>
      </c>
      <c r="G109" s="125" t="s">
        <v>886</v>
      </c>
      <c r="H109" s="125" t="s">
        <v>887</v>
      </c>
      <c r="I109" s="125"/>
      <c r="J109" s="125"/>
    </row>
    <row r="110" customFormat="false" ht="12.75" hidden="true" customHeight="false" outlineLevel="0" collapsed="false">
      <c r="A110" s="124" t="n">
        <v>1</v>
      </c>
      <c r="B110" s="124" t="n">
        <v>2</v>
      </c>
      <c r="C110" s="124" t="n">
        <v>3</v>
      </c>
      <c r="D110" s="124" t="n">
        <v>4</v>
      </c>
      <c r="E110" s="124" t="n">
        <v>5</v>
      </c>
      <c r="F110" s="124" t="n">
        <v>6</v>
      </c>
      <c r="G110" s="124" t="n">
        <v>7</v>
      </c>
      <c r="H110" s="124" t="n">
        <v>8</v>
      </c>
      <c r="I110" s="124" t="n">
        <v>9</v>
      </c>
      <c r="J110" s="124" t="n">
        <v>10</v>
      </c>
    </row>
    <row r="111" customFormat="false" ht="12.75" hidden="true" customHeight="false" outlineLevel="0" collapsed="false">
      <c r="A111" s="125" t="s">
        <v>888</v>
      </c>
      <c r="B111" s="135" t="n">
        <v>0</v>
      </c>
      <c r="C111" s="135" t="n">
        <v>1508</v>
      </c>
      <c r="D111" s="125" t="n">
        <f aca="false">B111+C111</f>
        <v>1508</v>
      </c>
      <c r="E111" s="135" t="n">
        <v>0</v>
      </c>
      <c r="F111" s="135" t="n">
        <f aca="false">D111+E111</f>
        <v>1508</v>
      </c>
      <c r="G111" s="135" t="n">
        <v>0</v>
      </c>
      <c r="H111" s="135" t="n">
        <v>0</v>
      </c>
      <c r="I111" s="124" t="n">
        <f aca="false">SUM(E111:H111)</f>
        <v>1508</v>
      </c>
      <c r="J111" s="124" t="n">
        <f aca="false">D111-I111</f>
        <v>0</v>
      </c>
    </row>
    <row r="112" customFormat="false" ht="12.75" hidden="true" customHeight="false" outlineLevel="0" collapsed="false">
      <c r="A112" s="125" t="s">
        <v>889</v>
      </c>
      <c r="B112" s="135" t="n">
        <v>0</v>
      </c>
      <c r="C112" s="135" t="n">
        <v>2687</v>
      </c>
      <c r="D112" s="125" t="n">
        <f aca="false">B112+C112</f>
        <v>2687</v>
      </c>
      <c r="E112" s="135" t="n">
        <v>0</v>
      </c>
      <c r="F112" s="135" t="n">
        <f aca="false">D112+E112</f>
        <v>2687</v>
      </c>
      <c r="G112" s="135" t="n">
        <v>0</v>
      </c>
      <c r="H112" s="135" t="n">
        <v>0</v>
      </c>
      <c r="I112" s="124" t="n">
        <f aca="false">SUM(E112:H112)</f>
        <v>2687</v>
      </c>
      <c r="J112" s="124" t="n">
        <f aca="false">D112-I112</f>
        <v>0</v>
      </c>
    </row>
    <row r="113" customFormat="false" ht="12.75" hidden="true" customHeight="false" outlineLevel="0" collapsed="false">
      <c r="A113" s="125" t="s">
        <v>891</v>
      </c>
      <c r="B113" s="135" t="n">
        <v>0</v>
      </c>
      <c r="C113" s="135" t="n">
        <v>801</v>
      </c>
      <c r="D113" s="125" t="n">
        <f aca="false">B113+C113</f>
        <v>801</v>
      </c>
      <c r="E113" s="135" t="n">
        <v>0</v>
      </c>
      <c r="F113" s="135" t="n">
        <f aca="false">D113+E113</f>
        <v>801</v>
      </c>
      <c r="G113" s="135" t="n">
        <v>0</v>
      </c>
      <c r="H113" s="135" t="n">
        <v>0</v>
      </c>
      <c r="I113" s="124" t="n">
        <f aca="false">SUM(E113:H113)</f>
        <v>801</v>
      </c>
      <c r="J113" s="124" t="n">
        <f aca="false">D113-I113</f>
        <v>0</v>
      </c>
    </row>
    <row r="114" customFormat="false" ht="12.75" hidden="true" customHeight="false" outlineLevel="0" collapsed="false">
      <c r="A114" s="125" t="s">
        <v>892</v>
      </c>
      <c r="B114" s="135" t="n">
        <v>0</v>
      </c>
      <c r="C114" s="135" t="n">
        <v>15</v>
      </c>
      <c r="D114" s="125" t="n">
        <f aca="false">B114+C114</f>
        <v>15</v>
      </c>
      <c r="E114" s="135" t="n">
        <v>0</v>
      </c>
      <c r="F114" s="135" t="n">
        <f aca="false">D114+E114</f>
        <v>15</v>
      </c>
      <c r="G114" s="135" t="n">
        <v>0</v>
      </c>
      <c r="H114" s="135" t="n">
        <v>0</v>
      </c>
      <c r="I114" s="124" t="n">
        <f aca="false">SUM(E114:H114)</f>
        <v>15</v>
      </c>
      <c r="J114" s="124" t="n">
        <f aca="false">D114-I114</f>
        <v>0</v>
      </c>
    </row>
    <row r="115" customFormat="false" ht="12.75" hidden="true" customHeight="false" outlineLevel="0" collapsed="false">
      <c r="A115" s="125" t="s">
        <v>893</v>
      </c>
      <c r="B115" s="135" t="n">
        <v>0</v>
      </c>
      <c r="C115" s="135" t="n">
        <v>10</v>
      </c>
      <c r="D115" s="125" t="n">
        <f aca="false">B115+C115</f>
        <v>10</v>
      </c>
      <c r="E115" s="135" t="n">
        <v>0</v>
      </c>
      <c r="F115" s="135" t="n">
        <f aca="false">D115+E115</f>
        <v>10</v>
      </c>
      <c r="G115" s="135" t="n">
        <v>0</v>
      </c>
      <c r="H115" s="135" t="n">
        <v>0</v>
      </c>
      <c r="I115" s="124" t="n">
        <f aca="false">SUM(E115:H115)</f>
        <v>10</v>
      </c>
      <c r="J115" s="124" t="n">
        <f aca="false">D115-I115</f>
        <v>0</v>
      </c>
    </row>
    <row r="116" customFormat="false" ht="12.75" hidden="true" customHeight="false" outlineLevel="0" collapsed="false">
      <c r="A116" s="125" t="s">
        <v>894</v>
      </c>
      <c r="B116" s="135" t="n">
        <v>0</v>
      </c>
      <c r="C116" s="135" t="n">
        <v>835</v>
      </c>
      <c r="D116" s="125" t="n">
        <f aca="false">B116+C116</f>
        <v>835</v>
      </c>
      <c r="E116" s="135" t="n">
        <v>0</v>
      </c>
      <c r="F116" s="135" t="n">
        <f aca="false">D116+E116</f>
        <v>835</v>
      </c>
      <c r="G116" s="135" t="n">
        <v>0</v>
      </c>
      <c r="H116" s="135" t="n">
        <v>0</v>
      </c>
      <c r="I116" s="124" t="n">
        <f aca="false">SUM(E116:H116)</f>
        <v>835</v>
      </c>
      <c r="J116" s="124" t="n">
        <f aca="false">D116-I116</f>
        <v>0</v>
      </c>
    </row>
    <row r="117" customFormat="false" ht="12.75" hidden="true" customHeight="false" outlineLevel="0" collapsed="false">
      <c r="A117" s="125" t="s">
        <v>895</v>
      </c>
      <c r="B117" s="135" t="n">
        <v>0</v>
      </c>
      <c r="C117" s="135" t="n">
        <v>36</v>
      </c>
      <c r="D117" s="125" t="n">
        <f aca="false">B117+C117</f>
        <v>36</v>
      </c>
      <c r="E117" s="135" t="n">
        <v>0</v>
      </c>
      <c r="F117" s="135" t="n">
        <f aca="false">D117+E117</f>
        <v>36</v>
      </c>
      <c r="G117" s="135" t="n">
        <v>0</v>
      </c>
      <c r="H117" s="135" t="n">
        <v>0</v>
      </c>
      <c r="I117" s="124" t="n">
        <f aca="false">SUM(E117:H117)</f>
        <v>36</v>
      </c>
      <c r="J117" s="124" t="n">
        <f aca="false">D117-I117</f>
        <v>0</v>
      </c>
    </row>
    <row r="118" customFormat="false" ht="12.75" hidden="true" customHeight="false" outlineLevel="0" collapsed="false">
      <c r="A118" s="125" t="s">
        <v>896</v>
      </c>
      <c r="B118" s="135" t="n">
        <v>0</v>
      </c>
      <c r="C118" s="135" t="n">
        <v>35</v>
      </c>
      <c r="D118" s="125" t="n">
        <f aca="false">B118+C118</f>
        <v>35</v>
      </c>
      <c r="E118" s="135" t="n">
        <v>0</v>
      </c>
      <c r="F118" s="135" t="n">
        <f aca="false">D118+E118</f>
        <v>35</v>
      </c>
      <c r="G118" s="135" t="n">
        <v>0</v>
      </c>
      <c r="H118" s="135" t="n">
        <v>0</v>
      </c>
      <c r="I118" s="124" t="n">
        <f aca="false">SUM(E118:H118)</f>
        <v>35</v>
      </c>
      <c r="J118" s="124" t="n">
        <f aca="false">D118-I118</f>
        <v>0</v>
      </c>
    </row>
    <row r="119" customFormat="false" ht="12.75" hidden="true" customHeight="false" outlineLevel="0" collapsed="false">
      <c r="A119" s="125" t="s">
        <v>897</v>
      </c>
      <c r="B119" s="135" t="n">
        <v>0</v>
      </c>
      <c r="C119" s="135" t="n">
        <v>0</v>
      </c>
      <c r="D119" s="125" t="n">
        <f aca="false">B119+C119</f>
        <v>0</v>
      </c>
      <c r="E119" s="135" t="n">
        <v>0</v>
      </c>
      <c r="F119" s="135" t="n">
        <f aca="false">D119+E119</f>
        <v>0</v>
      </c>
      <c r="G119" s="135" t="n">
        <v>0</v>
      </c>
      <c r="H119" s="135" t="n">
        <v>0</v>
      </c>
      <c r="I119" s="124" t="n">
        <f aca="false">SUM(E119:H119)</f>
        <v>0</v>
      </c>
      <c r="J119" s="124" t="n">
        <f aca="false">D119-I119</f>
        <v>0</v>
      </c>
    </row>
    <row r="120" customFormat="false" ht="12.75" hidden="true" customHeight="false" outlineLevel="0" collapsed="false">
      <c r="A120" s="125" t="s">
        <v>898</v>
      </c>
      <c r="B120" s="135" t="n">
        <v>0</v>
      </c>
      <c r="C120" s="135" t="n">
        <v>0</v>
      </c>
      <c r="D120" s="125" t="n">
        <f aca="false">B120+C120</f>
        <v>0</v>
      </c>
      <c r="E120" s="135" t="n">
        <v>0</v>
      </c>
      <c r="F120" s="135" t="n">
        <f aca="false">D120+E120</f>
        <v>0</v>
      </c>
      <c r="G120" s="135" t="n">
        <v>0</v>
      </c>
      <c r="H120" s="135" t="n">
        <v>0</v>
      </c>
      <c r="I120" s="124" t="n">
        <f aca="false">SUM(E120:H120)</f>
        <v>0</v>
      </c>
      <c r="J120" s="124" t="n">
        <f aca="false">D120-I120</f>
        <v>0</v>
      </c>
    </row>
    <row r="121" customFormat="false" ht="12.75" hidden="true" customHeight="false" outlineLevel="0" collapsed="false">
      <c r="A121" s="125" t="s">
        <v>899</v>
      </c>
      <c r="B121" s="135" t="n">
        <v>0</v>
      </c>
      <c r="C121" s="135" t="n">
        <v>0</v>
      </c>
      <c r="D121" s="125" t="n">
        <f aca="false">B121+C121</f>
        <v>0</v>
      </c>
      <c r="E121" s="135" t="n">
        <v>0</v>
      </c>
      <c r="F121" s="135" t="n">
        <f aca="false">D121+E121</f>
        <v>0</v>
      </c>
      <c r="G121" s="135" t="n">
        <v>0</v>
      </c>
      <c r="H121" s="135" t="n">
        <v>0</v>
      </c>
      <c r="I121" s="124" t="n">
        <f aca="false">SUM(E121:H121)</f>
        <v>0</v>
      </c>
      <c r="J121" s="124" t="n">
        <f aca="false">D121-I121</f>
        <v>0</v>
      </c>
    </row>
    <row r="122" customFormat="false" ht="12.75" hidden="true" customHeight="false" outlineLevel="0" collapsed="false">
      <c r="A122" s="125" t="s">
        <v>900</v>
      </c>
      <c r="B122" s="135" t="n">
        <v>0</v>
      </c>
      <c r="C122" s="135" t="n">
        <v>0</v>
      </c>
      <c r="D122" s="125" t="n">
        <f aca="false">B122+C122</f>
        <v>0</v>
      </c>
      <c r="E122" s="135" t="n">
        <v>0</v>
      </c>
      <c r="F122" s="135" t="n">
        <f aca="false">D122+E122</f>
        <v>0</v>
      </c>
      <c r="G122" s="135" t="n">
        <v>0</v>
      </c>
      <c r="H122" s="135" t="n">
        <v>0</v>
      </c>
      <c r="I122" s="124" t="n">
        <f aca="false">SUM(E122:H122)</f>
        <v>0</v>
      </c>
      <c r="J122" s="124" t="n">
        <f aca="false">D122-I122</f>
        <v>0</v>
      </c>
    </row>
    <row r="123" customFormat="false" ht="12.75" hidden="true" customHeight="false" outlineLevel="0" collapsed="false">
      <c r="A123" s="125" t="s">
        <v>901</v>
      </c>
      <c r="B123" s="135" t="n">
        <v>0</v>
      </c>
      <c r="C123" s="135" t="n">
        <v>0</v>
      </c>
      <c r="D123" s="125" t="n">
        <f aca="false">B123+C123</f>
        <v>0</v>
      </c>
      <c r="E123" s="135" t="n">
        <v>0</v>
      </c>
      <c r="F123" s="135" t="n">
        <f aca="false">D123+E123</f>
        <v>0</v>
      </c>
      <c r="G123" s="135" t="n">
        <v>0</v>
      </c>
      <c r="H123" s="135" t="n">
        <v>0</v>
      </c>
      <c r="I123" s="124" t="n">
        <f aca="false">SUM(E123:H123)</f>
        <v>0</v>
      </c>
      <c r="J123" s="124" t="n">
        <f aca="false">D123-I123</f>
        <v>0</v>
      </c>
    </row>
    <row r="124" customFormat="false" ht="12.75" hidden="true" customHeight="false" outlineLevel="0" collapsed="false">
      <c r="A124" s="125" t="s">
        <v>902</v>
      </c>
      <c r="B124" s="135" t="n">
        <v>0</v>
      </c>
      <c r="C124" s="135" t="n">
        <v>0</v>
      </c>
      <c r="D124" s="125" t="n">
        <f aca="false">B124+C124</f>
        <v>0</v>
      </c>
      <c r="E124" s="135" t="n">
        <v>0</v>
      </c>
      <c r="F124" s="135" t="n">
        <f aca="false">D124+E124</f>
        <v>0</v>
      </c>
      <c r="G124" s="135" t="n">
        <v>0</v>
      </c>
      <c r="H124" s="135" t="n">
        <v>0</v>
      </c>
      <c r="I124" s="124" t="n">
        <f aca="false">SUM(E124:H124)</f>
        <v>0</v>
      </c>
      <c r="J124" s="124" t="n">
        <f aca="false">D124-I124</f>
        <v>0</v>
      </c>
    </row>
    <row r="125" customFormat="false" ht="12.75" hidden="true" customHeight="false" outlineLevel="0" collapsed="false">
      <c r="A125" s="125" t="s">
        <v>903</v>
      </c>
      <c r="B125" s="135" t="n">
        <v>0</v>
      </c>
      <c r="C125" s="135" t="n">
        <v>0</v>
      </c>
      <c r="D125" s="125" t="n">
        <f aca="false">B125+C125</f>
        <v>0</v>
      </c>
      <c r="E125" s="135" t="n">
        <v>0</v>
      </c>
      <c r="F125" s="135" t="n">
        <f aca="false">D125+E125</f>
        <v>0</v>
      </c>
      <c r="G125" s="135" t="n">
        <v>0</v>
      </c>
      <c r="H125" s="135" t="n">
        <v>0</v>
      </c>
      <c r="I125" s="124" t="n">
        <f aca="false">SUM(E125:H125)</f>
        <v>0</v>
      </c>
      <c r="J125" s="124" t="n">
        <f aca="false">D125-I125</f>
        <v>0</v>
      </c>
    </row>
    <row r="126" customFormat="false" ht="12.75" hidden="true" customHeight="false" outlineLevel="0" collapsed="false">
      <c r="A126" s="125" t="s">
        <v>904</v>
      </c>
      <c r="B126" s="135" t="n">
        <v>0</v>
      </c>
      <c r="C126" s="135" t="n">
        <v>0</v>
      </c>
      <c r="D126" s="125" t="n">
        <f aca="false">B126+C126</f>
        <v>0</v>
      </c>
      <c r="E126" s="135" t="n">
        <v>0</v>
      </c>
      <c r="F126" s="135" t="n">
        <f aca="false">D126+E126</f>
        <v>0</v>
      </c>
      <c r="G126" s="135" t="n">
        <v>0</v>
      </c>
      <c r="H126" s="135" t="n">
        <v>0</v>
      </c>
      <c r="I126" s="124" t="n">
        <f aca="false">SUM(E126:H126)</f>
        <v>0</v>
      </c>
      <c r="J126" s="124" t="n">
        <f aca="false">D126-I126</f>
        <v>0</v>
      </c>
    </row>
    <row r="127" customFormat="false" ht="12.75" hidden="true" customHeight="false" outlineLevel="0" collapsed="false">
      <c r="A127" s="125" t="s">
        <v>905</v>
      </c>
      <c r="B127" s="135" t="n">
        <v>0</v>
      </c>
      <c r="C127" s="135" t="n">
        <v>0</v>
      </c>
      <c r="D127" s="125" t="n">
        <f aca="false">B127+C127</f>
        <v>0</v>
      </c>
      <c r="E127" s="135" t="n">
        <v>0</v>
      </c>
      <c r="F127" s="135" t="n">
        <f aca="false">D127+E127</f>
        <v>0</v>
      </c>
      <c r="G127" s="135" t="n">
        <v>0</v>
      </c>
      <c r="H127" s="135" t="n">
        <v>0</v>
      </c>
      <c r="I127" s="124" t="n">
        <f aca="false">SUM(E127:H127)</f>
        <v>0</v>
      </c>
      <c r="J127" s="124" t="n">
        <f aca="false">D127-I127</f>
        <v>0</v>
      </c>
    </row>
    <row r="128" customFormat="false" ht="12.75" hidden="true" customHeight="false" outlineLevel="0" collapsed="false"/>
    <row r="129" customFormat="false" ht="12.75" hidden="true" customHeight="false" outlineLevel="0" collapsed="false"/>
    <row r="130" customFormat="false" ht="15" hidden="true" customHeight="false" outlineLevel="0" collapsed="false">
      <c r="A130" s="131" t="s">
        <v>443</v>
      </c>
    </row>
    <row r="131" customFormat="false" ht="12.75" hidden="true" customHeight="true" outlineLevel="0" collapsed="false">
      <c r="A131" s="125" t="s">
        <v>874</v>
      </c>
      <c r="B131" s="125" t="s">
        <v>875</v>
      </c>
      <c r="C131" s="125" t="s">
        <v>876</v>
      </c>
      <c r="D131" s="125" t="s">
        <v>877</v>
      </c>
      <c r="E131" s="125" t="s">
        <v>878</v>
      </c>
      <c r="F131" s="125"/>
      <c r="G131" s="125"/>
      <c r="H131" s="125"/>
      <c r="I131" s="125"/>
      <c r="J131" s="125" t="s">
        <v>879</v>
      </c>
    </row>
    <row r="132" customFormat="false" ht="12.75" hidden="true" customHeight="true" outlineLevel="0" collapsed="false">
      <c r="A132" s="125"/>
      <c r="B132" s="125"/>
      <c r="C132" s="125"/>
      <c r="D132" s="125"/>
      <c r="E132" s="125" t="s">
        <v>880</v>
      </c>
      <c r="F132" s="125"/>
      <c r="G132" s="125" t="s">
        <v>881</v>
      </c>
      <c r="H132" s="125"/>
      <c r="I132" s="125" t="s">
        <v>883</v>
      </c>
      <c r="J132" s="125"/>
    </row>
    <row r="133" customFormat="false" ht="28.3" hidden="true" customHeight="false" outlineLevel="0" collapsed="false">
      <c r="A133" s="125"/>
      <c r="B133" s="125"/>
      <c r="C133" s="125"/>
      <c r="D133" s="125"/>
      <c r="E133" s="125" t="s">
        <v>884</v>
      </c>
      <c r="F133" s="125" t="s">
        <v>885</v>
      </c>
      <c r="G133" s="125" t="s">
        <v>886</v>
      </c>
      <c r="H133" s="125" t="s">
        <v>887</v>
      </c>
      <c r="I133" s="125"/>
      <c r="J133" s="125"/>
    </row>
    <row r="134" customFormat="false" ht="12.75" hidden="true" customHeight="false" outlineLevel="0" collapsed="false">
      <c r="A134" s="124" t="n">
        <v>1</v>
      </c>
      <c r="B134" s="124" t="n">
        <v>2</v>
      </c>
      <c r="C134" s="124" t="n">
        <v>3</v>
      </c>
      <c r="D134" s="124" t="n">
        <v>4</v>
      </c>
      <c r="E134" s="124" t="n">
        <v>5</v>
      </c>
      <c r="F134" s="124" t="n">
        <v>6</v>
      </c>
      <c r="G134" s="124" t="n">
        <v>7</v>
      </c>
      <c r="H134" s="124" t="n">
        <v>8</v>
      </c>
      <c r="I134" s="124" t="n">
        <v>9</v>
      </c>
      <c r="J134" s="124" t="n">
        <v>10</v>
      </c>
    </row>
    <row r="135" customFormat="false" ht="12.75" hidden="true" customHeight="false" outlineLevel="0" collapsed="false">
      <c r="A135" s="125" t="s">
        <v>888</v>
      </c>
      <c r="B135" s="135" t="n">
        <v>0</v>
      </c>
      <c r="C135" s="135" t="n">
        <v>1283</v>
      </c>
      <c r="D135" s="125" t="n">
        <f aca="false">B135+C135</f>
        <v>1283</v>
      </c>
      <c r="E135" s="135" t="n">
        <v>0</v>
      </c>
      <c r="F135" s="135" t="n">
        <v>1283</v>
      </c>
      <c r="G135" s="135" t="n">
        <v>0</v>
      </c>
      <c r="H135" s="135" t="n">
        <v>0</v>
      </c>
      <c r="I135" s="124" t="n">
        <f aca="false">SUM(E135:H135)</f>
        <v>1283</v>
      </c>
      <c r="J135" s="124" t="n">
        <f aca="false">D135-I135</f>
        <v>0</v>
      </c>
    </row>
    <row r="136" customFormat="false" ht="12.75" hidden="true" customHeight="false" outlineLevel="0" collapsed="false">
      <c r="A136" s="125" t="s">
        <v>889</v>
      </c>
      <c r="B136" s="135" t="n">
        <v>0</v>
      </c>
      <c r="C136" s="135" t="n">
        <v>2138</v>
      </c>
      <c r="D136" s="125" t="n">
        <f aca="false">B136+C136</f>
        <v>2138</v>
      </c>
      <c r="E136" s="135" t="n">
        <v>0</v>
      </c>
      <c r="F136" s="135" t="n">
        <v>2138</v>
      </c>
      <c r="G136" s="135" t="n">
        <v>0</v>
      </c>
      <c r="H136" s="135" t="n">
        <v>0</v>
      </c>
      <c r="I136" s="124" t="n">
        <f aca="false">SUM(E136:H136)</f>
        <v>2138</v>
      </c>
      <c r="J136" s="124" t="n">
        <f aca="false">D136-I136</f>
        <v>0</v>
      </c>
    </row>
    <row r="137" customFormat="false" ht="12.75" hidden="true" customHeight="false" outlineLevel="0" collapsed="false">
      <c r="A137" s="125" t="s">
        <v>891</v>
      </c>
      <c r="B137" s="135" t="n">
        <v>0</v>
      </c>
      <c r="C137" s="135" t="n">
        <v>429</v>
      </c>
      <c r="D137" s="125" t="n">
        <f aca="false">B137+C137</f>
        <v>429</v>
      </c>
      <c r="E137" s="135" t="n">
        <v>0</v>
      </c>
      <c r="F137" s="135" t="n">
        <v>429</v>
      </c>
      <c r="G137" s="135" t="n">
        <v>0</v>
      </c>
      <c r="H137" s="135" t="n">
        <v>0</v>
      </c>
      <c r="I137" s="124" t="n">
        <f aca="false">SUM(E137:H137)</f>
        <v>429</v>
      </c>
      <c r="J137" s="124" t="n">
        <f aca="false">D137-I137</f>
        <v>0</v>
      </c>
    </row>
    <row r="138" customFormat="false" ht="12.75" hidden="true" customHeight="false" outlineLevel="0" collapsed="false">
      <c r="A138" s="125" t="s">
        <v>892</v>
      </c>
      <c r="B138" s="135" t="n">
        <v>0</v>
      </c>
      <c r="C138" s="135" t="n">
        <v>0</v>
      </c>
      <c r="D138" s="125" t="n">
        <f aca="false">B138+C138</f>
        <v>0</v>
      </c>
      <c r="E138" s="135" t="n">
        <v>0</v>
      </c>
      <c r="F138" s="135" t="n">
        <v>0</v>
      </c>
      <c r="G138" s="135" t="n">
        <v>0</v>
      </c>
      <c r="H138" s="135" t="n">
        <v>0</v>
      </c>
      <c r="I138" s="124" t="n">
        <f aca="false">SUM(E138:H138)</f>
        <v>0</v>
      </c>
      <c r="J138" s="124" t="n">
        <f aca="false">D138-I138</f>
        <v>0</v>
      </c>
    </row>
    <row r="139" customFormat="false" ht="12.75" hidden="true" customHeight="false" outlineLevel="0" collapsed="false">
      <c r="A139" s="125" t="s">
        <v>893</v>
      </c>
      <c r="B139" s="135" t="n">
        <v>0</v>
      </c>
      <c r="C139" s="135" t="n">
        <v>0</v>
      </c>
      <c r="D139" s="125" t="n">
        <f aca="false">B139+C139</f>
        <v>0</v>
      </c>
      <c r="E139" s="135" t="n">
        <v>0</v>
      </c>
      <c r="F139" s="135" t="n">
        <v>0</v>
      </c>
      <c r="G139" s="135" t="n">
        <v>0</v>
      </c>
      <c r="H139" s="135" t="n">
        <v>0</v>
      </c>
      <c r="I139" s="124" t="n">
        <f aca="false">SUM(E139:H139)</f>
        <v>0</v>
      </c>
      <c r="J139" s="124" t="n">
        <f aca="false">D139-I139</f>
        <v>0</v>
      </c>
    </row>
    <row r="140" customFormat="false" ht="12.75" hidden="true" customHeight="false" outlineLevel="0" collapsed="false">
      <c r="A140" s="125" t="s">
        <v>894</v>
      </c>
      <c r="B140" s="135" t="n">
        <v>0</v>
      </c>
      <c r="C140" s="135" t="n">
        <v>427</v>
      </c>
      <c r="D140" s="125" t="n">
        <f aca="false">B140+C140</f>
        <v>427</v>
      </c>
      <c r="E140" s="135" t="n">
        <v>0</v>
      </c>
      <c r="F140" s="135" t="n">
        <v>427</v>
      </c>
      <c r="G140" s="135" t="n">
        <v>0</v>
      </c>
      <c r="H140" s="135" t="n">
        <v>0</v>
      </c>
      <c r="I140" s="124" t="n">
        <f aca="false">SUM(E140:H140)</f>
        <v>427</v>
      </c>
      <c r="J140" s="124" t="n">
        <f aca="false">D140-I140</f>
        <v>0</v>
      </c>
    </row>
    <row r="141" customFormat="false" ht="12.75" hidden="true" customHeight="false" outlineLevel="0" collapsed="false">
      <c r="A141" s="125" t="s">
        <v>895</v>
      </c>
      <c r="B141" s="135" t="n">
        <v>0</v>
      </c>
      <c r="C141" s="135" t="n">
        <v>0</v>
      </c>
      <c r="D141" s="125" t="n">
        <f aca="false">B141+C141</f>
        <v>0</v>
      </c>
      <c r="E141" s="135" t="n">
        <v>0</v>
      </c>
      <c r="F141" s="135" t="n">
        <v>0</v>
      </c>
      <c r="G141" s="135" t="n">
        <v>0</v>
      </c>
      <c r="H141" s="135" t="n">
        <v>0</v>
      </c>
      <c r="I141" s="124" t="n">
        <f aca="false">SUM(E141:H141)</f>
        <v>0</v>
      </c>
      <c r="J141" s="124" t="n">
        <f aca="false">D141-I141</f>
        <v>0</v>
      </c>
    </row>
    <row r="142" customFormat="false" ht="12.75" hidden="true" customHeight="false" outlineLevel="0" collapsed="false">
      <c r="A142" s="125" t="s">
        <v>896</v>
      </c>
      <c r="B142" s="135" t="n">
        <v>0</v>
      </c>
      <c r="C142" s="135" t="n">
        <v>0</v>
      </c>
      <c r="D142" s="125" t="n">
        <f aca="false">B142+C142</f>
        <v>0</v>
      </c>
      <c r="E142" s="135" t="n">
        <v>0</v>
      </c>
      <c r="F142" s="135" t="n">
        <v>0</v>
      </c>
      <c r="G142" s="135" t="n">
        <v>0</v>
      </c>
      <c r="H142" s="135" t="n">
        <v>0</v>
      </c>
      <c r="I142" s="124" t="n">
        <f aca="false">SUM(E142:H142)</f>
        <v>0</v>
      </c>
      <c r="J142" s="124" t="n">
        <f aca="false">D142-I142</f>
        <v>0</v>
      </c>
    </row>
    <row r="143" customFormat="false" ht="12.75" hidden="true" customHeight="false" outlineLevel="0" collapsed="false">
      <c r="A143" s="125" t="s">
        <v>897</v>
      </c>
      <c r="B143" s="135" t="n">
        <v>0</v>
      </c>
      <c r="C143" s="135" t="n">
        <v>0</v>
      </c>
      <c r="D143" s="125" t="n">
        <f aca="false">B143+C143</f>
        <v>0</v>
      </c>
      <c r="E143" s="135" t="n">
        <v>0</v>
      </c>
      <c r="F143" s="135" t="n">
        <v>0</v>
      </c>
      <c r="G143" s="135" t="n">
        <v>0</v>
      </c>
      <c r="H143" s="135" t="n">
        <v>0</v>
      </c>
      <c r="I143" s="124" t="n">
        <f aca="false">SUM(E143:H143)</f>
        <v>0</v>
      </c>
      <c r="J143" s="124" t="n">
        <f aca="false">D143-I143</f>
        <v>0</v>
      </c>
    </row>
    <row r="144" customFormat="false" ht="12.75" hidden="true" customHeight="false" outlineLevel="0" collapsed="false">
      <c r="A144" s="125" t="s">
        <v>898</v>
      </c>
      <c r="B144" s="135" t="n">
        <v>0</v>
      </c>
      <c r="C144" s="135" t="n">
        <v>0</v>
      </c>
      <c r="D144" s="125" t="n">
        <f aca="false">B144+C144</f>
        <v>0</v>
      </c>
      <c r="E144" s="135" t="n">
        <v>0</v>
      </c>
      <c r="F144" s="135" t="n">
        <v>0</v>
      </c>
      <c r="G144" s="135" t="n">
        <v>0</v>
      </c>
      <c r="H144" s="135" t="n">
        <v>0</v>
      </c>
      <c r="I144" s="124" t="n">
        <f aca="false">SUM(E144:H144)</f>
        <v>0</v>
      </c>
      <c r="J144" s="124" t="n">
        <f aca="false">D144-I144</f>
        <v>0</v>
      </c>
    </row>
    <row r="145" customFormat="false" ht="12.75" hidden="true" customHeight="false" outlineLevel="0" collapsed="false">
      <c r="A145" s="125" t="s">
        <v>899</v>
      </c>
      <c r="B145" s="135" t="n">
        <v>0</v>
      </c>
      <c r="C145" s="135" t="n">
        <v>0</v>
      </c>
      <c r="D145" s="125" t="n">
        <f aca="false">B145+C145</f>
        <v>0</v>
      </c>
      <c r="E145" s="135" t="n">
        <v>0</v>
      </c>
      <c r="F145" s="135" t="n">
        <v>0</v>
      </c>
      <c r="G145" s="135" t="n">
        <v>0</v>
      </c>
      <c r="H145" s="135" t="n">
        <v>0</v>
      </c>
      <c r="I145" s="124" t="n">
        <f aca="false">SUM(E145:H145)</f>
        <v>0</v>
      </c>
      <c r="J145" s="124" t="n">
        <f aca="false">D145-I145</f>
        <v>0</v>
      </c>
    </row>
    <row r="146" customFormat="false" ht="12.75" hidden="true" customHeight="false" outlineLevel="0" collapsed="false">
      <c r="A146" s="125" t="s">
        <v>900</v>
      </c>
      <c r="B146" s="135" t="n">
        <v>0</v>
      </c>
      <c r="C146" s="135" t="n">
        <v>0</v>
      </c>
      <c r="D146" s="125" t="n">
        <f aca="false">B146+C146</f>
        <v>0</v>
      </c>
      <c r="E146" s="135" t="n">
        <v>0</v>
      </c>
      <c r="F146" s="135" t="n">
        <v>0</v>
      </c>
      <c r="G146" s="135" t="n">
        <v>0</v>
      </c>
      <c r="H146" s="135" t="n">
        <v>0</v>
      </c>
      <c r="I146" s="124" t="n">
        <f aca="false">SUM(E146:H146)</f>
        <v>0</v>
      </c>
      <c r="J146" s="124" t="n">
        <f aca="false">D146-I146</f>
        <v>0</v>
      </c>
    </row>
    <row r="147" customFormat="false" ht="12.75" hidden="true" customHeight="false" outlineLevel="0" collapsed="false">
      <c r="A147" s="125" t="s">
        <v>901</v>
      </c>
      <c r="B147" s="135" t="n">
        <v>0</v>
      </c>
      <c r="C147" s="135" t="n">
        <v>0</v>
      </c>
      <c r="D147" s="125" t="n">
        <f aca="false">B147+C147</f>
        <v>0</v>
      </c>
      <c r="E147" s="135" t="n">
        <v>0</v>
      </c>
      <c r="F147" s="135" t="n">
        <v>0</v>
      </c>
      <c r="G147" s="135" t="n">
        <v>0</v>
      </c>
      <c r="H147" s="135" t="n">
        <v>0</v>
      </c>
      <c r="I147" s="124" t="n">
        <f aca="false">SUM(E147:H147)</f>
        <v>0</v>
      </c>
      <c r="J147" s="124" t="n">
        <f aca="false">D147-I147</f>
        <v>0</v>
      </c>
    </row>
    <row r="148" customFormat="false" ht="12.75" hidden="true" customHeight="false" outlineLevel="0" collapsed="false">
      <c r="A148" s="125" t="s">
        <v>902</v>
      </c>
      <c r="B148" s="135" t="n">
        <v>0</v>
      </c>
      <c r="C148" s="135" t="n">
        <v>0</v>
      </c>
      <c r="D148" s="125" t="n">
        <f aca="false">B148+C148</f>
        <v>0</v>
      </c>
      <c r="E148" s="135" t="n">
        <v>0</v>
      </c>
      <c r="F148" s="135" t="n">
        <v>0</v>
      </c>
      <c r="G148" s="135" t="n">
        <v>0</v>
      </c>
      <c r="H148" s="135" t="n">
        <v>0</v>
      </c>
      <c r="I148" s="124" t="n">
        <f aca="false">SUM(E148:H148)</f>
        <v>0</v>
      </c>
      <c r="J148" s="124" t="n">
        <f aca="false">D148-I148</f>
        <v>0</v>
      </c>
    </row>
    <row r="149" customFormat="false" ht="12.75" hidden="true" customHeight="false" outlineLevel="0" collapsed="false">
      <c r="A149" s="125" t="s">
        <v>903</v>
      </c>
      <c r="B149" s="135" t="n">
        <v>0</v>
      </c>
      <c r="C149" s="135" t="n">
        <v>0</v>
      </c>
      <c r="D149" s="125" t="n">
        <f aca="false">B149+C149</f>
        <v>0</v>
      </c>
      <c r="E149" s="135" t="n">
        <v>0</v>
      </c>
      <c r="F149" s="135" t="n">
        <v>0</v>
      </c>
      <c r="G149" s="135" t="n">
        <v>0</v>
      </c>
      <c r="H149" s="135" t="n">
        <v>0</v>
      </c>
      <c r="I149" s="124" t="n">
        <f aca="false">SUM(E149:H149)</f>
        <v>0</v>
      </c>
      <c r="J149" s="124" t="n">
        <f aca="false">D149-I149</f>
        <v>0</v>
      </c>
    </row>
    <row r="150" customFormat="false" ht="12.75" hidden="true" customHeight="false" outlineLevel="0" collapsed="false">
      <c r="A150" s="125" t="s">
        <v>904</v>
      </c>
      <c r="B150" s="135" t="n">
        <v>0</v>
      </c>
      <c r="C150" s="135" t="n">
        <v>0</v>
      </c>
      <c r="D150" s="125" t="n">
        <f aca="false">B150+C150</f>
        <v>0</v>
      </c>
      <c r="E150" s="135" t="n">
        <v>0</v>
      </c>
      <c r="F150" s="135" t="n">
        <v>0</v>
      </c>
      <c r="G150" s="135" t="n">
        <v>0</v>
      </c>
      <c r="H150" s="135" t="n">
        <v>0</v>
      </c>
      <c r="I150" s="124" t="n">
        <f aca="false">SUM(E150:H150)</f>
        <v>0</v>
      </c>
      <c r="J150" s="124" t="n">
        <f aca="false">D150-I150</f>
        <v>0</v>
      </c>
    </row>
    <row r="151" customFormat="false" ht="12.75" hidden="true" customHeight="false" outlineLevel="0" collapsed="false">
      <c r="A151" s="125" t="s">
        <v>905</v>
      </c>
      <c r="B151" s="135" t="n">
        <v>0</v>
      </c>
      <c r="C151" s="135" t="n">
        <v>0</v>
      </c>
      <c r="D151" s="125" t="n">
        <f aca="false">B151+C151</f>
        <v>0</v>
      </c>
      <c r="E151" s="135" t="n">
        <v>0</v>
      </c>
      <c r="F151" s="135" t="n">
        <v>0</v>
      </c>
      <c r="G151" s="135" t="n">
        <v>0</v>
      </c>
      <c r="H151" s="135" t="n">
        <v>0</v>
      </c>
      <c r="I151" s="124" t="n">
        <f aca="false">SUM(E151:H151)</f>
        <v>0</v>
      </c>
      <c r="J151" s="124" t="n">
        <f aca="false">D151-I151</f>
        <v>0</v>
      </c>
    </row>
    <row r="152" customFormat="false" ht="12.75" hidden="true" customHeight="false" outlineLevel="0" collapsed="false">
      <c r="G152" s="134"/>
    </row>
    <row r="154" customFormat="false" ht="12.75" hidden="false" customHeight="false" outlineLevel="0" collapsed="false">
      <c r="G154" s="134"/>
    </row>
  </sheetData>
  <mergeCells count="56">
    <mergeCell ref="A1:J1"/>
    <mergeCell ref="A2:D2"/>
    <mergeCell ref="A9:A11"/>
    <mergeCell ref="B9:B11"/>
    <mergeCell ref="C9:C11"/>
    <mergeCell ref="D9:D11"/>
    <mergeCell ref="E9:I9"/>
    <mergeCell ref="J9:J11"/>
    <mergeCell ref="E10:F10"/>
    <mergeCell ref="G10:H10"/>
    <mergeCell ref="I10:I11"/>
    <mergeCell ref="A34:A36"/>
    <mergeCell ref="B34:B36"/>
    <mergeCell ref="C34:C36"/>
    <mergeCell ref="D34:D36"/>
    <mergeCell ref="E34:I34"/>
    <mergeCell ref="J34:J36"/>
    <mergeCell ref="E35:F35"/>
    <mergeCell ref="G35:H35"/>
    <mergeCell ref="I35:I36"/>
    <mergeCell ref="A58:A60"/>
    <mergeCell ref="B58:B60"/>
    <mergeCell ref="C58:C60"/>
    <mergeCell ref="D58:D60"/>
    <mergeCell ref="E58:I58"/>
    <mergeCell ref="J58:J60"/>
    <mergeCell ref="E59:F59"/>
    <mergeCell ref="G59:H59"/>
    <mergeCell ref="I59:I60"/>
    <mergeCell ref="A83:A85"/>
    <mergeCell ref="B83:B85"/>
    <mergeCell ref="C83:C85"/>
    <mergeCell ref="D83:D85"/>
    <mergeCell ref="E83:I83"/>
    <mergeCell ref="J83:J85"/>
    <mergeCell ref="E84:F84"/>
    <mergeCell ref="G84:H84"/>
    <mergeCell ref="I84:I85"/>
    <mergeCell ref="A107:A109"/>
    <mergeCell ref="B107:B109"/>
    <mergeCell ref="C107:C109"/>
    <mergeCell ref="D107:D109"/>
    <mergeCell ref="E107:I107"/>
    <mergeCell ref="J107:J109"/>
    <mergeCell ref="E108:F108"/>
    <mergeCell ref="G108:H108"/>
    <mergeCell ref="I108:I109"/>
    <mergeCell ref="A131:A133"/>
    <mergeCell ref="B131:B133"/>
    <mergeCell ref="C131:C133"/>
    <mergeCell ref="D131:D133"/>
    <mergeCell ref="E131:I131"/>
    <mergeCell ref="J131:J133"/>
    <mergeCell ref="E132:F132"/>
    <mergeCell ref="G132:H132"/>
    <mergeCell ref="I132:I133"/>
  </mergeCell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C00"/>
    <pageSetUpPr fitToPage="false"/>
  </sheetPr>
  <dimension ref="A1:I13"/>
  <sheetViews>
    <sheetView showFormulas="false" showGridLines="true" showRowColHeaders="true" showZeros="true" rightToLeft="false" tabSelected="false" showOutlineSymbols="true" defaultGridColor="true" view="pageBreakPreview" topLeftCell="A1" colorId="64" zoomScale="95" zoomScaleNormal="75" zoomScalePageLayoutView="95" workbookViewId="0">
      <selection pane="topLeft" activeCell="D27" activeCellId="0" sqref="D27"/>
    </sheetView>
  </sheetViews>
  <sheetFormatPr defaultColWidth="9.13671875" defaultRowHeight="12.75" customHeight="true" zeroHeight="false" outlineLevelRow="0" outlineLevelCol="0"/>
  <cols>
    <col collapsed="false" customWidth="true" hidden="false" outlineLevel="0" max="1" min="1" style="136" width="7.85"/>
    <col collapsed="false" customWidth="true" hidden="false" outlineLevel="0" max="2" min="2" style="136" width="45.28"/>
    <col collapsed="false" customWidth="true" hidden="false" outlineLevel="0" max="3" min="3" style="136" width="16.84"/>
    <col collapsed="false" customWidth="true" hidden="false" outlineLevel="0" max="4" min="4" style="136" width="43.14"/>
    <col collapsed="false" customWidth="false" hidden="false" outlineLevel="0" max="257" min="5" style="136" width="9.14"/>
  </cols>
  <sheetData>
    <row r="1" customFormat="false" ht="19.5" hidden="false" customHeight="true" outlineLevel="0" collapsed="false">
      <c r="A1" s="137" t="s">
        <v>0</v>
      </c>
      <c r="B1" s="138"/>
      <c r="C1" s="139"/>
      <c r="D1" s="138"/>
      <c r="E1" s="140"/>
      <c r="F1" s="140"/>
      <c r="G1" s="140"/>
      <c r="H1" s="140"/>
      <c r="I1" s="140"/>
    </row>
    <row r="2" customFormat="false" ht="21" hidden="false" customHeight="true" outlineLevel="0" collapsed="false">
      <c r="A2" s="4" t="str">
        <f aca="false">'SOP-1'!A2</f>
        <v>Quarter : 3RD  (i.e  OCT'25 TO DEC '25)</v>
      </c>
      <c r="B2" s="138"/>
      <c r="C2" s="139"/>
      <c r="D2" s="138"/>
      <c r="E2" s="141"/>
      <c r="F2" s="141"/>
      <c r="G2" s="141"/>
      <c r="H2" s="141"/>
      <c r="I2" s="141"/>
    </row>
    <row r="3" customFormat="false" ht="15.75" hidden="false" customHeight="true" outlineLevel="0" collapsed="false">
      <c r="A3" s="137" t="str">
        <f aca="false">'SOP-1'!A3</f>
        <v>Year :2025-26</v>
      </c>
      <c r="B3" s="142"/>
      <c r="C3" s="138"/>
      <c r="D3" s="138"/>
      <c r="E3" s="141"/>
      <c r="F3" s="141"/>
      <c r="G3" s="141"/>
      <c r="H3" s="141"/>
      <c r="I3" s="141"/>
    </row>
    <row r="4" customFormat="false" ht="19.5" hidden="false" customHeight="true" outlineLevel="0" collapsed="false">
      <c r="A4" s="137" t="s">
        <v>915</v>
      </c>
      <c r="B4" s="139"/>
      <c r="C4" s="138"/>
      <c r="D4" s="141"/>
      <c r="E4" s="141"/>
      <c r="F4" s="141"/>
      <c r="G4" s="141"/>
      <c r="H4" s="141"/>
      <c r="I4" s="141"/>
    </row>
    <row r="5" customFormat="false" ht="19.5" hidden="false" customHeight="true" outlineLevel="0" collapsed="false">
      <c r="A5" s="143" t="s">
        <v>4</v>
      </c>
      <c r="B5" s="139"/>
      <c r="C5" s="138"/>
      <c r="D5" s="141"/>
      <c r="E5" s="141"/>
      <c r="F5" s="141"/>
      <c r="G5" s="144"/>
      <c r="H5" s="141"/>
      <c r="I5" s="141"/>
    </row>
    <row r="6" customFormat="false" ht="66.75" hidden="false" customHeight="true" outlineLevel="0" collapsed="false">
      <c r="A6" s="145" t="s">
        <v>916</v>
      </c>
      <c r="B6" s="145" t="s">
        <v>917</v>
      </c>
      <c r="C6" s="145" t="s">
        <v>918</v>
      </c>
      <c r="D6" s="145" t="s">
        <v>919</v>
      </c>
    </row>
    <row r="7" customFormat="false" ht="54.75" hidden="false" customHeight="true" outlineLevel="0" collapsed="false">
      <c r="A7" s="146" t="n">
        <v>1</v>
      </c>
      <c r="B7" s="147" t="s">
        <v>920</v>
      </c>
      <c r="C7" s="148" t="n">
        <v>32500</v>
      </c>
      <c r="D7" s="147" t="s">
        <v>921</v>
      </c>
    </row>
    <row r="8" customFormat="false" ht="45.75" hidden="false" customHeight="true" outlineLevel="0" collapsed="false">
      <c r="A8" s="146" t="n">
        <v>2</v>
      </c>
      <c r="B8" s="149" t="s">
        <v>922</v>
      </c>
      <c r="C8" s="148" t="n">
        <v>120000</v>
      </c>
      <c r="D8" s="147" t="s">
        <v>923</v>
      </c>
    </row>
    <row r="9" customFormat="false" ht="74.25" hidden="false" customHeight="true" outlineLevel="0" collapsed="false">
      <c r="A9" s="146" t="n">
        <v>3</v>
      </c>
      <c r="B9" s="147" t="s">
        <v>924</v>
      </c>
      <c r="C9" s="148" t="n">
        <v>332000</v>
      </c>
      <c r="D9" s="147" t="s">
        <v>925</v>
      </c>
    </row>
    <row r="10" customFormat="false" ht="58.5" hidden="false" customHeight="true" outlineLevel="0" collapsed="false">
      <c r="A10" s="146" t="n">
        <v>4</v>
      </c>
      <c r="B10" s="147" t="s">
        <v>926</v>
      </c>
      <c r="C10" s="148" t="n">
        <v>823000</v>
      </c>
      <c r="D10" s="147" t="s">
        <v>927</v>
      </c>
    </row>
    <row r="11" customFormat="false" ht="52.5" hidden="false" customHeight="true" outlineLevel="0" collapsed="false">
      <c r="A11" s="146" t="n">
        <v>5</v>
      </c>
      <c r="B11" s="147" t="s">
        <v>928</v>
      </c>
      <c r="C11" s="148" t="n">
        <v>818000</v>
      </c>
      <c r="D11" s="147" t="s">
        <v>923</v>
      </c>
    </row>
    <row r="12" customFormat="false" ht="48.15" hidden="false" customHeight="false" outlineLevel="0" collapsed="false">
      <c r="A12" s="146" t="n">
        <v>6</v>
      </c>
      <c r="B12" s="147" t="s">
        <v>929</v>
      </c>
      <c r="C12" s="148" t="n">
        <v>8420</v>
      </c>
      <c r="D12" s="147" t="s">
        <v>930</v>
      </c>
    </row>
    <row r="13" customFormat="false" ht="32.5" hidden="false" customHeight="false" outlineLevel="0" collapsed="false">
      <c r="A13" s="146" t="n">
        <v>7</v>
      </c>
      <c r="B13" s="147" t="s">
        <v>931</v>
      </c>
      <c r="C13" s="148" t="n">
        <v>3219</v>
      </c>
      <c r="D13" s="147" t="s">
        <v>932</v>
      </c>
    </row>
  </sheetData>
  <printOptions headings="false" gridLines="false" gridLinesSet="true" horizontalCentered="true" verticalCentered="true"/>
  <pageMargins left="0.25" right="0.1" top="0.25" bottom="0.25" header="0.511811023622047" footer="0.511811023622047"/>
  <pageSetup paperSize="9" scale="98"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C00"/>
    <pageSetUpPr fitToPage="false"/>
  </sheetPr>
  <dimension ref="A1:IW9"/>
  <sheetViews>
    <sheetView showFormulas="false" showGridLines="true" showRowColHeaders="true" showZeros="true" rightToLeft="false" tabSelected="true" showOutlineSymbols="true" defaultGridColor="true" view="pageBreakPreview" topLeftCell="A1" colorId="64" zoomScale="95" zoomScaleNormal="75" zoomScalePageLayoutView="95" workbookViewId="0">
      <selection pane="topLeft" activeCell="D21" activeCellId="0" sqref="D21"/>
    </sheetView>
  </sheetViews>
  <sheetFormatPr defaultColWidth="9.13671875" defaultRowHeight="12.75" customHeight="true" zeroHeight="false" outlineLevelRow="0" outlineLevelCol="0"/>
  <cols>
    <col collapsed="false" customWidth="true" hidden="false" outlineLevel="0" max="1" min="1" style="150" width="7.56"/>
    <col collapsed="false" customWidth="true" hidden="false" outlineLevel="0" max="2" min="2" style="150" width="17.15"/>
    <col collapsed="false" customWidth="true" hidden="false" outlineLevel="0" max="3" min="3" style="150" width="19.99"/>
    <col collapsed="false" customWidth="true" hidden="false" outlineLevel="0" max="5" min="4" style="150" width="17.99"/>
    <col collapsed="false" customWidth="true" hidden="false" outlineLevel="0" max="6" min="6" style="150" width="17.15"/>
    <col collapsed="false" customWidth="false" hidden="false" outlineLevel="0" max="257" min="7" style="150" width="9.14"/>
  </cols>
  <sheetData>
    <row r="1" customFormat="false" ht="16.15" hidden="false" customHeight="false" outlineLevel="0" collapsed="false">
      <c r="A1" s="151" t="s">
        <v>0</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c r="AJ1" s="152"/>
      <c r="AK1" s="152"/>
      <c r="AL1" s="152"/>
      <c r="AM1" s="152"/>
      <c r="AN1" s="152"/>
      <c r="AO1" s="152"/>
      <c r="AP1" s="152"/>
      <c r="AQ1" s="152"/>
      <c r="AR1" s="152"/>
      <c r="AS1" s="152"/>
      <c r="AT1" s="152"/>
      <c r="AU1" s="152"/>
      <c r="AV1" s="152"/>
      <c r="AW1" s="152"/>
      <c r="AX1" s="152"/>
      <c r="AY1" s="152"/>
      <c r="AZ1" s="152"/>
      <c r="BA1" s="152"/>
      <c r="BB1" s="152"/>
      <c r="BC1" s="152"/>
      <c r="BD1" s="152"/>
      <c r="BE1" s="152"/>
      <c r="BF1" s="152"/>
      <c r="BG1" s="152"/>
      <c r="BH1" s="152"/>
      <c r="BI1" s="152"/>
      <c r="BJ1" s="152"/>
      <c r="BK1" s="152"/>
      <c r="BL1" s="152"/>
      <c r="BM1" s="152"/>
      <c r="BN1" s="152"/>
      <c r="BO1" s="152"/>
      <c r="BP1" s="152"/>
      <c r="BQ1" s="152"/>
      <c r="BR1" s="152"/>
      <c r="BS1" s="152"/>
      <c r="BT1" s="152"/>
      <c r="BU1" s="152"/>
      <c r="BV1" s="152"/>
      <c r="BW1" s="152"/>
      <c r="BX1" s="152"/>
      <c r="BY1" s="152"/>
      <c r="BZ1" s="152"/>
      <c r="CA1" s="152"/>
      <c r="CB1" s="152"/>
      <c r="CC1" s="152"/>
      <c r="CD1" s="152"/>
      <c r="CE1" s="152"/>
      <c r="CF1" s="152"/>
      <c r="CG1" s="152"/>
      <c r="CH1" s="152"/>
      <c r="CI1" s="152"/>
      <c r="CJ1" s="152"/>
      <c r="CK1" s="152"/>
      <c r="CL1" s="152"/>
      <c r="CM1" s="152"/>
      <c r="CN1" s="152"/>
      <c r="CO1" s="152"/>
      <c r="CP1" s="152"/>
      <c r="CQ1" s="152"/>
      <c r="CR1" s="152"/>
      <c r="CS1" s="152"/>
      <c r="CT1" s="152"/>
      <c r="CU1" s="152"/>
      <c r="CV1" s="152"/>
      <c r="CW1" s="152"/>
      <c r="CX1" s="152"/>
      <c r="CY1" s="152"/>
      <c r="CZ1" s="152"/>
      <c r="DA1" s="152"/>
      <c r="DB1" s="152"/>
      <c r="DC1" s="152"/>
      <c r="DD1" s="152"/>
      <c r="DE1" s="152"/>
      <c r="DF1" s="152"/>
      <c r="DG1" s="152"/>
      <c r="DH1" s="152"/>
      <c r="DI1" s="152"/>
      <c r="DJ1" s="152"/>
      <c r="DK1" s="152"/>
      <c r="DL1" s="152"/>
      <c r="DM1" s="152"/>
      <c r="DN1" s="152"/>
      <c r="DO1" s="152"/>
      <c r="DP1" s="152"/>
      <c r="DQ1" s="152"/>
      <c r="DR1" s="152"/>
      <c r="DS1" s="152"/>
      <c r="DT1" s="152"/>
      <c r="DU1" s="152"/>
      <c r="DV1" s="152"/>
      <c r="DW1" s="152"/>
      <c r="DX1" s="152"/>
      <c r="DY1" s="152"/>
      <c r="DZ1" s="152"/>
      <c r="EA1" s="152"/>
      <c r="EB1" s="152"/>
      <c r="EC1" s="152"/>
      <c r="ED1" s="152"/>
      <c r="EE1" s="152"/>
      <c r="EF1" s="152"/>
      <c r="EG1" s="152"/>
      <c r="EH1" s="152"/>
      <c r="EI1" s="152"/>
      <c r="EJ1" s="152"/>
      <c r="EK1" s="152"/>
      <c r="EL1" s="152"/>
      <c r="EM1" s="152"/>
      <c r="EN1" s="152"/>
      <c r="EO1" s="152"/>
      <c r="EP1" s="152"/>
      <c r="EQ1" s="152"/>
      <c r="ER1" s="152"/>
      <c r="ES1" s="152"/>
      <c r="ET1" s="152"/>
      <c r="EU1" s="152"/>
      <c r="EV1" s="152"/>
      <c r="EW1" s="152"/>
      <c r="EX1" s="152"/>
      <c r="EY1" s="152"/>
      <c r="EZ1" s="152"/>
      <c r="FA1" s="152"/>
      <c r="FB1" s="152"/>
      <c r="FC1" s="152"/>
      <c r="FD1" s="152"/>
      <c r="FE1" s="152"/>
      <c r="FF1" s="152"/>
      <c r="FG1" s="152"/>
      <c r="FH1" s="152"/>
      <c r="FI1" s="152"/>
      <c r="FJ1" s="152"/>
      <c r="FK1" s="152"/>
      <c r="FL1" s="152"/>
      <c r="FM1" s="152"/>
      <c r="FN1" s="152"/>
      <c r="FO1" s="152"/>
      <c r="FP1" s="152"/>
      <c r="FQ1" s="152"/>
      <c r="FR1" s="152"/>
      <c r="FS1" s="152"/>
      <c r="FT1" s="152"/>
      <c r="FU1" s="152"/>
      <c r="FV1" s="152"/>
      <c r="FW1" s="152"/>
      <c r="FX1" s="152"/>
      <c r="FY1" s="152"/>
      <c r="FZ1" s="152"/>
      <c r="GA1" s="152"/>
      <c r="GB1" s="152"/>
      <c r="GC1" s="152"/>
      <c r="GD1" s="152"/>
      <c r="GE1" s="152"/>
      <c r="GF1" s="152"/>
      <c r="GG1" s="152"/>
      <c r="GH1" s="152"/>
      <c r="GI1" s="152"/>
      <c r="GJ1" s="152"/>
      <c r="GK1" s="152"/>
      <c r="GL1" s="152"/>
      <c r="GM1" s="152"/>
      <c r="GN1" s="152"/>
      <c r="GO1" s="152"/>
      <c r="GP1" s="152"/>
      <c r="GQ1" s="152"/>
      <c r="GR1" s="152"/>
      <c r="GS1" s="152"/>
      <c r="GT1" s="152"/>
      <c r="GU1" s="152"/>
      <c r="GV1" s="152"/>
      <c r="GW1" s="152"/>
      <c r="GX1" s="152"/>
      <c r="GY1" s="152"/>
      <c r="GZ1" s="152"/>
      <c r="HA1" s="152"/>
      <c r="HB1" s="152"/>
      <c r="HC1" s="152"/>
      <c r="HD1" s="152"/>
      <c r="HE1" s="152"/>
      <c r="HF1" s="152"/>
      <c r="HG1" s="152"/>
      <c r="HH1" s="152"/>
      <c r="HI1" s="152"/>
      <c r="HJ1" s="152"/>
      <c r="HK1" s="152"/>
      <c r="HL1" s="152"/>
      <c r="HM1" s="152"/>
      <c r="HN1" s="152"/>
      <c r="HO1" s="152"/>
      <c r="HP1" s="152"/>
      <c r="HQ1" s="152"/>
      <c r="HR1" s="152"/>
      <c r="HS1" s="152"/>
      <c r="HT1" s="152"/>
      <c r="HU1" s="152"/>
      <c r="HV1" s="152"/>
      <c r="HW1" s="152"/>
      <c r="HX1" s="152"/>
      <c r="HY1" s="152"/>
      <c r="HZ1" s="152"/>
      <c r="IA1" s="152"/>
      <c r="IB1" s="152"/>
      <c r="IC1" s="152"/>
      <c r="ID1" s="152"/>
      <c r="IE1" s="152"/>
      <c r="IF1" s="152"/>
      <c r="IG1" s="152"/>
      <c r="IH1" s="152"/>
      <c r="II1" s="152"/>
      <c r="IJ1" s="152"/>
      <c r="IK1" s="152"/>
      <c r="IL1" s="152"/>
      <c r="IM1" s="152"/>
      <c r="IN1" s="152"/>
      <c r="IO1" s="152"/>
      <c r="IP1" s="152"/>
      <c r="IQ1" s="152"/>
      <c r="IR1" s="152"/>
      <c r="IS1" s="152"/>
      <c r="IT1" s="152"/>
      <c r="IU1" s="152"/>
      <c r="IV1" s="152"/>
      <c r="IW1" s="152"/>
    </row>
    <row r="2" customFormat="false" ht="18.55" hidden="false" customHeight="false" outlineLevel="0" collapsed="false">
      <c r="A2" s="73" t="str">
        <f aca="false">'SOP-1'!A2</f>
        <v>Quarter : 3RD  (i.e  OCT'25 TO DEC '25)</v>
      </c>
      <c r="B2" s="153"/>
      <c r="C2" s="154"/>
      <c r="D2" s="153"/>
      <c r="E2" s="154"/>
      <c r="F2" s="154"/>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152"/>
      <c r="BB2" s="152"/>
      <c r="BC2" s="152"/>
      <c r="BD2" s="152"/>
      <c r="BE2" s="152"/>
      <c r="BF2" s="152"/>
      <c r="BG2" s="152"/>
      <c r="BH2" s="152"/>
      <c r="BI2" s="152"/>
      <c r="BJ2" s="152"/>
      <c r="BK2" s="152"/>
      <c r="BL2" s="152"/>
      <c r="BM2" s="152"/>
      <c r="BN2" s="152"/>
      <c r="BO2" s="152"/>
      <c r="BP2" s="152"/>
      <c r="BQ2" s="152"/>
      <c r="BR2" s="152"/>
      <c r="BS2" s="152"/>
      <c r="BT2" s="152"/>
      <c r="BU2" s="152"/>
      <c r="BV2" s="152"/>
      <c r="BW2" s="152"/>
      <c r="BX2" s="152"/>
      <c r="BY2" s="152"/>
      <c r="BZ2" s="152"/>
      <c r="CA2" s="152"/>
      <c r="CB2" s="152"/>
      <c r="CC2" s="152"/>
      <c r="CD2" s="152"/>
      <c r="CE2" s="152"/>
      <c r="CF2" s="152"/>
      <c r="CG2" s="152"/>
      <c r="CH2" s="152"/>
      <c r="CI2" s="152"/>
      <c r="CJ2" s="152"/>
      <c r="CK2" s="152"/>
      <c r="CL2" s="152"/>
      <c r="CM2" s="152"/>
      <c r="CN2" s="152"/>
      <c r="CO2" s="152"/>
      <c r="CP2" s="152"/>
      <c r="CQ2" s="152"/>
      <c r="CR2" s="152"/>
      <c r="CS2" s="152"/>
      <c r="CT2" s="152"/>
      <c r="CU2" s="152"/>
      <c r="CV2" s="152"/>
      <c r="CW2" s="152"/>
      <c r="CX2" s="152"/>
      <c r="CY2" s="152"/>
      <c r="CZ2" s="152"/>
      <c r="DA2" s="152"/>
      <c r="DB2" s="152"/>
      <c r="DC2" s="152"/>
      <c r="DD2" s="152"/>
      <c r="DE2" s="152"/>
      <c r="DF2" s="152"/>
      <c r="DG2" s="152"/>
      <c r="DH2" s="152"/>
      <c r="DI2" s="152"/>
      <c r="DJ2" s="152"/>
      <c r="DK2" s="152"/>
      <c r="DL2" s="152"/>
      <c r="DM2" s="152"/>
      <c r="DN2" s="152"/>
      <c r="DO2" s="152"/>
      <c r="DP2" s="152"/>
      <c r="DQ2" s="152"/>
      <c r="DR2" s="152"/>
      <c r="DS2" s="152"/>
      <c r="DT2" s="152"/>
      <c r="DU2" s="152"/>
      <c r="DV2" s="152"/>
      <c r="DW2" s="152"/>
      <c r="DX2" s="152"/>
      <c r="DY2" s="152"/>
      <c r="DZ2" s="152"/>
      <c r="EA2" s="152"/>
      <c r="EB2" s="152"/>
      <c r="EC2" s="152"/>
      <c r="ED2" s="152"/>
      <c r="EE2" s="152"/>
      <c r="EF2" s="152"/>
      <c r="EG2" s="152"/>
      <c r="EH2" s="152"/>
      <c r="EI2" s="152"/>
      <c r="EJ2" s="152"/>
      <c r="EK2" s="152"/>
      <c r="EL2" s="152"/>
      <c r="EM2" s="152"/>
      <c r="EN2" s="152"/>
      <c r="EO2" s="152"/>
      <c r="EP2" s="152"/>
      <c r="EQ2" s="152"/>
      <c r="ER2" s="152"/>
      <c r="ES2" s="152"/>
      <c r="ET2" s="152"/>
      <c r="EU2" s="152"/>
      <c r="EV2" s="152"/>
      <c r="EW2" s="152"/>
      <c r="EX2" s="152"/>
      <c r="EY2" s="152"/>
      <c r="EZ2" s="152"/>
      <c r="FA2" s="152"/>
      <c r="FB2" s="152"/>
      <c r="FC2" s="152"/>
      <c r="FD2" s="152"/>
      <c r="FE2" s="152"/>
      <c r="FF2" s="152"/>
      <c r="FG2" s="152"/>
      <c r="FH2" s="152"/>
      <c r="FI2" s="152"/>
      <c r="FJ2" s="152"/>
      <c r="FK2" s="152"/>
      <c r="FL2" s="152"/>
      <c r="FM2" s="152"/>
      <c r="FN2" s="152"/>
      <c r="FO2" s="152"/>
      <c r="FP2" s="152"/>
      <c r="FQ2" s="152"/>
      <c r="FR2" s="152"/>
      <c r="FS2" s="152"/>
      <c r="FT2" s="152"/>
      <c r="FU2" s="152"/>
      <c r="FV2" s="152"/>
      <c r="FW2" s="152"/>
      <c r="FX2" s="152"/>
      <c r="FY2" s="152"/>
      <c r="FZ2" s="152"/>
      <c r="GA2" s="152"/>
      <c r="GB2" s="152"/>
      <c r="GC2" s="152"/>
      <c r="GD2" s="152"/>
      <c r="GE2" s="152"/>
      <c r="GF2" s="152"/>
      <c r="GG2" s="152"/>
      <c r="GH2" s="152"/>
      <c r="GI2" s="152"/>
      <c r="GJ2" s="152"/>
      <c r="GK2" s="152"/>
      <c r="GL2" s="152"/>
      <c r="GM2" s="152"/>
      <c r="GN2" s="152"/>
      <c r="GO2" s="152"/>
      <c r="GP2" s="152"/>
      <c r="GQ2" s="152"/>
      <c r="GR2" s="152"/>
      <c r="GS2" s="152"/>
      <c r="GT2" s="152"/>
      <c r="GU2" s="152"/>
      <c r="GV2" s="152"/>
      <c r="GW2" s="152"/>
      <c r="GX2" s="152"/>
      <c r="GY2" s="152"/>
      <c r="GZ2" s="152"/>
      <c r="HA2" s="152"/>
      <c r="HB2" s="152"/>
      <c r="HC2" s="152"/>
      <c r="HD2" s="152"/>
      <c r="HE2" s="152"/>
      <c r="HF2" s="152"/>
      <c r="HG2" s="152"/>
      <c r="HH2" s="152"/>
      <c r="HI2" s="152"/>
      <c r="HJ2" s="152"/>
      <c r="HK2" s="152"/>
      <c r="HL2" s="152"/>
      <c r="HM2" s="152"/>
      <c r="HN2" s="152"/>
      <c r="HO2" s="152"/>
      <c r="HP2" s="152"/>
      <c r="HQ2" s="152"/>
      <c r="HR2" s="152"/>
      <c r="HS2" s="152"/>
      <c r="HT2" s="152"/>
      <c r="HU2" s="152"/>
      <c r="HV2" s="152"/>
      <c r="HW2" s="152"/>
      <c r="HX2" s="152"/>
      <c r="HY2" s="152"/>
      <c r="HZ2" s="152"/>
      <c r="IA2" s="152"/>
      <c r="IB2" s="152"/>
      <c r="IC2" s="152"/>
      <c r="ID2" s="152"/>
      <c r="IE2" s="152"/>
      <c r="IF2" s="152"/>
      <c r="IG2" s="152"/>
      <c r="IH2" s="152"/>
      <c r="II2" s="152"/>
      <c r="IJ2" s="152"/>
      <c r="IK2" s="152"/>
      <c r="IL2" s="152"/>
      <c r="IM2" s="152"/>
      <c r="IN2" s="152"/>
      <c r="IO2" s="152"/>
      <c r="IP2" s="152"/>
      <c r="IQ2" s="152"/>
      <c r="IR2" s="152"/>
      <c r="IS2" s="152"/>
      <c r="IT2" s="152"/>
      <c r="IU2" s="152"/>
      <c r="IV2" s="152"/>
      <c r="IW2" s="152"/>
    </row>
    <row r="3" customFormat="false" ht="16.15" hidden="false" customHeight="false" outlineLevel="0" collapsed="false">
      <c r="A3" s="151" t="str">
        <f aca="false">'SOP-1'!A3</f>
        <v>Year :2025-26</v>
      </c>
      <c r="B3" s="155"/>
      <c r="C3" s="153"/>
      <c r="D3" s="153"/>
      <c r="E3" s="153"/>
      <c r="F3" s="153"/>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2"/>
      <c r="HB3" s="152"/>
      <c r="HC3" s="152"/>
      <c r="HD3" s="152"/>
      <c r="HE3" s="152"/>
      <c r="HF3" s="152"/>
      <c r="HG3" s="152"/>
      <c r="HH3" s="152"/>
      <c r="HI3" s="152"/>
      <c r="HJ3" s="152"/>
      <c r="HK3" s="152"/>
      <c r="HL3" s="152"/>
      <c r="HM3" s="152"/>
      <c r="HN3" s="152"/>
      <c r="HO3" s="152"/>
      <c r="HP3" s="152"/>
      <c r="HQ3" s="152"/>
      <c r="HR3" s="152"/>
      <c r="HS3" s="152"/>
      <c r="HT3" s="152"/>
      <c r="HU3" s="152"/>
      <c r="HV3" s="152"/>
      <c r="HW3" s="152"/>
      <c r="HX3" s="152"/>
      <c r="HY3" s="152"/>
      <c r="HZ3" s="152"/>
      <c r="IA3" s="152"/>
      <c r="IB3" s="152"/>
      <c r="IC3" s="152"/>
      <c r="ID3" s="152"/>
      <c r="IE3" s="152"/>
      <c r="IF3" s="152"/>
      <c r="IG3" s="152"/>
      <c r="IH3" s="152"/>
      <c r="II3" s="152"/>
      <c r="IJ3" s="152"/>
      <c r="IK3" s="152"/>
      <c r="IL3" s="152"/>
      <c r="IM3" s="152"/>
      <c r="IN3" s="152"/>
      <c r="IO3" s="152"/>
      <c r="IP3" s="152"/>
      <c r="IQ3" s="152"/>
      <c r="IR3" s="152"/>
      <c r="IS3" s="152"/>
      <c r="IT3" s="152"/>
      <c r="IU3" s="152"/>
      <c r="IV3" s="152"/>
      <c r="IW3" s="152"/>
    </row>
    <row r="4" customFormat="false" ht="17.45" hidden="false" customHeight="false" outlineLevel="0" collapsed="false">
      <c r="A4" s="151" t="s">
        <v>933</v>
      </c>
      <c r="B4" s="153"/>
      <c r="C4" s="153"/>
      <c r="D4" s="153"/>
      <c r="E4" s="153"/>
      <c r="F4" s="153"/>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c r="AP4" s="152"/>
      <c r="AQ4" s="152"/>
      <c r="AR4" s="152"/>
      <c r="AS4" s="152"/>
      <c r="AT4" s="152"/>
      <c r="AU4" s="152"/>
      <c r="AV4" s="152"/>
      <c r="AW4" s="152"/>
      <c r="AX4" s="152"/>
      <c r="AY4" s="152"/>
      <c r="AZ4" s="152"/>
      <c r="BA4" s="152"/>
      <c r="BB4" s="152"/>
      <c r="BC4" s="152"/>
      <c r="BD4" s="152"/>
      <c r="BE4" s="152"/>
      <c r="BF4" s="152"/>
      <c r="BG4" s="152"/>
      <c r="BH4" s="152"/>
      <c r="BI4" s="152"/>
      <c r="BJ4" s="152"/>
      <c r="BK4" s="152"/>
      <c r="BL4" s="152"/>
      <c r="BM4" s="152"/>
      <c r="BN4" s="152"/>
      <c r="BO4" s="152"/>
      <c r="BP4" s="152"/>
      <c r="BQ4" s="152"/>
      <c r="BR4" s="152"/>
      <c r="BS4" s="152"/>
      <c r="BT4" s="152"/>
      <c r="BU4" s="152"/>
      <c r="BV4" s="152"/>
      <c r="BW4" s="152"/>
      <c r="BX4" s="152"/>
      <c r="BY4" s="152"/>
      <c r="BZ4" s="152"/>
      <c r="CA4" s="152"/>
      <c r="CB4" s="152"/>
      <c r="CC4" s="152"/>
      <c r="CD4" s="152"/>
      <c r="CE4" s="152"/>
      <c r="CF4" s="152"/>
      <c r="CG4" s="152"/>
      <c r="CH4" s="152"/>
      <c r="CI4" s="152"/>
      <c r="CJ4" s="152"/>
      <c r="CK4" s="152"/>
      <c r="CL4" s="152"/>
      <c r="CM4" s="152"/>
      <c r="CN4" s="152"/>
      <c r="CO4" s="152"/>
      <c r="CP4" s="152"/>
      <c r="CQ4" s="152"/>
      <c r="CR4" s="152"/>
      <c r="CS4" s="152"/>
      <c r="CT4" s="152"/>
      <c r="CU4" s="152"/>
      <c r="CV4" s="152"/>
      <c r="CW4" s="152"/>
      <c r="CX4" s="152"/>
      <c r="CY4" s="152"/>
      <c r="CZ4" s="152"/>
      <c r="DA4" s="152"/>
      <c r="DB4" s="152"/>
      <c r="DC4" s="152"/>
      <c r="DD4" s="152"/>
      <c r="DE4" s="152"/>
      <c r="DF4" s="152"/>
      <c r="DG4" s="152"/>
      <c r="DH4" s="152"/>
      <c r="DI4" s="152"/>
      <c r="DJ4" s="152"/>
      <c r="DK4" s="152"/>
      <c r="DL4" s="152"/>
      <c r="DM4" s="152"/>
      <c r="DN4" s="152"/>
      <c r="DO4" s="152"/>
      <c r="DP4" s="152"/>
      <c r="DQ4" s="152"/>
      <c r="DR4" s="152"/>
      <c r="DS4" s="152"/>
      <c r="DT4" s="152"/>
      <c r="DU4" s="152"/>
      <c r="DV4" s="152"/>
      <c r="DW4" s="152"/>
      <c r="DX4" s="152"/>
      <c r="DY4" s="152"/>
      <c r="DZ4" s="152"/>
      <c r="EA4" s="152"/>
      <c r="EB4" s="152"/>
      <c r="EC4" s="152"/>
      <c r="ED4" s="152"/>
      <c r="EE4" s="152"/>
      <c r="EF4" s="152"/>
      <c r="EG4" s="152"/>
      <c r="EH4" s="152"/>
      <c r="EI4" s="152"/>
      <c r="EJ4" s="152"/>
      <c r="EK4" s="152"/>
      <c r="EL4" s="152"/>
      <c r="EM4" s="152"/>
      <c r="EN4" s="152"/>
      <c r="EO4" s="152"/>
      <c r="EP4" s="152"/>
      <c r="EQ4" s="152"/>
      <c r="ER4" s="152"/>
      <c r="ES4" s="152"/>
      <c r="ET4" s="152"/>
      <c r="EU4" s="152"/>
      <c r="EV4" s="152"/>
      <c r="EW4" s="152"/>
      <c r="EX4" s="152"/>
      <c r="EY4" s="152"/>
      <c r="EZ4" s="152"/>
      <c r="FA4" s="152"/>
      <c r="FB4" s="152"/>
      <c r="FC4" s="152"/>
      <c r="FD4" s="152"/>
      <c r="FE4" s="152"/>
      <c r="FF4" s="152"/>
      <c r="FG4" s="152"/>
      <c r="FH4" s="152"/>
      <c r="FI4" s="152"/>
      <c r="FJ4" s="152"/>
      <c r="FK4" s="152"/>
      <c r="FL4" s="152"/>
      <c r="FM4" s="152"/>
      <c r="FN4" s="152"/>
      <c r="FO4" s="152"/>
      <c r="FP4" s="152"/>
      <c r="FQ4" s="152"/>
      <c r="FR4" s="152"/>
      <c r="FS4" s="152"/>
      <c r="FT4" s="152"/>
      <c r="FU4" s="152"/>
      <c r="FV4" s="152"/>
      <c r="FW4" s="152"/>
      <c r="FX4" s="152"/>
      <c r="FY4" s="152"/>
      <c r="FZ4" s="152"/>
      <c r="GA4" s="152"/>
      <c r="GB4" s="152"/>
      <c r="GC4" s="152"/>
      <c r="GD4" s="152"/>
      <c r="GE4" s="152"/>
      <c r="GF4" s="152"/>
      <c r="GG4" s="152"/>
      <c r="GH4" s="152"/>
      <c r="GI4" s="152"/>
      <c r="GJ4" s="152"/>
      <c r="GK4" s="152"/>
      <c r="GL4" s="152"/>
      <c r="GM4" s="152"/>
      <c r="GN4" s="152"/>
      <c r="GO4" s="152"/>
      <c r="GP4" s="152"/>
      <c r="GQ4" s="152"/>
      <c r="GR4" s="152"/>
      <c r="GS4" s="152"/>
      <c r="GT4" s="152"/>
      <c r="GU4" s="152"/>
      <c r="GV4" s="152"/>
      <c r="GW4" s="152"/>
      <c r="GX4" s="152"/>
      <c r="GY4" s="152"/>
      <c r="GZ4" s="152"/>
      <c r="HA4" s="152"/>
      <c r="HB4" s="152"/>
      <c r="HC4" s="152"/>
      <c r="HD4" s="152"/>
      <c r="HE4" s="152"/>
      <c r="HF4" s="152"/>
      <c r="HG4" s="152"/>
      <c r="HH4" s="152"/>
      <c r="HI4" s="152"/>
      <c r="HJ4" s="152"/>
      <c r="HK4" s="152"/>
      <c r="HL4" s="152"/>
      <c r="HM4" s="152"/>
      <c r="HN4" s="152"/>
      <c r="HO4" s="152"/>
      <c r="HP4" s="152"/>
      <c r="HQ4" s="152"/>
      <c r="HR4" s="152"/>
      <c r="HS4" s="152"/>
      <c r="HT4" s="152"/>
      <c r="HU4" s="152"/>
      <c r="HV4" s="152"/>
      <c r="HW4" s="152"/>
      <c r="HX4" s="152"/>
      <c r="HY4" s="152"/>
      <c r="HZ4" s="152"/>
      <c r="IA4" s="152"/>
      <c r="IB4" s="152"/>
      <c r="IC4" s="152"/>
      <c r="ID4" s="152"/>
      <c r="IE4" s="152"/>
      <c r="IF4" s="152"/>
      <c r="IG4" s="152"/>
      <c r="IH4" s="152"/>
      <c r="II4" s="152"/>
      <c r="IJ4" s="152"/>
      <c r="IK4" s="152"/>
      <c r="IL4" s="152"/>
      <c r="IM4" s="152"/>
      <c r="IN4" s="152"/>
      <c r="IO4" s="152"/>
      <c r="IP4" s="152"/>
      <c r="IQ4" s="152"/>
      <c r="IR4" s="152"/>
      <c r="IS4" s="152"/>
      <c r="IT4" s="152"/>
      <c r="IU4" s="152"/>
      <c r="IV4" s="152"/>
      <c r="IW4" s="152"/>
    </row>
    <row r="5" customFormat="false" ht="13.8" hidden="false" customHeight="false" outlineLevel="0" collapsed="false">
      <c r="A5" s="156" t="s">
        <v>4</v>
      </c>
      <c r="B5" s="156"/>
      <c r="C5" s="152"/>
      <c r="D5" s="152"/>
      <c r="E5" s="152"/>
      <c r="F5" s="157"/>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c r="AL5" s="152"/>
      <c r="AM5" s="152"/>
      <c r="AN5" s="152"/>
      <c r="AO5" s="152"/>
      <c r="AP5" s="152"/>
      <c r="AQ5" s="152"/>
      <c r="AR5" s="152"/>
      <c r="AS5" s="152"/>
      <c r="AT5" s="152"/>
      <c r="AU5" s="152"/>
      <c r="AV5" s="152"/>
      <c r="AW5" s="152"/>
      <c r="AX5" s="152"/>
      <c r="AY5" s="152"/>
      <c r="AZ5" s="152"/>
      <c r="BA5" s="152"/>
      <c r="BB5" s="152"/>
      <c r="BC5" s="152"/>
      <c r="BD5" s="152"/>
      <c r="BE5" s="152"/>
      <c r="BF5" s="152"/>
      <c r="BG5" s="152"/>
      <c r="BH5" s="152"/>
      <c r="BI5" s="152"/>
      <c r="BJ5" s="152"/>
      <c r="BK5" s="152"/>
      <c r="BL5" s="152"/>
      <c r="BM5" s="152"/>
      <c r="BN5" s="152"/>
      <c r="BO5" s="152"/>
      <c r="BP5" s="152"/>
      <c r="BQ5" s="152"/>
      <c r="BR5" s="152"/>
      <c r="BS5" s="152"/>
      <c r="BT5" s="152"/>
      <c r="BU5" s="152"/>
      <c r="BV5" s="152"/>
      <c r="BW5" s="152"/>
      <c r="BX5" s="152"/>
      <c r="BY5" s="152"/>
      <c r="BZ5" s="152"/>
      <c r="CA5" s="152"/>
      <c r="CB5" s="152"/>
      <c r="CC5" s="152"/>
      <c r="CD5" s="152"/>
      <c r="CE5" s="152"/>
      <c r="CF5" s="152"/>
      <c r="CG5" s="152"/>
      <c r="CH5" s="152"/>
      <c r="CI5" s="152"/>
      <c r="CJ5" s="152"/>
      <c r="CK5" s="152"/>
      <c r="CL5" s="152"/>
      <c r="CM5" s="152"/>
      <c r="CN5" s="152"/>
      <c r="CO5" s="152"/>
      <c r="CP5" s="152"/>
      <c r="CQ5" s="152"/>
      <c r="CR5" s="152"/>
      <c r="CS5" s="152"/>
      <c r="CT5" s="152"/>
      <c r="CU5" s="152"/>
      <c r="CV5" s="152"/>
      <c r="CW5" s="152"/>
      <c r="CX5" s="152"/>
      <c r="CY5" s="152"/>
      <c r="CZ5" s="152"/>
      <c r="DA5" s="152"/>
      <c r="DB5" s="152"/>
      <c r="DC5" s="152"/>
      <c r="DD5" s="152"/>
      <c r="DE5" s="152"/>
      <c r="DF5" s="152"/>
      <c r="DG5" s="152"/>
      <c r="DH5" s="152"/>
      <c r="DI5" s="152"/>
      <c r="DJ5" s="152"/>
      <c r="DK5" s="152"/>
      <c r="DL5" s="152"/>
      <c r="DM5" s="152"/>
      <c r="DN5" s="152"/>
      <c r="DO5" s="152"/>
      <c r="DP5" s="152"/>
      <c r="DQ5" s="152"/>
      <c r="DR5" s="152"/>
      <c r="DS5" s="152"/>
      <c r="DT5" s="152"/>
      <c r="DU5" s="152"/>
      <c r="DV5" s="152"/>
      <c r="DW5" s="152"/>
      <c r="DX5" s="152"/>
      <c r="DY5" s="152"/>
      <c r="DZ5" s="152"/>
      <c r="EA5" s="152"/>
      <c r="EB5" s="152"/>
      <c r="EC5" s="152"/>
      <c r="ED5" s="152"/>
      <c r="EE5" s="152"/>
      <c r="EF5" s="152"/>
      <c r="EG5" s="152"/>
      <c r="EH5" s="152"/>
      <c r="EI5" s="152"/>
      <c r="EJ5" s="152"/>
      <c r="EK5" s="152"/>
      <c r="EL5" s="152"/>
      <c r="EM5" s="152"/>
      <c r="EN5" s="152"/>
      <c r="EO5" s="152"/>
      <c r="EP5" s="152"/>
      <c r="EQ5" s="152"/>
      <c r="ER5" s="152"/>
      <c r="ES5" s="152"/>
      <c r="ET5" s="152"/>
      <c r="EU5" s="152"/>
      <c r="EV5" s="152"/>
      <c r="EW5" s="152"/>
      <c r="EX5" s="152"/>
      <c r="EY5" s="152"/>
      <c r="EZ5" s="152"/>
      <c r="FA5" s="152"/>
      <c r="FB5" s="152"/>
      <c r="FC5" s="152"/>
      <c r="FD5" s="152"/>
      <c r="FE5" s="152"/>
      <c r="FF5" s="152"/>
      <c r="FG5" s="152"/>
      <c r="FH5" s="152"/>
      <c r="FI5" s="152"/>
      <c r="FJ5" s="152"/>
      <c r="FK5" s="152"/>
      <c r="FL5" s="152"/>
      <c r="FM5" s="152"/>
      <c r="FN5" s="152"/>
      <c r="FO5" s="152"/>
      <c r="FP5" s="152"/>
      <c r="FQ5" s="152"/>
      <c r="FR5" s="152"/>
      <c r="FS5" s="152"/>
      <c r="FT5" s="152"/>
      <c r="FU5" s="152"/>
      <c r="FV5" s="152"/>
      <c r="FW5" s="152"/>
      <c r="FX5" s="152"/>
      <c r="FY5" s="152"/>
      <c r="FZ5" s="152"/>
      <c r="GA5" s="152"/>
      <c r="GB5" s="152"/>
      <c r="GC5" s="152"/>
      <c r="GD5" s="152"/>
      <c r="GE5" s="152"/>
      <c r="GF5" s="152"/>
      <c r="GG5" s="152"/>
      <c r="GH5" s="152"/>
      <c r="GI5" s="152"/>
      <c r="GJ5" s="152"/>
      <c r="GK5" s="152"/>
      <c r="GL5" s="152"/>
      <c r="GM5" s="152"/>
      <c r="GN5" s="152"/>
      <c r="GO5" s="152"/>
      <c r="GP5" s="152"/>
      <c r="GQ5" s="152"/>
      <c r="GR5" s="152"/>
      <c r="GS5" s="152"/>
      <c r="GT5" s="152"/>
      <c r="GU5" s="152"/>
      <c r="GV5" s="152"/>
      <c r="GW5" s="152"/>
      <c r="GX5" s="152"/>
      <c r="GY5" s="152"/>
      <c r="GZ5" s="152"/>
      <c r="HA5" s="152"/>
      <c r="HB5" s="152"/>
      <c r="HC5" s="152"/>
      <c r="HD5" s="152"/>
      <c r="HE5" s="152"/>
      <c r="HF5" s="152"/>
      <c r="HG5" s="152"/>
      <c r="HH5" s="152"/>
      <c r="HI5" s="152"/>
      <c r="HJ5" s="152"/>
      <c r="HK5" s="152"/>
      <c r="HL5" s="152"/>
      <c r="HM5" s="152"/>
      <c r="HN5" s="152"/>
      <c r="HO5" s="152"/>
      <c r="HP5" s="152"/>
      <c r="HQ5" s="152"/>
      <c r="HR5" s="152"/>
      <c r="HS5" s="152"/>
      <c r="HT5" s="152"/>
      <c r="HU5" s="152"/>
      <c r="HV5" s="152"/>
      <c r="HW5" s="152"/>
      <c r="HX5" s="152"/>
      <c r="HY5" s="152"/>
      <c r="HZ5" s="152"/>
      <c r="IA5" s="152"/>
      <c r="IB5" s="152"/>
      <c r="IC5" s="152"/>
      <c r="ID5" s="152"/>
      <c r="IE5" s="152"/>
      <c r="IF5" s="152"/>
      <c r="IG5" s="152"/>
      <c r="IH5" s="152"/>
      <c r="II5" s="152"/>
      <c r="IJ5" s="152"/>
      <c r="IK5" s="152"/>
      <c r="IL5" s="152"/>
      <c r="IM5" s="152"/>
      <c r="IN5" s="152"/>
      <c r="IO5" s="152"/>
      <c r="IP5" s="152"/>
      <c r="IQ5" s="152"/>
      <c r="IR5" s="152"/>
      <c r="IS5" s="152"/>
      <c r="IT5" s="152"/>
      <c r="IU5" s="152"/>
      <c r="IV5" s="152"/>
      <c r="IW5" s="152"/>
    </row>
    <row r="6" customFormat="false" ht="82.5" hidden="false" customHeight="true" outlineLevel="0" collapsed="false">
      <c r="A6" s="158" t="s">
        <v>26</v>
      </c>
      <c r="B6" s="158" t="s">
        <v>934</v>
      </c>
      <c r="C6" s="158" t="s">
        <v>935</v>
      </c>
      <c r="D6" s="158" t="s">
        <v>936</v>
      </c>
      <c r="E6" s="158" t="s">
        <v>937</v>
      </c>
      <c r="F6" s="158" t="s">
        <v>938</v>
      </c>
      <c r="G6" s="159"/>
      <c r="H6" s="159"/>
      <c r="I6" s="159"/>
      <c r="J6" s="159"/>
      <c r="K6" s="160"/>
      <c r="L6" s="159"/>
      <c r="M6" s="159"/>
      <c r="N6" s="159"/>
      <c r="O6" s="159"/>
      <c r="P6" s="159"/>
      <c r="Q6" s="159"/>
      <c r="R6" s="159"/>
      <c r="S6" s="159"/>
      <c r="T6" s="159"/>
      <c r="U6" s="159"/>
      <c r="V6" s="159"/>
      <c r="W6" s="159"/>
      <c r="X6" s="159"/>
      <c r="Y6" s="159"/>
      <c r="Z6" s="159"/>
      <c r="AA6" s="159"/>
      <c r="AB6" s="159"/>
      <c r="AC6" s="159"/>
      <c r="AD6" s="159"/>
      <c r="AE6" s="159"/>
      <c r="AF6" s="159"/>
      <c r="AG6" s="159"/>
      <c r="AH6" s="159"/>
      <c r="AI6" s="159"/>
      <c r="AJ6" s="159"/>
      <c r="AK6" s="159"/>
      <c r="AL6" s="159"/>
      <c r="AM6" s="159"/>
      <c r="AN6" s="159"/>
      <c r="AO6" s="159"/>
      <c r="AP6" s="159"/>
      <c r="AQ6" s="159"/>
      <c r="AR6" s="159"/>
      <c r="AS6" s="159"/>
      <c r="AT6" s="159"/>
      <c r="AU6" s="159"/>
      <c r="AV6" s="159"/>
      <c r="AW6" s="159"/>
      <c r="AX6" s="159"/>
      <c r="AY6" s="159"/>
      <c r="AZ6" s="159"/>
      <c r="BA6" s="159"/>
      <c r="BB6" s="159"/>
      <c r="BC6" s="159"/>
      <c r="BD6" s="159"/>
      <c r="BE6" s="159"/>
      <c r="BF6" s="159"/>
      <c r="BG6" s="159"/>
      <c r="BH6" s="159"/>
      <c r="BI6" s="159"/>
      <c r="BJ6" s="159"/>
      <c r="BK6" s="159"/>
      <c r="BL6" s="159"/>
      <c r="BM6" s="159"/>
      <c r="BN6" s="159"/>
      <c r="BO6" s="159"/>
      <c r="BP6" s="159"/>
      <c r="BQ6" s="159"/>
      <c r="BR6" s="159"/>
      <c r="BS6" s="159"/>
      <c r="BT6" s="159"/>
      <c r="BU6" s="159"/>
      <c r="BV6" s="159"/>
      <c r="BW6" s="159"/>
      <c r="BX6" s="159"/>
      <c r="BY6" s="159"/>
      <c r="BZ6" s="159"/>
      <c r="CA6" s="159"/>
      <c r="CB6" s="159"/>
      <c r="CC6" s="159"/>
      <c r="CD6" s="159"/>
      <c r="CE6" s="159"/>
      <c r="CF6" s="159"/>
      <c r="CG6" s="159"/>
      <c r="CH6" s="159"/>
      <c r="CI6" s="159"/>
      <c r="CJ6" s="159"/>
      <c r="CK6" s="159"/>
      <c r="CL6" s="159"/>
      <c r="CM6" s="159"/>
      <c r="CN6" s="159"/>
      <c r="CO6" s="159"/>
      <c r="CP6" s="159"/>
      <c r="CQ6" s="159"/>
      <c r="CR6" s="159"/>
      <c r="CS6" s="159"/>
      <c r="CT6" s="159"/>
      <c r="CU6" s="159"/>
      <c r="CV6" s="159"/>
      <c r="CW6" s="159"/>
      <c r="CX6" s="159"/>
      <c r="CY6" s="159"/>
      <c r="CZ6" s="159"/>
      <c r="DA6" s="159"/>
      <c r="DB6" s="159"/>
      <c r="DC6" s="159"/>
      <c r="DD6" s="159"/>
      <c r="DE6" s="159"/>
      <c r="DF6" s="159"/>
      <c r="DG6" s="159"/>
      <c r="DH6" s="159"/>
      <c r="DI6" s="159"/>
      <c r="DJ6" s="159"/>
      <c r="DK6" s="159"/>
      <c r="DL6" s="159"/>
      <c r="DM6" s="159"/>
      <c r="DN6" s="159"/>
      <c r="DO6" s="159"/>
      <c r="DP6" s="159"/>
      <c r="DQ6" s="159"/>
      <c r="DR6" s="159"/>
      <c r="DS6" s="159"/>
      <c r="DT6" s="159"/>
      <c r="DU6" s="159"/>
      <c r="DV6" s="159"/>
      <c r="DW6" s="159"/>
      <c r="DX6" s="159"/>
      <c r="DY6" s="159"/>
      <c r="DZ6" s="159"/>
      <c r="EA6" s="159"/>
      <c r="EB6" s="159"/>
      <c r="EC6" s="159"/>
      <c r="ED6" s="159"/>
      <c r="EE6" s="159"/>
      <c r="EF6" s="159"/>
      <c r="EG6" s="159"/>
      <c r="EH6" s="159"/>
      <c r="EI6" s="159"/>
      <c r="EJ6" s="159"/>
      <c r="EK6" s="159"/>
      <c r="EL6" s="159"/>
      <c r="EM6" s="159"/>
      <c r="EN6" s="159"/>
      <c r="EO6" s="159"/>
      <c r="EP6" s="159"/>
      <c r="EQ6" s="159"/>
      <c r="ER6" s="159"/>
      <c r="ES6" s="159"/>
      <c r="ET6" s="159"/>
      <c r="EU6" s="159"/>
      <c r="EV6" s="159"/>
      <c r="EW6" s="159"/>
      <c r="EX6" s="159"/>
      <c r="EY6" s="159"/>
      <c r="EZ6" s="159"/>
      <c r="FA6" s="159"/>
      <c r="FB6" s="159"/>
      <c r="FC6" s="159"/>
      <c r="FD6" s="159"/>
      <c r="FE6" s="159"/>
      <c r="FF6" s="159"/>
      <c r="FG6" s="159"/>
      <c r="FH6" s="159"/>
      <c r="FI6" s="159"/>
      <c r="FJ6" s="159"/>
      <c r="FK6" s="159"/>
      <c r="FL6" s="159"/>
      <c r="FM6" s="159"/>
      <c r="FN6" s="159"/>
      <c r="FO6" s="159"/>
      <c r="FP6" s="159"/>
      <c r="FQ6" s="159"/>
      <c r="FR6" s="159"/>
      <c r="FS6" s="159"/>
      <c r="FT6" s="159"/>
      <c r="FU6" s="159"/>
      <c r="FV6" s="159"/>
      <c r="FW6" s="159"/>
      <c r="FX6" s="159"/>
      <c r="FY6" s="159"/>
      <c r="FZ6" s="159"/>
      <c r="GA6" s="159"/>
      <c r="GB6" s="159"/>
      <c r="GC6" s="159"/>
      <c r="GD6" s="159"/>
      <c r="GE6" s="159"/>
      <c r="GF6" s="159"/>
      <c r="GG6" s="159"/>
      <c r="GH6" s="159"/>
      <c r="GI6" s="159"/>
      <c r="GJ6" s="159"/>
      <c r="GK6" s="159"/>
      <c r="GL6" s="159"/>
      <c r="GM6" s="159"/>
      <c r="GN6" s="159"/>
      <c r="GO6" s="159"/>
      <c r="GP6" s="159"/>
      <c r="GQ6" s="159"/>
      <c r="GR6" s="159"/>
      <c r="GS6" s="159"/>
      <c r="GT6" s="159"/>
      <c r="GU6" s="159"/>
      <c r="GV6" s="159"/>
      <c r="GW6" s="159"/>
      <c r="GX6" s="159"/>
      <c r="GY6" s="159"/>
      <c r="GZ6" s="159"/>
      <c r="HA6" s="159"/>
      <c r="HB6" s="159"/>
      <c r="HC6" s="159"/>
      <c r="HD6" s="159"/>
      <c r="HE6" s="159"/>
      <c r="HF6" s="159"/>
      <c r="HG6" s="159"/>
      <c r="HH6" s="159"/>
      <c r="HI6" s="159"/>
      <c r="HJ6" s="159"/>
      <c r="HK6" s="159"/>
      <c r="HL6" s="159"/>
      <c r="HM6" s="159"/>
      <c r="HN6" s="159"/>
      <c r="HO6" s="159"/>
      <c r="HP6" s="159"/>
      <c r="HQ6" s="159"/>
      <c r="HR6" s="159"/>
      <c r="HS6" s="159"/>
      <c r="HT6" s="159"/>
      <c r="HU6" s="159"/>
      <c r="HV6" s="159"/>
      <c r="HW6" s="159"/>
      <c r="HX6" s="159"/>
      <c r="HY6" s="159"/>
      <c r="HZ6" s="159"/>
      <c r="IA6" s="159"/>
      <c r="IB6" s="159"/>
      <c r="IC6" s="159"/>
      <c r="ID6" s="159"/>
      <c r="IE6" s="159"/>
      <c r="IF6" s="159"/>
      <c r="IG6" s="159"/>
      <c r="IH6" s="159"/>
      <c r="II6" s="159"/>
      <c r="IJ6" s="159"/>
      <c r="IK6" s="159"/>
      <c r="IL6" s="159"/>
      <c r="IM6" s="159"/>
      <c r="IN6" s="159"/>
      <c r="IO6" s="159"/>
      <c r="IP6" s="159"/>
      <c r="IQ6" s="159"/>
      <c r="IR6" s="159"/>
      <c r="IS6" s="159"/>
      <c r="IT6" s="159"/>
      <c r="IU6" s="159"/>
      <c r="IV6" s="159"/>
      <c r="IW6" s="159"/>
    </row>
    <row r="7" customFormat="false" ht="12.75" hidden="false" customHeight="false" outlineLevel="0" collapsed="false">
      <c r="A7" s="161"/>
      <c r="B7" s="162" t="s">
        <v>939</v>
      </c>
      <c r="C7" s="162" t="s">
        <v>940</v>
      </c>
      <c r="D7" s="162" t="s">
        <v>941</v>
      </c>
      <c r="E7" s="162" t="s">
        <v>942</v>
      </c>
      <c r="F7" s="163" t="s">
        <v>943</v>
      </c>
    </row>
    <row r="8" customFormat="false" ht="16.15" hidden="false" customHeight="false" outlineLevel="0" collapsed="false">
      <c r="A8" s="164" t="n">
        <v>1</v>
      </c>
      <c r="B8" s="165" t="n">
        <v>237569</v>
      </c>
      <c r="C8" s="166" t="n">
        <v>1581</v>
      </c>
      <c r="D8" s="164" t="n">
        <v>239150</v>
      </c>
      <c r="E8" s="165" t="n">
        <v>5715</v>
      </c>
      <c r="F8" s="167" t="n">
        <v>2.38971356888982</v>
      </c>
      <c r="G8" s="168"/>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c r="AR8" s="159"/>
      <c r="AS8" s="159"/>
      <c r="AT8" s="159"/>
      <c r="AU8" s="159"/>
      <c r="AV8" s="159"/>
      <c r="AW8" s="159"/>
      <c r="AX8" s="159"/>
      <c r="AY8" s="159"/>
      <c r="AZ8" s="159"/>
      <c r="BA8" s="159"/>
      <c r="BB8" s="159"/>
      <c r="BC8" s="159"/>
      <c r="BD8" s="159"/>
      <c r="BE8" s="159"/>
      <c r="BF8" s="159"/>
      <c r="BG8" s="159"/>
      <c r="BH8" s="159"/>
      <c r="BI8" s="159"/>
      <c r="BJ8" s="159"/>
      <c r="BK8" s="159"/>
      <c r="BL8" s="159"/>
      <c r="BM8" s="159"/>
      <c r="BN8" s="159"/>
      <c r="BO8" s="159"/>
      <c r="BP8" s="159"/>
      <c r="BQ8" s="159"/>
      <c r="BR8" s="159"/>
      <c r="BS8" s="159"/>
      <c r="BT8" s="159"/>
      <c r="BU8" s="159"/>
      <c r="BV8" s="159"/>
      <c r="BW8" s="159"/>
      <c r="BX8" s="159"/>
      <c r="BY8" s="159"/>
      <c r="BZ8" s="159"/>
      <c r="CA8" s="159"/>
      <c r="CB8" s="159"/>
      <c r="CC8" s="159"/>
      <c r="CD8" s="159"/>
      <c r="CE8" s="159"/>
      <c r="CF8" s="159"/>
      <c r="CG8" s="159"/>
      <c r="CH8" s="159"/>
      <c r="CI8" s="159"/>
      <c r="CJ8" s="159"/>
      <c r="CK8" s="159"/>
      <c r="CL8" s="159"/>
      <c r="CM8" s="159"/>
      <c r="CN8" s="159"/>
      <c r="CO8" s="159"/>
      <c r="CP8" s="159"/>
      <c r="CQ8" s="159"/>
      <c r="CR8" s="159"/>
      <c r="CS8" s="159"/>
      <c r="CT8" s="159"/>
      <c r="CU8" s="159"/>
      <c r="CV8" s="159"/>
      <c r="CW8" s="159"/>
      <c r="CX8" s="159"/>
      <c r="CY8" s="159"/>
      <c r="CZ8" s="159"/>
      <c r="DA8" s="159"/>
      <c r="DB8" s="159"/>
      <c r="DC8" s="159"/>
      <c r="DD8" s="159"/>
      <c r="DE8" s="159"/>
      <c r="DF8" s="159"/>
      <c r="DG8" s="159"/>
      <c r="DH8" s="159"/>
      <c r="DI8" s="159"/>
      <c r="DJ8" s="159"/>
      <c r="DK8" s="159"/>
      <c r="DL8" s="159"/>
      <c r="DM8" s="159"/>
      <c r="DN8" s="159"/>
      <c r="DO8" s="159"/>
      <c r="DP8" s="159"/>
      <c r="DQ8" s="159"/>
      <c r="DR8" s="159"/>
      <c r="DS8" s="159"/>
      <c r="DT8" s="159"/>
      <c r="DU8" s="159"/>
      <c r="DV8" s="159"/>
      <c r="DW8" s="159"/>
      <c r="DX8" s="159"/>
      <c r="DY8" s="159"/>
      <c r="DZ8" s="159"/>
      <c r="EA8" s="159"/>
      <c r="EB8" s="159"/>
      <c r="EC8" s="159"/>
      <c r="ED8" s="159"/>
      <c r="EE8" s="159"/>
      <c r="EF8" s="159"/>
      <c r="EG8" s="159"/>
      <c r="EH8" s="159"/>
      <c r="EI8" s="159"/>
      <c r="EJ8" s="159"/>
      <c r="EK8" s="159"/>
      <c r="EL8" s="159"/>
      <c r="EM8" s="159"/>
      <c r="EN8" s="159"/>
      <c r="EO8" s="159"/>
      <c r="EP8" s="159"/>
      <c r="EQ8" s="159"/>
      <c r="ER8" s="159"/>
      <c r="ES8" s="159"/>
      <c r="ET8" s="159"/>
      <c r="EU8" s="159"/>
      <c r="EV8" s="159"/>
      <c r="EW8" s="159"/>
      <c r="EX8" s="159"/>
      <c r="EY8" s="159"/>
      <c r="EZ8" s="159"/>
      <c r="FA8" s="159"/>
      <c r="FB8" s="159"/>
      <c r="FC8" s="159"/>
      <c r="FD8" s="159"/>
      <c r="FE8" s="159"/>
      <c r="FF8" s="159"/>
      <c r="FG8" s="159"/>
      <c r="FH8" s="159"/>
      <c r="FI8" s="159"/>
      <c r="FJ8" s="159"/>
      <c r="FK8" s="159"/>
      <c r="FL8" s="159"/>
      <c r="FM8" s="159"/>
      <c r="FN8" s="159"/>
      <c r="FO8" s="159"/>
      <c r="FP8" s="159"/>
      <c r="FQ8" s="159"/>
      <c r="FR8" s="159"/>
      <c r="FS8" s="159"/>
      <c r="FT8" s="159"/>
      <c r="FU8" s="159"/>
      <c r="FV8" s="159"/>
      <c r="FW8" s="159"/>
      <c r="FX8" s="159"/>
      <c r="FY8" s="159"/>
      <c r="FZ8" s="159"/>
      <c r="GA8" s="159"/>
      <c r="GB8" s="159"/>
      <c r="GC8" s="159"/>
      <c r="GD8" s="159"/>
      <c r="GE8" s="159"/>
      <c r="GF8" s="159"/>
      <c r="GG8" s="159"/>
      <c r="GH8" s="159"/>
      <c r="GI8" s="159"/>
      <c r="GJ8" s="159"/>
      <c r="GK8" s="159"/>
      <c r="GL8" s="159"/>
      <c r="GM8" s="159"/>
      <c r="GN8" s="159"/>
      <c r="GO8" s="159"/>
      <c r="GP8" s="159"/>
      <c r="GQ8" s="159"/>
      <c r="GR8" s="159"/>
      <c r="GS8" s="159"/>
      <c r="GT8" s="159"/>
      <c r="GU8" s="159"/>
      <c r="GV8" s="159"/>
      <c r="GW8" s="159"/>
      <c r="GX8" s="159"/>
      <c r="GY8" s="159"/>
      <c r="GZ8" s="159"/>
      <c r="HA8" s="159"/>
      <c r="HB8" s="159"/>
      <c r="HC8" s="159"/>
      <c r="HD8" s="159"/>
      <c r="HE8" s="159"/>
      <c r="HF8" s="159"/>
      <c r="HG8" s="159"/>
      <c r="HH8" s="159"/>
      <c r="HI8" s="159"/>
      <c r="HJ8" s="159"/>
      <c r="HK8" s="159"/>
      <c r="HL8" s="159"/>
      <c r="HM8" s="159"/>
      <c r="HN8" s="159"/>
      <c r="HO8" s="159"/>
      <c r="HP8" s="159"/>
      <c r="HQ8" s="159"/>
      <c r="HR8" s="159"/>
      <c r="HS8" s="159"/>
      <c r="HT8" s="159"/>
      <c r="HU8" s="159"/>
      <c r="HV8" s="159"/>
      <c r="HW8" s="159"/>
      <c r="HX8" s="159"/>
      <c r="HY8" s="159"/>
      <c r="HZ8" s="159"/>
      <c r="IA8" s="159"/>
      <c r="IB8" s="159"/>
      <c r="IC8" s="159"/>
      <c r="ID8" s="159"/>
      <c r="IE8" s="159"/>
      <c r="IF8" s="159"/>
      <c r="IG8" s="159"/>
      <c r="IH8" s="159"/>
      <c r="II8" s="159"/>
      <c r="IJ8" s="159"/>
      <c r="IK8" s="159"/>
      <c r="IL8" s="159"/>
      <c r="IM8" s="159"/>
      <c r="IN8" s="159"/>
      <c r="IO8" s="159"/>
      <c r="IP8" s="159"/>
      <c r="IQ8" s="159"/>
      <c r="IR8" s="159"/>
      <c r="IS8" s="159"/>
      <c r="IT8" s="159"/>
      <c r="IU8" s="159"/>
      <c r="IV8" s="159"/>
      <c r="IW8" s="159"/>
    </row>
    <row r="9" customFormat="false" ht="16.15" hidden="false" customHeight="false" outlineLevel="0" collapsed="false">
      <c r="B9" s="169"/>
      <c r="C9" s="169"/>
      <c r="D9" s="169"/>
      <c r="E9" s="169"/>
      <c r="F9" s="170"/>
    </row>
  </sheetData>
  <mergeCells count="1">
    <mergeCell ref="A5:B5"/>
  </mergeCells>
  <printOptions headings="false" gridLines="false" gridLinesSet="true" horizontalCentered="true" verticalCentered="true"/>
  <pageMargins left="0" right="0" top="0" bottom="0" header="0.511811023622047" footer="0.511811023622047"/>
  <pageSetup paperSize="9" scale="9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26"/>
  <sheetViews>
    <sheetView showFormulas="false" showGridLines="true" showRowColHeaders="true" showZeros="true" rightToLeft="false" tabSelected="false" showOutlineSymbols="true" defaultGridColor="true" view="pageBreakPreview" topLeftCell="A1" colorId="64" zoomScale="95" zoomScaleNormal="100" zoomScalePageLayoutView="95"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9" min="9" style="171" width="9.85"/>
  </cols>
  <sheetData>
    <row r="1" customFormat="false" ht="30" hidden="false" customHeight="true" outlineLevel="0" collapsed="false">
      <c r="A1" s="172" t="s">
        <v>944</v>
      </c>
      <c r="B1" s="172"/>
      <c r="C1" s="172"/>
      <c r="D1" s="172"/>
      <c r="E1" s="172"/>
      <c r="F1" s="172"/>
      <c r="G1" s="172"/>
      <c r="H1" s="172"/>
      <c r="I1" s="172"/>
      <c r="J1" s="172"/>
    </row>
    <row r="2" customFormat="false" ht="15" hidden="false" customHeight="false" outlineLevel="0" collapsed="false">
      <c r="A2" s="173"/>
    </row>
    <row r="3" customFormat="false" ht="42.75" hidden="false" customHeight="true" outlineLevel="0" collapsed="false">
      <c r="A3" s="174" t="s">
        <v>945</v>
      </c>
      <c r="B3" s="175" t="s">
        <v>946</v>
      </c>
      <c r="C3" s="176" t="s">
        <v>947</v>
      </c>
      <c r="D3" s="175" t="s">
        <v>948</v>
      </c>
      <c r="E3" s="175" t="s">
        <v>949</v>
      </c>
      <c r="F3" s="175" t="s">
        <v>950</v>
      </c>
      <c r="G3" s="175" t="s">
        <v>951</v>
      </c>
      <c r="H3" s="175" t="s">
        <v>952</v>
      </c>
      <c r="I3" s="175" t="s">
        <v>953</v>
      </c>
      <c r="J3" s="175" t="s">
        <v>954</v>
      </c>
    </row>
    <row r="4" customFormat="false" ht="12.75" hidden="false" customHeight="false" outlineLevel="0" collapsed="false">
      <c r="A4" s="174"/>
      <c r="B4" s="175"/>
      <c r="C4" s="177" t="s">
        <v>955</v>
      </c>
      <c r="D4" s="175"/>
      <c r="E4" s="175"/>
      <c r="F4" s="175"/>
      <c r="G4" s="175"/>
      <c r="H4" s="175"/>
      <c r="I4" s="175"/>
      <c r="J4" s="175"/>
    </row>
    <row r="5" customFormat="false" ht="12.75" hidden="false" customHeight="false" outlineLevel="0" collapsed="false">
      <c r="A5" s="178"/>
      <c r="B5" s="179"/>
      <c r="C5" s="180" t="s">
        <v>939</v>
      </c>
      <c r="D5" s="180" t="s">
        <v>940</v>
      </c>
      <c r="E5" s="180" t="s">
        <v>956</v>
      </c>
      <c r="F5" s="180" t="s">
        <v>942</v>
      </c>
      <c r="G5" s="180" t="s">
        <v>957</v>
      </c>
      <c r="H5" s="180" t="s">
        <v>958</v>
      </c>
      <c r="I5" s="180" t="s">
        <v>959</v>
      </c>
      <c r="J5" s="180" t="s">
        <v>960</v>
      </c>
    </row>
    <row r="6" customFormat="false" ht="12.75" hidden="false" customHeight="false" outlineLevel="0" collapsed="false">
      <c r="A6" s="181" t="s">
        <v>961</v>
      </c>
      <c r="B6" s="182" t="s">
        <v>962</v>
      </c>
      <c r="C6" s="183"/>
      <c r="D6" s="183"/>
      <c r="E6" s="183" t="e">
        <f aca="false">(D6/C6)*100</f>
        <v>#DIV/0!</v>
      </c>
      <c r="F6" s="183"/>
      <c r="G6" s="183"/>
      <c r="H6" s="183" t="e">
        <f aca="false">(G6/F6)*100</f>
        <v>#DIV/0!</v>
      </c>
      <c r="I6" s="183" t="e">
        <f aca="false">(E6*H6)/100</f>
        <v>#DIV/0!</v>
      </c>
      <c r="J6" s="183" t="e">
        <f aca="false">100-I6</f>
        <v>#DIV/0!</v>
      </c>
    </row>
    <row r="7" customFormat="false" ht="12.75" hidden="false" customHeight="false" outlineLevel="0" collapsed="false">
      <c r="A7" s="181"/>
      <c r="B7" s="182" t="s">
        <v>963</v>
      </c>
      <c r="C7" s="183"/>
      <c r="D7" s="183"/>
      <c r="E7" s="183" t="e">
        <f aca="false">(D7/C7)*100</f>
        <v>#DIV/0!</v>
      </c>
      <c r="F7" s="183"/>
      <c r="G7" s="183"/>
      <c r="H7" s="183" t="e">
        <f aca="false">(G7/F7)*100</f>
        <v>#DIV/0!</v>
      </c>
      <c r="I7" s="183" t="e">
        <f aca="false">(E7*H7)/100</f>
        <v>#DIV/0!</v>
      </c>
      <c r="J7" s="183" t="e">
        <f aca="false">100-I7</f>
        <v>#DIV/0!</v>
      </c>
    </row>
    <row r="8" customFormat="false" ht="12.75" hidden="false" customHeight="false" outlineLevel="0" collapsed="false">
      <c r="A8" s="181"/>
      <c r="B8" s="182" t="s">
        <v>964</v>
      </c>
      <c r="C8" s="183"/>
      <c r="D8" s="183"/>
      <c r="E8" s="183" t="e">
        <f aca="false">(D8/C8)*100</f>
        <v>#DIV/0!</v>
      </c>
      <c r="F8" s="183"/>
      <c r="G8" s="183"/>
      <c r="H8" s="183" t="e">
        <f aca="false">(G8/F8)*100</f>
        <v>#DIV/0!</v>
      </c>
      <c r="I8" s="183" t="e">
        <f aca="false">(E8*H8)/100</f>
        <v>#DIV/0!</v>
      </c>
      <c r="J8" s="183" t="e">
        <f aca="false">100-I8</f>
        <v>#DIV/0!</v>
      </c>
    </row>
    <row r="9" customFormat="false" ht="12.75" hidden="false" customHeight="false" outlineLevel="0" collapsed="false">
      <c r="A9" s="181"/>
      <c r="B9" s="182"/>
      <c r="C9" s="183"/>
      <c r="D9" s="183"/>
      <c r="E9" s="183"/>
      <c r="F9" s="183"/>
      <c r="G9" s="183"/>
      <c r="H9" s="183"/>
      <c r="I9" s="183"/>
      <c r="J9" s="183"/>
    </row>
    <row r="10" customFormat="false" ht="12.75" hidden="false" customHeight="false" outlineLevel="0" collapsed="false">
      <c r="A10" s="181" t="s">
        <v>965</v>
      </c>
      <c r="B10" s="182" t="s">
        <v>966</v>
      </c>
      <c r="C10" s="183"/>
      <c r="D10" s="183"/>
      <c r="E10" s="183"/>
      <c r="F10" s="183"/>
      <c r="G10" s="183"/>
      <c r="H10" s="183"/>
      <c r="I10" s="183"/>
      <c r="J10" s="183"/>
    </row>
    <row r="11" customFormat="false" ht="12.75" hidden="false" customHeight="false" outlineLevel="0" collapsed="false">
      <c r="A11" s="181"/>
      <c r="B11" s="182" t="s">
        <v>967</v>
      </c>
      <c r="C11" s="183"/>
      <c r="D11" s="183"/>
      <c r="E11" s="183"/>
      <c r="F11" s="183"/>
      <c r="G11" s="183"/>
      <c r="H11" s="183"/>
      <c r="I11" s="183"/>
      <c r="J11" s="183"/>
    </row>
    <row r="12" customFormat="false" ht="12.75" hidden="false" customHeight="false" outlineLevel="0" collapsed="false">
      <c r="A12" s="181"/>
      <c r="B12" s="182" t="s">
        <v>968</v>
      </c>
      <c r="C12" s="183"/>
      <c r="D12" s="183"/>
      <c r="E12" s="183"/>
      <c r="F12" s="183"/>
      <c r="G12" s="183"/>
      <c r="H12" s="183"/>
      <c r="I12" s="183"/>
      <c r="J12" s="183"/>
    </row>
    <row r="13" customFormat="false" ht="12.75" hidden="false" customHeight="false" outlineLevel="0" collapsed="false">
      <c r="A13" s="181"/>
      <c r="B13" s="182"/>
      <c r="C13" s="183"/>
      <c r="D13" s="183"/>
      <c r="E13" s="183"/>
      <c r="F13" s="183"/>
      <c r="G13" s="183"/>
      <c r="H13" s="183"/>
      <c r="I13" s="183"/>
      <c r="J13" s="183"/>
    </row>
    <row r="14" customFormat="false" ht="12.75" hidden="false" customHeight="false" outlineLevel="0" collapsed="false">
      <c r="A14" s="181" t="s">
        <v>969</v>
      </c>
      <c r="B14" s="182" t="s">
        <v>970</v>
      </c>
      <c r="C14" s="183"/>
      <c r="D14" s="183"/>
      <c r="E14" s="183"/>
      <c r="F14" s="183"/>
      <c r="G14" s="183"/>
      <c r="H14" s="183"/>
      <c r="I14" s="183"/>
      <c r="J14" s="183"/>
    </row>
    <row r="15" customFormat="false" ht="12.75" hidden="false" customHeight="false" outlineLevel="0" collapsed="false">
      <c r="A15" s="181"/>
      <c r="B15" s="182" t="s">
        <v>971</v>
      </c>
      <c r="C15" s="183"/>
      <c r="D15" s="183"/>
      <c r="E15" s="183"/>
      <c r="F15" s="183"/>
      <c r="G15" s="183"/>
      <c r="H15" s="183"/>
      <c r="I15" s="183"/>
      <c r="J15" s="183"/>
    </row>
    <row r="16" customFormat="false" ht="12.75" hidden="false" customHeight="false" outlineLevel="0" collapsed="false">
      <c r="A16" s="181"/>
      <c r="B16" s="182" t="s">
        <v>972</v>
      </c>
      <c r="C16" s="183"/>
      <c r="D16" s="183"/>
      <c r="E16" s="183"/>
      <c r="F16" s="183"/>
      <c r="G16" s="183"/>
      <c r="H16" s="183"/>
      <c r="I16" s="183"/>
      <c r="J16" s="183"/>
    </row>
    <row r="17" customFormat="false" ht="12.75" hidden="false" customHeight="false" outlineLevel="0" collapsed="false">
      <c r="A17" s="181"/>
      <c r="B17" s="182"/>
      <c r="C17" s="183"/>
      <c r="D17" s="183"/>
      <c r="E17" s="183"/>
      <c r="F17" s="183"/>
      <c r="G17" s="183"/>
      <c r="H17" s="183"/>
      <c r="I17" s="183"/>
      <c r="J17" s="183"/>
    </row>
    <row r="18" customFormat="false" ht="12.75" hidden="false" customHeight="false" outlineLevel="0" collapsed="false">
      <c r="A18" s="181" t="s">
        <v>973</v>
      </c>
      <c r="B18" s="182" t="s">
        <v>974</v>
      </c>
      <c r="C18" s="183"/>
      <c r="D18" s="183"/>
      <c r="E18" s="183"/>
      <c r="F18" s="183"/>
      <c r="G18" s="183"/>
      <c r="H18" s="183"/>
      <c r="I18" s="183"/>
      <c r="J18" s="183"/>
    </row>
    <row r="19" customFormat="false" ht="12.75" hidden="false" customHeight="false" outlineLevel="0" collapsed="false">
      <c r="A19" s="181"/>
      <c r="B19" s="182" t="s">
        <v>975</v>
      </c>
      <c r="C19" s="183"/>
      <c r="D19" s="183"/>
      <c r="E19" s="183"/>
      <c r="F19" s="183"/>
      <c r="G19" s="183"/>
      <c r="H19" s="183"/>
      <c r="I19" s="183"/>
      <c r="J19" s="183"/>
    </row>
    <row r="20" customFormat="false" ht="12.75" hidden="false" customHeight="false" outlineLevel="0" collapsed="false">
      <c r="A20" s="181"/>
      <c r="B20" s="182" t="s">
        <v>976</v>
      </c>
      <c r="C20" s="183"/>
      <c r="D20" s="183"/>
      <c r="E20" s="183"/>
      <c r="F20" s="183"/>
      <c r="G20" s="183"/>
      <c r="H20" s="183"/>
      <c r="I20" s="183"/>
      <c r="J20" s="183"/>
    </row>
    <row r="21" customFormat="false" ht="12.75" hidden="false" customHeight="false" outlineLevel="0" collapsed="false">
      <c r="A21" s="181"/>
      <c r="B21" s="182"/>
      <c r="C21" s="183"/>
      <c r="D21" s="183"/>
      <c r="E21" s="183"/>
      <c r="F21" s="183"/>
      <c r="G21" s="183"/>
      <c r="H21" s="183"/>
      <c r="I21" s="183"/>
      <c r="J21" s="183"/>
    </row>
    <row r="22" customFormat="false" ht="15" hidden="false" customHeight="false" outlineLevel="0" collapsed="false">
      <c r="A22" s="173" t="s">
        <v>977</v>
      </c>
    </row>
    <row r="23" customFormat="false" ht="15" hidden="false" customHeight="false" outlineLevel="0" collapsed="false">
      <c r="A23" s="184"/>
    </row>
    <row r="24" customFormat="false" ht="12.75" hidden="false" customHeight="false" outlineLevel="0" collapsed="false">
      <c r="A24" s="120" t="s">
        <v>978</v>
      </c>
    </row>
    <row r="25" customFormat="false" ht="15" hidden="false" customHeight="false" outlineLevel="0" collapsed="false">
      <c r="A25" s="184"/>
    </row>
    <row r="26" customFormat="false" ht="287.95" hidden="false" customHeight="false" outlineLevel="0" collapsed="false">
      <c r="A26" s="185" t="s">
        <v>979</v>
      </c>
    </row>
  </sheetData>
  <mergeCells count="14">
    <mergeCell ref="A1:J1"/>
    <mergeCell ref="A3:A4"/>
    <mergeCell ref="B3:B4"/>
    <mergeCell ref="D3:D4"/>
    <mergeCell ref="E3:E4"/>
    <mergeCell ref="F3:F4"/>
    <mergeCell ref="G3:G4"/>
    <mergeCell ref="H3:H4"/>
    <mergeCell ref="I3:I4"/>
    <mergeCell ref="J3:J4"/>
    <mergeCell ref="A6:A9"/>
    <mergeCell ref="A10:A13"/>
    <mergeCell ref="A14:A17"/>
    <mergeCell ref="A18:A21"/>
  </mergeCell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C99FF"/>
    <pageSetUpPr fitToPage="false"/>
  </sheetPr>
  <dimension ref="A1:M63"/>
  <sheetViews>
    <sheetView showFormulas="false" showGridLines="true" showRowColHeaders="true" showZeros="true" rightToLeft="false" tabSelected="false" showOutlineSymbols="true" defaultGridColor="true" view="pageBreakPreview" topLeftCell="A1" colorId="64" zoomScale="95" zoomScaleNormal="83" zoomScalePageLayoutView="95" workbookViewId="0">
      <selection pane="topLeft" activeCell="J30" activeCellId="0" sqref="J30"/>
    </sheetView>
  </sheetViews>
  <sheetFormatPr defaultColWidth="9.0546875" defaultRowHeight="12.75" customHeight="true" zeroHeight="false" outlineLevelRow="0" outlineLevelCol="0"/>
  <cols>
    <col collapsed="false" customWidth="true" hidden="false" outlineLevel="0" max="1" min="1" style="171" width="4.99"/>
    <col collapsed="false" customWidth="true" hidden="false" outlineLevel="0" max="2" min="2" style="171" width="16.43"/>
    <col collapsed="false" customWidth="true" hidden="false" outlineLevel="0" max="3" min="3" style="186" width="9.7"/>
    <col collapsed="false" customWidth="true" hidden="false" outlineLevel="0" max="5" min="5" style="186" width="9.14"/>
    <col collapsed="false" customWidth="true" hidden="false" outlineLevel="0" max="6" min="6" style="171" width="15.41"/>
    <col collapsed="false" customWidth="true" hidden="false" outlineLevel="0" max="7" min="7" style="171" width="13.85"/>
    <col collapsed="false" customWidth="true" hidden="false" outlineLevel="0" max="8" min="8" style="171" width="5.71"/>
    <col collapsed="false" customWidth="true" hidden="false" outlineLevel="0" max="9" min="9" style="171" width="20.41"/>
    <col collapsed="false" customWidth="true" hidden="false" outlineLevel="0" max="10" min="10" style="171" width="11.56"/>
    <col collapsed="false" customWidth="true" hidden="false" outlineLevel="0" max="11" min="11" style="171" width="11.85"/>
    <col collapsed="false" customWidth="true" hidden="false" outlineLevel="0" max="12" min="12" style="171" width="12.85"/>
    <col collapsed="false" customWidth="true" hidden="false" outlineLevel="0" max="13" min="13" style="171" width="16.99"/>
  </cols>
  <sheetData>
    <row r="1" customFormat="false" ht="18.55" hidden="false" customHeight="false" outlineLevel="0" collapsed="false">
      <c r="A1" s="187" t="str">
        <f aca="false">'SOP-6'!A1</f>
        <v>Name of Distribution Licensee:DGVCL</v>
      </c>
    </row>
    <row r="2" customFormat="false" ht="12.75" hidden="false" customHeight="false" outlineLevel="0" collapsed="false">
      <c r="A2" s="188"/>
    </row>
    <row r="3" customFormat="false" ht="13.8" hidden="false" customHeight="false" outlineLevel="0" collapsed="false">
      <c r="A3" s="189" t="str">
        <f aca="false">'SOP-6'!A2</f>
        <v>Quarter : 3RD  (i.e  OCT'25 TO DEC '25)</v>
      </c>
    </row>
    <row r="4" customFormat="false" ht="13.8" hidden="false" customHeight="false" outlineLevel="0" collapsed="false">
      <c r="A4" s="189" t="str">
        <f aca="false">'SOP-6'!A3</f>
        <v>Year :2025-26</v>
      </c>
    </row>
    <row r="5" customFormat="false" ht="18.55" hidden="false" customHeight="false" outlineLevel="0" collapsed="false">
      <c r="A5" s="187"/>
    </row>
    <row r="8" customFormat="false" ht="15" hidden="false" customHeight="false" outlineLevel="0" collapsed="false">
      <c r="A8" s="190" t="s">
        <v>980</v>
      </c>
    </row>
    <row r="9" customFormat="false" ht="15" hidden="false" customHeight="false" outlineLevel="0" collapsed="false">
      <c r="A9" s="191"/>
    </row>
    <row r="10" customFormat="false" ht="12.75" hidden="false" customHeight="false" outlineLevel="0" collapsed="false">
      <c r="A10" s="192" t="s">
        <v>981</v>
      </c>
      <c r="B10" s="192"/>
      <c r="C10" s="192"/>
      <c r="D10" s="192"/>
      <c r="E10" s="192"/>
      <c r="F10" s="192"/>
      <c r="H10" s="192" t="s">
        <v>981</v>
      </c>
      <c r="I10" s="192"/>
      <c r="J10" s="192"/>
      <c r="K10" s="192"/>
      <c r="L10" s="192"/>
      <c r="M10" s="192"/>
    </row>
    <row r="11" customFormat="false" ht="12.75" hidden="false" customHeight="false" outlineLevel="0" collapsed="false">
      <c r="A11" s="193" t="n">
        <v>-1</v>
      </c>
      <c r="B11" s="194" t="n">
        <v>-2</v>
      </c>
      <c r="C11" s="194" t="n">
        <v>-3</v>
      </c>
      <c r="D11" s="195" t="n">
        <v>-4</v>
      </c>
      <c r="E11" s="194" t="n">
        <v>-5</v>
      </c>
      <c r="F11" s="194" t="n">
        <v>-6</v>
      </c>
      <c r="H11" s="193" t="n">
        <v>-1</v>
      </c>
      <c r="I11" s="194" t="n">
        <v>-2</v>
      </c>
      <c r="J11" s="194" t="n">
        <v>-3</v>
      </c>
      <c r="K11" s="195" t="n">
        <v>-4</v>
      </c>
      <c r="L11" s="194" t="n">
        <v>-5</v>
      </c>
      <c r="M11" s="194" t="n">
        <v>-6</v>
      </c>
    </row>
    <row r="12" customFormat="false" ht="22.5" hidden="false" customHeight="true" outlineLevel="0" collapsed="false">
      <c r="A12" s="196" t="s">
        <v>982</v>
      </c>
      <c r="B12" s="196" t="s">
        <v>983</v>
      </c>
      <c r="C12" s="197" t="s">
        <v>984</v>
      </c>
      <c r="D12" s="196" t="s">
        <v>985</v>
      </c>
      <c r="E12" s="198" t="s">
        <v>986</v>
      </c>
      <c r="F12" s="197" t="s">
        <v>987</v>
      </c>
      <c r="H12" s="196" t="s">
        <v>982</v>
      </c>
      <c r="I12" s="196" t="s">
        <v>983</v>
      </c>
      <c r="J12" s="197" t="s">
        <v>984</v>
      </c>
      <c r="K12" s="196" t="s">
        <v>985</v>
      </c>
      <c r="L12" s="198" t="s">
        <v>986</v>
      </c>
      <c r="M12" s="197" t="s">
        <v>987</v>
      </c>
    </row>
    <row r="13" customFormat="false" ht="12.75" hidden="false" customHeight="false" outlineLevel="0" collapsed="false">
      <c r="A13" s="196"/>
      <c r="B13" s="196"/>
      <c r="C13" s="199" t="s">
        <v>988</v>
      </c>
      <c r="D13" s="196"/>
      <c r="E13" s="198"/>
      <c r="F13" s="200" t="s">
        <v>989</v>
      </c>
      <c r="H13" s="196"/>
      <c r="I13" s="196"/>
      <c r="J13" s="199" t="s">
        <v>988</v>
      </c>
      <c r="K13" s="196"/>
      <c r="L13" s="198"/>
      <c r="M13" s="200" t="s">
        <v>989</v>
      </c>
    </row>
    <row r="14" customFormat="false" ht="12.75" hidden="false" customHeight="false" outlineLevel="0" collapsed="false">
      <c r="A14" s="201"/>
      <c r="B14" s="195" t="s">
        <v>990</v>
      </c>
      <c r="C14" s="202"/>
      <c r="D14" s="183"/>
      <c r="E14" s="202"/>
      <c r="F14" s="183"/>
      <c r="H14" s="201"/>
      <c r="I14" s="195" t="s">
        <v>990</v>
      </c>
      <c r="J14" s="202"/>
      <c r="K14" s="183"/>
      <c r="L14" s="202"/>
      <c r="M14" s="183"/>
    </row>
    <row r="15" customFormat="false" ht="12.75" hidden="false" customHeight="false" outlineLevel="0" collapsed="false">
      <c r="A15" s="201" t="n">
        <v>1</v>
      </c>
      <c r="B15" s="183" t="s">
        <v>991</v>
      </c>
      <c r="C15" s="202" t="n">
        <v>1635</v>
      </c>
      <c r="D15" s="183" t="s">
        <v>992</v>
      </c>
      <c r="E15" s="202" t="s">
        <v>993</v>
      </c>
      <c r="F15" s="183"/>
      <c r="H15" s="201" t="n">
        <v>1</v>
      </c>
      <c r="I15" s="183" t="s">
        <v>991</v>
      </c>
      <c r="J15" s="202" t="n">
        <f aca="false">J29+J57+J43</f>
        <v>1635</v>
      </c>
      <c r="K15" s="183" t="s">
        <v>992</v>
      </c>
      <c r="L15" s="202" t="s">
        <v>993</v>
      </c>
      <c r="M15" s="183"/>
    </row>
    <row r="16" customFormat="false" ht="12.75" hidden="false" customHeight="false" outlineLevel="0" collapsed="false">
      <c r="A16" s="201" t="n">
        <v>2</v>
      </c>
      <c r="B16" s="183" t="s">
        <v>994</v>
      </c>
      <c r="C16" s="202" t="n">
        <v>427</v>
      </c>
      <c r="D16" s="183" t="s">
        <v>992</v>
      </c>
      <c r="E16" s="202" t="s">
        <v>993</v>
      </c>
      <c r="F16" s="183"/>
      <c r="H16" s="201" t="n">
        <v>2</v>
      </c>
      <c r="I16" s="183" t="s">
        <v>994</v>
      </c>
      <c r="J16" s="202" t="n">
        <f aca="false">J30+J58+J44</f>
        <v>427</v>
      </c>
      <c r="K16" s="183" t="s">
        <v>992</v>
      </c>
      <c r="L16" s="202" t="s">
        <v>993</v>
      </c>
      <c r="M16" s="183"/>
    </row>
    <row r="17" customFormat="false" ht="12.75" hidden="false" customHeight="false" outlineLevel="0" collapsed="false">
      <c r="A17" s="201" t="n">
        <v>3</v>
      </c>
      <c r="B17" s="183" t="s">
        <v>995</v>
      </c>
      <c r="C17" s="202" t="n">
        <v>580</v>
      </c>
      <c r="D17" s="183" t="s">
        <v>992</v>
      </c>
      <c r="E17" s="202" t="s">
        <v>993</v>
      </c>
      <c r="F17" s="183"/>
      <c r="H17" s="201" t="n">
        <v>3</v>
      </c>
      <c r="I17" s="183" t="s">
        <v>995</v>
      </c>
      <c r="J17" s="202" t="n">
        <f aca="false">J31+J59+J45</f>
        <v>580</v>
      </c>
      <c r="K17" s="183" t="s">
        <v>992</v>
      </c>
      <c r="L17" s="202" t="s">
        <v>993</v>
      </c>
      <c r="M17" s="183"/>
    </row>
    <row r="18" customFormat="false" ht="12.75" hidden="false" customHeight="false" outlineLevel="0" collapsed="false">
      <c r="A18" s="201" t="n">
        <v>4</v>
      </c>
      <c r="B18" s="183" t="s">
        <v>996</v>
      </c>
      <c r="C18" s="202" t="n">
        <v>121</v>
      </c>
      <c r="D18" s="183" t="s">
        <v>992</v>
      </c>
      <c r="E18" s="202" t="s">
        <v>993</v>
      </c>
      <c r="F18" s="183"/>
      <c r="H18" s="201" t="n">
        <v>4</v>
      </c>
      <c r="I18" s="183" t="s">
        <v>996</v>
      </c>
      <c r="J18" s="202" t="n">
        <f aca="false">J32+J60+J46</f>
        <v>121</v>
      </c>
      <c r="K18" s="183" t="s">
        <v>992</v>
      </c>
      <c r="L18" s="202" t="s">
        <v>993</v>
      </c>
      <c r="M18" s="183"/>
    </row>
    <row r="19" customFormat="false" ht="12.75" hidden="false" customHeight="false" outlineLevel="0" collapsed="false">
      <c r="A19" s="201" t="n">
        <v>5</v>
      </c>
      <c r="B19" s="183" t="s">
        <v>997</v>
      </c>
      <c r="C19" s="202" t="n">
        <v>56</v>
      </c>
      <c r="D19" s="183" t="s">
        <v>992</v>
      </c>
      <c r="E19" s="202" t="s">
        <v>993</v>
      </c>
      <c r="F19" s="183"/>
      <c r="H19" s="201" t="n">
        <v>5</v>
      </c>
      <c r="I19" s="183" t="s">
        <v>997</v>
      </c>
      <c r="J19" s="202" t="n">
        <f aca="false">J33+J61+J47</f>
        <v>56</v>
      </c>
      <c r="K19" s="183" t="s">
        <v>992</v>
      </c>
      <c r="L19" s="202" t="s">
        <v>993</v>
      </c>
      <c r="M19" s="183"/>
    </row>
    <row r="20" customFormat="false" ht="12.75" hidden="false" customHeight="false" outlineLevel="0" collapsed="false">
      <c r="A20" s="201"/>
      <c r="B20" s="195" t="s">
        <v>998</v>
      </c>
      <c r="C20" s="202" t="n">
        <v>0</v>
      </c>
      <c r="D20" s="183"/>
      <c r="E20" s="202" t="s">
        <v>993</v>
      </c>
      <c r="F20" s="183"/>
      <c r="H20" s="201"/>
      <c r="I20" s="195" t="s">
        <v>998</v>
      </c>
      <c r="J20" s="202" t="n">
        <f aca="false">J34+J62+J48</f>
        <v>0</v>
      </c>
      <c r="K20" s="183"/>
      <c r="L20" s="202" t="s">
        <v>993</v>
      </c>
      <c r="M20" s="183"/>
    </row>
    <row r="21" customFormat="false" ht="12.75" hidden="false" customHeight="false" outlineLevel="0" collapsed="false">
      <c r="A21" s="201" t="n">
        <v>6</v>
      </c>
      <c r="B21" s="183" t="s">
        <v>999</v>
      </c>
      <c r="C21" s="202" t="n">
        <v>10</v>
      </c>
      <c r="D21" s="183" t="s">
        <v>992</v>
      </c>
      <c r="E21" s="202"/>
      <c r="F21" s="183"/>
      <c r="H21" s="201" t="n">
        <v>6</v>
      </c>
      <c r="I21" s="183" t="s">
        <v>999</v>
      </c>
      <c r="J21" s="202" t="n">
        <f aca="false">J35+J63+J49</f>
        <v>10</v>
      </c>
      <c r="K21" s="183" t="s">
        <v>992</v>
      </c>
      <c r="L21" s="202"/>
      <c r="M21" s="183"/>
    </row>
    <row r="23" customFormat="false" ht="12.75" hidden="false" customHeight="false" outlineLevel="0" collapsed="false">
      <c r="H23" s="171" t="s">
        <v>1000</v>
      </c>
    </row>
    <row r="24" customFormat="false" ht="12.75" hidden="false" customHeight="false" outlineLevel="0" collapsed="false">
      <c r="H24" s="171" t="s">
        <v>981</v>
      </c>
    </row>
    <row r="25" customFormat="false" ht="12.75" hidden="false" customHeight="false" outlineLevel="0" collapsed="false">
      <c r="H25" s="171" t="n">
        <v>-1</v>
      </c>
      <c r="I25" s="171" t="n">
        <v>-2</v>
      </c>
      <c r="J25" s="171" t="n">
        <v>-3</v>
      </c>
      <c r="K25" s="171" t="n">
        <v>-4</v>
      </c>
      <c r="L25" s="171" t="n">
        <v>-5</v>
      </c>
      <c r="M25" s="171" t="n">
        <v>-6</v>
      </c>
    </row>
    <row r="26" customFormat="false" ht="12.75" hidden="false" customHeight="false" outlineLevel="0" collapsed="false">
      <c r="H26" s="171" t="s">
        <v>982</v>
      </c>
      <c r="I26" s="171" t="s">
        <v>983</v>
      </c>
      <c r="J26" s="171" t="s">
        <v>984</v>
      </c>
      <c r="K26" s="171" t="s">
        <v>985</v>
      </c>
      <c r="L26" s="171" t="s">
        <v>986</v>
      </c>
      <c r="M26" s="171" t="s">
        <v>987</v>
      </c>
    </row>
    <row r="27" customFormat="false" ht="12.75" hidden="false" customHeight="false" outlineLevel="0" collapsed="false">
      <c r="J27" s="171" t="s">
        <v>988</v>
      </c>
      <c r="M27" s="171" t="s">
        <v>989</v>
      </c>
    </row>
    <row r="28" customFormat="false" ht="12.75" hidden="false" customHeight="false" outlineLevel="0" collapsed="false">
      <c r="I28" s="171" t="s">
        <v>990</v>
      </c>
      <c r="K28" s="171" t="s">
        <v>1001</v>
      </c>
    </row>
    <row r="29" customFormat="false" ht="12.75" hidden="false" customHeight="false" outlineLevel="0" collapsed="false">
      <c r="H29" s="171" t="n">
        <v>1</v>
      </c>
      <c r="I29" s="171" t="s">
        <v>991</v>
      </c>
      <c r="J29" s="171" t="n">
        <v>540</v>
      </c>
      <c r="K29" s="171" t="s">
        <v>992</v>
      </c>
      <c r="L29" s="171" t="s">
        <v>993</v>
      </c>
    </row>
    <row r="30" customFormat="false" ht="12.75" hidden="false" customHeight="false" outlineLevel="0" collapsed="false">
      <c r="H30" s="171" t="n">
        <v>2</v>
      </c>
      <c r="I30" s="171" t="s">
        <v>994</v>
      </c>
      <c r="J30" s="171" t="n">
        <v>283</v>
      </c>
      <c r="K30" s="171" t="s">
        <v>992</v>
      </c>
      <c r="L30" s="171" t="s">
        <v>993</v>
      </c>
    </row>
    <row r="31" customFormat="false" ht="12.75" hidden="false" customHeight="false" outlineLevel="0" collapsed="false">
      <c r="H31" s="171" t="n">
        <v>3</v>
      </c>
      <c r="I31" s="171" t="s">
        <v>995</v>
      </c>
      <c r="J31" s="171" t="n">
        <v>485</v>
      </c>
      <c r="K31" s="171" t="s">
        <v>992</v>
      </c>
      <c r="L31" s="171" t="s">
        <v>993</v>
      </c>
    </row>
    <row r="32" customFormat="false" ht="12.75" hidden="false" customHeight="false" outlineLevel="0" collapsed="false">
      <c r="H32" s="171" t="n">
        <v>4</v>
      </c>
      <c r="I32" s="171" t="s">
        <v>996</v>
      </c>
      <c r="J32" s="171" t="n">
        <v>42</v>
      </c>
      <c r="K32" s="171" t="s">
        <v>992</v>
      </c>
      <c r="L32" s="171" t="s">
        <v>993</v>
      </c>
    </row>
    <row r="33" customFormat="false" ht="12.75" hidden="false" customHeight="false" outlineLevel="0" collapsed="false">
      <c r="H33" s="171" t="n">
        <v>5</v>
      </c>
      <c r="I33" s="171" t="s">
        <v>997</v>
      </c>
      <c r="J33" s="171" t="n">
        <v>42</v>
      </c>
      <c r="K33" s="171" t="s">
        <v>992</v>
      </c>
      <c r="L33" s="171" t="s">
        <v>993</v>
      </c>
    </row>
    <row r="34" customFormat="false" ht="12.75" hidden="false" customHeight="false" outlineLevel="0" collapsed="false">
      <c r="I34" s="171" t="s">
        <v>998</v>
      </c>
      <c r="J34" s="171" t="n">
        <v>0</v>
      </c>
      <c r="L34" s="171" t="s">
        <v>993</v>
      </c>
    </row>
    <row r="35" customFormat="false" ht="12.75" hidden="false" customHeight="false" outlineLevel="0" collapsed="false">
      <c r="H35" s="171" t="n">
        <v>6</v>
      </c>
      <c r="I35" s="171" t="s">
        <v>999</v>
      </c>
      <c r="J35" s="171" t="n">
        <v>10</v>
      </c>
      <c r="K35" s="171" t="s">
        <v>992</v>
      </c>
    </row>
    <row r="37" customFormat="false" ht="12.75" hidden="false" customHeight="false" outlineLevel="0" collapsed="false">
      <c r="H37" s="171" t="s">
        <v>19</v>
      </c>
    </row>
    <row r="38" customFormat="false" ht="12.75" hidden="false" customHeight="false" outlineLevel="0" collapsed="false">
      <c r="H38" s="171" t="s">
        <v>981</v>
      </c>
    </row>
    <row r="39" customFormat="false" ht="12.75" hidden="false" customHeight="false" outlineLevel="0" collapsed="false">
      <c r="H39" s="171" t="n">
        <v>-1</v>
      </c>
      <c r="I39" s="171" t="n">
        <v>-2</v>
      </c>
      <c r="J39" s="171" t="n">
        <v>-3</v>
      </c>
      <c r="K39" s="171" t="n">
        <v>-4</v>
      </c>
      <c r="L39" s="171" t="n">
        <v>-5</v>
      </c>
      <c r="M39" s="171" t="n">
        <v>-6</v>
      </c>
    </row>
    <row r="40" customFormat="false" ht="12.75" hidden="false" customHeight="false" outlineLevel="0" collapsed="false">
      <c r="H40" s="171" t="s">
        <v>982</v>
      </c>
      <c r="I40" s="171" t="s">
        <v>983</v>
      </c>
      <c r="J40" s="171" t="s">
        <v>984</v>
      </c>
      <c r="K40" s="171" t="s">
        <v>985</v>
      </c>
      <c r="L40" s="171" t="s">
        <v>986</v>
      </c>
      <c r="M40" s="171" t="s">
        <v>987</v>
      </c>
    </row>
    <row r="41" customFormat="false" ht="12.75" hidden="false" customHeight="false" outlineLevel="0" collapsed="false">
      <c r="J41" s="171" t="s">
        <v>988</v>
      </c>
      <c r="M41" s="171" t="s">
        <v>989</v>
      </c>
    </row>
    <row r="42" customFormat="false" ht="12.75" hidden="false" customHeight="false" outlineLevel="0" collapsed="false">
      <c r="I42" s="171" t="s">
        <v>990</v>
      </c>
    </row>
    <row r="43" customFormat="false" ht="12.75" hidden="false" customHeight="false" outlineLevel="0" collapsed="false">
      <c r="H43" s="171" t="n">
        <v>1</v>
      </c>
      <c r="I43" s="171" t="s">
        <v>991</v>
      </c>
      <c r="J43" s="171" t="n">
        <v>408</v>
      </c>
      <c r="K43" s="171" t="s">
        <v>992</v>
      </c>
      <c r="L43" s="171" t="n">
        <v>0</v>
      </c>
      <c r="M43" s="171" t="n">
        <v>100</v>
      </c>
    </row>
    <row r="44" customFormat="false" ht="12.75" hidden="false" customHeight="false" outlineLevel="0" collapsed="false">
      <c r="H44" s="171" t="n">
        <v>2</v>
      </c>
      <c r="I44" s="171" t="s">
        <v>994</v>
      </c>
      <c r="J44" s="171" t="n">
        <v>20</v>
      </c>
      <c r="K44" s="171" t="s">
        <v>992</v>
      </c>
      <c r="L44" s="171" t="n">
        <v>0</v>
      </c>
      <c r="M44" s="171" t="n">
        <v>100</v>
      </c>
    </row>
    <row r="45" customFormat="false" ht="12.75" hidden="false" customHeight="false" outlineLevel="0" collapsed="false">
      <c r="H45" s="171" t="n">
        <v>3</v>
      </c>
      <c r="I45" s="171" t="s">
        <v>995</v>
      </c>
      <c r="J45" s="171" t="n">
        <v>19</v>
      </c>
      <c r="K45" s="171" t="s">
        <v>992</v>
      </c>
      <c r="L45" s="171" t="n">
        <v>0</v>
      </c>
      <c r="M45" s="171" t="n">
        <v>100</v>
      </c>
    </row>
    <row r="46" customFormat="false" ht="12.75" hidden="false" customHeight="false" outlineLevel="0" collapsed="false">
      <c r="H46" s="171" t="n">
        <v>4</v>
      </c>
      <c r="I46" s="171" t="s">
        <v>996</v>
      </c>
      <c r="J46" s="171" t="n">
        <v>17</v>
      </c>
      <c r="K46" s="171" t="s">
        <v>992</v>
      </c>
      <c r="L46" s="171" t="n">
        <v>0</v>
      </c>
      <c r="M46" s="171" t="n">
        <v>100</v>
      </c>
    </row>
    <row r="47" customFormat="false" ht="12.75" hidden="false" customHeight="false" outlineLevel="0" collapsed="false">
      <c r="H47" s="171" t="n">
        <v>5</v>
      </c>
      <c r="I47" s="171" t="s">
        <v>997</v>
      </c>
      <c r="J47" s="171" t="n">
        <v>5</v>
      </c>
      <c r="K47" s="171" t="s">
        <v>992</v>
      </c>
      <c r="L47" s="171" t="n">
        <v>0</v>
      </c>
      <c r="M47" s="171" t="n">
        <v>100</v>
      </c>
    </row>
    <row r="48" customFormat="false" ht="12.75" hidden="false" customHeight="false" outlineLevel="0" collapsed="false">
      <c r="I48" s="171" t="s">
        <v>998</v>
      </c>
    </row>
    <row r="49" customFormat="false" ht="12.75" hidden="false" customHeight="false" outlineLevel="0" collapsed="false">
      <c r="H49" s="171" t="n">
        <v>6</v>
      </c>
      <c r="I49" s="171" t="s">
        <v>999</v>
      </c>
      <c r="J49" s="171" t="n">
        <v>0</v>
      </c>
      <c r="K49" s="171" t="s">
        <v>992</v>
      </c>
      <c r="L49" s="171" t="n">
        <v>0</v>
      </c>
      <c r="M49" s="171" t="e">
        <f aca="false">#ERR520!</f>
        <v>#N/A</v>
      </c>
    </row>
    <row r="51" customFormat="false" ht="12.75" hidden="false" customHeight="false" outlineLevel="0" collapsed="false">
      <c r="H51" s="171" t="s">
        <v>18</v>
      </c>
    </row>
    <row r="52" customFormat="false" ht="12.75" hidden="false" customHeight="false" outlineLevel="0" collapsed="false">
      <c r="H52" s="171" t="s">
        <v>981</v>
      </c>
    </row>
    <row r="53" customFormat="false" ht="12.75" hidden="false" customHeight="false" outlineLevel="0" collapsed="false">
      <c r="H53" s="171" t="n">
        <v>-1</v>
      </c>
      <c r="I53" s="171" t="n">
        <v>-2</v>
      </c>
      <c r="J53" s="171" t="n">
        <v>-3</v>
      </c>
      <c r="K53" s="171" t="n">
        <v>-4</v>
      </c>
      <c r="L53" s="171" t="n">
        <v>-5</v>
      </c>
      <c r="M53" s="171" t="n">
        <v>-6</v>
      </c>
    </row>
    <row r="54" customFormat="false" ht="12.75" hidden="false" customHeight="false" outlineLevel="0" collapsed="false">
      <c r="H54" s="171" t="s">
        <v>982</v>
      </c>
      <c r="I54" s="171" t="s">
        <v>983</v>
      </c>
      <c r="J54" s="171" t="s">
        <v>984</v>
      </c>
      <c r="K54" s="171" t="s">
        <v>985</v>
      </c>
      <c r="L54" s="171" t="s">
        <v>986</v>
      </c>
      <c r="M54" s="171" t="s">
        <v>987</v>
      </c>
    </row>
    <row r="55" customFormat="false" ht="12.75" hidden="false" customHeight="false" outlineLevel="0" collapsed="false">
      <c r="J55" s="171" t="s">
        <v>988</v>
      </c>
      <c r="M55" s="171" t="s">
        <v>989</v>
      </c>
    </row>
    <row r="56" customFormat="false" ht="12.75" hidden="false" customHeight="false" outlineLevel="0" collapsed="false">
      <c r="I56" s="171" t="s">
        <v>990</v>
      </c>
    </row>
    <row r="57" customFormat="false" ht="12.75" hidden="false" customHeight="false" outlineLevel="0" collapsed="false">
      <c r="H57" s="171" t="n">
        <v>1</v>
      </c>
      <c r="I57" s="171" t="s">
        <v>991</v>
      </c>
      <c r="J57" s="171" t="n">
        <v>687</v>
      </c>
      <c r="K57" s="171" t="s">
        <v>992</v>
      </c>
      <c r="L57" s="171" t="n">
        <v>0</v>
      </c>
      <c r="M57" s="171" t="n">
        <v>100</v>
      </c>
    </row>
    <row r="58" customFormat="false" ht="12.75" hidden="false" customHeight="false" outlineLevel="0" collapsed="false">
      <c r="H58" s="171" t="n">
        <v>2</v>
      </c>
      <c r="I58" s="171" t="s">
        <v>994</v>
      </c>
      <c r="J58" s="171" t="n">
        <v>124</v>
      </c>
      <c r="K58" s="171" t="s">
        <v>992</v>
      </c>
      <c r="L58" s="171" t="n">
        <v>0</v>
      </c>
      <c r="M58" s="171" t="n">
        <v>100</v>
      </c>
    </row>
    <row r="59" customFormat="false" ht="12.75" hidden="false" customHeight="false" outlineLevel="0" collapsed="false">
      <c r="H59" s="171" t="n">
        <v>3</v>
      </c>
      <c r="I59" s="171" t="s">
        <v>995</v>
      </c>
      <c r="J59" s="171" t="n">
        <v>76</v>
      </c>
      <c r="K59" s="171" t="s">
        <v>992</v>
      </c>
      <c r="L59" s="171" t="n">
        <v>0</v>
      </c>
      <c r="M59" s="171" t="n">
        <v>100</v>
      </c>
    </row>
    <row r="60" customFormat="false" ht="12.75" hidden="false" customHeight="false" outlineLevel="0" collapsed="false">
      <c r="H60" s="171" t="n">
        <v>4</v>
      </c>
      <c r="I60" s="171" t="s">
        <v>996</v>
      </c>
      <c r="J60" s="171" t="n">
        <v>62</v>
      </c>
      <c r="K60" s="171" t="s">
        <v>992</v>
      </c>
      <c r="L60" s="171" t="n">
        <v>0</v>
      </c>
      <c r="M60" s="171" t="n">
        <v>100</v>
      </c>
    </row>
    <row r="61" customFormat="false" ht="12.75" hidden="false" customHeight="false" outlineLevel="0" collapsed="false">
      <c r="H61" s="171" t="n">
        <v>5</v>
      </c>
      <c r="I61" s="171" t="s">
        <v>997</v>
      </c>
      <c r="J61" s="171" t="n">
        <v>9</v>
      </c>
      <c r="K61" s="171" t="s">
        <v>992</v>
      </c>
      <c r="L61" s="171" t="n">
        <v>0</v>
      </c>
      <c r="M61" s="171" t="n">
        <v>100</v>
      </c>
    </row>
    <row r="62" customFormat="false" ht="12.75" hidden="false" customHeight="false" outlineLevel="0" collapsed="false">
      <c r="I62" s="171" t="s">
        <v>998</v>
      </c>
      <c r="J62" s="171" t="n">
        <v>0</v>
      </c>
      <c r="L62" s="171" t="n">
        <v>0</v>
      </c>
    </row>
    <row r="63" customFormat="false" ht="12.75" hidden="false" customHeight="false" outlineLevel="0" collapsed="false">
      <c r="H63" s="171" t="n">
        <v>6</v>
      </c>
      <c r="I63" s="171" t="s">
        <v>999</v>
      </c>
      <c r="J63" s="171" t="n">
        <v>0</v>
      </c>
      <c r="K63" s="171" t="s">
        <v>992</v>
      </c>
      <c r="L63" s="171" t="n">
        <v>0</v>
      </c>
      <c r="M63" s="171" t="e">
        <f aca="false">#ERR520!</f>
        <v>#N/A</v>
      </c>
    </row>
  </sheetData>
  <mergeCells count="10">
    <mergeCell ref="A10:F10"/>
    <mergeCell ref="H10:M10"/>
    <mergeCell ref="A12:A13"/>
    <mergeCell ref="B12:B13"/>
    <mergeCell ref="D12:D13"/>
    <mergeCell ref="E12:E13"/>
    <mergeCell ref="H12:H13"/>
    <mergeCell ref="I12:I13"/>
    <mergeCell ref="K12:K13"/>
    <mergeCell ref="L12:L13"/>
  </mergeCells>
  <printOptions headings="false" gridLines="false" gridLinesSet="true" horizontalCentered="true" verticalCentered="true"/>
  <pageMargins left="0.75" right="0.75" top="1" bottom="1" header="0.511811023622047" footer="0.511811023622047"/>
  <pageSetup paperSize="1" scale="135" fitToWidth="1" fitToHeight="1" pageOrder="downThenOver" orientation="landscape" blackAndWhite="false" draft="false" cellComments="none" horizontalDpi="300" verticalDpi="300" copies="1"/>
  <headerFooter differentFirst="false" differentOddEven="false">
    <oddHeader/>
    <oddFooter/>
  </headerFooter>
  <rowBreaks count="1" manualBreakCount="1">
    <brk id="22" man="true" max="16383" min="0"/>
  </rowBreaks>
  <colBreaks count="1" manualBreakCount="1">
    <brk id="7" man="true" max="65535" min="0"/>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C99FF"/>
    <pageSetUpPr fitToPage="false"/>
  </sheetPr>
  <dimension ref="A1:K53"/>
  <sheetViews>
    <sheetView showFormulas="false" showGridLines="true" showRowColHeaders="true" showZeros="true" rightToLeft="false" tabSelected="false" showOutlineSymbols="true" defaultGridColor="true" view="pageBreakPreview" topLeftCell="A1" colorId="64" zoomScale="95" zoomScaleNormal="80" zoomScalePageLayoutView="95" workbookViewId="0">
      <selection pane="topLeft" activeCell="A2" activeCellId="0" sqref="A2"/>
    </sheetView>
  </sheetViews>
  <sheetFormatPr defaultColWidth="9.0546875" defaultRowHeight="12.75" customHeight="true" zeroHeight="false" outlineLevelRow="0" outlineLevelCol="0"/>
  <cols>
    <col collapsed="false" customWidth="true" hidden="false" outlineLevel="0" max="1" min="1" style="186" width="16.99"/>
    <col collapsed="false" customWidth="true" hidden="false" outlineLevel="0" max="2" min="2" style="186" width="9.14"/>
    <col collapsed="false" customWidth="true" hidden="false" outlineLevel="0" max="3" min="3" style="186" width="13.28"/>
    <col collapsed="false" customWidth="true" hidden="false" outlineLevel="0" max="4" min="4" style="186" width="10.41"/>
    <col collapsed="false" customWidth="true" hidden="false" outlineLevel="0" max="5" min="5" style="186" width="15.99"/>
    <col collapsed="false" customWidth="true" hidden="false" outlineLevel="0" max="6" min="6" style="171" width="17.85"/>
  </cols>
  <sheetData>
    <row r="1" customFormat="false" ht="18.55" hidden="false" customHeight="false" outlineLevel="0" collapsed="false">
      <c r="A1" s="187" t="str">
        <f aca="false">'sop-8'!A1</f>
        <v>Name of Distribution Licensee:DGVCL</v>
      </c>
    </row>
    <row r="2" customFormat="false" ht="12.75" hidden="false" customHeight="false" outlineLevel="0" collapsed="false">
      <c r="A2" s="188"/>
    </row>
    <row r="3" customFormat="false" ht="13.8" hidden="false" customHeight="false" outlineLevel="0" collapsed="false">
      <c r="A3" s="189" t="str">
        <f aca="false">'sop-8'!A3</f>
        <v>Quarter : 3RD  (i.e  OCT'25 TO DEC '25)</v>
      </c>
    </row>
    <row r="4" customFormat="false" ht="13.8" hidden="false" customHeight="false" outlineLevel="0" collapsed="false">
      <c r="A4" s="189" t="str">
        <f aca="false">'sop-8'!A4</f>
        <v>Year :2025-26</v>
      </c>
    </row>
    <row r="5" customFormat="false" ht="18.55" hidden="false" customHeight="false" outlineLevel="0" collapsed="false">
      <c r="A5" s="187"/>
    </row>
    <row r="7" customFormat="false" ht="15" hidden="false" customHeight="false" outlineLevel="0" collapsed="false">
      <c r="A7" s="203" t="s">
        <v>1002</v>
      </c>
      <c r="G7" s="203" t="s">
        <v>1002</v>
      </c>
      <c r="H7" s="186"/>
      <c r="I7" s="186"/>
      <c r="J7" s="186"/>
      <c r="K7" s="186"/>
    </row>
    <row r="8" customFormat="false" ht="13.5" hidden="false" customHeight="true" outlineLevel="0" collapsed="false">
      <c r="A8" s="204" t="s">
        <v>1003</v>
      </c>
      <c r="B8" s="204"/>
      <c r="C8" s="204"/>
      <c r="D8" s="204"/>
      <c r="E8" s="204"/>
      <c r="G8" s="204" t="s">
        <v>1003</v>
      </c>
      <c r="H8" s="204"/>
      <c r="I8" s="204"/>
      <c r="J8" s="204"/>
      <c r="K8" s="204"/>
    </row>
    <row r="9" customFormat="false" ht="12.75" hidden="false" customHeight="false" outlineLevel="0" collapsed="false">
      <c r="A9" s="204" t="n">
        <v>-1</v>
      </c>
      <c r="B9" s="199" t="n">
        <v>-2</v>
      </c>
      <c r="C9" s="199" t="n">
        <v>-3</v>
      </c>
      <c r="D9" s="199" t="n">
        <v>-4</v>
      </c>
      <c r="E9" s="199" t="n">
        <v>-5</v>
      </c>
      <c r="G9" s="204" t="n">
        <v>-1</v>
      </c>
      <c r="H9" s="199" t="n">
        <v>-2</v>
      </c>
      <c r="I9" s="199" t="n">
        <v>-3</v>
      </c>
      <c r="J9" s="199" t="n">
        <v>-4</v>
      </c>
      <c r="K9" s="199" t="n">
        <v>-5</v>
      </c>
    </row>
    <row r="10" customFormat="false" ht="33.75" hidden="false" customHeight="true" outlineLevel="0" collapsed="false">
      <c r="A10" s="198" t="s">
        <v>1004</v>
      </c>
      <c r="B10" s="198" t="s">
        <v>1005</v>
      </c>
      <c r="C10" s="198" t="s">
        <v>1006</v>
      </c>
      <c r="D10" s="198" t="s">
        <v>986</v>
      </c>
      <c r="E10" s="197" t="s">
        <v>1007</v>
      </c>
      <c r="G10" s="198" t="s">
        <v>1004</v>
      </c>
      <c r="H10" s="198" t="s">
        <v>1005</v>
      </c>
      <c r="I10" s="198" t="s">
        <v>1006</v>
      </c>
      <c r="J10" s="198" t="s">
        <v>986</v>
      </c>
      <c r="K10" s="197" t="s">
        <v>1007</v>
      </c>
    </row>
    <row r="11" customFormat="false" ht="19.25" hidden="false" customHeight="false" outlineLevel="0" collapsed="false">
      <c r="A11" s="198"/>
      <c r="B11" s="198"/>
      <c r="C11" s="198"/>
      <c r="D11" s="198"/>
      <c r="E11" s="197" t="s">
        <v>987</v>
      </c>
      <c r="G11" s="198"/>
      <c r="H11" s="198"/>
      <c r="I11" s="198"/>
      <c r="J11" s="198"/>
      <c r="K11" s="197" t="s">
        <v>987</v>
      </c>
    </row>
    <row r="12" customFormat="false" ht="19.25" hidden="false" customHeight="false" outlineLevel="0" collapsed="false">
      <c r="A12" s="198"/>
      <c r="B12" s="198"/>
      <c r="C12" s="198"/>
      <c r="D12" s="198"/>
      <c r="E12" s="199" t="s">
        <v>1008</v>
      </c>
      <c r="G12" s="198"/>
      <c r="H12" s="198"/>
      <c r="I12" s="198"/>
      <c r="J12" s="198"/>
      <c r="K12" s="199" t="s">
        <v>1008</v>
      </c>
    </row>
    <row r="13" customFormat="false" ht="12.75" hidden="false" customHeight="false" outlineLevel="0" collapsed="false">
      <c r="A13" s="205" t="s">
        <v>1009</v>
      </c>
      <c r="B13" s="202" t="n">
        <v>1276</v>
      </c>
      <c r="C13" s="202" t="s">
        <v>1010</v>
      </c>
      <c r="D13" s="202" t="s">
        <v>993</v>
      </c>
      <c r="E13" s="202"/>
      <c r="G13" s="205" t="s">
        <v>1009</v>
      </c>
      <c r="H13" s="202" t="n">
        <f aca="false">H25+H38+H50</f>
        <v>1276</v>
      </c>
      <c r="I13" s="202" t="s">
        <v>1010</v>
      </c>
      <c r="J13" s="202" t="s">
        <v>993</v>
      </c>
      <c r="K13" s="202"/>
    </row>
    <row r="14" customFormat="false" ht="12.75" hidden="false" customHeight="false" outlineLevel="0" collapsed="false">
      <c r="A14" s="205" t="s">
        <v>1011</v>
      </c>
      <c r="B14" s="202" t="n">
        <v>87</v>
      </c>
      <c r="C14" s="202" t="s">
        <v>1010</v>
      </c>
      <c r="D14" s="202" t="s">
        <v>993</v>
      </c>
      <c r="E14" s="202"/>
      <c r="G14" s="205" t="s">
        <v>1011</v>
      </c>
      <c r="H14" s="202" t="n">
        <f aca="false">H26+H39+H51</f>
        <v>87</v>
      </c>
      <c r="I14" s="202" t="s">
        <v>1010</v>
      </c>
      <c r="J14" s="202" t="s">
        <v>993</v>
      </c>
      <c r="K14" s="202"/>
    </row>
    <row r="15" customFormat="false" ht="12.75" hidden="false" customHeight="false" outlineLevel="0" collapsed="false">
      <c r="A15" s="206" t="s">
        <v>1012</v>
      </c>
      <c r="B15" s="202"/>
      <c r="C15" s="202" t="s">
        <v>1013</v>
      </c>
      <c r="D15" s="202"/>
      <c r="E15" s="202"/>
      <c r="G15" s="206" t="s">
        <v>1012</v>
      </c>
      <c r="H15" s="202"/>
      <c r="I15" s="202" t="s">
        <v>1013</v>
      </c>
      <c r="J15" s="202"/>
      <c r="K15" s="202"/>
    </row>
    <row r="16" customFormat="false" ht="12.75" hidden="false" customHeight="false" outlineLevel="0" collapsed="false">
      <c r="A16" s="205"/>
      <c r="B16" s="202"/>
      <c r="C16" s="202"/>
      <c r="D16" s="202"/>
      <c r="E16" s="202"/>
      <c r="G16" s="205"/>
      <c r="H16" s="202"/>
      <c r="I16" s="202"/>
      <c r="J16" s="202"/>
      <c r="K16" s="202"/>
    </row>
    <row r="18" customFormat="false" ht="12.75" hidden="false" customHeight="false" outlineLevel="0" collapsed="false">
      <c r="G18" s="117" t="s">
        <v>1000</v>
      </c>
    </row>
    <row r="19" customFormat="false" ht="15" hidden="false" customHeight="false" outlineLevel="0" collapsed="false">
      <c r="G19" s="203" t="s">
        <v>1002</v>
      </c>
      <c r="H19" s="207"/>
      <c r="I19" s="207"/>
      <c r="J19" s="207"/>
      <c r="K19" s="207"/>
    </row>
    <row r="20" customFormat="false" ht="13.5" hidden="false" customHeight="true" outlineLevel="0" collapsed="false">
      <c r="G20" s="208" t="s">
        <v>1003</v>
      </c>
      <c r="H20" s="208"/>
      <c r="I20" s="208"/>
      <c r="J20" s="208"/>
      <c r="K20" s="208"/>
    </row>
    <row r="21" customFormat="false" ht="12.75" hidden="false" customHeight="false" outlineLevel="0" collapsed="false">
      <c r="G21" s="208" t="n">
        <v>-1</v>
      </c>
      <c r="H21" s="209" t="n">
        <v>-2</v>
      </c>
      <c r="I21" s="209" t="n">
        <v>-3</v>
      </c>
      <c r="J21" s="209" t="n">
        <v>-4</v>
      </c>
      <c r="K21" s="209" t="n">
        <v>-5</v>
      </c>
    </row>
    <row r="22" customFormat="false" ht="33.75" hidden="false" customHeight="true" outlineLevel="0" collapsed="false">
      <c r="G22" s="210" t="s">
        <v>1004</v>
      </c>
      <c r="H22" s="210" t="s">
        <v>1005</v>
      </c>
      <c r="I22" s="210" t="s">
        <v>1006</v>
      </c>
      <c r="J22" s="210" t="s">
        <v>986</v>
      </c>
      <c r="K22" s="211" t="s">
        <v>1007</v>
      </c>
    </row>
    <row r="23" customFormat="false" ht="19.25" hidden="false" customHeight="false" outlineLevel="0" collapsed="false">
      <c r="G23" s="210"/>
      <c r="H23" s="210"/>
      <c r="I23" s="210"/>
      <c r="J23" s="210"/>
      <c r="K23" s="211" t="s">
        <v>987</v>
      </c>
    </row>
    <row r="24" customFormat="false" ht="19.25" hidden="false" customHeight="false" outlineLevel="0" collapsed="false">
      <c r="G24" s="210"/>
      <c r="H24" s="210"/>
      <c r="I24" s="210"/>
      <c r="J24" s="210"/>
      <c r="K24" s="209" t="s">
        <v>1008</v>
      </c>
    </row>
    <row r="25" customFormat="false" ht="12.75" hidden="false" customHeight="false" outlineLevel="0" collapsed="false">
      <c r="G25" s="206" t="s">
        <v>1009</v>
      </c>
      <c r="H25" s="212" t="n">
        <v>578</v>
      </c>
      <c r="I25" s="212" t="s">
        <v>1010</v>
      </c>
      <c r="J25" s="212" t="s">
        <v>993</v>
      </c>
      <c r="K25" s="212"/>
    </row>
    <row r="26" customFormat="false" ht="12.75" hidden="false" customHeight="false" outlineLevel="0" collapsed="false">
      <c r="G26" s="206" t="s">
        <v>1011</v>
      </c>
      <c r="H26" s="212" t="n">
        <v>25</v>
      </c>
      <c r="I26" s="212" t="s">
        <v>1010</v>
      </c>
      <c r="J26" s="212" t="s">
        <v>993</v>
      </c>
      <c r="K26" s="212"/>
    </row>
    <row r="27" customFormat="false" ht="12.75" hidden="false" customHeight="false" outlineLevel="0" collapsed="false">
      <c r="G27" s="206" t="s">
        <v>1012</v>
      </c>
      <c r="H27" s="212" t="n">
        <v>0</v>
      </c>
      <c r="I27" s="212" t="s">
        <v>1013</v>
      </c>
      <c r="J27" s="212"/>
      <c r="K27" s="212"/>
    </row>
    <row r="28" customFormat="false" ht="12.75" hidden="false" customHeight="false" outlineLevel="0" collapsed="false">
      <c r="G28" s="206"/>
      <c r="H28" s="212"/>
      <c r="I28" s="212"/>
      <c r="J28" s="212"/>
      <c r="K28" s="212"/>
    </row>
    <row r="31" customFormat="false" ht="12.75" hidden="false" customHeight="false" outlineLevel="0" collapsed="false">
      <c r="G31" s="117" t="s">
        <v>19</v>
      </c>
    </row>
    <row r="32" customFormat="false" ht="15" hidden="false" customHeight="false" outlineLevel="0" collapsed="false">
      <c r="G32" s="203" t="s">
        <v>1002</v>
      </c>
      <c r="H32" s="207"/>
      <c r="I32" s="207"/>
      <c r="J32" s="207"/>
      <c r="K32" s="207"/>
    </row>
    <row r="33" customFormat="false" ht="13.5" hidden="false" customHeight="true" outlineLevel="0" collapsed="false">
      <c r="G33" s="208" t="s">
        <v>1003</v>
      </c>
      <c r="H33" s="208"/>
      <c r="I33" s="208"/>
      <c r="J33" s="208"/>
      <c r="K33" s="208"/>
    </row>
    <row r="34" customFormat="false" ht="12.75" hidden="false" customHeight="false" outlineLevel="0" collapsed="false">
      <c r="G34" s="208" t="n">
        <v>-1</v>
      </c>
      <c r="H34" s="209" t="n">
        <v>-2</v>
      </c>
      <c r="I34" s="209" t="n">
        <v>-3</v>
      </c>
      <c r="J34" s="209" t="n">
        <v>-4</v>
      </c>
      <c r="K34" s="209" t="n">
        <v>-5</v>
      </c>
    </row>
    <row r="35" customFormat="false" ht="33.75" hidden="false" customHeight="true" outlineLevel="0" collapsed="false">
      <c r="G35" s="210" t="s">
        <v>1004</v>
      </c>
      <c r="H35" s="210" t="s">
        <v>1005</v>
      </c>
      <c r="I35" s="210" t="s">
        <v>1006</v>
      </c>
      <c r="J35" s="210" t="s">
        <v>986</v>
      </c>
      <c r="K35" s="211" t="s">
        <v>1007</v>
      </c>
    </row>
    <row r="36" customFormat="false" ht="19.25" hidden="false" customHeight="false" outlineLevel="0" collapsed="false">
      <c r="G36" s="210"/>
      <c r="H36" s="210"/>
      <c r="I36" s="210"/>
      <c r="J36" s="210"/>
      <c r="K36" s="211" t="s">
        <v>987</v>
      </c>
    </row>
    <row r="37" customFormat="false" ht="19.25" hidden="false" customHeight="false" outlineLevel="0" collapsed="false">
      <c r="G37" s="210"/>
      <c r="H37" s="210"/>
      <c r="I37" s="210"/>
      <c r="J37" s="210"/>
      <c r="K37" s="209" t="s">
        <v>1008</v>
      </c>
    </row>
    <row r="38" customFormat="false" ht="12.75" hidden="false" customHeight="false" outlineLevel="0" collapsed="false">
      <c r="G38" s="206" t="s">
        <v>1009</v>
      </c>
      <c r="H38" s="213" t="n">
        <v>301</v>
      </c>
      <c r="I38" s="213" t="s">
        <v>1010</v>
      </c>
      <c r="J38" s="213" t="n">
        <v>0</v>
      </c>
      <c r="K38" s="213" t="n">
        <f aca="false">(H38-J38)/H38%</f>
        <v>100</v>
      </c>
    </row>
    <row r="39" customFormat="false" ht="12.75" hidden="false" customHeight="false" outlineLevel="0" collapsed="false">
      <c r="G39" s="206" t="s">
        <v>1011</v>
      </c>
      <c r="H39" s="213" t="n">
        <v>14</v>
      </c>
      <c r="I39" s="213" t="s">
        <v>1010</v>
      </c>
      <c r="J39" s="213" t="n">
        <v>0</v>
      </c>
      <c r="K39" s="213" t="n">
        <f aca="false">(H39-J39)/H39%</f>
        <v>100</v>
      </c>
    </row>
    <row r="40" customFormat="false" ht="12.75" hidden="false" customHeight="false" outlineLevel="0" collapsed="false">
      <c r="G40" s="206" t="s">
        <v>1012</v>
      </c>
      <c r="H40" s="213" t="n">
        <v>0</v>
      </c>
      <c r="I40" s="213" t="s">
        <v>1013</v>
      </c>
      <c r="J40" s="213" t="n">
        <v>0</v>
      </c>
      <c r="K40" s="213" t="n">
        <v>100</v>
      </c>
    </row>
    <row r="41" customFormat="false" ht="12.75" hidden="false" customHeight="false" outlineLevel="0" collapsed="false">
      <c r="G41" s="206"/>
      <c r="H41" s="213"/>
      <c r="I41" s="213"/>
      <c r="J41" s="213"/>
      <c r="K41" s="213"/>
    </row>
    <row r="43" customFormat="false" ht="12.75" hidden="false" customHeight="false" outlineLevel="0" collapsed="false">
      <c r="G43" s="214" t="s">
        <v>18</v>
      </c>
    </row>
    <row r="44" customFormat="false" ht="15" hidden="false" customHeight="false" outlineLevel="0" collapsed="false">
      <c r="G44" s="203" t="s">
        <v>1002</v>
      </c>
      <c r="H44" s="215"/>
      <c r="I44" s="215"/>
      <c r="J44" s="215"/>
      <c r="K44" s="215"/>
    </row>
    <row r="45" customFormat="false" ht="13.5" hidden="false" customHeight="true" outlineLevel="0" collapsed="false">
      <c r="G45" s="208" t="s">
        <v>1003</v>
      </c>
      <c r="H45" s="208"/>
      <c r="I45" s="208"/>
      <c r="J45" s="208"/>
      <c r="K45" s="208"/>
    </row>
    <row r="46" customFormat="false" ht="12.75" hidden="false" customHeight="false" outlineLevel="0" collapsed="false">
      <c r="G46" s="208" t="n">
        <v>-1</v>
      </c>
      <c r="H46" s="209" t="n">
        <v>-2</v>
      </c>
      <c r="I46" s="209" t="n">
        <v>-3</v>
      </c>
      <c r="J46" s="209" t="n">
        <v>-4</v>
      </c>
      <c r="K46" s="209" t="n">
        <v>-5</v>
      </c>
    </row>
    <row r="47" customFormat="false" ht="33.75" hidden="false" customHeight="true" outlineLevel="0" collapsed="false">
      <c r="G47" s="210" t="s">
        <v>1004</v>
      </c>
      <c r="H47" s="210" t="s">
        <v>1005</v>
      </c>
      <c r="I47" s="210" t="s">
        <v>1006</v>
      </c>
      <c r="J47" s="210" t="s">
        <v>986</v>
      </c>
      <c r="K47" s="211" t="s">
        <v>1007</v>
      </c>
    </row>
    <row r="48" customFormat="false" ht="19.25" hidden="false" customHeight="false" outlineLevel="0" collapsed="false">
      <c r="G48" s="210"/>
      <c r="H48" s="210"/>
      <c r="I48" s="210"/>
      <c r="J48" s="210"/>
      <c r="K48" s="211" t="s">
        <v>987</v>
      </c>
    </row>
    <row r="49" customFormat="false" ht="19.25" hidden="false" customHeight="false" outlineLevel="0" collapsed="false">
      <c r="G49" s="210"/>
      <c r="H49" s="210"/>
      <c r="I49" s="210"/>
      <c r="J49" s="210"/>
      <c r="K49" s="209" t="s">
        <v>1008</v>
      </c>
    </row>
    <row r="50" customFormat="false" ht="12.75" hidden="false" customHeight="false" outlineLevel="0" collapsed="false">
      <c r="G50" s="206" t="s">
        <v>1009</v>
      </c>
      <c r="H50" s="202" t="n">
        <v>397</v>
      </c>
      <c r="I50" s="202" t="s">
        <v>1010</v>
      </c>
      <c r="J50" s="202" t="n">
        <v>0</v>
      </c>
      <c r="K50" s="202" t="n">
        <v>100</v>
      </c>
    </row>
    <row r="51" customFormat="false" ht="12.75" hidden="false" customHeight="false" outlineLevel="0" collapsed="false">
      <c r="G51" s="206" t="s">
        <v>1011</v>
      </c>
      <c r="H51" s="202" t="n">
        <v>48</v>
      </c>
      <c r="I51" s="202" t="s">
        <v>1010</v>
      </c>
      <c r="J51" s="202" t="n">
        <v>0</v>
      </c>
      <c r="K51" s="202" t="n">
        <v>100</v>
      </c>
    </row>
    <row r="52" customFormat="false" ht="12.75" hidden="false" customHeight="false" outlineLevel="0" collapsed="false">
      <c r="G52" s="206" t="s">
        <v>1012</v>
      </c>
      <c r="H52" s="202"/>
      <c r="I52" s="202" t="s">
        <v>1013</v>
      </c>
      <c r="J52" s="202"/>
      <c r="K52" s="202"/>
    </row>
    <row r="53" customFormat="false" ht="12.75" hidden="false" customHeight="false" outlineLevel="0" collapsed="false">
      <c r="G53" s="206"/>
      <c r="H53" s="212"/>
      <c r="I53" s="212"/>
      <c r="J53" s="212"/>
      <c r="K53" s="212"/>
    </row>
  </sheetData>
  <mergeCells count="25">
    <mergeCell ref="A8:E8"/>
    <mergeCell ref="G8:K8"/>
    <mergeCell ref="A10:A12"/>
    <mergeCell ref="B10:B12"/>
    <mergeCell ref="C10:C12"/>
    <mergeCell ref="D10:D12"/>
    <mergeCell ref="G10:G12"/>
    <mergeCell ref="H10:H12"/>
    <mergeCell ref="I10:I12"/>
    <mergeCell ref="J10:J12"/>
    <mergeCell ref="G20:K20"/>
    <mergeCell ref="G22:G24"/>
    <mergeCell ref="H22:H24"/>
    <mergeCell ref="I22:I24"/>
    <mergeCell ref="J22:J24"/>
    <mergeCell ref="G33:K33"/>
    <mergeCell ref="G35:G37"/>
    <mergeCell ref="H35:H37"/>
    <mergeCell ref="I35:I37"/>
    <mergeCell ref="J35:J37"/>
    <mergeCell ref="G45:K45"/>
    <mergeCell ref="G47:G49"/>
    <mergeCell ref="H47:H49"/>
    <mergeCell ref="I47:I49"/>
    <mergeCell ref="J47:J49"/>
  </mergeCells>
  <printOptions headings="false" gridLines="false" gridLinesSet="true" horizontalCentered="true" verticalCentered="true"/>
  <pageMargins left="0.75" right="0.75" top="1" bottom="1" header="0.511811023622047" footer="0.511811023622047"/>
  <pageSetup paperSize="9" scale="135" fitToWidth="1" fitToHeight="1" pageOrder="downThenOver" orientation="landscape" blackAndWhite="false" draft="false" cellComments="none" horizontalDpi="300" verticalDpi="300" copies="1"/>
  <headerFooter differentFirst="false" differentOddEven="false">
    <oddHeader/>
    <oddFooter/>
  </headerFooter>
  <rowBreaks count="1" manualBreakCount="1">
    <brk id="17" man="true" max="16383" min="0"/>
  </rowBreaks>
  <colBreaks count="1" manualBreakCount="1">
    <brk id="6" man="true" max="65535" min="0"/>
  </colBreaks>
</worksheet>
</file>

<file path=docProps/app.xml><?xml version="1.0" encoding="utf-8"?>
<Properties xmlns="http://schemas.openxmlformats.org/officeDocument/2006/extended-properties" xmlns:vt="http://schemas.openxmlformats.org/officeDocument/2006/docPropsVTypes">
  <Template/>
  <TotalTime>21</TotalTime>
  <Application>LibreOffice/25.2.7.2$Windows_X86_64 LibreOffice_project/5cbfd1ab6520636bb5f7b99185aa69bd7456825d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1996-10-15T05:03:28Z</dcterms:created>
  <dc:creator/>
  <dc:description/>
  <dc:language>en-IN</dc:language>
  <cp:lastModifiedBy/>
  <cp:lastPrinted>2024-05-08T11:00:34Z</cp:lastPrinted>
  <dcterms:modified xsi:type="dcterms:W3CDTF">2026-03-06T10:36:01Z</dcterms:modified>
  <cp:revision>5</cp:revision>
  <dc:subject/>
  <dc:title/>
</cp:coreProperties>
</file>

<file path=docProps/custom.xml><?xml version="1.0" encoding="utf-8"?>
<Properties xmlns="http://schemas.openxmlformats.org/officeDocument/2006/custom-properties" xmlns:vt="http://schemas.openxmlformats.org/officeDocument/2006/docPropsVTypes"/>
</file>