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Kaushik sir\Reports\SoP\2025-26\Q-3\"/>
    </mc:Choice>
  </mc:AlternateContent>
  <bookViews>
    <workbookView xWindow="120" yWindow="120" windowWidth="12120" windowHeight="9120" tabRatio="943" firstSheet="1" activeTab="8"/>
  </bookViews>
  <sheets>
    <sheet name="INDEX" sheetId="39" r:id="rId1"/>
    <sheet name="SoP001" sheetId="43" r:id="rId2"/>
    <sheet name="SoP003B" sheetId="58" r:id="rId3"/>
    <sheet name="SoP004" sheetId="7" r:id="rId4"/>
    <sheet name="SoP005" sheetId="10" r:id="rId5"/>
    <sheet name="SoP010 to 13 AG" sheetId="77" r:id="rId6"/>
    <sheet name="SoP010 to 13 JGY" sheetId="78" r:id="rId7"/>
    <sheet name="SoP010 to13 other than AG &amp; JGY" sheetId="79" r:id="rId8"/>
    <sheet name="SoP010 to 13 Overall" sheetId="80" r:id="rId9"/>
    <sheet name="SoP015" sheetId="28" r:id="rId10"/>
    <sheet name="SoP016" sheetId="53" r:id="rId11"/>
    <sheet name="SoP017" sheetId="63" r:id="rId12"/>
    <sheet name="SoP018" sheetId="64" r:id="rId13"/>
    <sheet name="SoP019" sheetId="65" r:id="rId14"/>
  </sheets>
  <externalReferences>
    <externalReference r:id="rId15"/>
    <externalReference r:id="rId16"/>
    <externalReference r:id="rId17"/>
    <externalReference r:id="rId18"/>
    <externalReference r:id="rId19"/>
    <externalReference r:id="rId20"/>
    <externalReference r:id="rId21"/>
  </externalReferences>
  <definedNames>
    <definedName name="\1" localSheetId="2">#REF!</definedName>
    <definedName name="\1" localSheetId="5">#REF!</definedName>
    <definedName name="\1" localSheetId="6">#REF!</definedName>
    <definedName name="\1" localSheetId="8">#REF!</definedName>
    <definedName name="\1" localSheetId="7">#REF!</definedName>
    <definedName name="\1" localSheetId="10">#REF!</definedName>
    <definedName name="\1">#REF!</definedName>
    <definedName name="\2" localSheetId="2">[1]TLPPOCT!#REF!</definedName>
    <definedName name="\2" localSheetId="5">[1]TLPPOCT!#REF!</definedName>
    <definedName name="\2" localSheetId="6">[1]TLPPOCT!#REF!</definedName>
    <definedName name="\2" localSheetId="8">[1]TLPPOCT!#REF!</definedName>
    <definedName name="\2" localSheetId="7">[1]TLPPOCT!#REF!</definedName>
    <definedName name="\2" localSheetId="10">[1]TLPPOCT!#REF!</definedName>
    <definedName name="\2">[1]TLPPOCT!#REF!</definedName>
    <definedName name="\a" localSheetId="2">#REF!</definedName>
    <definedName name="\a" localSheetId="5">#REF!</definedName>
    <definedName name="\a" localSheetId="6">#REF!</definedName>
    <definedName name="\a" localSheetId="8">#REF!</definedName>
    <definedName name="\a" localSheetId="7">#REF!</definedName>
    <definedName name="\a" localSheetId="10">#REF!</definedName>
    <definedName name="\a">#REF!</definedName>
    <definedName name="\b" localSheetId="2">#REF!</definedName>
    <definedName name="\b" localSheetId="5">#REF!</definedName>
    <definedName name="\b" localSheetId="6">#REF!</definedName>
    <definedName name="\b" localSheetId="8">#REF!</definedName>
    <definedName name="\b" localSheetId="7">#REF!</definedName>
    <definedName name="\b" localSheetId="10">#REF!</definedName>
    <definedName name="\b">#REF!</definedName>
    <definedName name="__123Graph_A" hidden="1">'[2]mpmla wise pp0001'!$A$166:$A$172</definedName>
    <definedName name="__123Graph_B" localSheetId="2" hidden="1">'[2]mpmla wise pp0001'!#REF!</definedName>
    <definedName name="__123Graph_B" localSheetId="5" hidden="1">'[2]mpmla wise pp0001'!#REF!</definedName>
    <definedName name="__123Graph_B" localSheetId="6" hidden="1">'[2]mpmla wise pp0001'!#REF!</definedName>
    <definedName name="__123Graph_B" localSheetId="8" hidden="1">'[2]mpmla wise pp0001'!#REF!</definedName>
    <definedName name="__123Graph_B" localSheetId="7" hidden="1">'[2]mpmla wise pp0001'!#REF!</definedName>
    <definedName name="__123Graph_B" hidden="1">'[2]mpmla wise pp0001'!#REF!</definedName>
    <definedName name="__123Graph_C" hidden="1">'[2]mpmla wise pp0001'!$B$166:$B$172</definedName>
    <definedName name="__123Graph_D" localSheetId="2" hidden="1">'[2]mpmla wise pp0001'!#REF!</definedName>
    <definedName name="__123Graph_D" localSheetId="5" hidden="1">'[2]mpmla wise pp0001'!#REF!</definedName>
    <definedName name="__123Graph_D" localSheetId="6" hidden="1">'[2]mpmla wise pp0001'!#REF!</definedName>
    <definedName name="__123Graph_D" localSheetId="8" hidden="1">'[2]mpmla wise pp0001'!#REF!</definedName>
    <definedName name="__123Graph_D" localSheetId="7" hidden="1">'[2]mpmla wise pp0001'!#REF!</definedName>
    <definedName name="__123Graph_D" hidden="1">'[2]mpmla wise pp0001'!#REF!</definedName>
    <definedName name="__123Graph_E" hidden="1">'[2]mpmla wise pp0001'!$C$166:$C$172</definedName>
    <definedName name="__123Graph_F" localSheetId="2" hidden="1">'[2]mpmla wise pp0001'!#REF!</definedName>
    <definedName name="__123Graph_F" localSheetId="5" hidden="1">'[2]mpmla wise pp0001'!#REF!</definedName>
    <definedName name="__123Graph_F" localSheetId="6" hidden="1">'[2]mpmla wise pp0001'!#REF!</definedName>
    <definedName name="__123Graph_F" localSheetId="8" hidden="1">'[2]mpmla wise pp0001'!#REF!</definedName>
    <definedName name="__123Graph_F" localSheetId="7" hidden="1">'[2]mpmla wise pp0001'!#REF!</definedName>
    <definedName name="__123Graph_F" hidden="1">'[2]mpmla wise pp0001'!#REF!</definedName>
    <definedName name="__123Graph_X" localSheetId="2" hidden="1">'[2]mpmla wise pp0001'!#REF!</definedName>
    <definedName name="__123Graph_X" localSheetId="5" hidden="1">'[2]mpmla wise pp0001'!#REF!</definedName>
    <definedName name="__123Graph_X" localSheetId="6" hidden="1">'[2]mpmla wise pp0001'!#REF!</definedName>
    <definedName name="__123Graph_X" localSheetId="8" hidden="1">'[2]mpmla wise pp0001'!#REF!</definedName>
    <definedName name="__123Graph_X" localSheetId="7" hidden="1">'[2]mpmla wise pp0001'!#REF!</definedName>
    <definedName name="__123Graph_X" hidden="1">'[2]mpmla wise pp0001'!#REF!</definedName>
    <definedName name="_1" localSheetId="0">#REF!</definedName>
    <definedName name="_1" localSheetId="2">#REF!</definedName>
    <definedName name="_1" localSheetId="5">#REF!</definedName>
    <definedName name="_1" localSheetId="6">#REF!</definedName>
    <definedName name="_1" localSheetId="8">#REF!</definedName>
    <definedName name="_1" localSheetId="7">#REF!</definedName>
    <definedName name="_1">#REF!</definedName>
    <definedName name="_2" localSheetId="2">[1]TLPPOCT!#REF!</definedName>
    <definedName name="_2" localSheetId="5">[1]TLPPOCT!#REF!</definedName>
    <definedName name="_2" localSheetId="6">[1]TLPPOCT!#REF!</definedName>
    <definedName name="_2" localSheetId="8">[1]TLPPOCT!#REF!</definedName>
    <definedName name="_2" localSheetId="7">[1]TLPPOCT!#REF!</definedName>
    <definedName name="_2">[1]TLPPOCT!#REF!</definedName>
    <definedName name="_a" localSheetId="0">#REF!</definedName>
    <definedName name="_a" localSheetId="2">#REF!</definedName>
    <definedName name="_a" localSheetId="5">#REF!</definedName>
    <definedName name="_a" localSheetId="6">#REF!</definedName>
    <definedName name="_a" localSheetId="8">#REF!</definedName>
    <definedName name="_a" localSheetId="7">#REF!</definedName>
    <definedName name="_a">#REF!</definedName>
    <definedName name="_b" localSheetId="0">#REF!</definedName>
    <definedName name="_b" localSheetId="2">#REF!</definedName>
    <definedName name="_b" localSheetId="5">#REF!</definedName>
    <definedName name="_b" localSheetId="6">#REF!</definedName>
    <definedName name="_b" localSheetId="8">#REF!</definedName>
    <definedName name="_b" localSheetId="7">#REF!</definedName>
    <definedName name="_b">#REF!</definedName>
    <definedName name="_Key1" hidden="1">[2]zpF0001!$E$39:$E$78</definedName>
    <definedName name="_Key2" hidden="1">[2]zpF0001!$O$149:$O$158</definedName>
    <definedName name="_Order1" hidden="1">255</definedName>
    <definedName name="_Order2" hidden="1">255</definedName>
    <definedName name="_Sort" hidden="1">[2]zpF0001!$A$39:$CB$78</definedName>
    <definedName name="a">[3]shp_T_D_drive!$A$1:$AE$31</definedName>
    <definedName name="a_51">[4]shp_T_D_drive!$A$1:$AE$31</definedName>
    <definedName name="a_52">[4]shp_T_D_drive!$A$1:$AE$31</definedName>
    <definedName name="aa">[3]shp_T_D_drive!$A$1:$AE$31</definedName>
    <definedName name="aa_51">[4]shp_T_D_drive!$A$1:$AE$31</definedName>
    <definedName name="aa_52">[4]shp_T_D_drive!$A$1:$AE$31</definedName>
    <definedName name="aaa" localSheetId="2" hidden="1">'[5]mpmla wise pp01_02'!#REF!</definedName>
    <definedName name="aaa" localSheetId="5" hidden="1">'[5]mpmla wise pp01_02'!#REF!</definedName>
    <definedName name="aaa" localSheetId="6" hidden="1">'[5]mpmla wise pp01_02'!#REF!</definedName>
    <definedName name="aaa" localSheetId="8" hidden="1">'[5]mpmla wise pp01_02'!#REF!</definedName>
    <definedName name="aaa" localSheetId="7" hidden="1">'[5]mpmla wise pp01_02'!#REF!</definedName>
    <definedName name="aaa" hidden="1">'[5]mpmla wise pp01_02'!#REF!</definedName>
    <definedName name="agmeter" localSheetId="0">#REF!</definedName>
    <definedName name="agmeter" localSheetId="2">#REF!</definedName>
    <definedName name="agmeter" localSheetId="5">#REF!</definedName>
    <definedName name="agmeter" localSheetId="6">#REF!</definedName>
    <definedName name="agmeter" localSheetId="8">#REF!</definedName>
    <definedName name="agmeter" localSheetId="7">#REF!</definedName>
    <definedName name="agmeter">#REF!</definedName>
    <definedName name="agmeter_51" localSheetId="0">#REF!</definedName>
    <definedName name="agmeter_51" localSheetId="2">#REF!</definedName>
    <definedName name="agmeter_51" localSheetId="5">#REF!</definedName>
    <definedName name="agmeter_51" localSheetId="6">#REF!</definedName>
    <definedName name="agmeter_51" localSheetId="8">#REF!</definedName>
    <definedName name="agmeter_51" localSheetId="7">#REF!</definedName>
    <definedName name="agmeter_51">#REF!</definedName>
    <definedName name="agmeter_52" localSheetId="0">#REF!</definedName>
    <definedName name="agmeter_52" localSheetId="2">#REF!</definedName>
    <definedName name="agmeter_52" localSheetId="5">#REF!</definedName>
    <definedName name="agmeter_52" localSheetId="6">#REF!</definedName>
    <definedName name="agmeter_52" localSheetId="8">#REF!</definedName>
    <definedName name="agmeter_52" localSheetId="7">#REF!</definedName>
    <definedName name="agmeter_52">#REF!</definedName>
    <definedName name="as">[3]shp_T_D_drive!$A$1:$AE$31</definedName>
    <definedName name="as_51">[4]shp_T_D_drive!$A$1:$AE$31</definedName>
    <definedName name="as_52">[4]shp_T_D_drive!$A$1:$AE$31</definedName>
    <definedName name="_xlnm.Database" localSheetId="2">#REF!</definedName>
    <definedName name="_xlnm.Database" localSheetId="5">#REF!</definedName>
    <definedName name="_xlnm.Database" localSheetId="6">#REF!</definedName>
    <definedName name="_xlnm.Database" localSheetId="8">#REF!</definedName>
    <definedName name="_xlnm.Database" localSheetId="7">#REF!</definedName>
    <definedName name="_xlnm.Database" localSheetId="10">#REF!</definedName>
    <definedName name="_xlnm.Database">#REF!</definedName>
    <definedName name="ert" localSheetId="2">#REF!</definedName>
    <definedName name="ert" localSheetId="5">#REF!</definedName>
    <definedName name="ert" localSheetId="6">#REF!</definedName>
    <definedName name="ert" localSheetId="8">#REF!</definedName>
    <definedName name="ert" localSheetId="7">#REF!</definedName>
    <definedName name="ert">#REF!</definedName>
    <definedName name="Excel_BuiltIn_Database" localSheetId="0">#REF!</definedName>
    <definedName name="Excel_BuiltIn_Database" localSheetId="2">#REF!</definedName>
    <definedName name="Excel_BuiltIn_Database" localSheetId="5">#REF!</definedName>
    <definedName name="Excel_BuiltIn_Database" localSheetId="6">#REF!</definedName>
    <definedName name="Excel_BuiltIn_Database" localSheetId="8">#REF!</definedName>
    <definedName name="Excel_BuiltIn_Database" localSheetId="7">#REF!</definedName>
    <definedName name="Excel_BuiltIn_Database">#REF!</definedName>
    <definedName name="Excel_BuiltIn_Database_51" localSheetId="0">#REF!</definedName>
    <definedName name="Excel_BuiltIn_Database_51" localSheetId="2">#REF!</definedName>
    <definedName name="Excel_BuiltIn_Database_51" localSheetId="5">#REF!</definedName>
    <definedName name="Excel_BuiltIn_Database_51" localSheetId="6">#REF!</definedName>
    <definedName name="Excel_BuiltIn_Database_51" localSheetId="8">#REF!</definedName>
    <definedName name="Excel_BuiltIn_Database_51" localSheetId="7">#REF!</definedName>
    <definedName name="Excel_BuiltIn_Database_51">#REF!</definedName>
    <definedName name="Excel_BuiltIn_Database_52" localSheetId="0">#REF!</definedName>
    <definedName name="Excel_BuiltIn_Database_52" localSheetId="2">#REF!</definedName>
    <definedName name="Excel_BuiltIn_Database_52" localSheetId="5">#REF!</definedName>
    <definedName name="Excel_BuiltIn_Database_52" localSheetId="6">#REF!</definedName>
    <definedName name="Excel_BuiltIn_Database_52" localSheetId="8">#REF!</definedName>
    <definedName name="Excel_BuiltIn_Database_52" localSheetId="7">#REF!</definedName>
    <definedName name="Excel_BuiltIn_Database_52">#REF!</definedName>
    <definedName name="Excel1223" localSheetId="2">#REF!</definedName>
    <definedName name="Excel1223" localSheetId="5">#REF!</definedName>
    <definedName name="Excel1223" localSheetId="6">#REF!</definedName>
    <definedName name="Excel1223" localSheetId="8">#REF!</definedName>
    <definedName name="Excel1223" localSheetId="7">#REF!</definedName>
    <definedName name="Excel1223">#REF!</definedName>
    <definedName name="HTML_CodePage" hidden="1">1252</definedName>
    <definedName name="HTML_Control" localSheetId="5" hidden="1">{"'Sheet1'!$A$4386:$N$4591"}</definedName>
    <definedName name="HTML_Control" localSheetId="6" hidden="1">{"'Sheet1'!$A$4386:$N$4591"}</definedName>
    <definedName name="HTML_Control" localSheetId="8" hidden="1">{"'Sheet1'!$A$4386:$N$4591"}</definedName>
    <definedName name="HTML_Control" localSheetId="7" hidden="1">{"'Sheet1'!$A$4386:$N$4591"}</definedName>
    <definedName name="HTML_Control" localSheetId="10" hidden="1">{"'Sheet1'!$A$4386:$N$4591"}</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_xlnm.Print_Area" localSheetId="0">INDEX!$A$1:$C$16</definedName>
    <definedName name="_xlnm.Print_Area" localSheetId="1">'SoP001'!$A$1:$L$12</definedName>
    <definedName name="_xlnm.Print_Area" localSheetId="2">SoP003B!$A$1:$I$44</definedName>
    <definedName name="_xlnm.Print_Area" localSheetId="3">'SoP004'!$A$1:$D$13</definedName>
    <definedName name="_xlnm.Print_Area" localSheetId="4">'SoP005'!$A$1:$F$8</definedName>
    <definedName name="_xlnm.Print_Area" localSheetId="5">'SoP010 to 13 AG'!$A$1:$J$34</definedName>
    <definedName name="_xlnm.Print_Area" localSheetId="6">'SoP010 to 13 JGY'!$A$1:$J$34</definedName>
    <definedName name="_xlnm.Print_Area" localSheetId="8">'SoP010 to 13 Overall'!$A$1:$J$34</definedName>
    <definedName name="_xlnm.Print_Area" localSheetId="7">'SoP010 to13 other than AG &amp; JGY'!$A$1:$J$34</definedName>
    <definedName name="_xlnm.Print_Area" localSheetId="9">'SoP015'!$A$1:$F$9</definedName>
    <definedName name="_xlnm.Print_Area" localSheetId="10">'SoP016'!$A$1:$H$33</definedName>
    <definedName name="q">[6]shp_T_D_drive!$A$1:$AE$31</definedName>
    <definedName name="q_51">[7]shp_T_D_drive!$A$1:$AE$31</definedName>
    <definedName name="q_52">[7]shp_T_D_drive!$A$1:$AE$31</definedName>
    <definedName name="ss">[3]shp_T_D_drive!$A$1:$AE$31</definedName>
    <definedName name="ss_51">[4]shp_T_D_drive!$A$1:$AE$31</definedName>
    <definedName name="ss_52">[4]shp_T_D_drive!$A$1:$AE$31</definedName>
    <definedName name="t">[3]shp_T_D_drive!$A$1:$AE$31</definedName>
    <definedName name="t_51">[4]shp_T_D_drive!$A$1:$AE$31</definedName>
    <definedName name="t_52">[4]shp_T_D_drive!$A$1:$AE$31</definedName>
    <definedName name="tr" localSheetId="2">#REF!</definedName>
    <definedName name="tr" localSheetId="5">#REF!</definedName>
    <definedName name="tr" localSheetId="6">#REF!</definedName>
    <definedName name="tr" localSheetId="8">#REF!</definedName>
    <definedName name="tr" localSheetId="7">#REF!</definedName>
    <definedName name="tr">#REF!</definedName>
    <definedName name="ttrertr" localSheetId="2">#REF!</definedName>
    <definedName name="ttrertr" localSheetId="5">#REF!</definedName>
    <definedName name="ttrertr" localSheetId="6">#REF!</definedName>
    <definedName name="ttrertr" localSheetId="8">#REF!</definedName>
    <definedName name="ttrertr" localSheetId="7">#REF!</definedName>
    <definedName name="ttrertr">#REF!</definedName>
    <definedName name="work_pp_0601" localSheetId="2">[1]TLPPOCT!#REF!</definedName>
    <definedName name="work_pp_0601" localSheetId="5">[1]TLPPOCT!#REF!</definedName>
    <definedName name="work_pp_0601" localSheetId="6">[1]TLPPOCT!#REF!</definedName>
    <definedName name="work_pp_0601" localSheetId="8">[1]TLPPOCT!#REF!</definedName>
    <definedName name="work_pp_0601" localSheetId="7">[1]TLPPOCT!#REF!</definedName>
    <definedName name="work_pp_0601" localSheetId="10">[1]TLPPOCT!#REF!</definedName>
    <definedName name="work_pp_0601">[1]TLPPOCT!#REF!</definedName>
    <definedName name="xyz" localSheetId="2" hidden="1">'[5]mpmla wise pp01_02'!#REF!</definedName>
    <definedName name="xyz" localSheetId="5" hidden="1">'[5]mpmla wise pp01_02'!#REF!</definedName>
    <definedName name="xyz" localSheetId="6" hidden="1">'[5]mpmla wise pp01_02'!#REF!</definedName>
    <definedName name="xyz" localSheetId="8" hidden="1">'[5]mpmla wise pp01_02'!#REF!</definedName>
    <definedName name="xyz" localSheetId="7" hidden="1">'[5]mpmla wise pp01_02'!#REF!</definedName>
    <definedName name="xyz" hidden="1">'[5]mpmla wise pp01_02'!#REF!</definedName>
    <definedName name="y" localSheetId="2">#REF!</definedName>
    <definedName name="y" localSheetId="5">#REF!</definedName>
    <definedName name="y" localSheetId="6">#REF!</definedName>
    <definedName name="y" localSheetId="8">#REF!</definedName>
    <definedName name="y" localSheetId="7">#REF!</definedName>
    <definedName name="y">#REF!</definedName>
  </definedNames>
  <calcPr calcId="162913"/>
  <fileRecoveryPr autoRecover="0"/>
</workbook>
</file>

<file path=xl/calcChain.xml><?xml version="1.0" encoding="utf-8"?>
<calcChain xmlns="http://schemas.openxmlformats.org/spreadsheetml/2006/main">
  <c r="E7" i="28" l="1"/>
  <c r="E6" i="28"/>
  <c r="C7" i="28"/>
  <c r="C6" i="28"/>
  <c r="C6" i="10"/>
  <c r="B7" i="80" l="1"/>
  <c r="B32" i="80" s="1"/>
  <c r="B8" i="80"/>
  <c r="B33" i="80" s="1"/>
  <c r="B6" i="80"/>
  <c r="B31" i="80" s="1"/>
  <c r="B32" i="79"/>
  <c r="B24" i="79"/>
  <c r="B7" i="79"/>
  <c r="B16" i="79" s="1"/>
  <c r="B8" i="79"/>
  <c r="B17" i="79" s="1"/>
  <c r="B6" i="79"/>
  <c r="B23" i="79" s="1"/>
  <c r="B7" i="78"/>
  <c r="B32" i="78" s="1"/>
  <c r="B8" i="78"/>
  <c r="B17" i="78" s="1"/>
  <c r="B6" i="78"/>
  <c r="B31" i="78" s="1"/>
  <c r="B33" i="79" l="1"/>
  <c r="B25" i="78"/>
  <c r="B25" i="79"/>
  <c r="B33" i="78"/>
  <c r="B17" i="80"/>
  <c r="B25" i="80"/>
  <c r="B24" i="78"/>
  <c r="B16" i="80"/>
  <c r="B16" i="78"/>
  <c r="B24" i="80"/>
  <c r="B31" i="79"/>
  <c r="B15" i="79"/>
  <c r="B15" i="78"/>
  <c r="B15" i="80"/>
  <c r="B23" i="80"/>
  <c r="B23" i="78"/>
  <c r="D33" i="80"/>
  <c r="C33" i="80"/>
  <c r="D32" i="80"/>
  <c r="C32" i="80"/>
  <c r="D31" i="80"/>
  <c r="C31" i="80"/>
  <c r="G26" i="80"/>
  <c r="D26" i="80"/>
  <c r="C26" i="80"/>
  <c r="F25" i="80"/>
  <c r="H25" i="80" s="1"/>
  <c r="E25" i="80"/>
  <c r="F24" i="80"/>
  <c r="H24" i="80" s="1"/>
  <c r="E24" i="80"/>
  <c r="F23" i="80"/>
  <c r="H23" i="80" s="1"/>
  <c r="E23" i="80"/>
  <c r="I18" i="80"/>
  <c r="D18" i="80"/>
  <c r="G18" i="80" s="1"/>
  <c r="H17" i="80"/>
  <c r="J17" i="80" s="1"/>
  <c r="G17" i="80"/>
  <c r="F17" i="80"/>
  <c r="E33" i="80" s="1"/>
  <c r="C17" i="80"/>
  <c r="E17" i="80" s="1"/>
  <c r="H16" i="80"/>
  <c r="J16" i="80" s="1"/>
  <c r="G16" i="80"/>
  <c r="F16" i="80"/>
  <c r="E32" i="80" s="1"/>
  <c r="C16" i="80"/>
  <c r="E16" i="80" s="1"/>
  <c r="H15" i="80"/>
  <c r="J15" i="80" s="1"/>
  <c r="G15" i="80"/>
  <c r="F15" i="80"/>
  <c r="E31" i="80" s="1"/>
  <c r="C15" i="80"/>
  <c r="E15" i="80" s="1"/>
  <c r="F9" i="80"/>
  <c r="E9" i="80"/>
  <c r="H18" i="80" s="1"/>
  <c r="D9" i="80"/>
  <c r="F18" i="80" s="1"/>
  <c r="E34" i="80" s="1"/>
  <c r="C9" i="80"/>
  <c r="C34" i="80" s="1"/>
  <c r="G8" i="80"/>
  <c r="G7" i="80"/>
  <c r="G6" i="80"/>
  <c r="D33" i="79"/>
  <c r="C33" i="79"/>
  <c r="D32" i="79"/>
  <c r="C32" i="79"/>
  <c r="D31" i="79"/>
  <c r="C31" i="79"/>
  <c r="G26" i="79"/>
  <c r="D26" i="79"/>
  <c r="C26" i="79"/>
  <c r="F25" i="79"/>
  <c r="H25" i="79" s="1"/>
  <c r="E25" i="79"/>
  <c r="F24" i="79"/>
  <c r="H24" i="79" s="1"/>
  <c r="E24" i="79"/>
  <c r="F23" i="79"/>
  <c r="H23" i="79" s="1"/>
  <c r="E23" i="79"/>
  <c r="I18" i="79"/>
  <c r="D18" i="79"/>
  <c r="G18" i="79" s="1"/>
  <c r="H17" i="79"/>
  <c r="J17" i="79" s="1"/>
  <c r="G17" i="79"/>
  <c r="F17" i="79"/>
  <c r="E33" i="79" s="1"/>
  <c r="C17" i="79"/>
  <c r="E17" i="79" s="1"/>
  <c r="H16" i="79"/>
  <c r="J16" i="79" s="1"/>
  <c r="G16" i="79"/>
  <c r="F16" i="79"/>
  <c r="E32" i="79" s="1"/>
  <c r="C16" i="79"/>
  <c r="E16" i="79" s="1"/>
  <c r="H15" i="79"/>
  <c r="J15" i="79" s="1"/>
  <c r="G15" i="79"/>
  <c r="F15" i="79"/>
  <c r="E31" i="79" s="1"/>
  <c r="C15" i="79"/>
  <c r="E15" i="79" s="1"/>
  <c r="F9" i="79"/>
  <c r="E9" i="79"/>
  <c r="H18" i="79" s="1"/>
  <c r="D9" i="79"/>
  <c r="F18" i="79" s="1"/>
  <c r="E34" i="79" s="1"/>
  <c r="C9" i="79"/>
  <c r="C18" i="79" s="1"/>
  <c r="G8" i="79"/>
  <c r="G7" i="79"/>
  <c r="G6" i="79"/>
  <c r="D33" i="78"/>
  <c r="C33" i="78"/>
  <c r="D32" i="78"/>
  <c r="C32" i="78"/>
  <c r="D31" i="78"/>
  <c r="C31" i="78"/>
  <c r="G26" i="78"/>
  <c r="D26" i="78"/>
  <c r="E26" i="78" s="1"/>
  <c r="C26" i="78"/>
  <c r="F25" i="78"/>
  <c r="H25" i="78" s="1"/>
  <c r="E25" i="78"/>
  <c r="F24" i="78"/>
  <c r="H24" i="78" s="1"/>
  <c r="E24" i="78"/>
  <c r="F23" i="78"/>
  <c r="H23" i="78" s="1"/>
  <c r="E23" i="78"/>
  <c r="I18" i="78"/>
  <c r="D18" i="78"/>
  <c r="D34" i="78" s="1"/>
  <c r="H17" i="78"/>
  <c r="J17" i="78" s="1"/>
  <c r="G17" i="78"/>
  <c r="F17" i="78"/>
  <c r="E33" i="78" s="1"/>
  <c r="C17" i="78"/>
  <c r="E17" i="78" s="1"/>
  <c r="H16" i="78"/>
  <c r="J16" i="78" s="1"/>
  <c r="G16" i="78"/>
  <c r="F16" i="78"/>
  <c r="E32" i="78" s="1"/>
  <c r="C16" i="78"/>
  <c r="E16" i="78" s="1"/>
  <c r="H15" i="78"/>
  <c r="J15" i="78" s="1"/>
  <c r="G15" i="78"/>
  <c r="F15" i="78"/>
  <c r="E31" i="78" s="1"/>
  <c r="C15" i="78"/>
  <c r="E15" i="78" s="1"/>
  <c r="F9" i="78"/>
  <c r="E9" i="78"/>
  <c r="H18" i="78" s="1"/>
  <c r="D9" i="78"/>
  <c r="F18" i="78" s="1"/>
  <c r="E34" i="78" s="1"/>
  <c r="C9" i="78"/>
  <c r="C34" i="78" s="1"/>
  <c r="G8" i="78"/>
  <c r="G7" i="78"/>
  <c r="G6" i="78"/>
  <c r="E33" i="77"/>
  <c r="D33" i="77"/>
  <c r="C33" i="77"/>
  <c r="E32" i="77"/>
  <c r="D32" i="77"/>
  <c r="C32" i="77"/>
  <c r="E31" i="77"/>
  <c r="D31" i="77"/>
  <c r="C31" i="77"/>
  <c r="G26" i="77"/>
  <c r="D26" i="77"/>
  <c r="C26" i="77"/>
  <c r="F25" i="77"/>
  <c r="H25" i="77" s="1"/>
  <c r="E25" i="77"/>
  <c r="F24" i="77"/>
  <c r="H24" i="77" s="1"/>
  <c r="E24" i="77"/>
  <c r="F23" i="77"/>
  <c r="H23" i="77" s="1"/>
  <c r="E23" i="77"/>
  <c r="I18" i="77"/>
  <c r="D18" i="77"/>
  <c r="H17" i="77"/>
  <c r="J17" i="77" s="1"/>
  <c r="F17" i="77"/>
  <c r="C17" i="77"/>
  <c r="E17" i="77" s="1"/>
  <c r="B17" i="77"/>
  <c r="B25" i="77" s="1"/>
  <c r="B33" i="77" s="1"/>
  <c r="H16" i="77"/>
  <c r="J16" i="77" s="1"/>
  <c r="F16" i="77"/>
  <c r="C16" i="77"/>
  <c r="B16" i="77"/>
  <c r="B24" i="77" s="1"/>
  <c r="B32" i="77" s="1"/>
  <c r="H15" i="77"/>
  <c r="J15" i="77" s="1"/>
  <c r="F15" i="77"/>
  <c r="C15" i="77"/>
  <c r="E15" i="77" s="1"/>
  <c r="G15" i="77" s="1"/>
  <c r="B15" i="77"/>
  <c r="B23" i="77" s="1"/>
  <c r="B31" i="77" s="1"/>
  <c r="F9" i="77"/>
  <c r="E9" i="77"/>
  <c r="H18" i="77" s="1"/>
  <c r="D9" i="77"/>
  <c r="E34" i="77" s="1"/>
  <c r="C9" i="77"/>
  <c r="C34" i="77" s="1"/>
  <c r="G8" i="77"/>
  <c r="G7" i="77"/>
  <c r="G6" i="77"/>
  <c r="E26" i="79" l="1"/>
  <c r="E26" i="77"/>
  <c r="E26" i="80"/>
  <c r="G9" i="79"/>
  <c r="J18" i="79"/>
  <c r="G18" i="78"/>
  <c r="J18" i="78"/>
  <c r="G9" i="78"/>
  <c r="G9" i="77"/>
  <c r="G17" i="77"/>
  <c r="F18" i="77"/>
  <c r="C18" i="77"/>
  <c r="E18" i="77" s="1"/>
  <c r="G9" i="80"/>
  <c r="F26" i="80"/>
  <c r="H26" i="80" s="1"/>
  <c r="D34" i="80"/>
  <c r="J18" i="80"/>
  <c r="C18" i="80"/>
  <c r="E18" i="80"/>
  <c r="F26" i="79"/>
  <c r="H26" i="79" s="1"/>
  <c r="E18" i="79"/>
  <c r="C34" i="79"/>
  <c r="D34" i="79"/>
  <c r="F26" i="78"/>
  <c r="H26" i="78" s="1"/>
  <c r="C18" i="78"/>
  <c r="E18" i="78" s="1"/>
  <c r="J18" i="77"/>
  <c r="F26" i="77"/>
  <c r="H26" i="77" s="1"/>
  <c r="E16" i="77"/>
  <c r="G16" i="77" s="1"/>
  <c r="D34" i="77"/>
  <c r="G10" i="58"/>
  <c r="G11" i="58"/>
  <c r="G12" i="58"/>
  <c r="G13" i="58"/>
  <c r="G14" i="58"/>
  <c r="G15" i="58"/>
  <c r="G16" i="58"/>
  <c r="G17" i="58"/>
  <c r="G18" i="58"/>
  <c r="G19" i="58"/>
  <c r="G20" i="58"/>
  <c r="G21" i="58"/>
  <c r="G22" i="58"/>
  <c r="G23" i="58"/>
  <c r="G24" i="58"/>
  <c r="G25" i="58"/>
  <c r="G26" i="58"/>
  <c r="G27" i="58"/>
  <c r="G28" i="58"/>
  <c r="G29" i="58"/>
  <c r="G30" i="58"/>
  <c r="G31" i="58"/>
  <c r="G32" i="58"/>
  <c r="G33" i="58"/>
  <c r="G34" i="58"/>
  <c r="G35" i="58"/>
  <c r="G36" i="58"/>
  <c r="G37" i="58"/>
  <c r="G38" i="58"/>
  <c r="G39" i="58"/>
  <c r="G40" i="58"/>
  <c r="G41" i="58"/>
  <c r="G42" i="58"/>
  <c r="G43" i="58"/>
  <c r="G9" i="58"/>
  <c r="D10" i="58"/>
  <c r="D11" i="58"/>
  <c r="H11" i="58" s="1"/>
  <c r="D12" i="58"/>
  <c r="D13" i="58"/>
  <c r="D14" i="58"/>
  <c r="D15" i="58"/>
  <c r="D16" i="58"/>
  <c r="D17" i="58"/>
  <c r="D18" i="58"/>
  <c r="D19" i="58"/>
  <c r="D20" i="58"/>
  <c r="H20" i="58" s="1"/>
  <c r="D21" i="58"/>
  <c r="H21" i="58" s="1"/>
  <c r="D22" i="58"/>
  <c r="D23" i="58"/>
  <c r="D24" i="58"/>
  <c r="D25" i="58"/>
  <c r="D26" i="58"/>
  <c r="D27" i="58"/>
  <c r="D28" i="58"/>
  <c r="D29" i="58"/>
  <c r="D30" i="58"/>
  <c r="D31" i="58"/>
  <c r="D32" i="58"/>
  <c r="H32" i="58" s="1"/>
  <c r="D33" i="58"/>
  <c r="H33" i="58" s="1"/>
  <c r="D34" i="58"/>
  <c r="H34" i="58" s="1"/>
  <c r="D35" i="58"/>
  <c r="D36" i="58"/>
  <c r="D37" i="58"/>
  <c r="D38" i="58"/>
  <c r="D39" i="58"/>
  <c r="D40" i="58"/>
  <c r="D41" i="58"/>
  <c r="D42" i="58"/>
  <c r="D43" i="58"/>
  <c r="D9" i="58"/>
  <c r="H9" i="58" s="1"/>
  <c r="F34" i="79" l="1"/>
  <c r="G18" i="77"/>
  <c r="F34" i="77"/>
  <c r="H36" i="58"/>
  <c r="H22" i="58"/>
  <c r="H10" i="58"/>
  <c r="H23" i="58"/>
  <c r="H35" i="58"/>
  <c r="H13" i="58"/>
  <c r="H24" i="58"/>
  <c r="H25" i="58"/>
  <c r="H12" i="58"/>
  <c r="H14" i="58"/>
  <c r="H26" i="58"/>
  <c r="H18" i="58"/>
  <c r="H27" i="58"/>
  <c r="H38" i="58"/>
  <c r="H15" i="58"/>
  <c r="H31" i="58"/>
  <c r="H30" i="58"/>
  <c r="H39" i="58"/>
  <c r="H28" i="58"/>
  <c r="H40" i="58"/>
  <c r="H19" i="58"/>
  <c r="H43" i="58"/>
  <c r="H42" i="58"/>
  <c r="H29" i="58"/>
  <c r="H41" i="58"/>
  <c r="H17" i="58"/>
  <c r="H16" i="58"/>
  <c r="H37" i="58"/>
  <c r="F34" i="80"/>
  <c r="F34" i="78"/>
  <c r="C12" i="43"/>
  <c r="D12" i="43"/>
  <c r="E12" i="43"/>
  <c r="F12" i="43"/>
  <c r="D8" i="28" l="1"/>
  <c r="F8" i="28" s="1"/>
  <c r="F44" i="58" l="1"/>
  <c r="E44" i="58"/>
  <c r="G44" i="58" s="1"/>
  <c r="C44" i="58"/>
  <c r="B44" i="58"/>
  <c r="H12" i="43"/>
  <c r="I12" i="43"/>
  <c r="J12" i="43"/>
  <c r="K12" i="43"/>
  <c r="L12" i="43"/>
  <c r="G12" i="43"/>
  <c r="D44" i="58" l="1"/>
  <c r="H44" i="58" s="1"/>
  <c r="D6" i="10" l="1"/>
  <c r="D7" i="10" s="1"/>
  <c r="C7" i="10"/>
  <c r="E7" i="10"/>
  <c r="B7" i="10"/>
  <c r="F6" i="10" l="1"/>
  <c r="F7" i="10" s="1"/>
  <c r="D7" i="28" l="1"/>
  <c r="F7" i="28" s="1"/>
  <c r="D6" i="28"/>
  <c r="F6" i="28" s="1"/>
  <c r="B9" i="28"/>
  <c r="E9" i="28" l="1"/>
  <c r="C9" i="28"/>
  <c r="D9" i="28" s="1"/>
  <c r="F9" i="28" l="1"/>
</calcChain>
</file>

<file path=xl/sharedStrings.xml><?xml version="1.0" encoding="utf-8"?>
<sst xmlns="http://schemas.openxmlformats.org/spreadsheetml/2006/main" count="536" uniqueCount="299">
  <si>
    <t>Likely number of consumers influenced</t>
  </si>
  <si>
    <t>Internet</t>
  </si>
  <si>
    <t>Sr. No.</t>
  </si>
  <si>
    <t>FH</t>
  </si>
  <si>
    <t>NFH</t>
  </si>
  <si>
    <t>FA</t>
  </si>
  <si>
    <t>Departmental</t>
  </si>
  <si>
    <t>TOTAL</t>
  </si>
  <si>
    <t>G</t>
  </si>
  <si>
    <t>H</t>
  </si>
  <si>
    <t>Classification</t>
  </si>
  <si>
    <t>Total complaints</t>
  </si>
  <si>
    <t>No.of complaints redressed during the month</t>
  </si>
  <si>
    <t>Beyond stipulated time</t>
  </si>
  <si>
    <t>Within stipulated time</t>
  </si>
  <si>
    <t>Balance complaints to be redressed (4) - (9)</t>
  </si>
  <si>
    <t>Performa SoP 003 B:</t>
  </si>
  <si>
    <t>Performa SoP 004</t>
  </si>
  <si>
    <t>Month</t>
  </si>
  <si>
    <t>% failure rate of Distribution transformer</t>
  </si>
  <si>
    <t>A</t>
  </si>
  <si>
    <t>B</t>
  </si>
  <si>
    <t>C=A+B</t>
  </si>
  <si>
    <t>D</t>
  </si>
  <si>
    <t>Consumer Category</t>
  </si>
  <si>
    <t>Total No. of defective / faulty meter</t>
  </si>
  <si>
    <t>No. of faulty Meters repaired and replaced</t>
  </si>
  <si>
    <t>3=2+1</t>
  </si>
  <si>
    <t>5=3-4</t>
  </si>
  <si>
    <t>Single Phase</t>
  </si>
  <si>
    <t>Three Phase</t>
  </si>
  <si>
    <t>Performa SoP 016 : Compensation details</t>
  </si>
  <si>
    <t>Uttar Gujarat Vij Company Ltd ,Mehsana</t>
  </si>
  <si>
    <t xml:space="preserve">COMPENSATION DETAILS   </t>
  </si>
  <si>
    <t>Sabarmati</t>
  </si>
  <si>
    <t>Mehsana</t>
  </si>
  <si>
    <t>Palanpur</t>
  </si>
  <si>
    <t>Himatnagar</t>
  </si>
  <si>
    <t>Display board of SOP at circle, Division &amp; S/Dn</t>
  </si>
  <si>
    <t xml:space="preserve">Display board of Name of information officers under RTI Act 2005 at Circle,Division,Sub- division offices.   </t>
  </si>
  <si>
    <t xml:space="preserve">Advertisement through Daily News papers </t>
  </si>
  <si>
    <t xml:space="preserve">Pamphlets distributed among public </t>
  </si>
  <si>
    <t xml:space="preserve">Advertisement through slide in TV / Banners </t>
  </si>
  <si>
    <t>Notice Board</t>
  </si>
  <si>
    <t>Verbal &amp; Notice Board at  CCC</t>
  </si>
  <si>
    <t>Daily News papers</t>
  </si>
  <si>
    <t>T V Channels</t>
  </si>
  <si>
    <t>Energy Bill</t>
  </si>
  <si>
    <t>Total</t>
  </si>
  <si>
    <t>Sr.
No</t>
  </si>
  <si>
    <t>5 = 3 * 4</t>
  </si>
  <si>
    <t>Performa No.</t>
  </si>
  <si>
    <t>Particulars</t>
  </si>
  <si>
    <t>Remarks/Report</t>
  </si>
  <si>
    <t>SoP 001</t>
  </si>
  <si>
    <t>Fatal &amp; Non Fatal Accident Report</t>
  </si>
  <si>
    <t>SoP 003</t>
  </si>
  <si>
    <t>SoP 004</t>
  </si>
  <si>
    <t>SoP 005</t>
  </si>
  <si>
    <t>Failure of Distribution Transformer.</t>
  </si>
  <si>
    <t>System Average Interruption Frequency Index (SAIFI)</t>
  </si>
  <si>
    <t>Momentary Average Interruption Frequency Index (MAIFI)</t>
  </si>
  <si>
    <t>SoP 012</t>
  </si>
  <si>
    <t>SoP 013</t>
  </si>
  <si>
    <t xml:space="preserve">Meter Faults  </t>
  </si>
  <si>
    <t>SoP 015</t>
  </si>
  <si>
    <t>SoP 016</t>
  </si>
  <si>
    <t>Complaints received during the Year</t>
  </si>
  <si>
    <t xml:space="preserve">Consumer care centers at various  places </t>
  </si>
  <si>
    <t>Pamphlets</t>
  </si>
  <si>
    <t>Through Regular Energy Bills</t>
  </si>
  <si>
    <t>Others</t>
  </si>
  <si>
    <t xml:space="preserve">CD </t>
  </si>
  <si>
    <t>8=7/6</t>
  </si>
  <si>
    <r>
      <t>APPENDIX - B</t>
    </r>
    <r>
      <rPr>
        <b/>
        <sz val="13"/>
        <rFont val="Arial"/>
        <family val="2"/>
      </rPr>
      <t xml:space="preserve"> </t>
    </r>
  </si>
  <si>
    <t>Ordinary case, which requires no augmentation</t>
  </si>
  <si>
    <t>Billing on average basis for more than two bills</t>
  </si>
  <si>
    <t>Loose Wires</t>
  </si>
  <si>
    <t>Inadequate ground clearance</t>
  </si>
  <si>
    <t>For current bills where no additional information is required</t>
  </si>
  <si>
    <t>Where additional information relating to correctness of reading etc. is required</t>
  </si>
  <si>
    <t>Modification in connected load</t>
  </si>
  <si>
    <t>Refund of amount due in regard to temporary connection</t>
  </si>
  <si>
    <t>Performa - SoP 001 : Fatal and Non-fatal Accident report</t>
  </si>
  <si>
    <t>I</t>
  </si>
  <si>
    <t>REGISTER FOR COMPILING THE COMPLAINTS CLASSIFICATION WISE</t>
  </si>
  <si>
    <t>Actions or steps carried out by UGVCL towards public awareness in the quarter</t>
  </si>
  <si>
    <t>Uttar Gujarat Vij Company Limited</t>
  </si>
  <si>
    <t>Register for compiling the complaints classification wise</t>
  </si>
  <si>
    <t xml:space="preserve"> On Web site of Uttar Gujarat Vij Company Limited    </t>
  </si>
  <si>
    <t xml:space="preserve">Total number of Distribution transformers </t>
  </si>
  <si>
    <t>Name of Circle</t>
  </si>
  <si>
    <t>Outside</t>
  </si>
  <si>
    <t>Cumulative since the first quarter of the current FY</t>
  </si>
  <si>
    <t>Request for reconnection/ consumer wanting disconnection</t>
  </si>
  <si>
    <t>J</t>
  </si>
  <si>
    <t>Street Light complaint</t>
  </si>
  <si>
    <t>Loose connections at meter, MCB or service line or from pole</t>
  </si>
  <si>
    <t>Interruption due to line breakdown</t>
  </si>
  <si>
    <t>No power complaint on account of blowing of HT/ DropOut (DO)/ LT fuse</t>
  </si>
  <si>
    <t>Interruption due to failure of transformer or distribution transformer MCB</t>
  </si>
  <si>
    <t>Load shedding/ schedule outages</t>
  </si>
  <si>
    <t>A(I)</t>
  </si>
  <si>
    <t>A(II)</t>
  </si>
  <si>
    <t>A(III)</t>
  </si>
  <si>
    <t>A(IV)</t>
  </si>
  <si>
    <t>A(V)</t>
  </si>
  <si>
    <t>B(I)</t>
  </si>
  <si>
    <t>Where augmentation is required</t>
  </si>
  <si>
    <t>B(II)</t>
  </si>
  <si>
    <t>B(III)</t>
  </si>
  <si>
    <t>Harmonics related issue</t>
  </si>
  <si>
    <t>B(IV)</t>
  </si>
  <si>
    <t>Neutral voltage related issue</t>
  </si>
  <si>
    <t>B(V)</t>
  </si>
  <si>
    <t>Voltage variations related issue</t>
  </si>
  <si>
    <t>C(I)</t>
  </si>
  <si>
    <t>Stopped/Defective Meters.</t>
  </si>
  <si>
    <t>Meter accuracy test (Fast/ Slow)</t>
  </si>
  <si>
    <t>Burnt Meter</t>
  </si>
  <si>
    <t>Stolen Meter</t>
  </si>
  <si>
    <t>Meter boxes/ metering system</t>
  </si>
  <si>
    <t>C(II)</t>
  </si>
  <si>
    <t>C(III)</t>
  </si>
  <si>
    <t>C(IV)</t>
  </si>
  <si>
    <t>C(V)</t>
  </si>
  <si>
    <t>C(VI)</t>
  </si>
  <si>
    <t>D(I)</t>
  </si>
  <si>
    <t>D(II)</t>
  </si>
  <si>
    <t>E(I)</t>
  </si>
  <si>
    <t>Final bill for vacation of premises/ change of occupancy</t>
  </si>
  <si>
    <t>Change of Tariff</t>
  </si>
  <si>
    <t>E(II)</t>
  </si>
  <si>
    <t>E(III)</t>
  </si>
  <si>
    <t>E(IV)</t>
  </si>
  <si>
    <t>F(I)</t>
  </si>
  <si>
    <t>F(II)</t>
  </si>
  <si>
    <t>F(III)</t>
  </si>
  <si>
    <t>F(IV)</t>
  </si>
  <si>
    <t>F(V)</t>
  </si>
  <si>
    <t>F(VI)</t>
  </si>
  <si>
    <t>F(VII)</t>
  </si>
  <si>
    <t>F(VIII)</t>
  </si>
  <si>
    <t>F(IX)</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</si>
  <si>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</si>
  <si>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</si>
  <si>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</si>
  <si>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</si>
  <si>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</si>
  <si>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</si>
  <si>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</si>
  <si>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</si>
  <si>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Classification of complaints</t>
  </si>
  <si>
    <t>Details about the media</t>
  </si>
  <si>
    <t>Performa SoP 005 : Failure of Distribution Transformer.</t>
  </si>
  <si>
    <t xml:space="preserve">No. of existing Distribution transformer at the start of the Quarter    </t>
  </si>
  <si>
    <t xml:space="preserve">No.of Distribution transformers added during the Quarter    </t>
  </si>
  <si>
    <t xml:space="preserve">Total number of Distribution transformer failed during the Quarter    </t>
  </si>
  <si>
    <t>E = (D) * 100/C</t>
  </si>
  <si>
    <t>SoP 010 - A : System Average Interruption Frequency Index (SAIFI) for AG. Dominant Category</t>
  </si>
  <si>
    <t>SoP 011 : System Average Interruption Duration Index (SAIDI) for AG. Dominant category</t>
  </si>
  <si>
    <t>SoP 012 : Momentary Average Interruption Frequency Index (MAIFI) for AG. Dominant category</t>
  </si>
  <si>
    <t>Number of
Sustained
Interruptions
during the
Reporting Period
= Ai</t>
  </si>
  <si>
    <t>Total number
of Customers
Served for the
Areas = Nt</t>
  </si>
  <si>
    <t>SAIFI
= Σ (Ai
x Ni) /
Nt</t>
  </si>
  <si>
    <t>Number of
Interrupted
Customers for
Sustained
Interruption events
during the Reporting
Period = Ni</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</si>
  <si>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</si>
  <si>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</si>
  <si>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</si>
  <si>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</si>
  <si>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</si>
  <si>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</si>
  <si>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</si>
  <si>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</si>
  <si>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</si>
  <si>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</si>
  <si>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</si>
  <si>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</si>
  <si>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</si>
  <si>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</si>
  <si>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9 =
Σ (5 x 6)</t>
  </si>
  <si>
    <t>10 =
9 / 8</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</si>
  <si>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</si>
  <si>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</si>
  <si>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</si>
  <si>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</si>
  <si>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</si>
  <si>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</si>
  <si>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010 - A : System Average Interruption Frequency Index (SAIFI) for JGY Dominant Category</t>
  </si>
  <si>
    <t>SoP 011 : System Average Interruption Duration Index (SAIDI) for JGY Dominant category</t>
  </si>
  <si>
    <t>SoP 012 : Momentary Average Interruption Frequency Index (MAIFI) for JGY Dominant category</t>
  </si>
  <si>
    <t>SoP 010 - A : System Average Interruption Frequency Index (SAIFI) for other than Ag &amp; JGY Dominant Category</t>
  </si>
  <si>
    <t>SoP 011 : System Average Interruption Duration Index (SAIDI) for other than Ag &amp; JGY Dominant category</t>
  </si>
  <si>
    <t>SoP 012 : Momentary Average Interruption Frequency Index (MAIFI) for other than Ag &amp; JGY Dominant category</t>
  </si>
  <si>
    <t>SoP 010 - A : System Average Interruption Frequency Index (SAIFI) for Overall Dominant Category</t>
  </si>
  <si>
    <t>SoP 011 : System Average Interruption Duration Index (SAIDI) for Overall Dominant category</t>
  </si>
  <si>
    <t>SoP 012 : Momentary Average Interruption Frequency Index (MAIFI) for Overall Dominant category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</si>
  <si>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</si>
  <si>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</si>
  <si>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</si>
  <si>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</si>
  <si>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SoP 013 – : Customer Average Interruption Duration Index (CAIDI) for AG. Dominant category</t>
  </si>
  <si>
    <t>6 = (4 x 5) / (3 x 5)</t>
  </si>
  <si>
    <t>SoP 013 – : Customer Average Interruption Duration Index (CAIDI) for JGY Dominant category</t>
  </si>
  <si>
    <t>SoP 013 – : Customer Average Interruption Duration Index (CAIDI) for other than AG &amp; JGY Dominant category</t>
  </si>
  <si>
    <t>SoP 013 – : Customer Average Interruption Duration Index (CAIDI) for Overall category</t>
  </si>
  <si>
    <t xml:space="preserve">Performa SoP 015 : Meter faults  </t>
  </si>
  <si>
    <t>HT</t>
  </si>
  <si>
    <t>No. of faulty meters at the start of the  Quarter</t>
  </si>
  <si>
    <t>No. of faulty meters added during the Quarter</t>
  </si>
  <si>
    <t>No. of faulty meters pending at the end of the Quarter</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</si>
  <si>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</si>
  <si>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</si>
  <si>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</si>
  <si>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</si>
  <si>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</si>
  <si>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</si>
  <si>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</si>
  <si>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</si>
  <si>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</si>
  <si>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</si>
  <si>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</si>
  <si>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</si>
  <si>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</si>
  <si>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</si>
  <si>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</si>
  <si>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</si>
  <si>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</si>
  <si>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</si>
  <si>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</si>
  <si>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</si>
  <si>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</si>
  <si>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</si>
  <si>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</si>
  <si>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</si>
  <si>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</si>
  <si>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</si>
  <si>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</si>
  <si>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</si>
  <si>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</si>
  <si>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</si>
  <si>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</si>
  <si>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</si>
  <si>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</si>
  <si>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</si>
  <si>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</si>
  <si>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</si>
  <si>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</si>
  <si>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</si>
  <si>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</si>
  <si>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</si>
  <si>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</si>
  <si>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</si>
  <si>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t>
  </si>
  <si>
    <t>Complaint No.</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</si>
  <si>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</si>
  <si>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</si>
  <si>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</si>
  <si>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</si>
  <si>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</si>
  <si>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</si>
  <si>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 xml:space="preserve">Sr.
No.
</t>
  </si>
  <si>
    <t>Performa SoP 018: Unauthorised Use of electricity</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</si>
  <si>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</si>
  <si>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</si>
  <si>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</si>
  <si>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</si>
  <si>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</si>
  <si>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</si>
  <si>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</si>
  <si>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</si>
  <si>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</si>
  <si>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</si>
  <si>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Pending complaints of previous Year</t>
  </si>
  <si>
    <t xml:space="preserve">Total </t>
  </si>
  <si>
    <t>8 = 7 - 4</t>
  </si>
  <si>
    <t>7 = 5 + 6</t>
  </si>
  <si>
    <t>4 = 2 + 3</t>
  </si>
  <si>
    <t>Rs. 25/- for each interruption subject to maximum Rs. 500/- for LT connection and Rs. 50/- for each interruption subject to maximum Rs.1000/- for HT connection.</t>
  </si>
  <si>
    <t xml:space="preserve">Date of filing Complaint/ Automatic Compensation
</t>
  </si>
  <si>
    <t>SoP 010 - A</t>
  </si>
  <si>
    <t>SoP 011</t>
  </si>
  <si>
    <t xml:space="preserve">Customer Average Interruption Duration Index (CAIDI) </t>
  </si>
  <si>
    <t xml:space="preserve">Compensation Details </t>
  </si>
  <si>
    <t>SoP 017</t>
  </si>
  <si>
    <t>Individual Complaint where Compensation has been paid</t>
  </si>
  <si>
    <t>SoP 018</t>
  </si>
  <si>
    <t>Unauthorised Use of electricity</t>
  </si>
  <si>
    <t>SoP 019</t>
  </si>
  <si>
    <t>Theft of electricity</t>
  </si>
  <si>
    <t>Actions or steps carried out by UGVCL towards public awareness in the year</t>
  </si>
  <si>
    <t>Total Number of
Interrupted Customers
for Sustained
Interruption events
during the Reporting
Period = Σ (Ai x Ni)</t>
  </si>
  <si>
    <t>No.of accidents during the quarter</t>
  </si>
  <si>
    <t>System Average Interruption Duration  Index (SAIDI)</t>
  </si>
  <si>
    <t>Nil</t>
  </si>
  <si>
    <t>Performas for FY 2025-26</t>
  </si>
  <si>
    <t>Qtrly FY 2025-26</t>
  </si>
  <si>
    <t>YEAR 2025-26 (Oct.-25 to Dec.-25)</t>
  </si>
  <si>
    <t>Year 2025-26 (Oct.-25 to 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</si>
</sst>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h]:mm"/>
    <numFmt numFmtId="166" formatCode="\$#,##0_);&quot;($&quot;#,##0\)"/>
    <numFmt numFmtId="167" formatCode="\$#,##0.00;[Red]&quot;-$&quot;#,##0.00"/>
    <numFmt numFmtId="168" formatCode="_ * #,##0_ ;_ * \-#,##0_ ;_ * \-_ ;_ @_ "/>
    <numFmt numFmtId="169" formatCode="_ * #,##0.00_ ;_ * \-#,##0.00_ ;_ * \-??_ ;_ @_ "/>
    <numFmt numFmtId="170" formatCode="_-* #,##0.00&quot; €&quot;_-;\-* #,##0.00&quot; €&quot;_-;_-* \-??&quot; €&quot;_-;_-@_-"/>
    <numFmt numFmtId="171" formatCode="_-* #,##0\ _F_-;\-* #,##0\ _F_-;_-* &quot;- &quot;_F_-;_-@_-"/>
    <numFmt numFmtId="172" formatCode="_-* #,##0.00\ _F_-;\-* #,##0.00\ _F_-;_-* \-??\ _F_-;_-@_-"/>
    <numFmt numFmtId="173" formatCode="#,##0.00000000;[Red]\-#,##0.00000000"/>
    <numFmt numFmtId="174" formatCode="_ &quot;Fr. &quot;* #,##0_ ;_ &quot;Fr. &quot;* \-#,##0_ ;_ &quot;Fr. &quot;* \-_ ;_ @_ "/>
    <numFmt numFmtId="175" formatCode="_ &quot;Fr. &quot;* #,##0.00_ ;_ &quot;Fr. &quot;* \-#,##0.00_ ;_ &quot;Fr. &quot;* \-??_ ;_ @_ "/>
    <numFmt numFmtId="176" formatCode="_-\$* #,##0_-;&quot;-$&quot;* #,##0_-;_-\$* \-_-;_-@_-"/>
    <numFmt numFmtId="177" formatCode="_-\$* #,##0.00_-;&quot;-$&quot;* #,##0.00_-;_-\$* \-??_-;_-@_-"/>
    <numFmt numFmtId="178" formatCode="\\#,##0.00;[Red]&quot;\-&quot;#,##0.00"/>
    <numFmt numFmtId="179" formatCode="\\#,##0;[Red]&quot;\-&quot;#,##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8"/>
      <name val="Arial"/>
      <family val="2"/>
    </font>
    <font>
      <b/>
      <sz val="11"/>
      <name val="Arial"/>
      <family val="2"/>
    </font>
    <font>
      <b/>
      <sz val="12"/>
      <name val="Arial"/>
      <family val="2"/>
    </font>
    <font>
      <b/>
      <sz val="16"/>
      <name val="Arial"/>
      <family val="2"/>
    </font>
    <font>
      <b/>
      <u/>
      <sz val="11"/>
      <name val="Arial"/>
      <family val="2"/>
    </font>
    <font>
      <b/>
      <u/>
      <sz val="12"/>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u/>
      <sz val="10"/>
      <name val="Arial"/>
      <family val="2"/>
    </font>
    <font>
      <sz val="12"/>
      <name val="Arial"/>
      <family val="2"/>
    </font>
    <font>
      <b/>
      <sz val="14"/>
      <name val="Arial"/>
      <family val="2"/>
    </font>
    <font>
      <sz val="10"/>
      <name val="Arial"/>
      <family val="2"/>
    </font>
    <font>
      <sz val="11"/>
      <name val="‚l‚r ‚oƒSƒVƒbƒN"/>
      <family val="3"/>
      <charset val="128"/>
    </font>
    <font>
      <sz val="7"/>
      <name val="Helv"/>
    </font>
    <font>
      <b/>
      <sz val="10"/>
      <name val="MS Sans Serif"/>
      <family val="2"/>
    </font>
    <font>
      <sz val="12"/>
      <name val="¹UAAA¼"/>
      <family val="3"/>
      <charset val="129"/>
    </font>
    <font>
      <sz val="10"/>
      <name val="Courier New"/>
      <family val="3"/>
    </font>
    <font>
      <sz val="7"/>
      <color indexed="10"/>
      <name val="Helv"/>
    </font>
    <font>
      <sz val="12"/>
      <name val="뼻뮝"/>
      <family val="1"/>
      <charset val="129"/>
    </font>
    <font>
      <sz val="10"/>
      <name val="굴림체"/>
      <family val="3"/>
      <charset val="129"/>
    </font>
    <font>
      <b/>
      <i/>
      <sz val="12"/>
      <name val="Arial"/>
      <family val="2"/>
    </font>
    <font>
      <sz val="10"/>
      <name val="Arial"/>
      <family val="2"/>
    </font>
    <font>
      <b/>
      <u/>
      <sz val="14"/>
      <name val="Arial"/>
      <family val="2"/>
    </font>
    <font>
      <b/>
      <sz val="13"/>
      <name val="Arial"/>
      <family val="2"/>
    </font>
    <font>
      <b/>
      <u/>
      <sz val="13"/>
      <name val="Arial"/>
      <family val="2"/>
    </font>
    <font>
      <b/>
      <sz val="20"/>
      <name val="Arial"/>
      <family val="2"/>
    </font>
    <font>
      <b/>
      <sz val="22"/>
      <name val="Arial"/>
      <family val="2"/>
    </font>
    <font>
      <b/>
      <sz val="24"/>
      <name val="Arial"/>
      <family val="2"/>
    </font>
    <font>
      <sz val="7"/>
      <name val="Helv"/>
      <family val="2"/>
    </font>
    <font>
      <b/>
      <sz val="18"/>
      <name val="Arial"/>
      <family val="2"/>
    </font>
    <font>
      <sz val="7"/>
      <color indexed="10"/>
      <name val="Helv"/>
      <family val="2"/>
    </font>
    <font>
      <sz val="10"/>
      <name val="Arial"/>
    </font>
    <font>
      <sz val="16"/>
      <name val="Arial"/>
      <family val="2"/>
    </font>
    <font>
      <sz val="26"/>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31"/>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s>
  <borders count="50">
    <border>
      <left/>
      <right/>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582">
    <xf numFmtId="0" fontId="0" fillId="0" borderId="0">
      <alignment vertical="top"/>
    </xf>
    <xf numFmtId="0" fontId="32" fillId="0" borderId="0"/>
    <xf numFmtId="0" fontId="32" fillId="0" borderId="0"/>
    <xf numFmtId="0" fontId="32" fillId="0" borderId="0"/>
    <xf numFmtId="0" fontId="32" fillId="0" borderId="0"/>
    <xf numFmtId="0" fontId="51" fillId="0" borderId="0"/>
    <xf numFmtId="0" fontId="4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0" fontId="21" fillId="3" borderId="0" applyNumberFormat="0" applyBorder="0" applyAlignment="0" applyProtection="0"/>
    <xf numFmtId="3" fontId="43" fillId="0" borderId="0"/>
    <xf numFmtId="166" fontId="44" fillId="0" borderId="1" applyAlignment="0" applyProtection="0"/>
    <xf numFmtId="0" fontId="45" fillId="0" borderId="0"/>
    <xf numFmtId="0" fontId="45" fillId="0" borderId="0"/>
    <xf numFmtId="0" fontId="22" fillId="20" borderId="2" applyNumberFormat="0" applyAlignment="0" applyProtection="0"/>
    <xf numFmtId="0" fontId="23" fillId="21" borderId="3" applyNumberFormat="0" applyAlignment="0" applyProtection="0"/>
    <xf numFmtId="3" fontId="41" fillId="0" borderId="0" applyFill="0" applyBorder="0" applyAlignment="0" applyProtection="0"/>
    <xf numFmtId="3" fontId="32" fillId="0" borderId="0" applyFill="0" applyBorder="0" applyAlignment="0" applyProtection="0"/>
    <xf numFmtId="3" fontId="32" fillId="0" borderId="0" applyFill="0" applyBorder="0" applyAlignment="0" applyProtection="0"/>
    <xf numFmtId="167" fontId="41" fillId="0" borderId="0" applyFill="0" applyBorder="0" applyAlignment="0" applyProtection="0"/>
    <xf numFmtId="167" fontId="32" fillId="0" borderId="0" applyFill="0" applyBorder="0" applyAlignment="0" applyProtection="0"/>
    <xf numFmtId="167" fontId="32" fillId="0" borderId="0" applyFill="0" applyBorder="0" applyAlignment="0" applyProtection="0"/>
    <xf numFmtId="0" fontId="41" fillId="0" borderId="0" applyFill="0" applyBorder="0" applyAlignment="0" applyProtection="0"/>
    <xf numFmtId="0" fontId="32" fillId="0" borderId="0" applyFill="0" applyBorder="0" applyAlignment="0" applyProtection="0"/>
    <xf numFmtId="0" fontId="32" fillId="0" borderId="0" applyFill="0" applyBorder="0" applyAlignment="0" applyProtection="0"/>
    <xf numFmtId="168" fontId="41" fillId="0" borderId="0" applyFill="0" applyBorder="0" applyAlignment="0" applyProtection="0"/>
    <xf numFmtId="169" fontId="41" fillId="0" borderId="0" applyFill="0" applyBorder="0" applyAlignment="0" applyProtection="0"/>
    <xf numFmtId="170" fontId="41" fillId="0" borderId="0" applyFill="0" applyBorder="0" applyAlignment="0" applyProtection="0"/>
    <xf numFmtId="170" fontId="32" fillId="0" borderId="0" applyFill="0" applyBorder="0" applyAlignment="0" applyProtection="0"/>
    <xf numFmtId="170" fontId="32" fillId="0" borderId="0" applyFill="0" applyBorder="0" applyAlignment="0" applyProtection="0"/>
    <xf numFmtId="0" fontId="24" fillId="0" borderId="0" applyNumberFormat="0" applyFill="0" applyBorder="0" applyAlignment="0" applyProtection="0"/>
    <xf numFmtId="2" fontId="41"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0" fontId="25" fillId="4"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7" borderId="2" applyNumberFormat="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30" fillId="0" borderId="7" applyNumberFormat="0" applyFill="0" applyAlignment="0" applyProtection="0"/>
    <xf numFmtId="171" fontId="41" fillId="0" borderId="0" applyFill="0" applyBorder="0" applyAlignment="0" applyProtection="0"/>
    <xf numFmtId="172" fontId="41" fillId="0" borderId="0" applyFill="0" applyBorder="0" applyAlignment="0" applyProtection="0"/>
    <xf numFmtId="0" fontId="31" fillId="24" borderId="0" applyNumberFormat="0" applyBorder="0" applyAlignment="0" applyProtection="0"/>
    <xf numFmtId="0" fontId="46" fillId="0" borderId="0"/>
    <xf numFmtId="173" fontId="41" fillId="0" borderId="0"/>
    <xf numFmtId="173" fontId="32" fillId="0" borderId="0"/>
    <xf numFmtId="173" fontId="32" fillId="0" borderId="0"/>
    <xf numFmtId="0" fontId="10" fillId="0" borderId="0"/>
    <xf numFmtId="0" fontId="37" fillId="0" borderId="0"/>
    <xf numFmtId="0" fontId="32" fillId="0" borderId="0"/>
    <xf numFmtId="0" fontId="32" fillId="0" borderId="0"/>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2" fillId="0" borderId="0">
      <alignment vertical="top"/>
    </xf>
    <xf numFmtId="0" fontId="41" fillId="0" borderId="0"/>
    <xf numFmtId="0" fontId="32" fillId="25" borderId="8" applyNumberFormat="0" applyFont="0" applyAlignment="0" applyProtection="0"/>
    <xf numFmtId="0" fontId="33" fillId="20" borderId="9" applyNumberFormat="0" applyAlignment="0" applyProtection="0"/>
    <xf numFmtId="10" fontId="41" fillId="0" borderId="0" applyFill="0" applyBorder="0" applyAlignment="0" applyProtection="0"/>
    <xf numFmtId="10" fontId="32" fillId="0" borderId="0" applyFill="0" applyBorder="0" applyAlignment="0" applyProtection="0"/>
    <xf numFmtId="10" fontId="32" fillId="0" borderId="0" applyFill="0" applyBorder="0" applyAlignment="0" applyProtection="0"/>
    <xf numFmtId="3" fontId="47" fillId="0" borderId="0"/>
    <xf numFmtId="0" fontId="41" fillId="0" borderId="0"/>
    <xf numFmtId="0" fontId="32" fillId="0" borderId="0"/>
    <xf numFmtId="0" fontId="32" fillId="0" borderId="0"/>
    <xf numFmtId="0" fontId="34" fillId="0" borderId="0" applyNumberFormat="0" applyFill="0" applyBorder="0" applyAlignment="0" applyProtection="0"/>
    <xf numFmtId="0" fontId="35" fillId="0" borderId="10" applyNumberFormat="0" applyFill="0" applyAlignment="0" applyProtection="0"/>
    <xf numFmtId="174" fontId="41" fillId="0" borderId="0" applyFill="0" applyBorder="0" applyAlignment="0" applyProtection="0"/>
    <xf numFmtId="175" fontId="41" fillId="0" borderId="0" applyFill="0" applyBorder="0" applyAlignment="0" applyProtection="0"/>
    <xf numFmtId="0" fontId="36" fillId="0" borderId="0" applyNumberFormat="0" applyFill="0" applyBorder="0" applyAlignment="0" applyProtection="0"/>
    <xf numFmtId="40" fontId="41" fillId="0" borderId="0" applyFill="0" applyBorder="0" applyAlignment="0" applyProtection="0"/>
    <xf numFmtId="38"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10" fontId="41" fillId="0" borderId="0" applyFill="0" applyBorder="0" applyAlignment="0" applyProtection="0"/>
    <xf numFmtId="0" fontId="48" fillId="0" borderId="0"/>
    <xf numFmtId="176" fontId="41" fillId="0" borderId="0" applyFill="0" applyBorder="0" applyAlignment="0" applyProtection="0"/>
    <xf numFmtId="177" fontId="41" fillId="0" borderId="0" applyFill="0" applyBorder="0" applyAlignment="0" applyProtection="0"/>
    <xf numFmtId="178" fontId="41" fillId="0" borderId="0" applyFill="0" applyBorder="0" applyAlignment="0" applyProtection="0"/>
    <xf numFmtId="179" fontId="41" fillId="0" borderId="0" applyFill="0" applyBorder="0" applyAlignment="0" applyProtection="0"/>
    <xf numFmtId="0" fontId="49" fillId="0" borderId="0"/>
    <xf numFmtId="0" fontId="10" fillId="0" borderId="0"/>
    <xf numFmtId="0" fontId="10" fillId="0" borderId="0"/>
    <xf numFmtId="10" fontId="32" fillId="0" borderId="0" applyFill="0" applyBorder="0" applyAlignment="0" applyProtection="0"/>
    <xf numFmtId="0" fontId="10" fillId="0" borderId="0"/>
    <xf numFmtId="0" fontId="10" fillId="0" borderId="0"/>
    <xf numFmtId="0" fontId="32" fillId="0" borderId="0"/>
    <xf numFmtId="0" fontId="32" fillId="0" borderId="0"/>
    <xf numFmtId="10" fontId="32" fillId="0" borderId="0" applyFill="0" applyBorder="0" applyAlignment="0" applyProtection="0"/>
    <xf numFmtId="0" fontId="10" fillId="0" borderId="0"/>
    <xf numFmtId="3" fontId="32" fillId="0" borderId="0" applyFill="0" applyBorder="0" applyAlignment="0" applyProtection="0"/>
    <xf numFmtId="167" fontId="32" fillId="0" borderId="0" applyFill="0" applyBorder="0" applyAlignment="0" applyProtection="0"/>
    <xf numFmtId="0" fontId="32" fillId="0" borderId="0" applyFill="0" applyBorder="0" applyAlignment="0" applyProtection="0"/>
    <xf numFmtId="170" fontId="32" fillId="0" borderId="0" applyFill="0" applyBorder="0" applyAlignment="0" applyProtection="0"/>
    <xf numFmtId="2" fontId="32" fillId="0" borderId="0" applyFill="0" applyBorder="0" applyAlignment="0" applyProtection="0"/>
    <xf numFmtId="0" fontId="32" fillId="0" borderId="0"/>
    <xf numFmtId="0" fontId="32" fillId="0" borderId="0"/>
    <xf numFmtId="173" fontId="32" fillId="0" borderId="0"/>
    <xf numFmtId="0" fontId="32" fillId="0" borderId="0"/>
    <xf numFmtId="0" fontId="32" fillId="0" borderId="0"/>
    <xf numFmtId="0" fontId="32" fillId="0" borderId="0"/>
    <xf numFmtId="0" fontId="32" fillId="0" borderId="0">
      <alignment vertical="top"/>
    </xf>
    <xf numFmtId="0" fontId="32" fillId="0" borderId="0"/>
    <xf numFmtId="10" fontId="32" fillId="0" borderId="0" applyFill="0" applyBorder="0" applyAlignment="0" applyProtection="0"/>
    <xf numFmtId="0" fontId="10" fillId="0" borderId="0"/>
    <xf numFmtId="0" fontId="32" fillId="0" borderId="0"/>
    <xf numFmtId="0" fontId="32" fillId="0" borderId="0"/>
    <xf numFmtId="0" fontId="32" fillId="0" borderId="0">
      <alignment vertical="top"/>
    </xf>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alignment vertical="top"/>
    </xf>
    <xf numFmtId="0" fontId="32" fillId="0" borderId="0"/>
    <xf numFmtId="0" fontId="32" fillId="0" borderId="0">
      <alignment vertical="top"/>
    </xf>
    <xf numFmtId="3" fontId="32" fillId="0" borderId="0" applyFill="0" applyBorder="0" applyAlignment="0" applyProtection="0"/>
    <xf numFmtId="167" fontId="32" fillId="0" borderId="0" applyFill="0" applyBorder="0" applyAlignment="0" applyProtection="0"/>
    <xf numFmtId="0" fontId="32" fillId="0" borderId="0" applyFill="0" applyBorder="0" applyAlignment="0" applyProtection="0"/>
    <xf numFmtId="170" fontId="32" fillId="0" borderId="0" applyFill="0" applyBorder="0" applyAlignment="0" applyProtection="0"/>
    <xf numFmtId="2" fontId="32" fillId="0" borderId="0" applyFill="0" applyBorder="0" applyAlignment="0" applyProtection="0"/>
    <xf numFmtId="0" fontId="32" fillId="0" borderId="0"/>
    <xf numFmtId="0" fontId="32" fillId="0" borderId="0"/>
    <xf numFmtId="173" fontId="32" fillId="0" borderId="0"/>
    <xf numFmtId="0" fontId="32" fillId="0" borderId="0"/>
    <xf numFmtId="0" fontId="32" fillId="0" borderId="0"/>
    <xf numFmtId="173" fontId="32" fillId="0" borderId="0"/>
    <xf numFmtId="0" fontId="32" fillId="0" borderId="0"/>
    <xf numFmtId="0" fontId="32" fillId="0" borderId="0"/>
    <xf numFmtId="10" fontId="32" fillId="0" borderId="0" applyFill="0" applyBorder="0" applyAlignment="0" applyProtection="0"/>
    <xf numFmtId="0" fontId="10" fillId="0" borderId="0"/>
    <xf numFmtId="0" fontId="32" fillId="0" borderId="0"/>
    <xf numFmtId="0" fontId="32" fillId="0" borderId="0"/>
    <xf numFmtId="0" fontId="32" fillId="0" borderId="0"/>
    <xf numFmtId="0" fontId="10" fillId="0" borderId="0"/>
    <xf numFmtId="170" fontId="32" fillId="0" borderId="0" applyFill="0" applyBorder="0" applyAlignment="0" applyProtection="0"/>
    <xf numFmtId="0" fontId="32" fillId="0" borderId="0"/>
    <xf numFmtId="173" fontId="32" fillId="0" borderId="0"/>
    <xf numFmtId="167" fontId="32" fillId="0" borderId="0" applyFill="0" applyBorder="0" applyAlignment="0" applyProtection="0"/>
    <xf numFmtId="0" fontId="32" fillId="0" borderId="0" applyFill="0" applyBorder="0" applyAlignment="0" applyProtection="0"/>
    <xf numFmtId="3" fontId="32" fillId="0" borderId="0" applyFill="0" applyBorder="0" applyAlignment="0" applyProtection="0"/>
    <xf numFmtId="0" fontId="32" fillId="0" borderId="0"/>
    <xf numFmtId="2" fontId="32" fillId="0" borderId="0" applyFill="0" applyBorder="0" applyAlignment="0" applyProtection="0"/>
    <xf numFmtId="0" fontId="10" fillId="0" borderId="0"/>
    <xf numFmtId="0" fontId="32" fillId="0" borderId="0"/>
    <xf numFmtId="0" fontId="32" fillId="0" borderId="0"/>
    <xf numFmtId="0" fontId="32" fillId="0" borderId="0" applyFill="0" applyBorder="0" applyAlignment="0" applyProtection="0"/>
    <xf numFmtId="0" fontId="32" fillId="0" borderId="0"/>
    <xf numFmtId="0" fontId="10" fillId="0" borderId="0"/>
    <xf numFmtId="170" fontId="32" fillId="0" borderId="0" applyFill="0" applyBorder="0" applyAlignment="0" applyProtection="0"/>
    <xf numFmtId="0" fontId="32" fillId="0" borderId="0"/>
    <xf numFmtId="173" fontId="32" fillId="0" borderId="0"/>
    <xf numFmtId="167" fontId="32" fillId="0" borderId="0" applyFill="0" applyBorder="0" applyAlignment="0" applyProtection="0"/>
    <xf numFmtId="0" fontId="32" fillId="0" borderId="0" applyFill="0" applyBorder="0" applyAlignment="0" applyProtection="0"/>
    <xf numFmtId="0" fontId="32" fillId="0" borderId="0"/>
    <xf numFmtId="3" fontId="32" fillId="0" borderId="0" applyFill="0" applyBorder="0" applyAlignment="0" applyProtection="0"/>
    <xf numFmtId="10" fontId="32" fillId="0" borderId="0" applyFill="0" applyBorder="0" applyAlignment="0" applyProtection="0"/>
    <xf numFmtId="2" fontId="32" fillId="0" borderId="0" applyFill="0" applyBorder="0" applyAlignment="0" applyProtection="0"/>
    <xf numFmtId="0" fontId="10" fillId="0" borderId="0"/>
    <xf numFmtId="167"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173" fontId="32" fillId="0" borderId="0"/>
    <xf numFmtId="0" fontId="32" fillId="0" borderId="0" applyFill="0" applyBorder="0" applyAlignment="0" applyProtection="0"/>
    <xf numFmtId="173" fontId="32" fillId="0" borderId="0"/>
    <xf numFmtId="2" fontId="32" fillId="0" borderId="0" applyFill="0" applyBorder="0" applyAlignment="0" applyProtection="0"/>
    <xf numFmtId="0" fontId="32" fillId="0" borderId="0"/>
    <xf numFmtId="170" fontId="32" fillId="0" borderId="0" applyFill="0" applyBorder="0" applyAlignment="0" applyProtection="0"/>
    <xf numFmtId="0" fontId="32" fillId="0" borderId="0"/>
    <xf numFmtId="3" fontId="32" fillId="0" borderId="0" applyFill="0" applyBorder="0" applyAlignment="0" applyProtection="0"/>
    <xf numFmtId="170" fontId="32" fillId="0" borderId="0" applyFill="0" applyBorder="0" applyAlignment="0" applyProtection="0"/>
    <xf numFmtId="0" fontId="32" fillId="0" borderId="0"/>
    <xf numFmtId="3" fontId="32" fillId="0" borderId="0" applyFill="0" applyBorder="0" applyAlignment="0" applyProtection="0"/>
    <xf numFmtId="167" fontId="32" fillId="0" borderId="0" applyFill="0" applyBorder="0" applyAlignment="0" applyProtection="0"/>
    <xf numFmtId="170" fontId="32" fillId="0" borderId="0" applyFill="0" applyBorder="0" applyAlignment="0" applyProtection="0"/>
    <xf numFmtId="0" fontId="10" fillId="0" borderId="0"/>
    <xf numFmtId="0" fontId="10" fillId="0" borderId="0"/>
    <xf numFmtId="0" fontId="10" fillId="0" borderId="0"/>
    <xf numFmtId="0" fontId="10" fillId="0" borderId="0"/>
    <xf numFmtId="0" fontId="32" fillId="0" borderId="0"/>
    <xf numFmtId="167" fontId="32" fillId="0" borderId="0" applyFill="0" applyBorder="0" applyAlignment="0" applyProtection="0"/>
    <xf numFmtId="0" fontId="32" fillId="0" borderId="0"/>
    <xf numFmtId="0" fontId="32" fillId="0" borderId="0"/>
    <xf numFmtId="10" fontId="32" fillId="0" borderId="0" applyFill="0" applyBorder="0" applyAlignment="0" applyProtection="0"/>
    <xf numFmtId="0" fontId="32" fillId="0" borderId="0"/>
    <xf numFmtId="3" fontId="32" fillId="0" borderId="0" applyFill="0" applyBorder="0" applyAlignment="0" applyProtection="0"/>
    <xf numFmtId="0" fontId="32" fillId="0" borderId="0"/>
    <xf numFmtId="0" fontId="32" fillId="0" borderId="0" applyFill="0" applyBorder="0" applyAlignment="0" applyProtection="0"/>
    <xf numFmtId="0" fontId="10" fillId="0" borderId="0"/>
    <xf numFmtId="0" fontId="32" fillId="0" borderId="0"/>
    <xf numFmtId="10" fontId="32" fillId="0" borderId="0" applyFill="0" applyBorder="0" applyAlignment="0" applyProtection="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9" fillId="0" borderId="0"/>
    <xf numFmtId="0" fontId="9" fillId="0" borderId="0"/>
    <xf numFmtId="0" fontId="10" fillId="0" borderId="0"/>
    <xf numFmtId="0" fontId="19" fillId="2" borderId="0" applyNumberFormat="0" applyBorder="0" applyAlignment="0" applyProtection="0"/>
    <xf numFmtId="0" fontId="19" fillId="27" borderId="0" applyNumberFormat="0" applyBorder="0" applyAlignment="0" applyProtection="0"/>
    <xf numFmtId="0" fontId="19" fillId="3" borderId="0" applyNumberFormat="0" applyBorder="0" applyAlignment="0" applyProtection="0"/>
    <xf numFmtId="0" fontId="19" fillId="28" borderId="0" applyNumberFormat="0" applyBorder="0" applyAlignment="0" applyProtection="0"/>
    <xf numFmtId="0" fontId="19" fillId="4" borderId="0" applyNumberFormat="0" applyBorder="0" applyAlignment="0" applyProtection="0"/>
    <xf numFmtId="0" fontId="19" fillId="29" borderId="0" applyNumberFormat="0" applyBorder="0" applyAlignment="0" applyProtection="0"/>
    <xf numFmtId="0" fontId="19" fillId="5"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 fillId="31" borderId="0" applyNumberFormat="0" applyBorder="0" applyAlignment="0" applyProtection="0"/>
    <xf numFmtId="0" fontId="19" fillId="7" borderId="0" applyNumberFormat="0" applyBorder="0" applyAlignment="0" applyProtection="0"/>
    <xf numFmtId="0" fontId="19" fillId="32" borderId="0" applyNumberFormat="0" applyBorder="0" applyAlignment="0" applyProtection="0"/>
    <xf numFmtId="0" fontId="19" fillId="8" borderId="0" applyNumberFormat="0" applyBorder="0" applyAlignment="0" applyProtection="0"/>
    <xf numFmtId="0" fontId="19" fillId="33" borderId="0" applyNumberFormat="0" applyBorder="0" applyAlignment="0" applyProtection="0"/>
    <xf numFmtId="0" fontId="19" fillId="9" borderId="0" applyNumberFormat="0" applyBorder="0" applyAlignment="0" applyProtection="0"/>
    <xf numFmtId="0" fontId="19" fillId="34" borderId="0" applyNumberFormat="0" applyBorder="0" applyAlignment="0" applyProtection="0"/>
    <xf numFmtId="0" fontId="19" fillId="10" borderId="0" applyNumberFormat="0" applyBorder="0" applyAlignment="0" applyProtection="0"/>
    <xf numFmtId="0" fontId="19" fillId="35" borderId="0" applyNumberFormat="0" applyBorder="0" applyAlignment="0" applyProtection="0"/>
    <xf numFmtId="0" fontId="19" fillId="5" borderId="0" applyNumberFormat="0" applyBorder="0" applyAlignment="0" applyProtection="0"/>
    <xf numFmtId="0" fontId="19" fillId="30" borderId="0" applyNumberFormat="0" applyBorder="0" applyAlignment="0" applyProtection="0"/>
    <xf numFmtId="0" fontId="19" fillId="8" borderId="0" applyNumberFormat="0" applyBorder="0" applyAlignment="0" applyProtection="0"/>
    <xf numFmtId="0" fontId="19" fillId="33"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20" fillId="12" borderId="0" applyNumberFormat="0" applyBorder="0" applyAlignment="0" applyProtection="0"/>
    <xf numFmtId="0" fontId="20" fillId="37" borderId="0" applyNumberFormat="0" applyBorder="0" applyAlignment="0" applyProtection="0"/>
    <xf numFmtId="0" fontId="20" fillId="9" borderId="0" applyNumberFormat="0" applyBorder="0" applyAlignment="0" applyProtection="0"/>
    <xf numFmtId="0" fontId="20" fillId="34" borderId="0" applyNumberFormat="0" applyBorder="0" applyAlignment="0" applyProtection="0"/>
    <xf numFmtId="0" fontId="20" fillId="10" borderId="0" applyNumberFormat="0" applyBorder="0" applyAlignment="0" applyProtection="0"/>
    <xf numFmtId="0" fontId="20" fillId="35" borderId="0" applyNumberFormat="0" applyBorder="0" applyAlignment="0" applyProtection="0"/>
    <xf numFmtId="0" fontId="20" fillId="13" borderId="0" applyNumberFormat="0" applyBorder="0" applyAlignment="0" applyProtection="0"/>
    <xf numFmtId="0" fontId="20" fillId="38" borderId="0" applyNumberFormat="0" applyBorder="0" applyAlignment="0" applyProtection="0"/>
    <xf numFmtId="0" fontId="20" fillId="14" borderId="0" applyNumberFormat="0" applyBorder="0" applyAlignment="0" applyProtection="0"/>
    <xf numFmtId="0" fontId="20" fillId="39" borderId="0" applyNumberFormat="0" applyBorder="0" applyAlignment="0" applyProtection="0"/>
    <xf numFmtId="0" fontId="20" fillId="15" borderId="0" applyNumberFormat="0" applyBorder="0" applyAlignment="0" applyProtection="0"/>
    <xf numFmtId="0" fontId="20" fillId="40" borderId="0" applyNumberFormat="0" applyBorder="0" applyAlignment="0" applyProtection="0"/>
    <xf numFmtId="0" fontId="20" fillId="16" borderId="0" applyNumberFormat="0" applyBorder="0" applyAlignment="0" applyProtection="0"/>
    <xf numFmtId="0" fontId="20" fillId="41" borderId="0" applyNumberFormat="0" applyBorder="0" applyAlignment="0" applyProtection="0"/>
    <xf numFmtId="0" fontId="20" fillId="17" borderId="0" applyNumberFormat="0" applyBorder="0" applyAlignment="0" applyProtection="0"/>
    <xf numFmtId="0" fontId="20" fillId="42" borderId="0" applyNumberFormat="0" applyBorder="0" applyAlignment="0" applyProtection="0"/>
    <xf numFmtId="0" fontId="20" fillId="18" borderId="0" applyNumberFormat="0" applyBorder="0" applyAlignment="0" applyProtection="0"/>
    <xf numFmtId="0" fontId="20" fillId="43" borderId="0" applyNumberFormat="0" applyBorder="0" applyAlignment="0" applyProtection="0"/>
    <xf numFmtId="0" fontId="20" fillId="13" borderId="0" applyNumberFormat="0" applyBorder="0" applyAlignment="0" applyProtection="0"/>
    <xf numFmtId="0" fontId="20" fillId="38" borderId="0" applyNumberFormat="0" applyBorder="0" applyAlignment="0" applyProtection="0"/>
    <xf numFmtId="0" fontId="20" fillId="14" borderId="0" applyNumberFormat="0" applyBorder="0" applyAlignment="0" applyProtection="0"/>
    <xf numFmtId="0" fontId="20" fillId="39"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1" fillId="3" borderId="0" applyNumberFormat="0" applyBorder="0" applyAlignment="0" applyProtection="0"/>
    <xf numFmtId="0" fontId="21" fillId="28" borderId="0" applyNumberFormat="0" applyBorder="0" applyAlignment="0" applyProtection="0"/>
    <xf numFmtId="3" fontId="58" fillId="0" borderId="0"/>
    <xf numFmtId="3" fontId="58" fillId="0" borderId="0"/>
    <xf numFmtId="3" fontId="58" fillId="0" borderId="0"/>
    <xf numFmtId="166" fontId="44" fillId="0" borderId="1" applyAlignment="0" applyProtection="0"/>
    <xf numFmtId="166" fontId="44" fillId="0" borderId="1" applyAlignment="0" applyProtection="0"/>
    <xf numFmtId="166" fontId="44" fillId="0" borderId="1" applyAlignment="0" applyProtection="0"/>
    <xf numFmtId="0" fontId="22" fillId="20" borderId="2" applyNumberFormat="0" applyAlignment="0" applyProtection="0"/>
    <xf numFmtId="0" fontId="22" fillId="22" borderId="2" applyNumberFormat="0" applyAlignment="0" applyProtection="0"/>
    <xf numFmtId="0" fontId="23" fillId="21" borderId="3" applyNumberFormat="0" applyAlignment="0" applyProtection="0"/>
    <xf numFmtId="0" fontId="23" fillId="45" borderId="3" applyNumberFormat="0" applyAlignment="0" applyProtection="0"/>
    <xf numFmtId="3" fontId="10" fillId="0" borderId="0" applyFill="0" applyBorder="0" applyAlignment="0" applyProtection="0"/>
    <xf numFmtId="3" fontId="10" fillId="0" borderId="0" applyFill="0" applyBorder="0" applyAlignment="0" applyProtection="0"/>
    <xf numFmtId="164"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0" fontId="24" fillId="0" borderId="0" applyNumberFormat="0" applyFill="0" applyBorder="0" applyAlignment="0" applyProtection="0"/>
    <xf numFmtId="2" fontId="10" fillId="0" borderId="0" applyFill="0" applyBorder="0" applyAlignment="0" applyProtection="0"/>
    <xf numFmtId="2" fontId="10" fillId="0" borderId="0" applyFill="0" applyBorder="0" applyAlignment="0" applyProtection="0"/>
    <xf numFmtId="0" fontId="25" fillId="4" borderId="0" applyNumberFormat="0" applyBorder="0" applyAlignment="0" applyProtection="0"/>
    <xf numFmtId="0" fontId="25" fillId="29" borderId="0" applyNumberFormat="0" applyBorder="0" applyAlignment="0" applyProtection="0"/>
    <xf numFmtId="0" fontId="12" fillId="22"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6" fillId="0" borderId="4"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2" fillId="23" borderId="0" applyNumberFormat="0" applyBorder="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32"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30" fillId="0" borderId="7" applyNumberFormat="0" applyFill="0" applyAlignment="0" applyProtection="0"/>
    <xf numFmtId="0" fontId="31" fillId="24" borderId="0" applyNumberFormat="0" applyBorder="0" applyAlignment="0" applyProtection="0"/>
    <xf numFmtId="0" fontId="31" fillId="46" borderId="0" applyNumberFormat="0" applyBorder="0" applyAlignment="0" applyProtection="0"/>
    <xf numFmtId="0" fontId="46" fillId="0" borderId="0"/>
    <xf numFmtId="0" fontId="46" fillId="0" borderId="0"/>
    <xf numFmtId="0" fontId="46" fillId="0" borderId="0"/>
    <xf numFmtId="173" fontId="10" fillId="0" borderId="0"/>
    <xf numFmtId="173"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10" fillId="0" borderId="0"/>
    <xf numFmtId="0" fontId="8" fillId="0" borderId="0"/>
    <xf numFmtId="0" fontId="8" fillId="0" borderId="0"/>
    <xf numFmtId="0" fontId="8" fillId="0" borderId="0"/>
    <xf numFmtId="0" fontId="8" fillId="0" borderId="0"/>
    <xf numFmtId="0" fontId="10" fillId="25" borderId="8" applyNumberFormat="0" applyFont="0" applyAlignment="0" applyProtection="0"/>
    <xf numFmtId="0" fontId="10" fillId="23" borderId="8" applyNumberFormat="0" applyAlignment="0" applyProtection="0"/>
    <xf numFmtId="0" fontId="33" fillId="20" borderId="9" applyNumberFormat="0" applyAlignment="0" applyProtection="0"/>
    <xf numFmtId="0" fontId="33" fillId="22" borderId="9" applyNumberFormat="0" applyAlignment="0" applyProtection="0"/>
    <xf numFmtId="10" fontId="10" fillId="0" borderId="0" applyFill="0" applyBorder="0" applyAlignment="0" applyProtection="0"/>
    <xf numFmtId="10" fontId="10" fillId="0" borderId="0" applyFill="0" applyBorder="0" applyAlignment="0" applyProtection="0"/>
    <xf numFmtId="3" fontId="60" fillId="0" borderId="0"/>
    <xf numFmtId="3" fontId="60" fillId="0" borderId="0"/>
    <xf numFmtId="3" fontId="60" fillId="0" borderId="0"/>
    <xf numFmtId="0" fontId="34" fillId="0" borderId="0" applyNumberFormat="0" applyFill="0" applyBorder="0" applyAlignment="0" applyProtection="0"/>
    <xf numFmtId="0" fontId="10" fillId="0" borderId="31" applyNumberFormat="0" applyFill="0" applyAlignment="0" applyProtection="0"/>
    <xf numFmtId="0" fontId="10" fillId="0" borderId="31" applyNumberFormat="0" applyFill="0" applyAlignment="0" applyProtection="0"/>
    <xf numFmtId="0" fontId="10" fillId="0" borderId="31" applyNumberFormat="0" applyFill="0" applyAlignment="0" applyProtection="0"/>
    <xf numFmtId="0" fontId="10" fillId="0" borderId="31" applyNumberFormat="0" applyFill="0" applyAlignment="0" applyProtection="0"/>
    <xf numFmtId="0" fontId="35" fillId="0" borderId="10" applyNumberFormat="0" applyFill="0" applyAlignment="0" applyProtection="0"/>
    <xf numFmtId="0" fontId="10" fillId="0" borderId="31" applyNumberFormat="0" applyFill="0" applyAlignment="0" applyProtection="0"/>
    <xf numFmtId="0" fontId="36" fillId="0" borderId="0" applyNumberFormat="0" applyFill="0" applyBorder="0" applyAlignment="0" applyProtection="0"/>
    <xf numFmtId="0" fontId="7" fillId="0" borderId="0"/>
    <xf numFmtId="0" fontId="7" fillId="0" borderId="0"/>
    <xf numFmtId="0" fontId="6" fillId="0" borderId="0"/>
    <xf numFmtId="0" fontId="6" fillId="0" borderId="0"/>
    <xf numFmtId="0" fontId="61" fillId="0" borderId="0">
      <alignment vertical="top"/>
    </xf>
    <xf numFmtId="0" fontId="61" fillId="0" borderId="0">
      <alignment vertical="top"/>
    </xf>
    <xf numFmtId="0" fontId="10" fillId="0" borderId="0"/>
    <xf numFmtId="0" fontId="10" fillId="0" borderId="0"/>
    <xf numFmtId="0" fontId="10" fillId="0" borderId="0"/>
    <xf numFmtId="3" fontId="10" fillId="0" borderId="0" applyFill="0" applyBorder="0" applyAlignment="0" applyProtection="0"/>
    <xf numFmtId="3"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173" fontId="10" fillId="0" borderId="0"/>
    <xf numFmtId="173" fontId="10" fillId="0" borderId="0"/>
    <xf numFmtId="0" fontId="10"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xf numFmtId="10" fontId="10" fillId="0" borderId="0" applyFill="0" applyBorder="0" applyAlignment="0" applyProtection="0"/>
    <xf numFmtId="10" fontId="10" fillId="0" borderId="0" applyFill="0" applyBorder="0" applyAlignment="0" applyProtection="0"/>
    <xf numFmtId="0" fontId="10" fillId="0" borderId="0"/>
    <xf numFmtId="0" fontId="10" fillId="0" borderId="0"/>
    <xf numFmtId="0" fontId="10" fillId="0" borderId="0"/>
    <xf numFmtId="10" fontId="10" fillId="0" borderId="0" applyFill="0" applyBorder="0" applyAlignment="0" applyProtection="0"/>
    <xf numFmtId="0" fontId="10" fillId="0" borderId="0"/>
    <xf numFmtId="0" fontId="10" fillId="0" borderId="0"/>
    <xf numFmtId="10" fontId="10" fillId="0" borderId="0" applyFill="0" applyBorder="0" applyAlignment="0" applyProtection="0"/>
    <xf numFmtId="3"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0" fontId="10" fillId="0" borderId="0"/>
    <xf numFmtId="0" fontId="10" fillId="0" borderId="0"/>
    <xf numFmtId="173" fontId="10" fillId="0" borderId="0"/>
    <xf numFmtId="0" fontId="10" fillId="0" borderId="0"/>
    <xf numFmtId="0" fontId="10" fillId="0" borderId="0"/>
    <xf numFmtId="0" fontId="10" fillId="0" borderId="0"/>
    <xf numFmtId="0" fontId="10" fillId="0" borderId="0">
      <alignment vertical="top"/>
    </xf>
    <xf numFmtId="0" fontId="10" fillId="0" borderId="0"/>
    <xf numFmtId="10" fontId="10" fillId="0" borderId="0" applyFill="0" applyBorder="0" applyAlignment="0" applyProtection="0"/>
    <xf numFmtId="0" fontId="10" fillId="0" borderId="0"/>
    <xf numFmtId="0" fontId="10" fillId="0" borderId="0"/>
    <xf numFmtId="0" fontId="10" fillId="0" borderId="0">
      <alignment vertical="top"/>
    </xf>
    <xf numFmtId="0" fontId="10" fillId="0" borderId="0"/>
    <xf numFmtId="0" fontId="10"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10" fillId="0" borderId="0"/>
    <xf numFmtId="0" fontId="10" fillId="0" borderId="0"/>
    <xf numFmtId="0" fontId="10" fillId="0" borderId="0"/>
    <xf numFmtId="0" fontId="10" fillId="0" borderId="0">
      <alignment vertical="top"/>
    </xf>
    <xf numFmtId="0" fontId="10" fillId="0" borderId="0"/>
    <xf numFmtId="0" fontId="10" fillId="0" borderId="0">
      <alignment vertical="top"/>
    </xf>
    <xf numFmtId="3"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0" fontId="10" fillId="0" borderId="0"/>
    <xf numFmtId="0" fontId="10" fillId="0" borderId="0"/>
    <xf numFmtId="173" fontId="10" fillId="0" borderId="0"/>
    <xf numFmtId="0" fontId="10" fillId="0" borderId="0"/>
    <xf numFmtId="0" fontId="10" fillId="0" borderId="0"/>
    <xf numFmtId="173" fontId="10" fillId="0" borderId="0"/>
    <xf numFmtId="0" fontId="10" fillId="0" borderId="0"/>
    <xf numFmtId="0" fontId="10" fillId="0" borderId="0"/>
    <xf numFmtId="10" fontId="10" fillId="0" borderId="0" applyFill="0" applyBorder="0" applyAlignment="0" applyProtection="0"/>
    <xf numFmtId="0" fontId="10" fillId="0" borderId="0"/>
    <xf numFmtId="0" fontId="10" fillId="0" borderId="0"/>
    <xf numFmtId="0" fontId="10" fillId="0" borderId="0"/>
    <xf numFmtId="170" fontId="10" fillId="0" borderId="0" applyFill="0" applyBorder="0" applyAlignment="0" applyProtection="0"/>
    <xf numFmtId="0" fontId="10" fillId="0" borderId="0"/>
    <xf numFmtId="173" fontId="10" fillId="0" borderId="0"/>
    <xf numFmtId="167" fontId="10" fillId="0" borderId="0" applyFill="0" applyBorder="0" applyAlignment="0" applyProtection="0"/>
    <xf numFmtId="0" fontId="10" fillId="0" borderId="0" applyFill="0" applyBorder="0" applyAlignment="0" applyProtection="0"/>
    <xf numFmtId="3" fontId="10" fillId="0" borderId="0" applyFill="0" applyBorder="0" applyAlignment="0" applyProtection="0"/>
    <xf numFmtId="0" fontId="10" fillId="0" borderId="0"/>
    <xf numFmtId="2" fontId="10" fillId="0" borderId="0" applyFill="0" applyBorder="0" applyAlignment="0" applyProtection="0"/>
    <xf numFmtId="0" fontId="10" fillId="0" borderId="0"/>
    <xf numFmtId="0" fontId="10" fillId="0" borderId="0"/>
    <xf numFmtId="0" fontId="10" fillId="0" borderId="0" applyFill="0" applyBorder="0" applyAlignment="0" applyProtection="0"/>
    <xf numFmtId="0" fontId="10" fillId="0" borderId="0"/>
    <xf numFmtId="170" fontId="10" fillId="0" borderId="0" applyFill="0" applyBorder="0" applyAlignment="0" applyProtection="0"/>
    <xf numFmtId="0" fontId="10" fillId="0" borderId="0"/>
    <xf numFmtId="173" fontId="10" fillId="0" borderId="0"/>
    <xf numFmtId="167" fontId="10" fillId="0" borderId="0" applyFill="0" applyBorder="0" applyAlignment="0" applyProtection="0"/>
    <xf numFmtId="0" fontId="10" fillId="0" borderId="0" applyFill="0" applyBorder="0" applyAlignment="0" applyProtection="0"/>
    <xf numFmtId="0" fontId="10" fillId="0" borderId="0"/>
    <xf numFmtId="3" fontId="10" fillId="0" borderId="0" applyFill="0" applyBorder="0" applyAlignment="0" applyProtection="0"/>
    <xf numFmtId="10" fontId="10" fillId="0" borderId="0" applyFill="0" applyBorder="0" applyAlignment="0" applyProtection="0"/>
    <xf numFmtId="2" fontId="10" fillId="0" borderId="0" applyFill="0" applyBorder="0" applyAlignment="0" applyProtection="0"/>
    <xf numFmtId="167"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173" fontId="10" fillId="0" borderId="0"/>
    <xf numFmtId="0" fontId="10" fillId="0" borderId="0" applyFill="0" applyBorder="0" applyAlignment="0" applyProtection="0"/>
    <xf numFmtId="173" fontId="10" fillId="0" borderId="0"/>
    <xf numFmtId="2" fontId="10" fillId="0" borderId="0" applyFill="0" applyBorder="0" applyAlignment="0" applyProtection="0"/>
    <xf numFmtId="0" fontId="10" fillId="0" borderId="0"/>
    <xf numFmtId="170" fontId="10" fillId="0" borderId="0" applyFill="0" applyBorder="0" applyAlignment="0" applyProtection="0"/>
    <xf numFmtId="0" fontId="10" fillId="0" borderId="0"/>
    <xf numFmtId="3" fontId="10" fillId="0" borderId="0" applyFill="0" applyBorder="0" applyAlignment="0" applyProtection="0"/>
    <xf numFmtId="170" fontId="10" fillId="0" borderId="0" applyFill="0" applyBorder="0" applyAlignment="0" applyProtection="0"/>
    <xf numFmtId="0" fontId="10" fillId="0" borderId="0"/>
    <xf numFmtId="3" fontId="10" fillId="0" borderId="0" applyFill="0" applyBorder="0" applyAlignment="0" applyProtection="0"/>
    <xf numFmtId="167" fontId="10" fillId="0" borderId="0" applyFill="0" applyBorder="0" applyAlignment="0" applyProtection="0"/>
    <xf numFmtId="170" fontId="10" fillId="0" borderId="0" applyFill="0" applyBorder="0" applyAlignment="0" applyProtection="0"/>
    <xf numFmtId="0" fontId="10" fillId="0" borderId="0"/>
    <xf numFmtId="167" fontId="10" fillId="0" borderId="0" applyFill="0" applyBorder="0" applyAlignment="0" applyProtection="0"/>
    <xf numFmtId="0" fontId="10" fillId="0" borderId="0"/>
    <xf numFmtId="0" fontId="10" fillId="0" borderId="0"/>
    <xf numFmtId="10" fontId="10" fillId="0" borderId="0" applyFill="0" applyBorder="0" applyAlignment="0" applyProtection="0"/>
    <xf numFmtId="0" fontId="10" fillId="0" borderId="0"/>
    <xf numFmtId="3" fontId="10" fillId="0" borderId="0" applyFill="0" applyBorder="0" applyAlignment="0" applyProtection="0"/>
    <xf numFmtId="0" fontId="10" fillId="0" borderId="0"/>
    <xf numFmtId="0" fontId="10" fillId="0" borderId="0" applyFill="0" applyBorder="0" applyAlignment="0" applyProtection="0"/>
    <xf numFmtId="0" fontId="10" fillId="0" borderId="0"/>
    <xf numFmtId="10" fontId="10" fillId="0" borderId="0" applyFill="0" applyBorder="0" applyAlignment="0" applyProtection="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0" fillId="0" borderId="0">
      <alignment vertical="top"/>
    </xf>
    <xf numFmtId="0" fontId="1" fillId="0" borderId="0"/>
    <xf numFmtId="0" fontId="1" fillId="0" borderId="0"/>
    <xf numFmtId="0" fontId="1" fillId="0" borderId="0"/>
  </cellStyleXfs>
  <cellXfs count="211">
    <xf numFmtId="0" fontId="0" fillId="0" borderId="0" xfId="0" applyAlignment="1"/>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11" fillId="0" borderId="0" xfId="0" applyFont="1" applyBorder="1" applyAlignment="1">
      <alignment horizontal="center" vertical="center" wrapText="1"/>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26" borderId="0" xfId="0" applyFont="1" applyFill="1" applyAlignment="1">
      <alignment horizontal="center" vertical="center" wrapText="1"/>
    </xf>
    <xf numFmtId="0" fontId="0" fillId="26" borderId="0" xfId="0" applyFill="1" applyAlignment="1"/>
    <xf numFmtId="0" fontId="32" fillId="0" borderId="0" xfId="91">
      <alignment vertical="top"/>
    </xf>
    <xf numFmtId="0" fontId="13" fillId="0" borderId="0" xfId="0" applyFont="1" applyBorder="1" applyAlignment="1">
      <alignment horizontal="center"/>
    </xf>
    <xf numFmtId="0" fontId="13" fillId="0" borderId="0" xfId="0" applyFont="1" applyBorder="1" applyAlignment="1">
      <alignment horizontal="left" wrapText="1"/>
    </xf>
    <xf numFmtId="0" fontId="50" fillId="0" borderId="0" xfId="0" applyFont="1" applyBorder="1" applyAlignment="1">
      <alignment horizontal="center"/>
    </xf>
    <xf numFmtId="0" fontId="11" fillId="0" borderId="16" xfId="0" applyFont="1" applyBorder="1" applyAlignment="1">
      <alignment horizontal="center" vertical="center" wrapText="1"/>
    </xf>
    <xf numFmtId="0" fontId="16" fillId="0" borderId="0" xfId="0" applyFont="1" applyAlignment="1">
      <alignment horizontal="center" vertical="center" wrapText="1"/>
    </xf>
    <xf numFmtId="0" fontId="38" fillId="0" borderId="0" xfId="0" applyFont="1" applyAlignment="1"/>
    <xf numFmtId="0" fontId="11" fillId="0" borderId="15" xfId="0" applyFont="1" applyBorder="1" applyAlignment="1">
      <alignment horizontal="center" vertical="center" wrapText="1"/>
    </xf>
    <xf numFmtId="0" fontId="0" fillId="0" borderId="11" xfId="0" applyBorder="1" applyAlignment="1">
      <alignment horizontal="center" vertical="center"/>
    </xf>
    <xf numFmtId="0" fontId="13" fillId="26" borderId="11" xfId="0" applyFont="1" applyFill="1" applyBorder="1" applyAlignment="1">
      <alignment horizontal="center" vertical="center" wrapText="1"/>
    </xf>
    <xf numFmtId="0" fontId="18" fillId="0" borderId="12" xfId="0" applyFont="1" applyBorder="1" applyAlignment="1">
      <alignment horizontal="center"/>
    </xf>
    <xf numFmtId="0" fontId="53" fillId="26" borderId="16" xfId="0" applyFont="1" applyFill="1" applyBorder="1" applyAlignment="1">
      <alignment horizontal="center" vertical="center" wrapText="1"/>
    </xf>
    <xf numFmtId="0" fontId="40" fillId="26" borderId="13" xfId="0" applyFont="1" applyFill="1" applyBorder="1" applyAlignment="1">
      <alignment horizontal="center" vertical="center" wrapText="1"/>
    </xf>
    <xf numFmtId="0" fontId="39" fillId="0" borderId="11" xfId="0" applyFont="1" applyBorder="1" applyAlignment="1">
      <alignment horizontal="center" vertical="center"/>
    </xf>
    <xf numFmtId="0" fontId="13" fillId="0" borderId="11" xfId="0" applyFont="1" applyFill="1" applyBorder="1" applyAlignment="1">
      <alignment horizontal="center" vertical="center" wrapText="1"/>
    </xf>
    <xf numFmtId="1" fontId="39" fillId="26" borderId="11" xfId="0" applyNumberFormat="1" applyFont="1" applyFill="1" applyBorder="1" applyAlignment="1">
      <alignment horizontal="center" vertical="center"/>
    </xf>
    <xf numFmtId="0" fontId="14" fillId="0" borderId="11" xfId="0" applyFont="1" applyBorder="1" applyAlignment="1">
      <alignment horizontal="center" vertical="center"/>
    </xf>
    <xf numFmtId="0" fontId="11" fillId="0" borderId="0" xfId="257" applyFont="1" applyAlignment="1">
      <alignment horizontal="center" vertical="center" wrapText="1"/>
    </xf>
    <xf numFmtId="0" fontId="10" fillId="0" borderId="0" xfId="257" applyAlignment="1"/>
    <xf numFmtId="0" fontId="13" fillId="0" borderId="1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2" fontId="39" fillId="0" borderId="12" xfId="0" applyNumberFormat="1" applyFont="1" applyBorder="1" applyAlignment="1">
      <alignment horizontal="center" vertical="center"/>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2" fontId="16" fillId="0" borderId="34" xfId="0" applyNumberFormat="1" applyFont="1" applyBorder="1" applyAlignment="1">
      <alignment horizontal="center" vertical="center" wrapText="1"/>
    </xf>
    <xf numFmtId="0" fontId="0" fillId="0" borderId="11" xfId="0" applyBorder="1" applyAlignment="1">
      <alignment horizontal="center" vertical="center" wrapText="1"/>
    </xf>
    <xf numFmtId="0" fontId="13"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40" fillId="26" borderId="19" xfId="0" applyFont="1" applyFill="1" applyBorder="1" applyAlignment="1">
      <alignment horizontal="center" vertical="center" wrapText="1"/>
    </xf>
    <xf numFmtId="0" fontId="0" fillId="0" borderId="14" xfId="0" applyBorder="1" applyAlignment="1">
      <alignment horizontal="center" vertical="center"/>
    </xf>
    <xf numFmtId="0" fontId="55"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132" applyFont="1"/>
    <xf numFmtId="0" fontId="10" fillId="0" borderId="0" xfId="132" applyFont="1"/>
    <xf numFmtId="0" fontId="18" fillId="0" borderId="11" xfId="217" applyFont="1" applyBorder="1" applyAlignment="1">
      <alignment horizontal="center" vertical="center" wrapText="1"/>
    </xf>
    <xf numFmtId="0" fontId="18" fillId="0" borderId="16" xfId="132" applyFont="1" applyBorder="1" applyAlignment="1">
      <alignment horizontal="center" vertical="center" wrapText="1"/>
    </xf>
    <xf numFmtId="0" fontId="18" fillId="0" borderId="11" xfId="132" applyFont="1" applyBorder="1" applyAlignment="1">
      <alignment horizontal="center" vertical="center" wrapText="1"/>
    </xf>
    <xf numFmtId="0" fontId="10" fillId="0" borderId="16" xfId="132" applyFont="1" applyBorder="1" applyAlignment="1">
      <alignment horizontal="center" vertical="center" wrapText="1"/>
    </xf>
    <xf numFmtId="17" fontId="39" fillId="0" borderId="11" xfId="132" applyNumberFormat="1" applyFont="1" applyBorder="1" applyAlignment="1">
      <alignment horizontal="center" vertical="center"/>
    </xf>
    <xf numFmtId="1" fontId="39" fillId="0" borderId="11" xfId="132" applyNumberFormat="1" applyFont="1" applyBorder="1" applyAlignment="1">
      <alignment horizontal="center" vertical="center"/>
    </xf>
    <xf numFmtId="0" fontId="10" fillId="0" borderId="18" xfId="132" applyFont="1" applyBorder="1" applyAlignment="1">
      <alignment horizontal="center" vertical="center" wrapText="1"/>
    </xf>
    <xf numFmtId="165" fontId="39" fillId="0" borderId="11" xfId="132" applyNumberFormat="1" applyFont="1" applyBorder="1" applyAlignment="1">
      <alignment horizontal="center" vertical="center"/>
    </xf>
    <xf numFmtId="46" fontId="39" fillId="0" borderId="11" xfId="132" applyNumberFormat="1" applyFont="1" applyBorder="1" applyAlignment="1">
      <alignment horizontal="center" vertical="center"/>
    </xf>
    <xf numFmtId="0" fontId="10" fillId="0" borderId="17" xfId="132" applyFont="1" applyBorder="1"/>
    <xf numFmtId="0" fontId="18" fillId="0" borderId="12" xfId="217" applyFont="1" applyBorder="1" applyAlignment="1">
      <alignment horizontal="center" vertical="center" wrapText="1"/>
    </xf>
    <xf numFmtId="0" fontId="18" fillId="0" borderId="12" xfId="132" applyFont="1" applyBorder="1" applyAlignment="1">
      <alignment horizontal="center" vertical="center"/>
    </xf>
    <xf numFmtId="2" fontId="39" fillId="0" borderId="12" xfId="132" applyNumberFormat="1" applyFont="1" applyBorder="1" applyAlignment="1">
      <alignment horizontal="center" vertical="center"/>
    </xf>
    <xf numFmtId="0" fontId="39" fillId="0" borderId="11" xfId="0" applyFont="1" applyBorder="1" applyAlignment="1">
      <alignment horizontal="center" vertical="center" wrapText="1"/>
    </xf>
    <xf numFmtId="0" fontId="39" fillId="0" borderId="11" xfId="0" applyFont="1" applyBorder="1" applyAlignment="1">
      <alignment horizontal="justify" vertical="center" wrapText="1"/>
    </xf>
    <xf numFmtId="0" fontId="39" fillId="0" borderId="11" xfId="0" applyFont="1" applyBorder="1" applyAlignment="1">
      <alignment vertical="center" wrapText="1"/>
    </xf>
    <xf numFmtId="0" fontId="39" fillId="0" borderId="11" xfId="0" applyFont="1" applyBorder="1" applyAlignment="1">
      <alignment vertical="center" wrapText="1"/>
    </xf>
    <xf numFmtId="0" fontId="39"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132" applyFont="1" applyBorder="1" applyAlignment="1">
      <alignment horizontal="center" vertical="center" wrapText="1"/>
    </xf>
    <xf numFmtId="0" fontId="0" fillId="0" borderId="17" xfId="132" applyFont="1" applyBorder="1"/>
    <xf numFmtId="0" fontId="0" fillId="0" borderId="18" xfId="132" applyFont="1" applyBorder="1"/>
    <xf numFmtId="0" fontId="0" fillId="0" borderId="33" xfId="132" applyFont="1" applyBorder="1"/>
    <xf numFmtId="0" fontId="0" fillId="0" borderId="34" xfId="132" applyFont="1" applyBorder="1"/>
    <xf numFmtId="1" fontId="39" fillId="0" borderId="14" xfId="132" applyNumberFormat="1" applyFont="1" applyBorder="1" applyAlignment="1">
      <alignment horizontal="center" vertical="center"/>
    </xf>
    <xf numFmtId="2" fontId="39" fillId="0" borderId="15" xfId="132" applyNumberFormat="1" applyFont="1" applyBorder="1" applyAlignment="1">
      <alignment horizontal="center" vertical="center"/>
    </xf>
    <xf numFmtId="0" fontId="39" fillId="0" borderId="20" xfId="0" applyFont="1" applyBorder="1" applyAlignment="1">
      <alignment vertical="center" wrapText="1"/>
    </xf>
    <xf numFmtId="0" fontId="18" fillId="0" borderId="11" xfId="0" applyFont="1" applyBorder="1" applyAlignment="1">
      <alignment horizontal="center" vertical="center"/>
    </xf>
    <xf numFmtId="0" fontId="17" fillId="0" borderId="11" xfId="386" applyFont="1" applyBorder="1" applyAlignment="1">
      <alignment horizontal="center" vertical="top"/>
    </xf>
    <xf numFmtId="0" fontId="10" fillId="0" borderId="11" xfId="386" applyFont="1" applyBorder="1" applyAlignment="1">
      <alignment vertical="center" wrapText="1"/>
    </xf>
    <xf numFmtId="0" fontId="10" fillId="0" borderId="11" xfId="386" applyBorder="1" applyAlignment="1">
      <alignment vertical="center" wrapText="1"/>
    </xf>
    <xf numFmtId="0" fontId="13" fillId="0" borderId="11" xfId="0" applyFont="1" applyBorder="1" applyAlignment="1">
      <alignment horizontal="center" vertical="center" wrapText="1"/>
    </xf>
    <xf numFmtId="0" fontId="52" fillId="0" borderId="11" xfId="0" applyFont="1" applyBorder="1" applyAlignment="1">
      <alignment horizontal="center" vertical="center" wrapText="1"/>
    </xf>
    <xf numFmtId="0" fontId="39" fillId="0" borderId="20" xfId="0" applyFont="1" applyBorder="1" applyAlignment="1">
      <alignment horizontal="center" vertical="center"/>
    </xf>
    <xf numFmtId="0" fontId="18" fillId="0" borderId="11" xfId="0" applyFont="1" applyBorder="1" applyAlignment="1">
      <alignment horizontal="center" vertical="center" wrapText="1"/>
    </xf>
    <xf numFmtId="1" fontId="39" fillId="0" borderId="19" xfId="132" applyNumberFormat="1" applyFont="1" applyBorder="1" applyAlignment="1">
      <alignment horizontal="center" vertical="center"/>
    </xf>
    <xf numFmtId="165" fontId="39" fillId="0" borderId="14" xfId="132" applyNumberFormat="1" applyFont="1" applyBorder="1"/>
    <xf numFmtId="165" fontId="39" fillId="0" borderId="12" xfId="132" applyNumberFormat="1" applyFont="1" applyBorder="1" applyAlignment="1">
      <alignment horizontal="center" vertical="center"/>
    </xf>
    <xf numFmtId="165" fontId="39" fillId="0" borderId="14" xfId="132" applyNumberFormat="1" applyFont="1" applyBorder="1" applyAlignment="1">
      <alignment horizontal="center" vertical="center"/>
    </xf>
    <xf numFmtId="46" fontId="39" fillId="0" borderId="14" xfId="132" applyNumberFormat="1" applyFont="1" applyBorder="1" applyAlignment="1">
      <alignment horizontal="center" vertical="center"/>
    </xf>
    <xf numFmtId="1" fontId="39" fillId="0" borderId="49" xfId="132" applyNumberFormat="1" applyFont="1" applyBorder="1" applyAlignment="1">
      <alignment horizontal="center" vertical="center"/>
    </xf>
    <xf numFmtId="165" fontId="39" fillId="0" borderId="15" xfId="132" applyNumberFormat="1" applyFont="1" applyBorder="1" applyAlignment="1">
      <alignment horizontal="center" vertical="center"/>
    </xf>
    <xf numFmtId="165" fontId="39" fillId="0" borderId="47" xfId="132" applyNumberFormat="1" applyFont="1" applyBorder="1" applyAlignment="1">
      <alignment horizontal="center" vertical="center"/>
    </xf>
    <xf numFmtId="1" fontId="11" fillId="0" borderId="0" xfId="0" applyNumberFormat="1" applyFont="1" applyAlignment="1">
      <alignment horizontal="center" vertical="center" wrapText="1"/>
    </xf>
    <xf numFmtId="0" fontId="17" fillId="0" borderId="17" xfId="132" applyFont="1" applyBorder="1" applyAlignment="1">
      <alignment vertical="center" wrapText="1"/>
    </xf>
    <xf numFmtId="0" fontId="18" fillId="0" borderId="35" xfId="217" applyFont="1" applyBorder="1" applyAlignment="1">
      <alignment horizontal="center" vertical="center" wrapText="1"/>
    </xf>
    <xf numFmtId="0" fontId="18" fillId="0" borderId="21" xfId="217" applyFont="1" applyBorder="1" applyAlignment="1">
      <alignment horizontal="center" vertical="center"/>
    </xf>
    <xf numFmtId="0" fontId="18" fillId="0" borderId="21" xfId="217" applyFont="1" applyBorder="1" applyAlignment="1">
      <alignment horizontal="center" vertical="center" wrapText="1"/>
    </xf>
    <xf numFmtId="0" fontId="18" fillId="0" borderId="36" xfId="217" applyFont="1" applyBorder="1" applyAlignment="1">
      <alignment horizontal="center" vertical="center" wrapText="1"/>
    </xf>
    <xf numFmtId="0" fontId="18" fillId="0" borderId="16" xfId="217" applyFont="1" applyBorder="1" applyAlignment="1">
      <alignment horizontal="center" vertical="center" wrapText="1"/>
    </xf>
    <xf numFmtId="0" fontId="18" fillId="0" borderId="11" xfId="217" applyFont="1" applyBorder="1" applyAlignment="1">
      <alignment horizontal="center" vertical="center"/>
    </xf>
    <xf numFmtId="0" fontId="18" fillId="0" borderId="19" xfId="217" applyFont="1" applyBorder="1" applyAlignment="1">
      <alignment horizontal="center" vertical="center" wrapText="1"/>
    </xf>
    <xf numFmtId="0" fontId="18" fillId="0" borderId="27" xfId="217" applyFont="1" applyBorder="1" applyAlignment="1">
      <alignment horizontal="center" vertical="center" wrapText="1"/>
    </xf>
    <xf numFmtId="0" fontId="18" fillId="0" borderId="17" xfId="217" applyFont="1" applyBorder="1" applyAlignment="1">
      <alignment horizontal="center" vertical="center" wrapText="1"/>
    </xf>
    <xf numFmtId="165" fontId="10" fillId="0" borderId="0" xfId="132" applyNumberFormat="1" applyFont="1"/>
    <xf numFmtId="46" fontId="39" fillId="0" borderId="14" xfId="132" applyNumberFormat="1" applyFont="1" applyBorder="1"/>
    <xf numFmtId="0" fontId="0" fillId="0" borderId="16" xfId="132" applyFont="1" applyBorder="1" applyAlignment="1">
      <alignment horizontal="center" vertical="center"/>
    </xf>
    <xf numFmtId="17" fontId="39" fillId="0" borderId="11" xfId="132" applyNumberFormat="1" applyFont="1" applyBorder="1"/>
    <xf numFmtId="0" fontId="10" fillId="0" borderId="0" xfId="132"/>
    <xf numFmtId="0" fontId="10" fillId="0" borderId="17" xfId="132" applyBorder="1"/>
    <xf numFmtId="0" fontId="10" fillId="0" borderId="16" xfId="132" applyBorder="1" applyAlignment="1">
      <alignment horizontal="center" vertical="center" wrapText="1"/>
    </xf>
    <xf numFmtId="0" fontId="10" fillId="0" borderId="18" xfId="132" applyBorder="1" applyAlignment="1">
      <alignment horizontal="center" vertical="center" wrapText="1"/>
    </xf>
    <xf numFmtId="165" fontId="10" fillId="0" borderId="0" xfId="132" applyNumberFormat="1"/>
    <xf numFmtId="0" fontId="10" fillId="0" borderId="48" xfId="132" applyBorder="1"/>
    <xf numFmtId="0" fontId="17" fillId="0" borderId="16" xfId="386" applyFont="1" applyBorder="1" applyAlignment="1">
      <alignment horizontal="center" vertical="top"/>
    </xf>
    <xf numFmtId="0" fontId="17" fillId="0" borderId="12" xfId="386" applyFont="1" applyBorder="1" applyAlignment="1">
      <alignment horizontal="center" vertical="top"/>
    </xf>
    <xf numFmtId="0" fontId="18" fillId="0" borderId="16" xfId="386" applyFont="1" applyBorder="1" applyAlignment="1">
      <alignment horizontal="center" vertical="center" wrapText="1"/>
    </xf>
    <xf numFmtId="0" fontId="10" fillId="0" borderId="12" xfId="386" applyFont="1" applyBorder="1" applyAlignment="1">
      <alignment horizontal="center" vertical="center" wrapText="1"/>
    </xf>
    <xf numFmtId="0" fontId="18" fillId="0" borderId="13" xfId="386" applyFont="1" applyBorder="1" applyAlignment="1">
      <alignment horizontal="center" vertical="center" wrapText="1"/>
    </xf>
    <xf numFmtId="0" fontId="10" fillId="0" borderId="14" xfId="386" applyFont="1" applyBorder="1" applyAlignment="1">
      <alignment vertical="center" wrapText="1"/>
    </xf>
    <xf numFmtId="0" fontId="13" fillId="0" borderId="11" xfId="0" applyFont="1" applyBorder="1" applyAlignment="1">
      <alignment horizontal="center" vertical="center" wrapText="1"/>
    </xf>
    <xf numFmtId="0" fontId="40" fillId="26" borderId="11" xfId="0" applyFont="1" applyFill="1" applyBorder="1" applyAlignment="1">
      <alignment horizontal="center" vertical="center" wrapText="1"/>
    </xf>
    <xf numFmtId="0" fontId="13" fillId="0" borderId="16" xfId="0" applyFont="1" applyBorder="1" applyAlignment="1">
      <alignment horizontal="center" vertical="center" wrapText="1"/>
    </xf>
    <xf numFmtId="0" fontId="10" fillId="0" borderId="15" xfId="386" applyFont="1" applyBorder="1" applyAlignment="1">
      <alignment horizontal="center" vertical="center" wrapText="1"/>
    </xf>
    <xf numFmtId="1" fontId="39" fillId="26" borderId="14" xfId="0" applyNumberFormat="1" applyFont="1" applyFill="1" applyBorder="1" applyAlignment="1">
      <alignment horizontal="center" vertical="center"/>
    </xf>
    <xf numFmtId="0" fontId="17" fillId="0" borderId="0" xfId="132" applyFont="1" applyBorder="1" applyAlignment="1">
      <alignment vertical="center" wrapText="1"/>
    </xf>
    <xf numFmtId="0" fontId="10" fillId="0" borderId="0" xfId="132" applyFont="1" applyBorder="1"/>
    <xf numFmtId="1" fontId="39" fillId="0" borderId="0" xfId="82" applyNumberFormat="1" applyFont="1" applyBorder="1" applyAlignment="1">
      <alignment horizontal="center" vertical="center" wrapText="1"/>
    </xf>
    <xf numFmtId="17" fontId="18" fillId="0" borderId="0" xfId="132" applyNumberFormat="1" applyFont="1" applyBorder="1" applyAlignment="1">
      <alignment horizontal="center" vertical="center" wrapText="1"/>
    </xf>
    <xf numFmtId="1" fontId="10" fillId="26" borderId="0" xfId="132" applyNumberFormat="1" applyFont="1" applyFill="1" applyBorder="1" applyAlignment="1">
      <alignment horizontal="center" vertical="center" wrapText="1"/>
    </xf>
    <xf numFmtId="2" fontId="10" fillId="26" borderId="0" xfId="132" applyNumberFormat="1" applyFont="1" applyFill="1" applyBorder="1" applyAlignment="1">
      <alignment horizontal="center" vertical="center" wrapText="1"/>
    </xf>
    <xf numFmtId="0" fontId="10" fillId="0" borderId="0" xfId="132" applyFont="1" applyBorder="1" applyAlignment="1">
      <alignment horizontal="center" vertical="center" wrapText="1"/>
    </xf>
    <xf numFmtId="1" fontId="39" fillId="0" borderId="0" xfId="132" applyNumberFormat="1" applyFont="1" applyBorder="1" applyAlignment="1">
      <alignment horizontal="center" vertical="center"/>
    </xf>
    <xf numFmtId="2" fontId="39" fillId="0" borderId="0" xfId="132" applyNumberFormat="1" applyFont="1" applyBorder="1" applyAlignment="1">
      <alignment horizontal="center" vertical="center"/>
    </xf>
    <xf numFmtId="0" fontId="0" fillId="0" borderId="0" xfId="132" applyFont="1" applyBorder="1"/>
    <xf numFmtId="0" fontId="10" fillId="0" borderId="0" xfId="132" applyBorder="1"/>
    <xf numFmtId="1" fontId="39" fillId="0" borderId="0" xfId="132" applyNumberFormat="1" applyFont="1" applyBorder="1" applyAlignment="1">
      <alignment horizontal="center" vertical="center" wrapText="1"/>
    </xf>
    <xf numFmtId="1" fontId="10" fillId="26" borderId="0" xfId="132" applyNumberFormat="1" applyFill="1" applyBorder="1" applyAlignment="1">
      <alignment horizontal="center" vertical="center" wrapText="1"/>
    </xf>
    <xf numFmtId="2" fontId="10" fillId="26" borderId="0" xfId="132" applyNumberFormat="1" applyFill="1" applyBorder="1" applyAlignment="1">
      <alignment horizontal="center" vertical="center" wrapText="1"/>
    </xf>
    <xf numFmtId="0" fontId="18" fillId="0" borderId="0" xfId="217" applyFont="1" applyBorder="1" applyAlignment="1">
      <alignment horizontal="center" vertical="center" wrapText="1"/>
    </xf>
    <xf numFmtId="0" fontId="10" fillId="0" borderId="0" xfId="132" applyBorder="1" applyAlignment="1">
      <alignment horizontal="center" vertical="center" wrapText="1"/>
    </xf>
    <xf numFmtId="165" fontId="0" fillId="0" borderId="0" xfId="132" applyNumberFormat="1" applyFont="1" applyBorder="1"/>
    <xf numFmtId="165" fontId="0" fillId="0" borderId="33" xfId="132" applyNumberFormat="1" applyFont="1" applyBorder="1"/>
    <xf numFmtId="165" fontId="39" fillId="0" borderId="0" xfId="132" applyNumberFormat="1" applyFont="1" applyBorder="1" applyAlignment="1">
      <alignment horizontal="center" vertical="center"/>
    </xf>
    <xf numFmtId="0" fontId="0" fillId="26" borderId="11" xfId="0" applyFill="1" applyBorder="1" applyAlignment="1">
      <alignment horizontal="center" vertical="center"/>
    </xf>
    <xf numFmtId="0" fontId="39" fillId="0" borderId="11" xfId="0" applyFont="1" applyBorder="1" applyAlignment="1">
      <alignment horizont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56" fillId="0" borderId="1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4"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40" fillId="26" borderId="11"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16" xfId="0" applyFont="1" applyBorder="1" applyAlignment="1">
      <alignment horizontal="center" vertical="center" wrapText="1"/>
    </xf>
    <xf numFmtId="0" fontId="17" fillId="0" borderId="39" xfId="132" applyFont="1" applyBorder="1" applyAlignment="1">
      <alignment horizontal="center" vertical="center" wrapText="1"/>
    </xf>
    <xf numFmtId="0" fontId="17" fillId="0" borderId="30" xfId="132" applyFont="1" applyBorder="1" applyAlignment="1">
      <alignment horizontal="center" vertical="center" wrapText="1"/>
    </xf>
    <xf numFmtId="0" fontId="17" fillId="0" borderId="29" xfId="132" applyFont="1" applyBorder="1" applyAlignment="1">
      <alignment horizontal="center" vertical="center" wrapText="1"/>
    </xf>
    <xf numFmtId="0" fontId="10" fillId="0" borderId="37" xfId="132" applyFont="1" applyBorder="1" applyAlignment="1">
      <alignment horizontal="center" vertical="center" wrapText="1"/>
    </xf>
    <xf numFmtId="0" fontId="10" fillId="0" borderId="38" xfId="132" applyFont="1" applyBorder="1" applyAlignment="1">
      <alignment horizontal="center" vertical="center" wrapText="1"/>
    </xf>
    <xf numFmtId="0" fontId="0" fillId="0" borderId="13" xfId="132" applyFont="1" applyBorder="1" applyAlignment="1">
      <alignment horizontal="center"/>
    </xf>
    <xf numFmtId="0" fontId="0" fillId="0" borderId="14" xfId="132" applyFont="1" applyBorder="1" applyAlignment="1">
      <alignment horizontal="center"/>
    </xf>
    <xf numFmtId="0" fontId="40" fillId="0" borderId="28" xfId="0" applyFont="1" applyBorder="1" applyAlignment="1">
      <alignment horizontal="center" vertical="center" wrapText="1"/>
    </xf>
    <xf numFmtId="0" fontId="40" fillId="0" borderId="20" xfId="0" applyFont="1" applyBorder="1" applyAlignment="1">
      <alignment horizontal="center" vertical="center" wrapText="1"/>
    </xf>
    <xf numFmtId="0" fontId="17" fillId="0" borderId="22" xfId="132" applyFont="1" applyBorder="1" applyAlignment="1">
      <alignment horizontal="center" vertical="center" wrapText="1"/>
    </xf>
    <xf numFmtId="0" fontId="17" fillId="0" borderId="23" xfId="132" applyFont="1" applyBorder="1" applyAlignment="1">
      <alignment horizontal="center" vertical="center" wrapText="1"/>
    </xf>
    <xf numFmtId="0" fontId="17" fillId="0" borderId="24" xfId="132" applyFont="1" applyBorder="1" applyAlignment="1">
      <alignment horizontal="center" vertical="center" wrapText="1"/>
    </xf>
    <xf numFmtId="0" fontId="10" fillId="0" borderId="37" xfId="132" applyBorder="1" applyAlignment="1">
      <alignment horizontal="center" vertical="center" wrapText="1"/>
    </xf>
    <xf numFmtId="0" fontId="10" fillId="0" borderId="38" xfId="132" applyBorder="1" applyAlignment="1">
      <alignment horizontal="center" vertical="center" wrapText="1"/>
    </xf>
    <xf numFmtId="0" fontId="55" fillId="0" borderId="22" xfId="414" applyFont="1" applyBorder="1" applyAlignment="1">
      <alignment horizontal="center" vertical="center" wrapText="1"/>
    </xf>
    <xf numFmtId="0" fontId="55" fillId="0" borderId="23" xfId="414" applyFont="1" applyBorder="1" applyAlignment="1">
      <alignment horizontal="center" vertical="center" wrapText="1"/>
    </xf>
    <xf numFmtId="0" fontId="55" fillId="0" borderId="24" xfId="414" applyFont="1" applyBorder="1" applyAlignment="1">
      <alignment horizontal="center" vertical="center" wrapText="1"/>
    </xf>
    <xf numFmtId="0" fontId="40" fillId="0" borderId="28" xfId="414" applyFont="1" applyBorder="1" applyAlignment="1">
      <alignment horizontal="center" vertical="center" wrapText="1"/>
    </xf>
    <xf numFmtId="0" fontId="40" fillId="0" borderId="20" xfId="414" applyFont="1" applyBorder="1" applyAlignment="1">
      <alignment horizontal="center" vertical="center" wrapText="1"/>
    </xf>
    <xf numFmtId="0" fontId="40" fillId="0" borderId="11" xfId="414" applyFont="1" applyBorder="1" applyAlignment="1">
      <alignment horizontal="center" vertical="center" wrapText="1"/>
    </xf>
    <xf numFmtId="0" fontId="40" fillId="0" borderId="12" xfId="414" applyFont="1" applyBorder="1" applyAlignment="1">
      <alignment horizontal="center" vertical="center" wrapText="1"/>
    </xf>
    <xf numFmtId="0" fontId="10" fillId="0" borderId="13" xfId="132" applyBorder="1" applyAlignment="1">
      <alignment horizontal="center" vertical="center" wrapText="1"/>
    </xf>
    <xf numFmtId="0" fontId="10" fillId="0" borderId="14" xfId="132" applyBorder="1" applyAlignment="1">
      <alignment horizontal="center" vertical="center" wrapText="1"/>
    </xf>
    <xf numFmtId="0" fontId="15"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57" fillId="0" borderId="11" xfId="257" applyFont="1" applyBorder="1" applyAlignment="1">
      <alignment horizontal="center" vertical="center" wrapText="1"/>
    </xf>
    <xf numFmtId="0" fontId="40" fillId="0" borderId="11" xfId="257" applyFont="1" applyBorder="1" applyAlignment="1">
      <alignment horizontal="center" vertical="center" wrapText="1"/>
    </xf>
    <xf numFmtId="0" fontId="40" fillId="0" borderId="11" xfId="257" applyFont="1" applyFill="1" applyBorder="1" applyAlignment="1">
      <alignment horizontal="center" vertical="center" wrapText="1"/>
    </xf>
    <xf numFmtId="0" fontId="13" fillId="0" borderId="11" xfId="257" applyFont="1" applyFill="1" applyBorder="1" applyAlignment="1">
      <alignment horizontal="center" vertical="center" wrapText="1"/>
    </xf>
    <xf numFmtId="0" fontId="63" fillId="0" borderId="40"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42"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44"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5" xfId="0" applyFont="1" applyBorder="1" applyAlignment="1">
      <alignment horizontal="center" vertical="center" wrapText="1"/>
    </xf>
    <xf numFmtId="0" fontId="39" fillId="0" borderId="11" xfId="0" applyFont="1" applyBorder="1" applyAlignment="1">
      <alignment vertical="center" wrapText="1"/>
    </xf>
    <xf numFmtId="0" fontId="14" fillId="0" borderId="11" xfId="0" applyFont="1" applyBorder="1" applyAlignment="1">
      <alignment horizontal="left" vertical="center" wrapText="1" indent="1"/>
    </xf>
    <xf numFmtId="0" fontId="18" fillId="0" borderId="11" xfId="0" applyFont="1" applyBorder="1" applyAlignment="1">
      <alignment horizontal="center" vertical="center" wrapText="1"/>
    </xf>
    <xf numFmtId="0" fontId="62" fillId="0" borderId="11" xfId="0" applyFont="1" applyBorder="1" applyAlignment="1">
      <alignment horizontal="center" vertical="center"/>
    </xf>
    <xf numFmtId="0" fontId="13" fillId="0" borderId="11" xfId="0" applyFont="1" applyBorder="1" applyAlignment="1">
      <alignment horizontal="center" vertical="center"/>
    </xf>
  </cellXfs>
  <cellStyles count="582">
    <cellStyle name="??                          " xfId="1"/>
    <cellStyle name="??                           1" xfId="260"/>
    <cellStyle name="??                           2" xfId="2"/>
    <cellStyle name="??                           2 2" xfId="415"/>
    <cellStyle name="??                           3" xfId="3"/>
    <cellStyle name="??                           3 2" xfId="416"/>
    <cellStyle name="??                          _SoP002 (2)" xfId="4"/>
    <cellStyle name="_Accident sop00-2" xfId="5"/>
    <cellStyle name="_Accident sop00-2 2" xfId="130"/>
    <cellStyle name="_Accident sop00-2 2 2" xfId="445"/>
    <cellStyle name="_Accident sop00-2 3" xfId="139"/>
    <cellStyle name="_Accident sop00-2 3 2" xfId="453"/>
    <cellStyle name="_Accident sop00-2 4" xfId="192"/>
    <cellStyle name="_Accident sop00-2 4 2" xfId="501"/>
    <cellStyle name="_Accident sop00-2 5" xfId="206"/>
    <cellStyle name="_Accident sop00-2 5 2" xfId="513"/>
    <cellStyle name="_Accident sop00-2 6" xfId="230"/>
    <cellStyle name="_Accident sop00-2 6 2" xfId="535"/>
    <cellStyle name="_Accident sop00-2 7" xfId="213"/>
    <cellStyle name="_Accident sop00-2 7 2" xfId="519"/>
    <cellStyle name="_Accident sop00-2 8" xfId="240"/>
    <cellStyle name="_Accident sop00-2 8 2" xfId="541"/>
    <cellStyle name="_Accident sop00-2 9" xfId="417"/>
    <cellStyle name="•W€_G7ATD" xfId="6"/>
    <cellStyle name="20% - Accent1" xfId="7" builtinId="30" customBuiltin="1"/>
    <cellStyle name="20% - Accent1 2" xfId="261"/>
    <cellStyle name="20% - Accent1 2 2" xfId="262"/>
    <cellStyle name="20% - Accent2" xfId="8" builtinId="34" customBuiltin="1"/>
    <cellStyle name="20% - Accent2 2" xfId="263"/>
    <cellStyle name="20% - Accent2 2 2" xfId="264"/>
    <cellStyle name="20% - Accent3" xfId="9" builtinId="38" customBuiltin="1"/>
    <cellStyle name="20% - Accent3 2" xfId="265"/>
    <cellStyle name="20% - Accent3 2 2" xfId="266"/>
    <cellStyle name="20% - Accent4" xfId="10" builtinId="42" customBuiltin="1"/>
    <cellStyle name="20% - Accent4 2" xfId="267"/>
    <cellStyle name="20% - Accent4 2 2" xfId="268"/>
    <cellStyle name="20% - Accent5" xfId="11" builtinId="46" customBuiltin="1"/>
    <cellStyle name="20% - Accent5 2" xfId="269"/>
    <cellStyle name="20% - Accent5 2 2" xfId="270"/>
    <cellStyle name="20% - Accent6" xfId="12" builtinId="50" customBuiltin="1"/>
    <cellStyle name="20% - Accent6 2" xfId="271"/>
    <cellStyle name="20% - Accent6 2 2" xfId="272"/>
    <cellStyle name="40% - Accent1" xfId="13" builtinId="31" customBuiltin="1"/>
    <cellStyle name="40% - Accent1 2" xfId="273"/>
    <cellStyle name="40% - Accent1 2 2" xfId="274"/>
    <cellStyle name="40% - Accent2" xfId="14" builtinId="35" customBuiltin="1"/>
    <cellStyle name="40% - Accent2 2" xfId="275"/>
    <cellStyle name="40% - Accent2 2 2" xfId="276"/>
    <cellStyle name="40% - Accent3" xfId="15" builtinId="39" customBuiltin="1"/>
    <cellStyle name="40% - Accent3 2" xfId="277"/>
    <cellStyle name="40% - Accent3 2 2" xfId="278"/>
    <cellStyle name="40% - Accent4" xfId="16" builtinId="43" customBuiltin="1"/>
    <cellStyle name="40% - Accent4 2" xfId="279"/>
    <cellStyle name="40% - Accent4 2 2" xfId="280"/>
    <cellStyle name="40% - Accent5" xfId="17" builtinId="47" customBuiltin="1"/>
    <cellStyle name="40% - Accent5 2" xfId="281"/>
    <cellStyle name="40% - Accent5 2 2" xfId="282"/>
    <cellStyle name="40% - Accent6" xfId="18" builtinId="51" customBuiltin="1"/>
    <cellStyle name="40% - Accent6 2" xfId="283"/>
    <cellStyle name="40% - Accent6 2 2" xfId="284"/>
    <cellStyle name="60% - Accent1" xfId="19" builtinId="32" customBuiltin="1"/>
    <cellStyle name="60% - Accent1 2" xfId="285"/>
    <cellStyle name="60% - Accent1 2 2" xfId="286"/>
    <cellStyle name="60% - Accent2" xfId="20" builtinId="36" customBuiltin="1"/>
    <cellStyle name="60% - Accent2 2" xfId="287"/>
    <cellStyle name="60% - Accent2 2 2" xfId="288"/>
    <cellStyle name="60% - Accent3" xfId="21" builtinId="40" customBuiltin="1"/>
    <cellStyle name="60% - Accent3 2" xfId="289"/>
    <cellStyle name="60% - Accent3 2 2" xfId="290"/>
    <cellStyle name="60% - Accent4" xfId="22" builtinId="44" customBuiltin="1"/>
    <cellStyle name="60% - Accent4 2" xfId="291"/>
    <cellStyle name="60% - Accent4 2 2" xfId="292"/>
    <cellStyle name="60% - Accent5" xfId="23" builtinId="48" customBuiltin="1"/>
    <cellStyle name="60% - Accent5 2" xfId="293"/>
    <cellStyle name="60% - Accent5 2 2" xfId="294"/>
    <cellStyle name="60% - Accent6" xfId="24" builtinId="52" customBuiltin="1"/>
    <cellStyle name="60% - Accent6 2" xfId="295"/>
    <cellStyle name="60% - Accent6 2 2" xfId="296"/>
    <cellStyle name="Accent1" xfId="25" builtinId="29" customBuiltin="1"/>
    <cellStyle name="Accent1 2" xfId="297"/>
    <cellStyle name="Accent1 2 2" xfId="298"/>
    <cellStyle name="Accent2" xfId="26" builtinId="33" customBuiltin="1"/>
    <cellStyle name="Accent2 2" xfId="299"/>
    <cellStyle name="Accent2 2 2" xfId="300"/>
    <cellStyle name="Accent3" xfId="27" builtinId="37" customBuiltin="1"/>
    <cellStyle name="Accent3 2" xfId="301"/>
    <cellStyle name="Accent3 2 2" xfId="302"/>
    <cellStyle name="Accent4" xfId="28" builtinId="41" customBuiltin="1"/>
    <cellStyle name="Accent4 2" xfId="303"/>
    <cellStyle name="Accent4 2 2" xfId="304"/>
    <cellStyle name="Accent5" xfId="29" builtinId="45" customBuiltin="1"/>
    <cellStyle name="Accent5 2" xfId="305"/>
    <cellStyle name="Accent5 2 2" xfId="306"/>
    <cellStyle name="Accent6" xfId="30" builtinId="49" customBuiltin="1"/>
    <cellStyle name="Accent6 2" xfId="307"/>
    <cellStyle name="Accent6 2 2" xfId="308"/>
    <cellStyle name="AeE­ [0]_INQUIRY ¿μ¾÷AßAø " xfId="31"/>
    <cellStyle name="AeE­_INQUIRY ¿μ¾÷AßAø " xfId="32"/>
    <cellStyle name="AÞ¸¶ [0]_INQUIRY ¿?¾÷AßAø " xfId="33"/>
    <cellStyle name="AÞ¸¶_INQUIRY ¿?¾÷AßAø " xfId="34"/>
    <cellStyle name="Bad" xfId="35" builtinId="27" customBuiltin="1"/>
    <cellStyle name="Bad 2" xfId="309"/>
    <cellStyle name="Bad 2 2" xfId="310"/>
    <cellStyle name="Black" xfId="36"/>
    <cellStyle name="Black 1" xfId="311"/>
    <cellStyle name="Black 2" xfId="312"/>
    <cellStyle name="Black_Accident 2009-10 Sabarmati Circle" xfId="313"/>
    <cellStyle name="Border" xfId="37"/>
    <cellStyle name="Border 1" xfId="314"/>
    <cellStyle name="Border 2" xfId="315"/>
    <cellStyle name="Border_Accident 2009-10 Sabarmati Circle" xfId="316"/>
    <cellStyle name="C?AØ_¿?¾÷CoE² " xfId="38"/>
    <cellStyle name="C￥AØ_¿μ¾÷CoE² " xfId="39"/>
    <cellStyle name="Calculation" xfId="40" builtinId="22" customBuiltin="1"/>
    <cellStyle name="Calculation 2" xfId="317"/>
    <cellStyle name="Calculation 2 2" xfId="318"/>
    <cellStyle name="Check Cell" xfId="41" builtinId="23" customBuiltin="1"/>
    <cellStyle name="Check Cell 2" xfId="319"/>
    <cellStyle name="Check Cell 2 2" xfId="320"/>
    <cellStyle name="Comma0" xfId="42"/>
    <cellStyle name="Comma0 1" xfId="321"/>
    <cellStyle name="Comma0 10" xfId="244"/>
    <cellStyle name="Comma0 10 2" xfId="545"/>
    <cellStyle name="Comma0 2" xfId="43"/>
    <cellStyle name="Comma0 2 2" xfId="418"/>
    <cellStyle name="Comma0 3" xfId="44"/>
    <cellStyle name="Comma0 3 2" xfId="419"/>
    <cellStyle name="Comma0 4" xfId="133"/>
    <cellStyle name="Comma0 4 2" xfId="447"/>
    <cellStyle name="Comma0 5" xfId="175"/>
    <cellStyle name="Comma0 5 2" xfId="485"/>
    <cellStyle name="Comma0 6" xfId="199"/>
    <cellStyle name="Comma0 6 2" xfId="507"/>
    <cellStyle name="Comma0 7" xfId="214"/>
    <cellStyle name="Comma0 7 2" xfId="520"/>
    <cellStyle name="Comma0 8" xfId="228"/>
    <cellStyle name="Comma0 8 2" xfId="533"/>
    <cellStyle name="Comma0 9" xfId="231"/>
    <cellStyle name="Comma0 9 2" xfId="536"/>
    <cellStyle name="Comma0_Accident 2009-10 Sabarmati Circle" xfId="322"/>
    <cellStyle name="Currency 2" xfId="323"/>
    <cellStyle name="Currency0" xfId="45"/>
    <cellStyle name="Currency0 1" xfId="324"/>
    <cellStyle name="Currency0 10" xfId="239"/>
    <cellStyle name="Currency0 10 2" xfId="540"/>
    <cellStyle name="Currency0 2" xfId="46"/>
    <cellStyle name="Currency0 2 2" xfId="420"/>
    <cellStyle name="Currency0 3" xfId="47"/>
    <cellStyle name="Currency0 3 2" xfId="421"/>
    <cellStyle name="Currency0 4" xfId="134"/>
    <cellStyle name="Currency0 4 2" xfId="448"/>
    <cellStyle name="Currency0 5" xfId="176"/>
    <cellStyle name="Currency0 5 2" xfId="486"/>
    <cellStyle name="Currency0 6" xfId="197"/>
    <cellStyle name="Currency0 6 2" xfId="505"/>
    <cellStyle name="Currency0 7" xfId="211"/>
    <cellStyle name="Currency0 7 2" xfId="517"/>
    <cellStyle name="Currency0 8" xfId="218"/>
    <cellStyle name="Currency0 8 2" xfId="523"/>
    <cellStyle name="Currency0 9" xfId="232"/>
    <cellStyle name="Currency0 9 2" xfId="537"/>
    <cellStyle name="Currency0_Accident 2009-10 Sabarmati Circle" xfId="325"/>
    <cellStyle name="Date" xfId="48"/>
    <cellStyle name="Date 1" xfId="326"/>
    <cellStyle name="Date 10" xfId="246"/>
    <cellStyle name="Date 10 2" xfId="547"/>
    <cellStyle name="Date 2" xfId="49"/>
    <cellStyle name="Date 2 2" xfId="422"/>
    <cellStyle name="Date 3" xfId="50"/>
    <cellStyle name="Date 3 2" xfId="423"/>
    <cellStyle name="Date 4" xfId="135"/>
    <cellStyle name="Date 4 2" xfId="449"/>
    <cellStyle name="Date 5" xfId="177"/>
    <cellStyle name="Date 5 2" xfId="487"/>
    <cellStyle name="Date 6" xfId="198"/>
    <cellStyle name="Date 6 2" xfId="506"/>
    <cellStyle name="Date 7" xfId="212"/>
    <cellStyle name="Date 7 2" xfId="518"/>
    <cellStyle name="Date 8" xfId="205"/>
    <cellStyle name="Date 8 2" xfId="512"/>
    <cellStyle name="Date 9" xfId="222"/>
    <cellStyle name="Date 9 2" xfId="527"/>
    <cellStyle name="Date_Accident 2009-10 Sabarmati Circle" xfId="327"/>
    <cellStyle name="Dezimal [0]_laroux" xfId="51"/>
    <cellStyle name="Dezimal_laroux" xfId="52"/>
    <cellStyle name="Euro" xfId="53"/>
    <cellStyle name="Euro 1" xfId="328"/>
    <cellStyle name="Euro 10" xfId="233"/>
    <cellStyle name="Euro 10 2" xfId="538"/>
    <cellStyle name="Euro 2" xfId="54"/>
    <cellStyle name="Euro 2 2" xfId="424"/>
    <cellStyle name="Euro 3" xfId="55"/>
    <cellStyle name="Euro 3 2" xfId="425"/>
    <cellStyle name="Euro 4" xfId="136"/>
    <cellStyle name="Euro 4 2" xfId="450"/>
    <cellStyle name="Euro 5" xfId="178"/>
    <cellStyle name="Euro 5 2" xfId="488"/>
    <cellStyle name="Euro 6" xfId="194"/>
    <cellStyle name="Euro 6 2" xfId="502"/>
    <cellStyle name="Euro 7" xfId="208"/>
    <cellStyle name="Euro 7 2" xfId="514"/>
    <cellStyle name="Euro 8" xfId="229"/>
    <cellStyle name="Euro 8 2" xfId="534"/>
    <cellStyle name="Euro 9" xfId="226"/>
    <cellStyle name="Euro 9 2" xfId="531"/>
    <cellStyle name="Euro_Accident 2009-10 Sabarmati Circle" xfId="329"/>
    <cellStyle name="Explanatory Text" xfId="56" builtinId="53" customBuiltin="1"/>
    <cellStyle name="Explanatory Text 2" xfId="330"/>
    <cellStyle name="Fixed" xfId="57"/>
    <cellStyle name="Fixed 1" xfId="331"/>
    <cellStyle name="Fixed 10" xfId="219"/>
    <cellStyle name="Fixed 10 2" xfId="524"/>
    <cellStyle name="Fixed 2" xfId="58"/>
    <cellStyle name="Fixed 2 2" xfId="426"/>
    <cellStyle name="Fixed 3" xfId="59"/>
    <cellStyle name="Fixed 3 2" xfId="427"/>
    <cellStyle name="Fixed 4" xfId="137"/>
    <cellStyle name="Fixed 4 2" xfId="451"/>
    <cellStyle name="Fixed 5" xfId="179"/>
    <cellStyle name="Fixed 5 2" xfId="489"/>
    <cellStyle name="Fixed 6" xfId="201"/>
    <cellStyle name="Fixed 6 2" xfId="509"/>
    <cellStyle name="Fixed 7" xfId="216"/>
    <cellStyle name="Fixed 7 2" xfId="522"/>
    <cellStyle name="Fixed 8" xfId="224"/>
    <cellStyle name="Fixed 8 2" xfId="529"/>
    <cellStyle name="Fixed 9" xfId="220"/>
    <cellStyle name="Fixed 9 2" xfId="525"/>
    <cellStyle name="Fixed_Accident 2009-10 Sabarmati Circle" xfId="332"/>
    <cellStyle name="Good" xfId="60" builtinId="26" customBuiltin="1"/>
    <cellStyle name="Good 2" xfId="333"/>
    <cellStyle name="Good 2 2" xfId="334"/>
    <cellStyle name="Grey" xfId="61"/>
    <cellStyle name="Grey 1" xfId="335"/>
    <cellStyle name="Grey 2" xfId="62"/>
    <cellStyle name="Grey 3" xfId="63"/>
    <cellStyle name="Grey_SoP002 (2)" xfId="64"/>
    <cellStyle name="Heading 1" xfId="65" builtinId="16" customBuiltin="1"/>
    <cellStyle name="Heading 1 1" xfId="336"/>
    <cellStyle name="Heading 1 2" xfId="337"/>
    <cellStyle name="Heading 1 3" xfId="338"/>
    <cellStyle name="Heading 1 3 2" xfId="339"/>
    <cellStyle name="Heading 2" xfId="66" builtinId="17" customBuiltin="1"/>
    <cellStyle name="Heading 2 1" xfId="340"/>
    <cellStyle name="Heading 2 2" xfId="341"/>
    <cellStyle name="Heading 2 3" xfId="342"/>
    <cellStyle name="Heading 2 3 2" xfId="343"/>
    <cellStyle name="Heading 3" xfId="67" builtinId="18" customBuiltin="1"/>
    <cellStyle name="Heading 3 2" xfId="344"/>
    <cellStyle name="Heading 4" xfId="68" builtinId="19" customBuiltin="1"/>
    <cellStyle name="Heading 4 2" xfId="345"/>
    <cellStyle name="Input" xfId="69" builtinId="20" customBuiltin="1"/>
    <cellStyle name="Input [yellow]" xfId="70"/>
    <cellStyle name="Input [yellow] 1" xfId="346"/>
    <cellStyle name="Input [yellow] 2" xfId="71"/>
    <cellStyle name="Input [yellow] 3" xfId="72"/>
    <cellStyle name="Input [yellow]_SoP002 (2)" xfId="73"/>
    <cellStyle name="Input 10" xfId="347"/>
    <cellStyle name="Input 11" xfId="348"/>
    <cellStyle name="Input 12" xfId="349"/>
    <cellStyle name="Input 2" xfId="350"/>
    <cellStyle name="Input 2 2" xfId="351"/>
    <cellStyle name="Input 3" xfId="352"/>
    <cellStyle name="Input 4" xfId="353"/>
    <cellStyle name="Input 5" xfId="354"/>
    <cellStyle name="Input 6" xfId="355"/>
    <cellStyle name="Input 7" xfId="356"/>
    <cellStyle name="Input 8" xfId="357"/>
    <cellStyle name="Input 9" xfId="358"/>
    <cellStyle name="Linked Cell" xfId="74" builtinId="24" customBuiltin="1"/>
    <cellStyle name="Linked Cell 2" xfId="359"/>
    <cellStyle name="Milliers [0]_laroux" xfId="75"/>
    <cellStyle name="Milliers_laroux" xfId="76"/>
    <cellStyle name="Neutral" xfId="77" builtinId="28" customBuiltin="1"/>
    <cellStyle name="Neutral 2" xfId="360"/>
    <cellStyle name="Neutral 2 2" xfId="361"/>
    <cellStyle name="Non défini" xfId="78"/>
    <cellStyle name="Non défini 1" xfId="362"/>
    <cellStyle name="Non défini 2" xfId="363"/>
    <cellStyle name="Non défini_Accident 2009-10 Sabarmati Circle" xfId="364"/>
    <cellStyle name="Normal" xfId="0" builtinId="0"/>
    <cellStyle name="Normal - Style1" xfId="79"/>
    <cellStyle name="Normal - Style1 1" xfId="365"/>
    <cellStyle name="Normal - Style1 10" xfId="223"/>
    <cellStyle name="Normal - Style1 10 2" xfId="528"/>
    <cellStyle name="Normal - Style1 2" xfId="80"/>
    <cellStyle name="Normal - Style1 2 2" xfId="428"/>
    <cellStyle name="Normal - Style1 3" xfId="81"/>
    <cellStyle name="Normal - Style1 3 2" xfId="429"/>
    <cellStyle name="Normal - Style1 4" xfId="140"/>
    <cellStyle name="Normal - Style1 4 2" xfId="454"/>
    <cellStyle name="Normal - Style1 5" xfId="182"/>
    <cellStyle name="Normal - Style1 5 2" xfId="492"/>
    <cellStyle name="Normal - Style1 6" xfId="196"/>
    <cellStyle name="Normal - Style1 6 2" xfId="504"/>
    <cellStyle name="Normal - Style1 7" xfId="210"/>
    <cellStyle name="Normal - Style1 7 2" xfId="516"/>
    <cellStyle name="Normal - Style1 8" xfId="221"/>
    <cellStyle name="Normal - Style1 8 2" xfId="526"/>
    <cellStyle name="Normal - Style1 9" xfId="185"/>
    <cellStyle name="Normal - Style1 9 2" xfId="495"/>
    <cellStyle name="Normal - Style1_Accident 2009-10 Sabarmati Circle" xfId="366"/>
    <cellStyle name="Normal 10" xfId="258"/>
    <cellStyle name="Normal 10 2" xfId="254"/>
    <cellStyle name="Normal 10 3" xfId="551"/>
    <cellStyle name="Normal 100" xfId="367"/>
    <cellStyle name="Normal 100 2" xfId="368"/>
    <cellStyle name="Normal 100 2 2" xfId="554"/>
    <cellStyle name="Normal 100 3" xfId="553"/>
    <cellStyle name="Normal 103" xfId="412"/>
    <cellStyle name="Normal 103 2" xfId="571"/>
    <cellStyle name="Normal 103 3" xfId="573"/>
    <cellStyle name="Normal 103 3 2" xfId="575"/>
    <cellStyle name="Normal 103 3 2 2" xfId="581"/>
    <cellStyle name="Normal 103 3 3" xfId="577"/>
    <cellStyle name="Normal 103 3 4" xfId="580"/>
    <cellStyle name="Normal 11" xfId="369"/>
    <cellStyle name="Normal 11 2" xfId="251"/>
    <cellStyle name="Normal 11 3" xfId="555"/>
    <cellStyle name="Normal 12" xfId="370"/>
    <cellStyle name="Normal 12 2" xfId="556"/>
    <cellStyle name="Normal 13" xfId="371"/>
    <cellStyle name="Normal 13 2" xfId="409"/>
    <cellStyle name="Normal 13 2 2" xfId="568"/>
    <cellStyle name="Normal 13 3" xfId="557"/>
    <cellStyle name="Normal 14" xfId="237"/>
    <cellStyle name="Normal 15" xfId="234"/>
    <cellStyle name="Normal 16" xfId="372"/>
    <cellStyle name="Normal 16 2" xfId="558"/>
    <cellStyle name="Normal 17" xfId="373"/>
    <cellStyle name="Normal 18" xfId="259"/>
    <cellStyle name="Normal 18 2" xfId="552"/>
    <cellStyle name="Normal 19" xfId="374"/>
    <cellStyle name="Normal 19 2" xfId="559"/>
    <cellStyle name="Normal 2" xfId="82"/>
    <cellStyle name="Normal 2 10" xfId="235"/>
    <cellStyle name="Normal 2 11" xfId="414"/>
    <cellStyle name="Normal 2 12" xfId="578"/>
    <cellStyle name="Normal 2 2" xfId="83"/>
    <cellStyle name="Normal 2 2 10" xfId="132"/>
    <cellStyle name="Normal 2 2 11" xfId="227"/>
    <cellStyle name="Normal 2 2 11 2" xfId="532"/>
    <cellStyle name="Normal 2 2 12" xfId="238"/>
    <cellStyle name="Normal 2 2 12 2" xfId="539"/>
    <cellStyle name="Normal 2 2 13" xfId="245"/>
    <cellStyle name="Normal 2 2 13 2" xfId="546"/>
    <cellStyle name="Normal 2 2 2" xfId="124"/>
    <cellStyle name="Normal 2 2 2 2" xfId="141"/>
    <cellStyle name="Normal 2 2 2 2 2" xfId="455"/>
    <cellStyle name="Normal 2 2 2 3" xfId="183"/>
    <cellStyle name="Normal 2 2 2 3 2" xfId="493"/>
    <cellStyle name="Normal 2 2 2 4" xfId="149"/>
    <cellStyle name="Normal 2 2 2 4 2" xfId="462"/>
    <cellStyle name="Normal 2 2 2 5" xfId="191"/>
    <cellStyle name="Normal 2 2 2 5 2" xfId="500"/>
    <cellStyle name="Normal 2 2 3" xfId="161"/>
    <cellStyle name="Normal 2 2 3 2" xfId="472"/>
    <cellStyle name="Normal 2 2 4" xfId="157"/>
    <cellStyle name="Normal 2 2 4 2" xfId="470"/>
    <cellStyle name="Normal 2 2 5" xfId="164"/>
    <cellStyle name="Normal 2 2 5 2" xfId="475"/>
    <cellStyle name="Normal 2 2 6" xfId="155"/>
    <cellStyle name="Normal 2 2 6 2" xfId="468"/>
    <cellStyle name="Normal 2 2 7" xfId="169"/>
    <cellStyle name="Normal 2 2 7 2" xfId="479"/>
    <cellStyle name="Normal 2 2 8" xfId="147"/>
    <cellStyle name="Normal 2 2 9" xfId="189"/>
    <cellStyle name="Normal 2 3" xfId="84"/>
    <cellStyle name="Normal 2 3 10" xfId="217"/>
    <cellStyle name="Normal 2 3 2" xfId="128"/>
    <cellStyle name="Normal 2 3 2 2" xfId="142"/>
    <cellStyle name="Normal 2 3 2 2 2" xfId="456"/>
    <cellStyle name="Normal 2 3 2 3" xfId="184"/>
    <cellStyle name="Normal 2 3 2 3 2" xfId="494"/>
    <cellStyle name="Normal 2 3 2 4" xfId="181"/>
    <cellStyle name="Normal 2 3 2 4 2" xfId="491"/>
    <cellStyle name="Normal 2 3 2 5" xfId="200"/>
    <cellStyle name="Normal 2 3 2 5 2" xfId="508"/>
    <cellStyle name="Normal 2 3 3" xfId="162"/>
    <cellStyle name="Normal 2 3 3 2" xfId="473"/>
    <cellStyle name="Normal 2 3 4" xfId="156"/>
    <cellStyle name="Normal 2 3 4 2" xfId="469"/>
    <cellStyle name="Normal 2 3 5" xfId="165"/>
    <cellStyle name="Normal 2 3 5 2" xfId="476"/>
    <cellStyle name="Normal 2 3 6" xfId="154"/>
    <cellStyle name="Normal 2 3 6 2" xfId="467"/>
    <cellStyle name="Normal 2 3 7" xfId="170"/>
    <cellStyle name="Normal 2 3 7 2" xfId="480"/>
    <cellStyle name="Normal 2 3 8" xfId="160"/>
    <cellStyle name="Normal 2 3 9" xfId="202"/>
    <cellStyle name="Normal 2 4" xfId="85"/>
    <cellStyle name="Normal 2 4 2" xfId="430"/>
    <cellStyle name="Normal 2 5" xfId="86"/>
    <cellStyle name="Normal 2 5 2" xfId="253"/>
    <cellStyle name="Normal 2 6" xfId="158"/>
    <cellStyle name="Normal 2 6 2" xfId="252"/>
    <cellStyle name="Normal 2 7" xfId="163"/>
    <cellStyle name="Normal 2 7 2" xfId="474"/>
    <cellStyle name="Normal 2 8" xfId="159"/>
    <cellStyle name="Normal 2 8 2" xfId="471"/>
    <cellStyle name="Normal 2 9" xfId="168"/>
    <cellStyle name="Normal 2 9 2" xfId="236"/>
    <cellStyle name="Normal 2 9 3" xfId="247"/>
    <cellStyle name="Normal 20" xfId="375"/>
    <cellStyle name="Normal 20 2" xfId="560"/>
    <cellStyle name="Normal 21" xfId="376"/>
    <cellStyle name="Normal 21 2" xfId="561"/>
    <cellStyle name="Normal 22" xfId="377"/>
    <cellStyle name="Normal 22 2" xfId="562"/>
    <cellStyle name="Normal 23" xfId="378"/>
    <cellStyle name="Normal 23 2" xfId="563"/>
    <cellStyle name="Normal 24" xfId="256"/>
    <cellStyle name="Normal 25" xfId="379"/>
    <cellStyle name="Normal 26" xfId="380"/>
    <cellStyle name="Normal 27" xfId="381"/>
    <cellStyle name="Normal 28" xfId="382"/>
    <cellStyle name="Normal 29" xfId="383"/>
    <cellStyle name="Normal 3" xfId="87"/>
    <cellStyle name="Normal 3 2" xfId="88"/>
    <cellStyle name="Normal 3 2 2" xfId="431"/>
    <cellStyle name="Normal 3 3" xfId="89"/>
    <cellStyle name="Normal 3 3 2" xfId="432"/>
    <cellStyle name="Normal 3 4" xfId="257"/>
    <cellStyle name="Normal 3_SoP002 (2)" xfId="90"/>
    <cellStyle name="Normal 30" xfId="384"/>
    <cellStyle name="Normal 31" xfId="410"/>
    <cellStyle name="Normal 31 2" xfId="411"/>
    <cellStyle name="Normal 31 2 2" xfId="570"/>
    <cellStyle name="Normal 31 2 3" xfId="572"/>
    <cellStyle name="Normal 31 2 3 2" xfId="574"/>
    <cellStyle name="Normal 31 2 3 3" xfId="576"/>
    <cellStyle name="Normal 31 2 3 4" xfId="579"/>
    <cellStyle name="Normal 31 3" xfId="569"/>
    <cellStyle name="Normal 34" xfId="385"/>
    <cellStyle name="Normal 4" xfId="91"/>
    <cellStyle name="Normal 4 2" xfId="386"/>
    <cellStyle name="Normal 47" xfId="413"/>
    <cellStyle name="Normal 5" xfId="92"/>
    <cellStyle name="Normal 5 2" xfId="93"/>
    <cellStyle name="Normal 5 2 2" xfId="434"/>
    <cellStyle name="Normal 5 3" xfId="94"/>
    <cellStyle name="Normal 5 3 2" xfId="435"/>
    <cellStyle name="Normal 5 4" xfId="433"/>
    <cellStyle name="Normal 5_SoP002 (2)" xfId="95"/>
    <cellStyle name="Normal 6" xfId="96"/>
    <cellStyle name="Normal 6 10" xfId="207"/>
    <cellStyle name="Normal 6 2" xfId="127"/>
    <cellStyle name="Normal 6 2 2" xfId="143"/>
    <cellStyle name="Normal 6 2 2 2" xfId="457"/>
    <cellStyle name="Normal 6 2 3" xfId="186"/>
    <cellStyle name="Normal 6 2 3 2" xfId="496"/>
    <cellStyle name="Normal 6 2 4" xfId="180"/>
    <cellStyle name="Normal 6 2 4 2" xfId="490"/>
    <cellStyle name="Normal 6 2 5" xfId="195"/>
    <cellStyle name="Normal 6 2 5 2" xfId="503"/>
    <cellStyle name="Normal 6 3" xfId="166"/>
    <cellStyle name="Normal 6 3 2" xfId="477"/>
    <cellStyle name="Normal 6 4" xfId="153"/>
    <cellStyle name="Normal 6 4 2" xfId="466"/>
    <cellStyle name="Normal 6 5" xfId="171"/>
    <cellStyle name="Normal 6 5 2" xfId="481"/>
    <cellStyle name="Normal 6 6" xfId="151"/>
    <cellStyle name="Normal 6 6 2" xfId="464"/>
    <cellStyle name="Normal 6 7" xfId="173"/>
    <cellStyle name="Normal 6 7 2" xfId="483"/>
    <cellStyle name="Normal 6 8" xfId="125"/>
    <cellStyle name="Normal 6 9" xfId="193"/>
    <cellStyle name="Normal 7" xfId="97"/>
    <cellStyle name="Normal 7 2" xfId="144"/>
    <cellStyle name="Normal 7 2 2" xfId="458"/>
    <cellStyle name="Normal 7 3" xfId="167"/>
    <cellStyle name="Normal 7 3 2" xfId="478"/>
    <cellStyle name="Normal 7 4" xfId="152"/>
    <cellStyle name="Normal 7 4 2" xfId="465"/>
    <cellStyle name="Normal 7 5" xfId="172"/>
    <cellStyle name="Normal 7 5 2" xfId="482"/>
    <cellStyle name="Normal 7 6" xfId="150"/>
    <cellStyle name="Normal 7 6 2" xfId="463"/>
    <cellStyle name="Normal 7 7" xfId="174"/>
    <cellStyle name="Normal 7 7 2" xfId="484"/>
    <cellStyle name="Normal 7 8" xfId="436"/>
    <cellStyle name="Normal 8" xfId="98"/>
    <cellStyle name="Normal 8 2" xfId="145"/>
    <cellStyle name="Normal 8 2 2" xfId="459"/>
    <cellStyle name="Normal 8 3" xfId="187"/>
    <cellStyle name="Normal 8 3 2" xfId="497"/>
    <cellStyle name="Normal 8 4" xfId="129"/>
    <cellStyle name="Normal 8 4 2" xfId="444"/>
    <cellStyle name="Normal 8 5" xfId="203"/>
    <cellStyle name="Normal 8 5 2" xfId="510"/>
    <cellStyle name="Normal 8 6" xfId="225"/>
    <cellStyle name="Normal 8 6 2" xfId="530"/>
    <cellStyle name="Normal 8 7" xfId="241"/>
    <cellStyle name="Normal 8 7 2" xfId="542"/>
    <cellStyle name="Normal 8 8" xfId="248"/>
    <cellStyle name="Normal 8 8 2" xfId="548"/>
    <cellStyle name="Normal 8 9" xfId="437"/>
    <cellStyle name="Normal 9" xfId="255"/>
    <cellStyle name="Normal 9 2" xfId="387"/>
    <cellStyle name="Normal 94" xfId="388"/>
    <cellStyle name="Normal 94 2" xfId="389"/>
    <cellStyle name="Normal 94 2 2" xfId="565"/>
    <cellStyle name="Normal 94 3" xfId="564"/>
    <cellStyle name="Normal 96" xfId="390"/>
    <cellStyle name="Normal 96 2" xfId="391"/>
    <cellStyle name="Normal 96 2 2" xfId="567"/>
    <cellStyle name="Normal 96 3" xfId="566"/>
    <cellStyle name="Note" xfId="99" builtinId="10" customBuiltin="1"/>
    <cellStyle name="Note 2" xfId="392"/>
    <cellStyle name="Note 2 2" xfId="393"/>
    <cellStyle name="Output" xfId="100" builtinId="21" customBuiltin="1"/>
    <cellStyle name="Output 2" xfId="394"/>
    <cellStyle name="Output 2 2" xfId="395"/>
    <cellStyle name="Percent [2]" xfId="101"/>
    <cellStyle name="Percent [2] 1" xfId="396"/>
    <cellStyle name="Percent [2] 10" xfId="249"/>
    <cellStyle name="Percent [2] 10 2" xfId="549"/>
    <cellStyle name="Percent [2] 2" xfId="102"/>
    <cellStyle name="Percent [2] 2 2" xfId="438"/>
    <cellStyle name="Percent [2] 3" xfId="103"/>
    <cellStyle name="Percent [2] 3 2" xfId="439"/>
    <cellStyle name="Percent [2] 4" xfId="146"/>
    <cellStyle name="Percent [2] 4 2" xfId="460"/>
    <cellStyle name="Percent [2] 5" xfId="188"/>
    <cellStyle name="Percent [2] 5 2" xfId="498"/>
    <cellStyle name="Percent [2] 6" xfId="131"/>
    <cellStyle name="Percent [2] 6 2" xfId="446"/>
    <cellStyle name="Percent [2] 7" xfId="126"/>
    <cellStyle name="Percent [2] 7 2" xfId="443"/>
    <cellStyle name="Percent [2] 8" xfId="215"/>
    <cellStyle name="Percent [2] 8 2" xfId="521"/>
    <cellStyle name="Percent [2] 9" xfId="242"/>
    <cellStyle name="Percent [2] 9 2" xfId="543"/>
    <cellStyle name="Percent [2]_Accident 2009-10 Sabarmati Circle" xfId="397"/>
    <cellStyle name="Red" xfId="104"/>
    <cellStyle name="Red 1" xfId="398"/>
    <cellStyle name="Red 2" xfId="399"/>
    <cellStyle name="Red_Accident 2009-10 Sabarmati Circle" xfId="400"/>
    <cellStyle name="Style 1" xfId="105"/>
    <cellStyle name="Style 1 10" xfId="250"/>
    <cellStyle name="Style 1 10 2" xfId="550"/>
    <cellStyle name="Style 1 11" xfId="440"/>
    <cellStyle name="Style 1 2" xfId="106"/>
    <cellStyle name="Style 1 2 2" xfId="441"/>
    <cellStyle name="Style 1 3" xfId="107"/>
    <cellStyle name="Style 1 3 2" xfId="442"/>
    <cellStyle name="Style 1 4" xfId="148"/>
    <cellStyle name="Style 1 4 2" xfId="461"/>
    <cellStyle name="Style 1 5" xfId="190"/>
    <cellStyle name="Style 1 5 2" xfId="499"/>
    <cellStyle name="Style 1 6" xfId="138"/>
    <cellStyle name="Style 1 6 2" xfId="452"/>
    <cellStyle name="Style 1 7" xfId="204"/>
    <cellStyle name="Style 1 7 2" xfId="511"/>
    <cellStyle name="Style 1 8" xfId="209"/>
    <cellStyle name="Style 1 8 2" xfId="515"/>
    <cellStyle name="Style 1 9" xfId="243"/>
    <cellStyle name="Style 1 9 2" xfId="544"/>
    <cellStyle name="Title" xfId="108" builtinId="15" customBuiltin="1"/>
    <cellStyle name="Title 2" xfId="401"/>
    <cellStyle name="Total" xfId="109" builtinId="25" customBuiltin="1"/>
    <cellStyle name="Total 1" xfId="402"/>
    <cellStyle name="Total 2" xfId="403"/>
    <cellStyle name="Total 3" xfId="404"/>
    <cellStyle name="Total 4" xfId="405"/>
    <cellStyle name="Total 4 2" xfId="406"/>
    <cellStyle name="Total 5" xfId="407"/>
    <cellStyle name="Währung [0]_RESULTS" xfId="110"/>
    <cellStyle name="Währung_RESULTS" xfId="111"/>
    <cellStyle name="Warning Text" xfId="112" builtinId="11" customBuiltin="1"/>
    <cellStyle name="Warning Text 2" xfId="408"/>
    <cellStyle name="똿뗦먛귟 [0.00]_PRODUCT DETAIL Q1" xfId="113"/>
    <cellStyle name="똿뗦먛귟_PRODUCT DETAIL Q1" xfId="114"/>
    <cellStyle name="믅됞 [0.00]_PRODUCT DETAIL Q1" xfId="115"/>
    <cellStyle name="믅됞_PRODUCT DETAIL Q1" xfId="116"/>
    <cellStyle name="백분율_HOBONG" xfId="117"/>
    <cellStyle name="뷭?_BOOKSHIP" xfId="118"/>
    <cellStyle name="콤마 [0]_1202" xfId="119"/>
    <cellStyle name="콤마_1202" xfId="120"/>
    <cellStyle name="통화 [0]_1202" xfId="121"/>
    <cellStyle name="통화_1202" xfId="122"/>
    <cellStyle name="표준_(정보부문)월별인원계획"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eet3"/>
      <sheetName val="Sheet1"/>
      <sheetName val="shp_T_D_drive"/>
      <sheetName val="2.7.2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 val="shp_T_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HTVR CO_"/>
      <sheetName val="Sheet2"/>
      <sheetName val="Book1"/>
      <sheetName val="FDR MST"/>
      <sheetName val="DATA"/>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tlppoc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6"/>
  <sheetViews>
    <sheetView view="pageBreakPreview" zoomScale="90" zoomScaleSheetLayoutView="90" workbookViewId="0">
      <selection activeCell="B22" sqref="B22"/>
    </sheetView>
  </sheetViews>
  <sheetFormatPr defaultColWidth="9.109375" defaultRowHeight="13.2"/>
  <cols>
    <col min="1" max="1" width="16.5546875" style="11" customWidth="1"/>
    <col min="2" max="2" width="79.33203125" style="11" customWidth="1"/>
    <col min="3" max="3" width="21.77734375" style="11" customWidth="1"/>
    <col min="4" max="16384" width="9.109375" style="11"/>
  </cols>
  <sheetData>
    <row r="1" spans="1:7" ht="24" customHeight="1">
      <c r="A1" s="145" t="s">
        <v>32</v>
      </c>
      <c r="B1" s="146"/>
      <c r="C1" s="147"/>
      <c r="D1" s="4"/>
      <c r="E1" s="4"/>
      <c r="F1" s="4"/>
      <c r="G1" s="4"/>
    </row>
    <row r="2" spans="1:7" ht="20.25" customHeight="1">
      <c r="A2" s="148" t="s">
        <v>295</v>
      </c>
      <c r="B2" s="149"/>
      <c r="C2" s="150"/>
      <c r="D2" s="5"/>
      <c r="E2" s="5"/>
      <c r="F2" s="5"/>
      <c r="G2" s="5"/>
    </row>
    <row r="3" spans="1:7" ht="24" customHeight="1">
      <c r="A3" s="113" t="s">
        <v>51</v>
      </c>
      <c r="B3" s="77" t="s">
        <v>52</v>
      </c>
      <c r="C3" s="114" t="s">
        <v>53</v>
      </c>
    </row>
    <row r="4" spans="1:7" ht="20.25" customHeight="1">
      <c r="A4" s="115" t="s">
        <v>54</v>
      </c>
      <c r="B4" s="78" t="s">
        <v>55</v>
      </c>
      <c r="C4" s="116" t="s">
        <v>296</v>
      </c>
    </row>
    <row r="5" spans="1:7" ht="20.25" customHeight="1">
      <c r="A5" s="115" t="s">
        <v>56</v>
      </c>
      <c r="B5" s="78" t="s">
        <v>88</v>
      </c>
      <c r="C5" s="116" t="s">
        <v>296</v>
      </c>
    </row>
    <row r="6" spans="1:7" ht="20.25" customHeight="1">
      <c r="A6" s="115" t="s">
        <v>57</v>
      </c>
      <c r="B6" s="78" t="s">
        <v>290</v>
      </c>
      <c r="C6" s="116" t="s">
        <v>296</v>
      </c>
    </row>
    <row r="7" spans="1:7" ht="20.25" customHeight="1">
      <c r="A7" s="115" t="s">
        <v>58</v>
      </c>
      <c r="B7" s="79" t="s">
        <v>59</v>
      </c>
      <c r="C7" s="116" t="s">
        <v>296</v>
      </c>
    </row>
    <row r="8" spans="1:7" ht="20.25" customHeight="1">
      <c r="A8" s="115" t="s">
        <v>280</v>
      </c>
      <c r="B8" s="79" t="s">
        <v>60</v>
      </c>
      <c r="C8" s="116" t="s">
        <v>296</v>
      </c>
    </row>
    <row r="9" spans="1:7" ht="20.25" customHeight="1">
      <c r="A9" s="115" t="s">
        <v>281</v>
      </c>
      <c r="B9" s="78" t="s">
        <v>293</v>
      </c>
      <c r="C9" s="116" t="s">
        <v>296</v>
      </c>
    </row>
    <row r="10" spans="1:7" ht="20.25" customHeight="1">
      <c r="A10" s="115" t="s">
        <v>62</v>
      </c>
      <c r="B10" s="78" t="s">
        <v>61</v>
      </c>
      <c r="C10" s="116" t="s">
        <v>296</v>
      </c>
    </row>
    <row r="11" spans="1:7" ht="20.25" customHeight="1">
      <c r="A11" s="115" t="s">
        <v>63</v>
      </c>
      <c r="B11" s="78" t="s">
        <v>282</v>
      </c>
      <c r="C11" s="116" t="s">
        <v>296</v>
      </c>
    </row>
    <row r="12" spans="1:7" ht="20.25" customHeight="1">
      <c r="A12" s="115" t="s">
        <v>65</v>
      </c>
      <c r="B12" s="78" t="s">
        <v>64</v>
      </c>
      <c r="C12" s="116" t="s">
        <v>296</v>
      </c>
    </row>
    <row r="13" spans="1:7" ht="20.25" customHeight="1">
      <c r="A13" s="115" t="s">
        <v>66</v>
      </c>
      <c r="B13" s="78" t="s">
        <v>283</v>
      </c>
      <c r="C13" s="116" t="s">
        <v>296</v>
      </c>
    </row>
    <row r="14" spans="1:7" ht="20.25" customHeight="1">
      <c r="A14" s="115" t="s">
        <v>284</v>
      </c>
      <c r="B14" s="78" t="s">
        <v>285</v>
      </c>
      <c r="C14" s="116" t="s">
        <v>296</v>
      </c>
    </row>
    <row r="15" spans="1:7" ht="21" customHeight="1">
      <c r="A15" s="115" t="s">
        <v>286</v>
      </c>
      <c r="B15" s="78" t="s">
        <v>287</v>
      </c>
      <c r="C15" s="116" t="s">
        <v>296</v>
      </c>
    </row>
    <row r="16" spans="1:7" ht="24.6" customHeight="1" thickBot="1">
      <c r="A16" s="117" t="s">
        <v>288</v>
      </c>
      <c r="B16" s="118" t="s">
        <v>289</v>
      </c>
      <c r="C16" s="122" t="s">
        <v>296</v>
      </c>
    </row>
  </sheetData>
  <mergeCells count="2">
    <mergeCell ref="A1:C1"/>
    <mergeCell ref="A2:C2"/>
  </mergeCells>
  <printOptions horizontalCentered="1" verticalCentered="1"/>
  <pageMargins left="0.25" right="0.25" top="0.25" bottom="0.25" header="0" footer="0"/>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1"/>
  <sheetViews>
    <sheetView view="pageBreakPreview" zoomScaleNormal="85" zoomScaleSheetLayoutView="100" workbookViewId="0">
      <selection activeCell="K7" sqref="K7"/>
    </sheetView>
  </sheetViews>
  <sheetFormatPr defaultRowHeight="13.2"/>
  <cols>
    <col min="1" max="1" width="15.33203125" customWidth="1"/>
    <col min="2" max="2" width="19.5546875" customWidth="1"/>
    <col min="3" max="3" width="18.44140625" customWidth="1"/>
    <col min="4" max="4" width="18.33203125" customWidth="1"/>
    <col min="5" max="5" width="20.6640625" customWidth="1"/>
    <col min="6" max="6" width="17.88671875" customWidth="1"/>
    <col min="10" max="10" width="10.6640625" bestFit="1" customWidth="1"/>
  </cols>
  <sheetData>
    <row r="1" spans="1:38" ht="72" customHeight="1">
      <c r="A1" s="191" t="s">
        <v>87</v>
      </c>
      <c r="B1" s="191"/>
      <c r="C1" s="191"/>
      <c r="D1" s="191"/>
      <c r="E1" s="191"/>
      <c r="F1" s="19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6">
      <c r="A2" s="192" t="s">
        <v>298</v>
      </c>
      <c r="B2" s="192"/>
      <c r="C2" s="192"/>
      <c r="D2" s="192"/>
      <c r="E2" s="192"/>
      <c r="F2" s="19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6">
      <c r="A3" s="192" t="s">
        <v>206</v>
      </c>
      <c r="B3" s="192"/>
      <c r="C3" s="192"/>
      <c r="D3" s="192"/>
      <c r="E3" s="192"/>
      <c r="F3" s="19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5.75" customHeight="1">
      <c r="A4" s="80" t="s">
        <v>24</v>
      </c>
      <c r="B4" s="80" t="s">
        <v>208</v>
      </c>
      <c r="C4" s="80" t="s">
        <v>209</v>
      </c>
      <c r="D4" s="80" t="s">
        <v>25</v>
      </c>
      <c r="E4" s="80" t="s">
        <v>26</v>
      </c>
      <c r="F4" s="80" t="s">
        <v>210</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31.5" customHeight="1">
      <c r="A5" s="80"/>
      <c r="B5" s="80">
        <v>1</v>
      </c>
      <c r="C5" s="80">
        <v>2</v>
      </c>
      <c r="D5" s="80" t="s">
        <v>27</v>
      </c>
      <c r="E5" s="80">
        <v>4</v>
      </c>
      <c r="F5" s="80" t="s">
        <v>28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46.5" customHeight="1">
      <c r="A6" s="80" t="s">
        <v>29</v>
      </c>
      <c r="B6" s="24">
        <v>8367</v>
      </c>
      <c r="C6" s="24">
        <f>7813+7308+6990</f>
        <v>22111</v>
      </c>
      <c r="D6" s="24">
        <f>B6+C6</f>
        <v>30478</v>
      </c>
      <c r="E6" s="24">
        <f>7962+7180+6347</f>
        <v>21489</v>
      </c>
      <c r="F6" s="24">
        <f>D6-E6</f>
        <v>8989</v>
      </c>
      <c r="G6" s="1"/>
      <c r="H6" s="1"/>
      <c r="I6" s="1"/>
      <c r="J6" s="1"/>
      <c r="K6" s="1"/>
      <c r="L6" s="1"/>
      <c r="M6" s="1"/>
      <c r="N6" s="1"/>
      <c r="O6" s="1"/>
      <c r="P6" s="1"/>
      <c r="Q6" s="1"/>
      <c r="R6" s="1"/>
      <c r="S6" s="1"/>
      <c r="T6" s="1"/>
      <c r="U6" s="1"/>
      <c r="V6" s="1"/>
      <c r="W6" s="1"/>
      <c r="X6" s="1"/>
      <c r="Y6" s="1"/>
      <c r="Z6" s="1"/>
      <c r="AA6" s="1"/>
      <c r="AB6" s="1"/>
      <c r="AC6" s="1"/>
      <c r="AD6" s="1"/>
      <c r="AE6" s="1"/>
      <c r="AF6" s="1"/>
      <c r="AG6" s="1"/>
    </row>
    <row r="7" spans="1:38" ht="46.5" customHeight="1">
      <c r="A7" s="80" t="s">
        <v>30</v>
      </c>
      <c r="B7" s="24">
        <v>5067</v>
      </c>
      <c r="C7" s="24">
        <f>2405+2413+2565</f>
        <v>7383</v>
      </c>
      <c r="D7" s="24">
        <f t="shared" ref="D7:D9" si="0">B7+C7</f>
        <v>12450</v>
      </c>
      <c r="E7" s="24">
        <f>2899+2780+2429</f>
        <v>8108</v>
      </c>
      <c r="F7" s="24">
        <f t="shared" ref="F7:F9" si="1">D7-E7</f>
        <v>4342</v>
      </c>
      <c r="G7" s="1"/>
      <c r="H7" s="1"/>
      <c r="I7" s="1"/>
      <c r="J7" s="1"/>
      <c r="K7" s="1"/>
      <c r="L7" s="1"/>
      <c r="M7" s="1"/>
      <c r="N7" s="1"/>
      <c r="O7" s="1"/>
      <c r="P7" s="1"/>
      <c r="Q7" s="1"/>
      <c r="R7" s="1"/>
      <c r="S7" s="1"/>
      <c r="T7" s="1"/>
      <c r="U7" s="1"/>
      <c r="V7" s="1"/>
      <c r="W7" s="1"/>
      <c r="X7" s="1"/>
      <c r="Y7" s="1"/>
      <c r="Z7" s="1"/>
      <c r="AA7" s="1"/>
      <c r="AB7" s="1"/>
      <c r="AC7" s="1"/>
      <c r="AD7" s="1"/>
      <c r="AE7" s="1"/>
      <c r="AF7" s="1"/>
      <c r="AG7" s="1"/>
    </row>
    <row r="8" spans="1:38" ht="46.5" customHeight="1">
      <c r="A8" s="80" t="s">
        <v>207</v>
      </c>
      <c r="B8" s="82">
        <v>0</v>
      </c>
      <c r="C8" s="82">
        <v>0</v>
      </c>
      <c r="D8" s="24">
        <f t="shared" si="0"/>
        <v>0</v>
      </c>
      <c r="E8" s="82">
        <v>0</v>
      </c>
      <c r="F8" s="24">
        <f t="shared" si="1"/>
        <v>0</v>
      </c>
      <c r="G8" s="1"/>
      <c r="H8" s="1"/>
      <c r="I8" s="1"/>
      <c r="J8" s="1"/>
      <c r="K8" s="1"/>
      <c r="L8" s="1"/>
      <c r="M8" s="1"/>
      <c r="N8" s="1"/>
      <c r="O8" s="1"/>
      <c r="P8" s="1"/>
      <c r="Q8" s="1"/>
      <c r="R8" s="1"/>
      <c r="S8" s="1"/>
      <c r="T8" s="1"/>
      <c r="U8" s="1"/>
      <c r="V8" s="1"/>
      <c r="W8" s="1"/>
      <c r="X8" s="1"/>
      <c r="Y8" s="1"/>
      <c r="Z8" s="1"/>
      <c r="AA8" s="1"/>
      <c r="AB8" s="1"/>
      <c r="AC8" s="1"/>
      <c r="AD8" s="1"/>
      <c r="AE8" s="1"/>
      <c r="AF8" s="1"/>
      <c r="AG8" s="1"/>
    </row>
    <row r="9" spans="1:38" ht="27.75" customHeight="1">
      <c r="A9" s="81" t="s">
        <v>48</v>
      </c>
      <c r="B9" s="27">
        <f>B6+B7</f>
        <v>13434</v>
      </c>
      <c r="C9" s="27">
        <f>C6+C7</f>
        <v>29494</v>
      </c>
      <c r="D9" s="27">
        <f t="shared" si="0"/>
        <v>42928</v>
      </c>
      <c r="E9" s="27">
        <f>E6+E7</f>
        <v>29597</v>
      </c>
      <c r="F9" s="27">
        <f t="shared" si="1"/>
        <v>13331</v>
      </c>
      <c r="G9" s="1"/>
      <c r="H9" s="1"/>
      <c r="I9" s="1"/>
      <c r="J9" s="1"/>
      <c r="K9" s="1"/>
      <c r="L9" s="1"/>
      <c r="M9" s="1"/>
      <c r="N9" s="1"/>
      <c r="O9" s="1"/>
      <c r="P9" s="1"/>
      <c r="Q9" s="1"/>
      <c r="R9" s="1"/>
      <c r="S9" s="1"/>
      <c r="T9" s="1"/>
      <c r="U9" s="1"/>
      <c r="V9" s="1"/>
      <c r="W9" s="1"/>
      <c r="X9" s="1"/>
      <c r="Y9" s="1"/>
      <c r="Z9" s="1"/>
      <c r="AA9" s="1"/>
      <c r="AB9" s="1"/>
      <c r="AC9" s="1"/>
      <c r="AD9" s="1"/>
      <c r="AE9" s="1"/>
      <c r="AF9" s="1"/>
      <c r="AG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3">
    <mergeCell ref="A1:F1"/>
    <mergeCell ref="A3:F3"/>
    <mergeCell ref="A2:F2"/>
  </mergeCells>
  <phoneticPr fontId="12" type="noConversion"/>
  <printOptions horizontalCentered="1" verticalCentered="1"/>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6"/>
  <sheetViews>
    <sheetView view="pageBreakPreview" zoomScale="70" zoomScaleSheetLayoutView="70" workbookViewId="0">
      <selection activeCell="J5" sqref="J5"/>
    </sheetView>
  </sheetViews>
  <sheetFormatPr defaultColWidth="25.6640625" defaultRowHeight="13.2"/>
  <cols>
    <col min="1" max="1" width="8.44140625" style="29" customWidth="1"/>
    <col min="2" max="2" width="33.6640625" style="29" customWidth="1"/>
    <col min="3" max="3" width="31.44140625" style="29" customWidth="1"/>
    <col min="4" max="5" width="25.6640625" style="29" customWidth="1"/>
    <col min="6" max="16384" width="25.6640625" style="29"/>
  </cols>
  <sheetData>
    <row r="1" spans="1:38" ht="33.6" customHeight="1">
      <c r="A1" s="193" t="s">
        <v>87</v>
      </c>
      <c r="B1" s="193"/>
      <c r="C1" s="193"/>
      <c r="D1" s="193"/>
      <c r="E1" s="193"/>
      <c r="F1" s="193"/>
      <c r="G1" s="193"/>
      <c r="H1" s="193"/>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24.75" customHeight="1">
      <c r="A2" s="194" t="s">
        <v>298</v>
      </c>
      <c r="B2" s="194"/>
      <c r="C2" s="194"/>
      <c r="D2" s="194"/>
      <c r="E2" s="194"/>
      <c r="F2" s="194"/>
      <c r="G2" s="194"/>
      <c r="H2" s="194"/>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28.5" customHeight="1">
      <c r="A3" s="195" t="s">
        <v>31</v>
      </c>
      <c r="B3" s="195"/>
      <c r="C3" s="195"/>
      <c r="D3" s="195"/>
      <c r="E3" s="195"/>
      <c r="F3" s="195"/>
      <c r="G3" s="195"/>
      <c r="H3" s="195"/>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3.25" customHeight="1">
      <c r="A4" s="196" t="s">
        <v>33</v>
      </c>
      <c r="B4" s="196"/>
      <c r="C4" s="196"/>
      <c r="D4" s="196"/>
      <c r="E4" s="196"/>
      <c r="F4" s="196"/>
      <c r="G4" s="196"/>
      <c r="H4" s="196"/>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ht="67.2" customHeight="1">
      <c r="A5" s="192" t="s">
        <v>2</v>
      </c>
      <c r="B5" s="192" t="s">
        <v>211</v>
      </c>
      <c r="C5" s="192" t="s">
        <v>212</v>
      </c>
      <c r="D5" s="192" t="s">
        <v>213</v>
      </c>
      <c r="E5" s="192"/>
      <c r="F5" s="192" t="s">
        <v>214</v>
      </c>
      <c r="G5" s="192"/>
      <c r="H5" s="192"/>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38" ht="13.8" customHeight="1">
      <c r="A6" s="192"/>
      <c r="B6" s="192"/>
      <c r="C6" s="192"/>
      <c r="D6" s="192"/>
      <c r="E6" s="192"/>
      <c r="F6" s="192"/>
      <c r="G6" s="192"/>
      <c r="H6" s="192"/>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13.8">
      <c r="A7" s="192"/>
      <c r="B7" s="192"/>
      <c r="C7" s="192"/>
      <c r="D7" s="192"/>
      <c r="E7" s="192"/>
      <c r="F7" s="192"/>
      <c r="G7" s="192"/>
      <c r="H7" s="192"/>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ht="13.8">
      <c r="A8" s="192"/>
      <c r="B8" s="192"/>
      <c r="C8" s="192"/>
      <c r="D8" s="192" t="s">
        <v>215</v>
      </c>
      <c r="E8" s="192" t="s">
        <v>216</v>
      </c>
      <c r="F8" s="192" t="s">
        <v>217</v>
      </c>
      <c r="G8" s="192" t="s">
        <v>218</v>
      </c>
      <c r="H8" s="207" t="s">
        <v>219</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1:38" ht="40.200000000000003" customHeight="1">
      <c r="A9" s="192"/>
      <c r="B9" s="192"/>
      <c r="C9" s="192"/>
      <c r="D9" s="192"/>
      <c r="E9" s="192"/>
      <c r="F9" s="192"/>
      <c r="G9" s="192"/>
      <c r="H9" s="207"/>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ht="45">
      <c r="A10" s="62">
        <v>1</v>
      </c>
      <c r="B10" s="63" t="s">
        <v>220</v>
      </c>
      <c r="C10" s="64" t="s">
        <v>221</v>
      </c>
      <c r="D10" s="197" t="s">
        <v>294</v>
      </c>
      <c r="E10" s="199"/>
      <c r="F10" s="197" t="s">
        <v>294</v>
      </c>
      <c r="G10" s="198"/>
      <c r="H10" s="199"/>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row>
    <row r="11" spans="1:38" ht="135">
      <c r="A11" s="62">
        <v>2</v>
      </c>
      <c r="B11" s="64" t="s">
        <v>222</v>
      </c>
      <c r="C11" s="64" t="s">
        <v>223</v>
      </c>
      <c r="D11" s="200"/>
      <c r="E11" s="202"/>
      <c r="F11" s="200"/>
      <c r="G11" s="201"/>
      <c r="H11" s="202"/>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ht="90">
      <c r="A12" s="62">
        <v>3</v>
      </c>
      <c r="B12" s="64" t="s">
        <v>224</v>
      </c>
      <c r="C12" s="64" t="s">
        <v>223</v>
      </c>
      <c r="D12" s="200"/>
      <c r="E12" s="202"/>
      <c r="F12" s="200"/>
      <c r="G12" s="201"/>
      <c r="H12" s="202"/>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row>
    <row r="13" spans="1:38" ht="90">
      <c r="A13" s="62">
        <v>4</v>
      </c>
      <c r="B13" s="64" t="s">
        <v>225</v>
      </c>
      <c r="C13" s="64" t="s">
        <v>223</v>
      </c>
      <c r="D13" s="200"/>
      <c r="E13" s="202"/>
      <c r="F13" s="200"/>
      <c r="G13" s="201"/>
      <c r="H13" s="202"/>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15" customHeight="1">
      <c r="A14" s="62">
        <v>5</v>
      </c>
      <c r="B14" s="64" t="s">
        <v>226</v>
      </c>
      <c r="C14" s="64" t="s">
        <v>223</v>
      </c>
      <c r="D14" s="200"/>
      <c r="E14" s="202"/>
      <c r="F14" s="200"/>
      <c r="G14" s="201"/>
      <c r="H14" s="202"/>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30">
      <c r="A15" s="62">
        <v>6</v>
      </c>
      <c r="B15" s="64" t="s">
        <v>227</v>
      </c>
      <c r="C15" s="206" t="s">
        <v>223</v>
      </c>
      <c r="D15" s="200"/>
      <c r="E15" s="202"/>
      <c r="F15" s="200"/>
      <c r="G15" s="201"/>
      <c r="H15" s="202"/>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ht="15" customHeight="1">
      <c r="A16" s="62">
        <v>7</v>
      </c>
      <c r="B16" s="64" t="s">
        <v>228</v>
      </c>
      <c r="C16" s="206"/>
      <c r="D16" s="200"/>
      <c r="E16" s="202"/>
      <c r="F16" s="200"/>
      <c r="G16" s="201"/>
      <c r="H16" s="202"/>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row>
    <row r="17" spans="1:38" ht="30">
      <c r="A17" s="62">
        <v>8</v>
      </c>
      <c r="B17" s="64" t="s">
        <v>229</v>
      </c>
      <c r="C17" s="206"/>
      <c r="D17" s="200"/>
      <c r="E17" s="202"/>
      <c r="F17" s="200"/>
      <c r="G17" s="201"/>
      <c r="H17" s="202"/>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ht="45">
      <c r="A18" s="62">
        <v>9</v>
      </c>
      <c r="B18" s="64" t="s">
        <v>230</v>
      </c>
      <c r="C18" s="206"/>
      <c r="D18" s="200"/>
      <c r="E18" s="202"/>
      <c r="F18" s="200"/>
      <c r="G18" s="201"/>
      <c r="H18" s="202"/>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ht="45">
      <c r="A19" s="62">
        <v>10</v>
      </c>
      <c r="B19" s="64" t="s">
        <v>231</v>
      </c>
      <c r="C19" s="64" t="s">
        <v>223</v>
      </c>
      <c r="D19" s="200"/>
      <c r="E19" s="202"/>
      <c r="F19" s="200"/>
      <c r="G19" s="201"/>
      <c r="H19" s="202"/>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row>
    <row r="20" spans="1:38" ht="46.8" customHeight="1">
      <c r="A20" s="62">
        <v>11</v>
      </c>
      <c r="B20" s="63" t="s">
        <v>232</v>
      </c>
      <c r="C20" s="64" t="s">
        <v>223</v>
      </c>
      <c r="D20" s="200"/>
      <c r="E20" s="202"/>
      <c r="F20" s="200"/>
      <c r="G20" s="201"/>
      <c r="H20" s="202"/>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ht="15" customHeight="1">
      <c r="A21" s="62">
        <v>12</v>
      </c>
      <c r="B21" s="64" t="s">
        <v>233</v>
      </c>
      <c r="C21" s="64" t="s">
        <v>223</v>
      </c>
      <c r="D21" s="200"/>
      <c r="E21" s="202"/>
      <c r="F21" s="200"/>
      <c r="G21" s="201"/>
      <c r="H21" s="202"/>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row>
    <row r="22" spans="1:38" ht="97.8" customHeight="1">
      <c r="A22" s="62">
        <v>13</v>
      </c>
      <c r="B22" s="64" t="s">
        <v>234</v>
      </c>
      <c r="C22" s="64" t="s">
        <v>235</v>
      </c>
      <c r="D22" s="200"/>
      <c r="E22" s="202"/>
      <c r="F22" s="200"/>
      <c r="G22" s="201"/>
      <c r="H22" s="202"/>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ht="141" customHeight="1">
      <c r="A23" s="62">
        <v>14</v>
      </c>
      <c r="B23" s="64" t="s">
        <v>236</v>
      </c>
      <c r="C23" s="64" t="s">
        <v>237</v>
      </c>
      <c r="D23" s="200"/>
      <c r="E23" s="202"/>
      <c r="F23" s="200"/>
      <c r="G23" s="201"/>
      <c r="H23" s="202"/>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ht="103.2" customHeight="1">
      <c r="A24" s="66">
        <v>15</v>
      </c>
      <c r="B24" s="65" t="s">
        <v>238</v>
      </c>
      <c r="C24" s="75" t="s">
        <v>278</v>
      </c>
      <c r="D24" s="200"/>
      <c r="E24" s="202"/>
      <c r="F24" s="200"/>
      <c r="G24" s="201"/>
      <c r="H24" s="202"/>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row>
    <row r="25" spans="1:38" ht="105">
      <c r="A25" s="62">
        <v>16</v>
      </c>
      <c r="B25" s="64" t="s">
        <v>239</v>
      </c>
      <c r="C25" s="206" t="s">
        <v>240</v>
      </c>
      <c r="D25" s="200"/>
      <c r="E25" s="202"/>
      <c r="F25" s="200"/>
      <c r="G25" s="201"/>
      <c r="H25" s="202"/>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ht="45">
      <c r="A26" s="62">
        <v>17</v>
      </c>
      <c r="B26" s="64" t="s">
        <v>241</v>
      </c>
      <c r="C26" s="206"/>
      <c r="D26" s="200"/>
      <c r="E26" s="202"/>
      <c r="F26" s="200"/>
      <c r="G26" s="201"/>
      <c r="H26" s="202"/>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ht="41.4" customHeight="1">
      <c r="A27" s="62">
        <v>18</v>
      </c>
      <c r="B27" s="64" t="s">
        <v>242</v>
      </c>
      <c r="C27" s="206"/>
      <c r="D27" s="200"/>
      <c r="E27" s="202"/>
      <c r="F27" s="200"/>
      <c r="G27" s="201"/>
      <c r="H27" s="202"/>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row>
    <row r="28" spans="1:38" ht="45" customHeight="1">
      <c r="A28" s="62">
        <v>19</v>
      </c>
      <c r="B28" s="64" t="s">
        <v>243</v>
      </c>
      <c r="C28" s="206"/>
      <c r="D28" s="200"/>
      <c r="E28" s="202"/>
      <c r="F28" s="200"/>
      <c r="G28" s="201"/>
      <c r="H28" s="202"/>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ht="60">
      <c r="A29" s="62">
        <v>20</v>
      </c>
      <c r="B29" s="64" t="s">
        <v>244</v>
      </c>
      <c r="C29" s="206"/>
      <c r="D29" s="200"/>
      <c r="E29" s="202"/>
      <c r="F29" s="200"/>
      <c r="G29" s="201"/>
      <c r="H29" s="202"/>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ht="75">
      <c r="A30" s="62">
        <v>21</v>
      </c>
      <c r="B30" s="64" t="s">
        <v>245</v>
      </c>
      <c r="C30" s="64" t="s">
        <v>246</v>
      </c>
      <c r="D30" s="200"/>
      <c r="E30" s="202"/>
      <c r="F30" s="200"/>
      <c r="G30" s="201"/>
      <c r="H30" s="202"/>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row>
    <row r="31" spans="1:38" ht="60">
      <c r="A31" s="62">
        <v>22</v>
      </c>
      <c r="B31" s="64" t="s">
        <v>247</v>
      </c>
      <c r="C31" s="64" t="s">
        <v>248</v>
      </c>
      <c r="D31" s="200"/>
      <c r="E31" s="202"/>
      <c r="F31" s="200"/>
      <c r="G31" s="201"/>
      <c r="H31" s="202"/>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row>
    <row r="32" spans="1:38" ht="15" customHeight="1">
      <c r="A32" s="62">
        <v>23</v>
      </c>
      <c r="B32" s="64" t="s">
        <v>249</v>
      </c>
      <c r="C32" s="64" t="s">
        <v>250</v>
      </c>
      <c r="D32" s="200"/>
      <c r="E32" s="202"/>
      <c r="F32" s="200"/>
      <c r="G32" s="201"/>
      <c r="H32" s="202"/>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45">
      <c r="A33" s="62">
        <v>24</v>
      </c>
      <c r="B33" s="64" t="s">
        <v>251</v>
      </c>
      <c r="C33" s="64" t="s">
        <v>252</v>
      </c>
      <c r="D33" s="203"/>
      <c r="E33" s="205"/>
      <c r="F33" s="203"/>
      <c r="G33" s="204"/>
      <c r="H33" s="205"/>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ht="13.8">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row>
    <row r="35" spans="1:38" ht="13.8">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ht="13.8">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3.8">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3.8">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ht="13.8">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row r="40" spans="1:38" ht="13.8">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row>
    <row r="41" spans="1:38" ht="13.8">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row>
    <row r="42" spans="1:38" ht="13.8">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row>
    <row r="43" spans="1:38" ht="13.8">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ht="13.8">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row>
    <row r="45" spans="1:38" ht="13.8">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row>
    <row r="46" spans="1:38" ht="13.8">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row>
    <row r="47" spans="1:38" ht="13.8">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row>
    <row r="48" spans="1:38" ht="13.8">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ht="13.8">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row>
    <row r="50" spans="1:38" ht="13.8">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row>
    <row r="51" spans="1:38" ht="13.8">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row>
    <row r="52" spans="1:38" ht="13.8">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row>
    <row r="53" spans="1:38" ht="13.8">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ht="13.8">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row>
    <row r="55" spans="1:38" ht="13.8">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pans="1:38" ht="13.8">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1:38" ht="13.8">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pans="1:38" ht="13.8">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row>
    <row r="59" spans="1:38" ht="13.8">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3.8">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3.8">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row>
    <row r="62" spans="1:38" ht="13.8">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3.8">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ht="13.8">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ht="13.8">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row>
    <row r="66" spans="1:38" ht="13.8">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row r="67" spans="1:38" ht="13.8">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3.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row>
    <row r="69" spans="1:38" ht="13.8">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row>
    <row r="70" spans="1:38" ht="13.8">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row>
    <row r="71" spans="1:38" ht="13.8">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row>
    <row r="72" spans="1:38" ht="13.8">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3.8">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row>
    <row r="74" spans="1:38" ht="13.8">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row>
    <row r="75" spans="1:38" ht="13.8">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row>
    <row r="76" spans="1:38" ht="13.8">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row>
    <row r="77" spans="1:38" ht="13.8">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row>
    <row r="78" spans="1:38" ht="13.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row>
    <row r="79" spans="1:38" ht="13.8">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row>
    <row r="80" spans="1:38" ht="13.8">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row>
    <row r="81" spans="1:38" ht="13.8">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row>
    <row r="82" spans="1:38" ht="13.8">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row>
    <row r="83" spans="1:38" ht="13.8">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row>
    <row r="84" spans="1:38" ht="13.8">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row>
    <row r="85" spans="1:38" ht="13.8">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row>
    <row r="86" spans="1:38" ht="13.8">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row>
    <row r="87" spans="1:38" ht="13.8">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row>
    <row r="88" spans="1:38" ht="13.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row>
    <row r="89" spans="1:38" ht="13.8">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row>
    <row r="90" spans="1:38" ht="13.8">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row>
    <row r="91" spans="1:38" ht="13.8">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row>
    <row r="92" spans="1:38" ht="13.8">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row>
    <row r="93" spans="1:38" ht="13.8">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row>
    <row r="94" spans="1:38" ht="13.8">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row>
    <row r="95" spans="1:38" ht="13.8">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row>
    <row r="96" spans="1:38" ht="13.8">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row>
    <row r="97" spans="1:38" ht="13.8">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row>
    <row r="98" spans="1:38" ht="13.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row>
    <row r="99" spans="1:38" ht="13.8">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row>
    <row r="100" spans="1:38" ht="13.8">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row>
    <row r="101" spans="1:38" ht="13.8">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row>
    <row r="102" spans="1:38" ht="13.8">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row>
    <row r="103" spans="1:38" ht="13.8">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row>
    <row r="104" spans="1:38" ht="13.8">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row>
    <row r="105" spans="1:38" ht="13.8">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row>
    <row r="106" spans="1:38" ht="13.8">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row>
    <row r="107" spans="1:38" ht="13.8">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row>
    <row r="108" spans="1:38" ht="13.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row>
    <row r="109" spans="1:38" ht="13.8">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row>
    <row r="110" spans="1:38" ht="13.8">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row>
    <row r="111" spans="1:38" ht="13.8">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row>
    <row r="112" spans="1:38" ht="13.8">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row>
    <row r="113" spans="1:38" ht="13.8">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row>
    <row r="114" spans="1:38" ht="13.8">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row>
    <row r="115" spans="1:38" ht="13.8">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row>
    <row r="116" spans="1:38" ht="13.8">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row>
    <row r="117" spans="1:38" ht="13.8">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row>
    <row r="118" spans="1:38" ht="13.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row>
    <row r="119" spans="1:38" ht="13.8">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row>
    <row r="120" spans="1:38" ht="13.8">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row>
    <row r="121" spans="1:38" ht="13.8">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row>
    <row r="122" spans="1:38" ht="13.8">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row>
    <row r="123" spans="1:38" ht="13.8">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row>
    <row r="124" spans="1:38" ht="13.8">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row>
    <row r="125" spans="1:38" ht="13.8">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row>
    <row r="126" spans="1:38" ht="13.8">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row>
    <row r="127" spans="1:38" ht="13.8">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row>
    <row r="128" spans="1:38" ht="13.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row>
    <row r="129" spans="1:38" ht="13.8">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row>
    <row r="130" spans="1:38" ht="13.8">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row>
    <row r="131" spans="1:38" ht="13.8">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row>
    <row r="132" spans="1:38" ht="13.8">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row>
    <row r="133" spans="1:38" ht="13.8">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row>
    <row r="134" spans="1:38" ht="13.8">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row>
    <row r="135" spans="1:38" ht="13.8">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ht="13.8">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row>
    <row r="137" spans="1:38" ht="13.8">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row>
    <row r="138" spans="1:38" ht="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row>
    <row r="139" spans="1:38" ht="13.8">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row>
    <row r="140" spans="1:38" ht="13.8">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row>
    <row r="141" spans="1:38" ht="13.8">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row>
    <row r="142" spans="1:38" ht="13.8">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row>
    <row r="143" spans="1:38" ht="13.8">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row>
    <row r="144" spans="1:38" ht="13.8">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row>
    <row r="145" spans="1:38" ht="13.8">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row>
    <row r="146" spans="1:38" ht="13.8">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row>
    <row r="147" spans="1:38" ht="13.8">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row>
    <row r="148" spans="1:38" ht="13.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row>
    <row r="149" spans="1:38" ht="13.8">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row>
    <row r="150" spans="1:38" ht="13.8">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row>
    <row r="151" spans="1:38" ht="13.8">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row>
    <row r="152" spans="1:38" ht="13.8">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row>
    <row r="153" spans="1:38" ht="13.8">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row>
    <row r="154" spans="1:38" ht="13.8">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row>
    <row r="155" spans="1:38" ht="13.8">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row>
    <row r="156" spans="1:38" ht="13.8">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row>
    <row r="157" spans="1:38" ht="13.8">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row>
    <row r="158" spans="1:38" ht="13.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row>
    <row r="159" spans="1:38" ht="13.8">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row>
    <row r="160" spans="1:38" ht="13.8">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row>
    <row r="161" spans="1:38" ht="13.8">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row>
    <row r="162" spans="1:38" ht="13.8">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row>
    <row r="163" spans="1:38" ht="13.8">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row>
    <row r="164" spans="1:38" ht="13.8">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row>
    <row r="165" spans="1:38" ht="13.8">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row>
    <row r="166" spans="1:38" ht="13.8">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row>
    <row r="167" spans="1:38" ht="13.8">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row>
    <row r="168" spans="1:38" ht="13.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row>
    <row r="169" spans="1:38" ht="13.8">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row>
    <row r="170" spans="1:38" ht="13.8">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row>
    <row r="171" spans="1:38" ht="13.8">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row>
    <row r="172" spans="1:38" ht="13.8">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row>
    <row r="173" spans="1:38" ht="13.8">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row>
    <row r="174" spans="1:38" ht="13.8">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row>
    <row r="175" spans="1:38" ht="13.8">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row>
    <row r="176" spans="1:38" ht="13.8">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row>
    <row r="177" spans="1:38" ht="13.8">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row>
    <row r="178" spans="1:38" ht="13.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row>
    <row r="179" spans="1:38" ht="13.8">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row>
    <row r="180" spans="1:38" ht="13.8">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row>
    <row r="181" spans="1:38" ht="13.8">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row>
    <row r="182" spans="1:38" ht="13.8">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row>
    <row r="183" spans="1:38" ht="13.8">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row>
    <row r="184" spans="1:38" ht="13.8">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row>
    <row r="185" spans="1:38" ht="13.8">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row>
    <row r="186" spans="1:38" ht="13.8">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row>
    <row r="187" spans="1:38" ht="13.8">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row>
    <row r="188" spans="1:38" ht="13.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row>
    <row r="189" spans="1:38" ht="13.8">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row>
    <row r="190" spans="1:38" ht="13.8">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row>
    <row r="191" spans="1:38" ht="13.8">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row>
    <row r="192" spans="1:38" ht="13.8">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row>
    <row r="193" spans="1:38" ht="13.8">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row>
    <row r="194" spans="1:38" ht="13.8">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row>
    <row r="195" spans="1:38" ht="13.8">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row>
    <row r="196" spans="1:38" ht="13.8">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row>
    <row r="197" spans="1:38" ht="13.8">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row>
    <row r="198" spans="1:38" ht="13.8">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row>
    <row r="199" spans="1:38" ht="13.8">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row>
    <row r="200" spans="1:38" ht="13.8">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row>
    <row r="201" spans="1:38" ht="13.8">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row>
    <row r="202" spans="1:38" ht="13.8">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row>
    <row r="203" spans="1:38" ht="13.8">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row>
    <row r="204" spans="1:38" ht="13.8">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row>
    <row r="205" spans="1:38" ht="13.8">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row>
    <row r="206" spans="1:38" ht="13.8">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row>
    <row r="207" spans="1:38" ht="13.8">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row>
    <row r="208" spans="1:38" ht="13.8">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row>
    <row r="209" spans="1:38" ht="13.8">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row>
    <row r="210" spans="1:38" ht="13.8">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row>
    <row r="211" spans="1:38" ht="13.8">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row>
    <row r="212" spans="1:38" ht="13.8">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row>
    <row r="213" spans="1:38" ht="13.8">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row>
    <row r="214" spans="1:38" ht="13.8">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row>
    <row r="215" spans="1:38" ht="13.8">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row>
    <row r="216" spans="1:38" ht="13.8">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row>
    <row r="217" spans="1:38" ht="13.8">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row>
    <row r="218" spans="1:38" ht="13.8">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row>
    <row r="219" spans="1:38" ht="13.8">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row>
    <row r="220" spans="1:38" ht="13.8">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row>
    <row r="221" spans="1:38" ht="13.8">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row>
    <row r="222" spans="1:38" ht="13.8">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row>
    <row r="223" spans="1:38" ht="13.8">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row>
    <row r="224" spans="1:38" ht="13.8">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row>
    <row r="225" spans="1:38" ht="13.8">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row>
    <row r="226" spans="1:38" ht="13.8">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row>
    <row r="227" spans="1:38" ht="13.8">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row>
    <row r="228" spans="1:38" ht="13.8">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row>
    <row r="229" spans="1:38" ht="13.8">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row>
    <row r="230" spans="1:38" ht="13.8">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row>
    <row r="231" spans="1:38" ht="13.8">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row>
    <row r="232" spans="1:38" ht="13.8">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row>
    <row r="233" spans="1:38" ht="13.8">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row>
    <row r="234" spans="1:38" ht="13.8">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row>
    <row r="235" spans="1:38" ht="13.8">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row>
    <row r="236" spans="1:38" ht="13.8">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row>
    <row r="237" spans="1:38" ht="13.8">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row>
    <row r="238" spans="1:38" ht="13.8">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row>
    <row r="239" spans="1:38" ht="13.8">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row>
    <row r="240" spans="1:38" ht="13.8">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row>
    <row r="241" spans="1:38" ht="13.8">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row>
    <row r="242" spans="1:38" ht="13.8">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row>
    <row r="243" spans="1:38" ht="13.8">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row>
    <row r="244" spans="1:38" ht="13.8">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row>
    <row r="245" spans="1:38" ht="13.8">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row>
    <row r="246" spans="1:38" ht="13.8">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row>
    <row r="247" spans="1:38" ht="13.8">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row>
    <row r="248" spans="1:38" ht="13.8">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row>
    <row r="249" spans="1:38" ht="13.8">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row>
    <row r="250" spans="1:38" ht="13.8">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row>
    <row r="251" spans="1:38" ht="13.8">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row>
    <row r="252" spans="1:38" ht="13.8">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row>
    <row r="253" spans="1:38" ht="13.8">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row>
    <row r="254" spans="1:38" ht="13.8">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row>
    <row r="255" spans="1:38" ht="13.8">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row>
    <row r="256" spans="1:38" ht="13.8">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row>
    <row r="257" spans="1:38" ht="13.8">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row>
    <row r="258" spans="1:38" ht="13.8">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row>
    <row r="259" spans="1:38" ht="13.8">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row>
    <row r="260" spans="1:38" ht="13.8">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row>
    <row r="261" spans="1:38" ht="13.8">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row>
    <row r="262" spans="1:38" ht="13.8">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row>
    <row r="263" spans="1:38" ht="13.8">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row>
    <row r="264" spans="1:38" ht="13.8">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row>
    <row r="265" spans="1:38" ht="13.8">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row>
    <row r="266" spans="1:38" ht="13.8">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row>
    <row r="267" spans="1:38" ht="13.8">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row>
    <row r="268" spans="1:38" ht="13.8">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row>
    <row r="269" spans="1:38" ht="13.8">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row>
    <row r="270" spans="1:38" ht="13.8">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row>
    <row r="271" spans="1:38" ht="13.8">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row>
    <row r="272" spans="1:38" ht="13.8">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row>
    <row r="273" spans="1:38" ht="13.8">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row>
    <row r="274" spans="1:38" ht="13.8">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row>
    <row r="275" spans="1:38" ht="13.8">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row>
    <row r="276" spans="1:38" ht="13.8">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row>
    <row r="277" spans="1:38" ht="13.8">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row>
    <row r="278" spans="1:38" ht="13.8">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row>
    <row r="279" spans="1:38" ht="13.8">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row>
    <row r="280" spans="1:38" ht="13.8">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row>
    <row r="281" spans="1:38" ht="13.8">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row>
    <row r="282" spans="1:38" ht="13.8">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row>
    <row r="283" spans="1:38" ht="13.8">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row>
    <row r="284" spans="1:38" ht="13.8">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row>
    <row r="285" spans="1:38" ht="13.8">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row>
    <row r="286" spans="1:38" ht="13.8">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row>
  </sheetData>
  <mergeCells count="18">
    <mergeCell ref="F10:H33"/>
    <mergeCell ref="C25:C29"/>
    <mergeCell ref="A5:A9"/>
    <mergeCell ref="B5:B9"/>
    <mergeCell ref="C5:C9"/>
    <mergeCell ref="D8:D9"/>
    <mergeCell ref="C15:C18"/>
    <mergeCell ref="D5:E7"/>
    <mergeCell ref="D10:E33"/>
    <mergeCell ref="F8:F9"/>
    <mergeCell ref="G8:G9"/>
    <mergeCell ref="H8:H9"/>
    <mergeCell ref="A1:H1"/>
    <mergeCell ref="A2:H2"/>
    <mergeCell ref="A3:H3"/>
    <mergeCell ref="A4:H4"/>
    <mergeCell ref="E8:E9"/>
    <mergeCell ref="F5:H7"/>
  </mergeCells>
  <printOptions horizontalCentered="1" verticalCentered="1"/>
  <pageMargins left="0" right="0" top="0" bottom="0" header="0" footer="0"/>
  <pageSetup paperSize="9" scale="3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view="pageBreakPreview" zoomScale="60" zoomScaleNormal="100" workbookViewId="0">
      <selection activeCell="M6" sqref="M6"/>
    </sheetView>
  </sheetViews>
  <sheetFormatPr defaultRowHeight="13.2"/>
  <cols>
    <col min="2" max="2" width="12.33203125" bestFit="1" customWidth="1"/>
    <col min="3" max="3" width="10.33203125" customWidth="1"/>
    <col min="4" max="4" width="11.77734375" customWidth="1"/>
    <col min="5" max="5" width="10.109375" customWidth="1"/>
    <col min="6" max="6" width="9.77734375" customWidth="1"/>
    <col min="8" max="8" width="15" customWidth="1"/>
    <col min="9" max="9" width="23.5546875" customWidth="1"/>
  </cols>
  <sheetData>
    <row r="1" spans="1:9" ht="30" customHeight="1">
      <c r="A1" s="193" t="s">
        <v>87</v>
      </c>
      <c r="B1" s="193"/>
      <c r="C1" s="193"/>
      <c r="D1" s="193"/>
      <c r="E1" s="193"/>
      <c r="F1" s="193"/>
      <c r="G1" s="193"/>
      <c r="H1" s="193"/>
      <c r="I1" s="193"/>
    </row>
    <row r="2" spans="1:9" ht="18" customHeight="1">
      <c r="A2" s="194" t="s">
        <v>298</v>
      </c>
      <c r="B2" s="194"/>
      <c r="C2" s="194"/>
      <c r="D2" s="194"/>
      <c r="E2" s="194"/>
      <c r="F2" s="194"/>
      <c r="G2" s="194"/>
      <c r="H2" s="194"/>
      <c r="I2" s="194"/>
    </row>
    <row r="3" spans="1:9" ht="37.200000000000003" customHeight="1">
      <c r="A3" s="208" t="s">
        <v>253</v>
      </c>
      <c r="B3" s="208"/>
      <c r="C3" s="208"/>
      <c r="D3" s="208"/>
      <c r="E3" s="208"/>
      <c r="F3" s="208"/>
      <c r="G3" s="208"/>
      <c r="H3" s="208"/>
      <c r="I3" s="208"/>
    </row>
    <row r="4" spans="1:9" ht="134.4" customHeight="1">
      <c r="A4" s="83" t="s">
        <v>261</v>
      </c>
      <c r="B4" s="76" t="s">
        <v>254</v>
      </c>
      <c r="C4" s="83" t="s">
        <v>279</v>
      </c>
      <c r="D4" s="83" t="s">
        <v>255</v>
      </c>
      <c r="E4" s="83" t="s">
        <v>256</v>
      </c>
      <c r="F4" s="83" t="s">
        <v>257</v>
      </c>
      <c r="G4" s="83" t="s">
        <v>258</v>
      </c>
      <c r="H4" s="83" t="s">
        <v>259</v>
      </c>
      <c r="I4" s="83" t="s">
        <v>260</v>
      </c>
    </row>
    <row r="5" spans="1:9" ht="13.2" customHeight="1">
      <c r="A5" s="209" t="s">
        <v>294</v>
      </c>
      <c r="B5" s="209"/>
      <c r="C5" s="209"/>
      <c r="D5" s="209"/>
      <c r="E5" s="209"/>
      <c r="F5" s="209"/>
      <c r="G5" s="209"/>
      <c r="H5" s="209"/>
      <c r="I5" s="209"/>
    </row>
    <row r="6" spans="1:9" ht="13.2" customHeight="1">
      <c r="A6" s="209"/>
      <c r="B6" s="209"/>
      <c r="C6" s="209"/>
      <c r="D6" s="209"/>
      <c r="E6" s="209"/>
      <c r="F6" s="209"/>
      <c r="G6" s="209"/>
      <c r="H6" s="209"/>
      <c r="I6" s="209"/>
    </row>
  </sheetData>
  <mergeCells count="4">
    <mergeCell ref="A1:I1"/>
    <mergeCell ref="A2:I2"/>
    <mergeCell ref="A3:I3"/>
    <mergeCell ref="A5:I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H16" sqref="H16"/>
    </sheetView>
  </sheetViews>
  <sheetFormatPr defaultRowHeight="13.2"/>
  <cols>
    <col min="2" max="2" width="45.77734375" bestFit="1" customWidth="1"/>
    <col min="3" max="3" width="18.5546875" customWidth="1"/>
    <col min="4" max="5" width="14.44140625" customWidth="1"/>
  </cols>
  <sheetData>
    <row r="1" spans="1:5" ht="36" customHeight="1">
      <c r="A1" s="193" t="s">
        <v>87</v>
      </c>
      <c r="B1" s="193"/>
      <c r="C1" s="193"/>
      <c r="D1" s="193"/>
      <c r="E1" s="193"/>
    </row>
    <row r="2" spans="1:5" ht="24" customHeight="1">
      <c r="A2" s="194" t="s">
        <v>298</v>
      </c>
      <c r="B2" s="194"/>
      <c r="C2" s="194"/>
      <c r="D2" s="194"/>
      <c r="E2" s="194"/>
    </row>
    <row r="3" spans="1:5" ht="22.2" customHeight="1">
      <c r="A3" s="210" t="s">
        <v>262</v>
      </c>
      <c r="B3" s="210"/>
      <c r="C3" s="210"/>
      <c r="D3" s="210"/>
      <c r="E3" s="210"/>
    </row>
    <row r="4" spans="1:5" ht="79.2">
      <c r="A4" s="67" t="s">
        <v>263</v>
      </c>
      <c r="B4" s="67" t="s">
        <v>264</v>
      </c>
      <c r="C4" s="67" t="s">
        <v>265</v>
      </c>
      <c r="D4" s="67" t="s">
        <v>266</v>
      </c>
      <c r="E4" s="67" t="s">
        <v>267</v>
      </c>
    </row>
    <row r="5" spans="1:5" ht="20.399999999999999" customHeight="1">
      <c r="A5" s="66">
        <v>1801</v>
      </c>
      <c r="B5" s="66">
        <v>1801</v>
      </c>
      <c r="C5" s="66">
        <v>3</v>
      </c>
      <c r="D5" s="144">
        <v>0</v>
      </c>
      <c r="E5" s="144">
        <v>0</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10" sqref="C10"/>
    </sheetView>
  </sheetViews>
  <sheetFormatPr defaultRowHeight="13.2"/>
  <cols>
    <col min="2" max="2" width="20.88671875" customWidth="1"/>
    <col min="3" max="3" width="17.5546875" customWidth="1"/>
    <col min="4" max="4" width="16" customWidth="1"/>
    <col min="5" max="5" width="18.5546875" customWidth="1"/>
  </cols>
  <sheetData>
    <row r="1" spans="1:5" ht="37.799999999999997" customHeight="1">
      <c r="A1" s="193" t="s">
        <v>87</v>
      </c>
      <c r="B1" s="193"/>
      <c r="C1" s="193"/>
      <c r="D1" s="193"/>
      <c r="E1" s="193"/>
    </row>
    <row r="2" spans="1:5" ht="25.2" customHeight="1">
      <c r="A2" s="194" t="s">
        <v>298</v>
      </c>
      <c r="B2" s="194"/>
      <c r="C2" s="194"/>
      <c r="D2" s="194"/>
      <c r="E2" s="194"/>
    </row>
    <row r="3" spans="1:5" ht="20.399999999999999" customHeight="1">
      <c r="A3" s="210" t="s">
        <v>268</v>
      </c>
      <c r="B3" s="210"/>
      <c r="C3" s="210"/>
      <c r="D3" s="210"/>
      <c r="E3" s="210"/>
    </row>
    <row r="4" spans="1:5" ht="66">
      <c r="A4" s="67" t="s">
        <v>263</v>
      </c>
      <c r="B4" s="67" t="s">
        <v>269</v>
      </c>
      <c r="C4" s="67" t="s">
        <v>270</v>
      </c>
      <c r="D4" s="67" t="s">
        <v>271</v>
      </c>
      <c r="E4" s="67" t="s">
        <v>272</v>
      </c>
    </row>
    <row r="5" spans="1:5" ht="19.8" customHeight="1">
      <c r="A5" s="24">
        <v>3945</v>
      </c>
      <c r="B5" s="24">
        <v>3945</v>
      </c>
      <c r="C5" s="24">
        <v>0</v>
      </c>
      <c r="D5" s="24">
        <v>0</v>
      </c>
      <c r="E5" s="24">
        <v>0</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scale="11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1"/>
  <sheetViews>
    <sheetView view="pageBreakPreview" zoomScaleNormal="100" zoomScaleSheetLayoutView="100" workbookViewId="0">
      <selection activeCell="G14" sqref="G14"/>
    </sheetView>
  </sheetViews>
  <sheetFormatPr defaultRowHeight="13.2"/>
  <cols>
    <col min="2" max="2" width="22.44140625" customWidth="1"/>
    <col min="7" max="7" width="8.44140625" customWidth="1"/>
    <col min="10" max="10" width="8.5546875" customWidth="1"/>
  </cols>
  <sheetData>
    <row r="1" spans="1:38" ht="75" customHeight="1">
      <c r="A1" s="152" t="s">
        <v>87</v>
      </c>
      <c r="B1" s="152"/>
      <c r="C1" s="152"/>
      <c r="D1" s="152"/>
      <c r="E1" s="152"/>
      <c r="F1" s="152"/>
      <c r="G1" s="152"/>
      <c r="H1" s="152"/>
      <c r="I1" s="152"/>
      <c r="J1" s="152"/>
      <c r="K1" s="152"/>
      <c r="L1" s="152"/>
      <c r="M1" s="1"/>
      <c r="N1" s="1"/>
      <c r="O1" s="1"/>
      <c r="P1" s="1"/>
      <c r="Q1" s="1"/>
      <c r="R1" s="1"/>
      <c r="S1" s="1"/>
      <c r="T1" s="1"/>
      <c r="U1" s="1"/>
      <c r="V1" s="1"/>
      <c r="W1" s="1"/>
      <c r="X1" s="1"/>
      <c r="Y1" s="1"/>
      <c r="Z1" s="1"/>
      <c r="AA1" s="1"/>
      <c r="AB1" s="1"/>
      <c r="AC1" s="1"/>
      <c r="AD1" s="1"/>
      <c r="AE1" s="1"/>
      <c r="AF1" s="1"/>
      <c r="AG1" s="1"/>
      <c r="AH1" s="1"/>
      <c r="AI1" s="1"/>
      <c r="AJ1" s="1"/>
      <c r="AK1" s="1"/>
      <c r="AL1" s="1"/>
    </row>
    <row r="2" spans="1:38" ht="18.75" customHeight="1">
      <c r="A2" s="151" t="s">
        <v>83</v>
      </c>
      <c r="B2" s="151"/>
      <c r="C2" s="151"/>
      <c r="D2" s="151"/>
      <c r="E2" s="151"/>
      <c r="F2" s="151"/>
      <c r="G2" s="151"/>
      <c r="H2" s="151"/>
      <c r="I2" s="151"/>
      <c r="J2" s="151"/>
      <c r="K2" s="151"/>
      <c r="L2" s="151"/>
      <c r="M2" s="6"/>
      <c r="N2" s="6"/>
      <c r="O2" s="6"/>
      <c r="P2" s="6"/>
      <c r="Q2" s="6"/>
      <c r="R2" s="6"/>
      <c r="S2" s="1"/>
      <c r="T2" s="1"/>
      <c r="U2" s="1"/>
      <c r="V2" s="1"/>
      <c r="W2" s="1"/>
      <c r="X2" s="1"/>
      <c r="Y2" s="1"/>
      <c r="Z2" s="1"/>
      <c r="AA2" s="1"/>
      <c r="AB2" s="1"/>
      <c r="AC2" s="1"/>
      <c r="AD2" s="1"/>
      <c r="AE2" s="1"/>
      <c r="AF2" s="1"/>
      <c r="AG2" s="1"/>
      <c r="AH2" s="1"/>
      <c r="AI2" s="1"/>
      <c r="AJ2" s="1"/>
      <c r="AK2" s="1"/>
      <c r="AL2" s="1"/>
    </row>
    <row r="3" spans="1:38" ht="22.5" customHeight="1">
      <c r="A3" s="151" t="s">
        <v>297</v>
      </c>
      <c r="B3" s="151"/>
      <c r="C3" s="151"/>
      <c r="D3" s="151"/>
      <c r="E3" s="151"/>
      <c r="F3" s="151"/>
      <c r="G3" s="151"/>
      <c r="H3" s="151"/>
      <c r="I3" s="151"/>
      <c r="J3" s="151"/>
      <c r="K3" s="151"/>
      <c r="L3" s="151"/>
      <c r="M3" s="6"/>
      <c r="N3" s="6"/>
      <c r="O3" s="6"/>
      <c r="P3" s="6"/>
      <c r="Q3" s="6"/>
      <c r="R3" s="6"/>
      <c r="S3" s="1"/>
      <c r="T3" s="1"/>
      <c r="U3" s="1"/>
      <c r="V3" s="1"/>
      <c r="W3" s="1"/>
      <c r="X3" s="1"/>
      <c r="Y3" s="1"/>
      <c r="Z3" s="1"/>
      <c r="AA3" s="1"/>
      <c r="AB3" s="1"/>
      <c r="AC3" s="1"/>
      <c r="AD3" s="1"/>
      <c r="AE3" s="1"/>
      <c r="AF3" s="1"/>
      <c r="AG3" s="1"/>
      <c r="AH3" s="1"/>
      <c r="AI3" s="1"/>
      <c r="AJ3" s="1"/>
      <c r="AK3" s="1"/>
      <c r="AL3" s="1"/>
    </row>
    <row r="4" spans="1:38" ht="35.25" customHeight="1">
      <c r="A4" s="151" t="s">
        <v>2</v>
      </c>
      <c r="B4" s="151" t="s">
        <v>91</v>
      </c>
      <c r="C4" s="151" t="s">
        <v>292</v>
      </c>
      <c r="D4" s="151"/>
      <c r="E4" s="151"/>
      <c r="F4" s="151"/>
      <c r="G4" s="151"/>
      <c r="H4" s="151" t="s">
        <v>93</v>
      </c>
      <c r="I4" s="151"/>
      <c r="J4" s="151"/>
      <c r="K4" s="151"/>
      <c r="L4" s="151"/>
      <c r="M4" s="12"/>
      <c r="N4" s="12"/>
      <c r="O4" s="12"/>
      <c r="P4" s="13"/>
      <c r="Q4" s="13"/>
      <c r="R4" s="6"/>
      <c r="S4" s="1"/>
      <c r="T4" s="1"/>
      <c r="U4" s="1"/>
      <c r="V4" s="1"/>
      <c r="W4" s="1"/>
      <c r="X4" s="1"/>
      <c r="Y4" s="1"/>
      <c r="Z4" s="1"/>
      <c r="AA4" s="1"/>
      <c r="AB4" s="1"/>
      <c r="AC4" s="1"/>
      <c r="AD4" s="1"/>
      <c r="AE4" s="1"/>
      <c r="AF4" s="1"/>
      <c r="AG4" s="1"/>
      <c r="AH4" s="1"/>
      <c r="AI4" s="1"/>
      <c r="AJ4" s="1"/>
      <c r="AK4" s="1"/>
      <c r="AL4" s="1"/>
    </row>
    <row r="5" spans="1:38" ht="19.5" customHeight="1">
      <c r="A5" s="151"/>
      <c r="B5" s="151"/>
      <c r="C5" s="151" t="s">
        <v>6</v>
      </c>
      <c r="D5" s="151"/>
      <c r="E5" s="151" t="s">
        <v>92</v>
      </c>
      <c r="F5" s="151"/>
      <c r="G5" s="151"/>
      <c r="H5" s="151" t="s">
        <v>6</v>
      </c>
      <c r="I5" s="151"/>
      <c r="J5" s="151" t="s">
        <v>92</v>
      </c>
      <c r="K5" s="151"/>
      <c r="L5" s="151"/>
      <c r="M5" s="14"/>
      <c r="N5" s="14"/>
      <c r="O5" s="14"/>
      <c r="P5" s="14"/>
      <c r="Q5" s="14"/>
      <c r="R5" s="6"/>
      <c r="S5" s="1"/>
      <c r="T5" s="1"/>
      <c r="U5" s="1"/>
      <c r="V5" s="1"/>
      <c r="W5" s="1"/>
      <c r="X5" s="1"/>
      <c r="Y5" s="1"/>
      <c r="Z5" s="1"/>
      <c r="AA5" s="1"/>
      <c r="AB5" s="1"/>
      <c r="AC5" s="1"/>
      <c r="AD5" s="1"/>
      <c r="AE5" s="1"/>
      <c r="AF5" s="1"/>
      <c r="AG5" s="1"/>
      <c r="AH5" s="1"/>
      <c r="AI5" s="1"/>
      <c r="AJ5" s="1"/>
      <c r="AK5" s="1"/>
      <c r="AL5" s="1"/>
    </row>
    <row r="6" spans="1:38" ht="19.5" customHeight="1">
      <c r="A6" s="151"/>
      <c r="B6" s="151"/>
      <c r="C6" s="151" t="s">
        <v>3</v>
      </c>
      <c r="D6" s="151" t="s">
        <v>4</v>
      </c>
      <c r="E6" s="151" t="s">
        <v>3</v>
      </c>
      <c r="F6" s="151" t="s">
        <v>5</v>
      </c>
      <c r="G6" s="151" t="s">
        <v>4</v>
      </c>
      <c r="H6" s="151" t="s">
        <v>3</v>
      </c>
      <c r="I6" s="151" t="s">
        <v>4</v>
      </c>
      <c r="J6" s="151" t="s">
        <v>3</v>
      </c>
      <c r="K6" s="151" t="s">
        <v>5</v>
      </c>
      <c r="L6" s="151" t="s">
        <v>4</v>
      </c>
      <c r="M6" s="14"/>
      <c r="N6" s="14"/>
      <c r="O6" s="14"/>
      <c r="P6" s="14"/>
      <c r="Q6" s="14"/>
      <c r="R6" s="6"/>
      <c r="S6" s="1"/>
      <c r="T6" s="1"/>
      <c r="U6" s="1"/>
      <c r="V6" s="1"/>
      <c r="W6" s="1"/>
      <c r="X6" s="1"/>
      <c r="Y6" s="1"/>
      <c r="Z6" s="1"/>
      <c r="AA6" s="1"/>
      <c r="AB6" s="1"/>
      <c r="AC6" s="1"/>
      <c r="AD6" s="1"/>
      <c r="AE6" s="1"/>
      <c r="AF6" s="1"/>
      <c r="AG6" s="1"/>
      <c r="AH6" s="1"/>
      <c r="AI6" s="1"/>
      <c r="AJ6" s="1"/>
      <c r="AK6" s="1"/>
      <c r="AL6" s="1"/>
    </row>
    <row r="7" spans="1:38" ht="15.6">
      <c r="A7" s="151"/>
      <c r="B7" s="151"/>
      <c r="C7" s="151"/>
      <c r="D7" s="151"/>
      <c r="E7" s="151"/>
      <c r="F7" s="151"/>
      <c r="G7" s="151"/>
      <c r="H7" s="151"/>
      <c r="I7" s="151"/>
      <c r="J7" s="151"/>
      <c r="K7" s="151"/>
      <c r="L7" s="151"/>
      <c r="M7" s="14"/>
      <c r="N7" s="14"/>
      <c r="O7" s="14"/>
      <c r="P7" s="1"/>
      <c r="Q7" s="1"/>
      <c r="R7" s="1"/>
      <c r="S7" s="1"/>
      <c r="T7" s="1"/>
      <c r="U7" s="1"/>
      <c r="V7" s="1"/>
      <c r="W7" s="1"/>
      <c r="X7" s="1"/>
      <c r="Y7" s="1"/>
      <c r="Z7" s="1"/>
      <c r="AA7" s="1"/>
      <c r="AB7" s="1"/>
      <c r="AC7" s="1"/>
      <c r="AD7" s="1"/>
    </row>
    <row r="8" spans="1:38" ht="30" customHeight="1">
      <c r="A8" s="38">
        <v>1</v>
      </c>
      <c r="B8" s="38" t="s">
        <v>34</v>
      </c>
      <c r="C8" s="24">
        <v>0</v>
      </c>
      <c r="D8" s="24">
        <v>1</v>
      </c>
      <c r="E8" s="24">
        <v>9</v>
      </c>
      <c r="F8" s="24">
        <v>11</v>
      </c>
      <c r="G8" s="24">
        <v>3</v>
      </c>
      <c r="H8" s="24">
        <v>1</v>
      </c>
      <c r="I8" s="24">
        <v>11</v>
      </c>
      <c r="J8" s="24">
        <v>43</v>
      </c>
      <c r="K8" s="24">
        <v>46</v>
      </c>
      <c r="L8" s="24">
        <v>9</v>
      </c>
      <c r="M8" s="1"/>
      <c r="N8" s="1"/>
      <c r="O8" s="1"/>
      <c r="P8" s="1"/>
      <c r="Q8" s="1"/>
      <c r="R8" s="1"/>
      <c r="S8" s="1"/>
      <c r="T8" s="1"/>
      <c r="U8" s="1"/>
      <c r="V8" s="1"/>
    </row>
    <row r="9" spans="1:38" ht="30" customHeight="1">
      <c r="A9" s="38">
        <v>2</v>
      </c>
      <c r="B9" s="38" t="s">
        <v>35</v>
      </c>
      <c r="C9" s="24">
        <v>0</v>
      </c>
      <c r="D9" s="24">
        <v>0</v>
      </c>
      <c r="E9" s="24">
        <v>5</v>
      </c>
      <c r="F9" s="24">
        <v>4</v>
      </c>
      <c r="G9" s="24">
        <v>0</v>
      </c>
      <c r="H9" s="24">
        <v>1</v>
      </c>
      <c r="I9" s="24">
        <v>8</v>
      </c>
      <c r="J9" s="24">
        <v>22</v>
      </c>
      <c r="K9" s="24">
        <v>24</v>
      </c>
      <c r="L9" s="24">
        <v>3</v>
      </c>
      <c r="M9" s="1"/>
      <c r="N9" s="1"/>
      <c r="O9" s="1"/>
      <c r="P9" s="1"/>
      <c r="Q9" s="1"/>
      <c r="R9" s="1"/>
      <c r="S9" s="1"/>
      <c r="T9" s="1"/>
      <c r="U9" s="1"/>
      <c r="V9" s="1"/>
    </row>
    <row r="10" spans="1:38" ht="30" customHeight="1">
      <c r="A10" s="38">
        <v>3</v>
      </c>
      <c r="B10" s="38" t="s">
        <v>36</v>
      </c>
      <c r="C10" s="24">
        <v>1</v>
      </c>
      <c r="D10" s="24">
        <v>0</v>
      </c>
      <c r="E10" s="24">
        <v>5</v>
      </c>
      <c r="F10" s="24">
        <v>1</v>
      </c>
      <c r="G10" s="24">
        <v>0</v>
      </c>
      <c r="H10" s="24">
        <v>1</v>
      </c>
      <c r="I10" s="24">
        <v>1</v>
      </c>
      <c r="J10" s="24">
        <v>24</v>
      </c>
      <c r="K10" s="24">
        <v>25</v>
      </c>
      <c r="L10" s="24">
        <v>6</v>
      </c>
      <c r="M10" s="1"/>
      <c r="N10" s="1"/>
      <c r="O10" s="1"/>
      <c r="P10" s="1"/>
      <c r="Q10" s="1"/>
      <c r="R10" s="1"/>
      <c r="S10" s="1"/>
      <c r="T10" s="1"/>
      <c r="U10" s="1"/>
      <c r="V10" s="1"/>
    </row>
    <row r="11" spans="1:38" ht="30" customHeight="1">
      <c r="A11" s="38">
        <v>4</v>
      </c>
      <c r="B11" s="38" t="s">
        <v>37</v>
      </c>
      <c r="C11" s="24">
        <v>1</v>
      </c>
      <c r="D11" s="24">
        <v>1</v>
      </c>
      <c r="E11" s="24">
        <v>6</v>
      </c>
      <c r="F11" s="24">
        <v>7</v>
      </c>
      <c r="G11" s="24">
        <v>1</v>
      </c>
      <c r="H11" s="24">
        <v>2</v>
      </c>
      <c r="I11" s="24">
        <v>5</v>
      </c>
      <c r="J11" s="24">
        <v>18</v>
      </c>
      <c r="K11" s="24">
        <v>40</v>
      </c>
      <c r="L11" s="24">
        <v>6</v>
      </c>
      <c r="M11" s="1"/>
      <c r="N11" s="1"/>
      <c r="O11" s="1"/>
      <c r="P11" s="1"/>
      <c r="Q11" s="1"/>
      <c r="R11" s="1"/>
      <c r="S11" s="1"/>
      <c r="T11" s="1"/>
      <c r="U11" s="1"/>
      <c r="V11" s="1"/>
    </row>
    <row r="12" spans="1:38" s="17" customFormat="1" ht="30" customHeight="1">
      <c r="A12" s="42"/>
      <c r="B12" s="42" t="s">
        <v>7</v>
      </c>
      <c r="C12" s="24">
        <f>SUM(C8:C11)</f>
        <v>2</v>
      </c>
      <c r="D12" s="24">
        <f t="shared" ref="D12:G12" si="0">SUM(D8:D11)</f>
        <v>2</v>
      </c>
      <c r="E12" s="24">
        <f t="shared" si="0"/>
        <v>25</v>
      </c>
      <c r="F12" s="24">
        <f t="shared" si="0"/>
        <v>23</v>
      </c>
      <c r="G12" s="24">
        <f t="shared" si="0"/>
        <v>4</v>
      </c>
      <c r="H12" s="24">
        <f>SUM(H8:H11)</f>
        <v>5</v>
      </c>
      <c r="I12" s="24">
        <f t="shared" ref="I12" si="1">SUM(I8:I11)</f>
        <v>25</v>
      </c>
      <c r="J12" s="24">
        <f t="shared" ref="J12" si="2">SUM(J8:J11)</f>
        <v>107</v>
      </c>
      <c r="K12" s="24">
        <f t="shared" ref="K12" si="3">SUM(K8:K11)</f>
        <v>135</v>
      </c>
      <c r="L12" s="24">
        <f t="shared" ref="L12" si="4">SUM(L8:L11)</f>
        <v>24</v>
      </c>
      <c r="M12" s="16"/>
      <c r="N12" s="16"/>
      <c r="O12" s="16"/>
      <c r="P12" s="16"/>
      <c r="Q12" s="16"/>
      <c r="R12" s="16"/>
      <c r="S12" s="16"/>
      <c r="T12" s="16"/>
      <c r="U12" s="16"/>
      <c r="V12" s="16"/>
      <c r="W12" s="16"/>
      <c r="X12" s="16"/>
      <c r="Y12" s="16"/>
      <c r="Z12" s="16"/>
      <c r="AA12" s="16"/>
      <c r="AB12" s="16"/>
      <c r="AC12" s="16"/>
      <c r="AD12" s="16"/>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21">
    <mergeCell ref="H4:L4"/>
    <mergeCell ref="A1:L1"/>
    <mergeCell ref="A2:L2"/>
    <mergeCell ref="A3:L3"/>
    <mergeCell ref="J5:L5"/>
    <mergeCell ref="A4:A7"/>
    <mergeCell ref="B4:B7"/>
    <mergeCell ref="C4:G4"/>
    <mergeCell ref="C5:D5"/>
    <mergeCell ref="E5:G5"/>
    <mergeCell ref="C6:C7"/>
    <mergeCell ref="D6:D7"/>
    <mergeCell ref="E6:E7"/>
    <mergeCell ref="F6:F7"/>
    <mergeCell ref="G6:G7"/>
    <mergeCell ref="H5:I5"/>
    <mergeCell ref="H6:H7"/>
    <mergeCell ref="I6:I7"/>
    <mergeCell ref="J6:J7"/>
    <mergeCell ref="K6:K7"/>
    <mergeCell ref="L6:L7"/>
  </mergeCells>
  <printOptions horizontalCentered="1" verticalCentered="1"/>
  <pageMargins left="0.71" right="0.38" top="0.51" bottom="0.46" header="0.4" footer="0.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9"/>
  <sheetViews>
    <sheetView view="pageBreakPreview" zoomScale="85" zoomScaleSheetLayoutView="85" workbookViewId="0">
      <selection activeCell="L51" sqref="L51"/>
    </sheetView>
  </sheetViews>
  <sheetFormatPr defaultRowHeight="13.2"/>
  <cols>
    <col min="2" max="2" width="15" customWidth="1"/>
    <col min="3" max="3" width="15.33203125" customWidth="1"/>
    <col min="4" max="4" width="17.77734375" customWidth="1"/>
    <col min="5" max="5" width="14.21875" customWidth="1"/>
    <col min="6" max="6" width="10.6640625" customWidth="1"/>
    <col min="7" max="7" width="12" customWidth="1"/>
    <col min="8" max="8" width="15.109375" customWidth="1"/>
    <col min="9" max="9" width="45.6640625" customWidth="1"/>
  </cols>
  <sheetData>
    <row r="1" spans="1:29" ht="24.6">
      <c r="A1" s="153" t="s">
        <v>87</v>
      </c>
      <c r="B1" s="154"/>
      <c r="C1" s="154"/>
      <c r="D1" s="154"/>
      <c r="E1" s="154"/>
      <c r="F1" s="154"/>
      <c r="G1" s="154"/>
      <c r="H1" s="154"/>
      <c r="I1" s="155"/>
      <c r="J1" s="1"/>
      <c r="K1" s="1"/>
      <c r="L1" s="1"/>
      <c r="M1" s="1"/>
      <c r="N1" s="1"/>
      <c r="O1" s="1"/>
      <c r="P1" s="1"/>
      <c r="Q1" s="1"/>
      <c r="R1" s="1"/>
      <c r="S1" s="1"/>
      <c r="T1" s="1"/>
      <c r="U1" s="1"/>
      <c r="V1" s="1"/>
      <c r="W1" s="1"/>
      <c r="X1" s="1"/>
      <c r="Y1" s="1"/>
      <c r="Z1" s="1"/>
      <c r="AA1" s="1"/>
      <c r="AB1" s="1"/>
      <c r="AC1" s="1"/>
    </row>
    <row r="2" spans="1:29" ht="16.8">
      <c r="A2" s="156" t="s">
        <v>298</v>
      </c>
      <c r="B2" s="157"/>
      <c r="C2" s="157"/>
      <c r="D2" s="157"/>
      <c r="E2" s="157"/>
      <c r="F2" s="157"/>
      <c r="G2" s="157"/>
      <c r="H2" s="157"/>
      <c r="I2" s="158"/>
      <c r="J2" s="1"/>
      <c r="K2" s="1"/>
      <c r="L2" s="1"/>
      <c r="M2" s="1"/>
      <c r="N2" s="1"/>
      <c r="O2" s="1"/>
      <c r="P2" s="1"/>
      <c r="Q2" s="1"/>
      <c r="R2" s="1"/>
      <c r="S2" s="1"/>
      <c r="T2" s="1"/>
      <c r="U2" s="1"/>
      <c r="V2" s="1"/>
      <c r="W2" s="1"/>
      <c r="X2" s="1"/>
      <c r="Y2" s="1"/>
      <c r="Z2" s="1"/>
      <c r="AA2" s="1"/>
      <c r="AB2" s="1"/>
      <c r="AC2" s="1"/>
    </row>
    <row r="3" spans="1:29" ht="16.8">
      <c r="A3" s="156" t="s">
        <v>16</v>
      </c>
      <c r="B3" s="157"/>
      <c r="C3" s="157"/>
      <c r="D3" s="157"/>
      <c r="E3" s="157"/>
      <c r="F3" s="157"/>
      <c r="G3" s="157"/>
      <c r="H3" s="157"/>
      <c r="I3" s="158"/>
      <c r="J3" s="1"/>
      <c r="K3" s="1"/>
      <c r="L3" s="1"/>
      <c r="M3" s="1"/>
      <c r="N3" s="1"/>
      <c r="O3" s="1"/>
      <c r="P3" s="1"/>
      <c r="Q3" s="1"/>
      <c r="R3" s="1"/>
      <c r="S3" s="1"/>
      <c r="T3" s="1"/>
      <c r="U3" s="1"/>
      <c r="V3" s="1"/>
      <c r="W3" s="1"/>
      <c r="X3" s="1"/>
      <c r="Y3" s="1"/>
      <c r="Z3" s="1"/>
      <c r="AA3" s="1"/>
      <c r="AB3" s="1"/>
      <c r="AC3" s="1"/>
    </row>
    <row r="4" spans="1:29" ht="16.8">
      <c r="A4" s="159" t="s">
        <v>74</v>
      </c>
      <c r="B4" s="160"/>
      <c r="C4" s="160"/>
      <c r="D4" s="160"/>
      <c r="E4" s="160"/>
      <c r="F4" s="160"/>
      <c r="G4" s="160"/>
      <c r="H4" s="160"/>
      <c r="I4" s="161"/>
      <c r="J4" s="1"/>
      <c r="K4" s="1"/>
      <c r="L4" s="1"/>
      <c r="M4" s="1"/>
      <c r="N4" s="1"/>
      <c r="O4" s="1"/>
      <c r="P4" s="1"/>
      <c r="Q4" s="1"/>
      <c r="R4" s="1"/>
      <c r="S4" s="1"/>
      <c r="T4" s="1"/>
      <c r="U4" s="1"/>
      <c r="V4" s="1"/>
      <c r="W4" s="1"/>
      <c r="X4" s="1"/>
      <c r="Y4" s="1"/>
      <c r="Z4" s="1"/>
      <c r="AA4" s="1"/>
      <c r="AB4" s="1"/>
      <c r="AC4" s="1"/>
    </row>
    <row r="5" spans="1:29" ht="16.8">
      <c r="A5" s="156" t="s">
        <v>85</v>
      </c>
      <c r="B5" s="157"/>
      <c r="C5" s="157"/>
      <c r="D5" s="157"/>
      <c r="E5" s="157"/>
      <c r="F5" s="157"/>
      <c r="G5" s="157"/>
      <c r="H5" s="157"/>
      <c r="I5" s="158"/>
      <c r="J5" s="1"/>
      <c r="K5" s="1"/>
      <c r="L5" s="1"/>
      <c r="M5" s="1"/>
      <c r="N5" s="1"/>
      <c r="O5" s="1"/>
      <c r="P5" s="1"/>
      <c r="Q5" s="1"/>
      <c r="R5" s="1"/>
      <c r="S5" s="1"/>
      <c r="T5" s="1"/>
      <c r="U5" s="1"/>
      <c r="V5" s="1"/>
      <c r="W5" s="1"/>
      <c r="X5" s="1"/>
      <c r="Y5" s="1"/>
      <c r="Z5" s="1"/>
      <c r="AA5" s="1"/>
    </row>
    <row r="6" spans="1:29" ht="62.4" customHeight="1">
      <c r="A6" s="148" t="s">
        <v>10</v>
      </c>
      <c r="B6" s="149" t="s">
        <v>273</v>
      </c>
      <c r="C6" s="149" t="s">
        <v>67</v>
      </c>
      <c r="D6" s="163" t="s">
        <v>11</v>
      </c>
      <c r="E6" s="163" t="s">
        <v>12</v>
      </c>
      <c r="F6" s="163"/>
      <c r="G6" s="163"/>
      <c r="H6" s="149" t="s">
        <v>15</v>
      </c>
      <c r="I6" s="162" t="s">
        <v>152</v>
      </c>
      <c r="J6" s="1"/>
      <c r="K6" s="1"/>
      <c r="L6" s="1"/>
      <c r="M6" s="1"/>
      <c r="N6" s="1"/>
      <c r="O6" s="1"/>
      <c r="P6" s="1"/>
      <c r="Q6" s="1"/>
      <c r="R6" s="1"/>
      <c r="S6" s="1"/>
      <c r="T6" s="1"/>
      <c r="U6" s="1"/>
      <c r="V6" s="1"/>
      <c r="W6" s="1"/>
      <c r="X6" s="1"/>
      <c r="Y6" s="1"/>
      <c r="Z6" s="1"/>
      <c r="AA6" s="1"/>
    </row>
    <row r="7" spans="1:29" s="10" customFormat="1" ht="52.2">
      <c r="A7" s="148"/>
      <c r="B7" s="149"/>
      <c r="C7" s="149"/>
      <c r="D7" s="163"/>
      <c r="E7" s="43" t="s">
        <v>14</v>
      </c>
      <c r="F7" s="120" t="s">
        <v>13</v>
      </c>
      <c r="G7" s="120" t="s">
        <v>274</v>
      </c>
      <c r="H7" s="149"/>
      <c r="I7" s="162"/>
      <c r="J7" s="9"/>
      <c r="K7" s="9"/>
      <c r="L7" s="9"/>
      <c r="M7" s="9"/>
      <c r="N7" s="9"/>
      <c r="O7" s="9"/>
      <c r="P7" s="9"/>
      <c r="Q7" s="9"/>
      <c r="R7" s="9"/>
      <c r="S7" s="9"/>
      <c r="T7" s="9"/>
      <c r="U7" s="9"/>
      <c r="V7" s="9"/>
      <c r="W7" s="9"/>
      <c r="X7" s="9"/>
      <c r="Y7" s="9"/>
      <c r="Z7" s="9"/>
      <c r="AA7" s="9"/>
    </row>
    <row r="8" spans="1:29" ht="13.8">
      <c r="A8" s="121">
        <v>1</v>
      </c>
      <c r="B8" s="119">
        <v>2</v>
      </c>
      <c r="C8" s="119">
        <v>3</v>
      </c>
      <c r="D8" s="20" t="s">
        <v>277</v>
      </c>
      <c r="E8" s="20">
        <v>5</v>
      </c>
      <c r="F8" s="20">
        <v>6</v>
      </c>
      <c r="G8" s="20" t="s">
        <v>276</v>
      </c>
      <c r="H8" s="119" t="s">
        <v>275</v>
      </c>
      <c r="I8" s="21">
        <v>9</v>
      </c>
      <c r="J8" s="1"/>
      <c r="K8" s="1"/>
      <c r="L8" s="1"/>
      <c r="M8" s="1"/>
      <c r="N8" s="1"/>
      <c r="O8" s="1"/>
      <c r="P8" s="1"/>
      <c r="Q8" s="1"/>
      <c r="R8" s="1"/>
      <c r="S8" s="1"/>
      <c r="T8" s="1"/>
      <c r="U8" s="1"/>
      <c r="V8" s="1"/>
      <c r="W8" s="1"/>
      <c r="X8" s="1"/>
      <c r="Y8" s="1"/>
      <c r="Z8" s="1"/>
      <c r="AA8" s="1"/>
    </row>
    <row r="9" spans="1:29" ht="27.6">
      <c r="A9" s="22" t="s">
        <v>102</v>
      </c>
      <c r="B9" s="26">
        <v>0</v>
      </c>
      <c r="C9" s="26">
        <v>35650</v>
      </c>
      <c r="D9" s="26">
        <f>B9+C9</f>
        <v>35650</v>
      </c>
      <c r="E9" s="26">
        <v>35588</v>
      </c>
      <c r="F9" s="26">
        <v>62</v>
      </c>
      <c r="G9" s="26">
        <f>E9+F9</f>
        <v>35650</v>
      </c>
      <c r="H9" s="26">
        <f>G9-D9</f>
        <v>0</v>
      </c>
      <c r="I9" s="2" t="s">
        <v>97</v>
      </c>
      <c r="J9" s="1"/>
      <c r="K9" s="1"/>
      <c r="L9" s="1"/>
      <c r="M9" s="1"/>
      <c r="N9" s="1"/>
      <c r="O9" s="1"/>
      <c r="P9" s="1"/>
      <c r="Q9" s="1"/>
      <c r="R9" s="1"/>
      <c r="S9" s="1"/>
      <c r="T9" s="1"/>
      <c r="U9" s="1"/>
      <c r="V9" s="1"/>
      <c r="W9" s="1"/>
      <c r="X9" s="1"/>
      <c r="Y9" s="1"/>
      <c r="Z9" s="1"/>
      <c r="AA9" s="1"/>
    </row>
    <row r="10" spans="1:29" ht="16.8">
      <c r="A10" s="22" t="s">
        <v>103</v>
      </c>
      <c r="B10" s="26">
        <v>0</v>
      </c>
      <c r="C10" s="26">
        <v>8541</v>
      </c>
      <c r="D10" s="26">
        <f t="shared" ref="D10:D43" si="0">B10+C10</f>
        <v>8541</v>
      </c>
      <c r="E10" s="26">
        <v>8390</v>
      </c>
      <c r="F10" s="26">
        <v>151</v>
      </c>
      <c r="G10" s="26">
        <f t="shared" ref="G10:G43" si="1">E10+F10</f>
        <v>8541</v>
      </c>
      <c r="H10" s="26">
        <f t="shared" ref="H10:H43" si="2">G10-D10</f>
        <v>0</v>
      </c>
      <c r="I10" s="2" t="s">
        <v>98</v>
      </c>
      <c r="J10" s="1"/>
      <c r="K10" s="1"/>
      <c r="L10" s="1"/>
      <c r="M10" s="1"/>
      <c r="N10" s="1"/>
      <c r="O10" s="1"/>
      <c r="P10" s="1"/>
      <c r="Q10" s="1"/>
      <c r="R10" s="1"/>
      <c r="S10" s="1"/>
      <c r="T10" s="1"/>
      <c r="U10" s="1"/>
      <c r="V10" s="1"/>
      <c r="W10" s="1"/>
      <c r="X10" s="1"/>
      <c r="Y10" s="1"/>
      <c r="Z10" s="1"/>
      <c r="AA10" s="1"/>
    </row>
    <row r="11" spans="1:29" ht="27.6">
      <c r="A11" s="22" t="s">
        <v>104</v>
      </c>
      <c r="B11" s="26">
        <v>0</v>
      </c>
      <c r="C11" s="26">
        <v>5274</v>
      </c>
      <c r="D11" s="26">
        <f t="shared" si="0"/>
        <v>5274</v>
      </c>
      <c r="E11" s="26">
        <v>5246</v>
      </c>
      <c r="F11" s="26">
        <v>28</v>
      </c>
      <c r="G11" s="26">
        <f t="shared" si="1"/>
        <v>5274</v>
      </c>
      <c r="H11" s="26">
        <f t="shared" si="2"/>
        <v>0</v>
      </c>
      <c r="I11" s="2" t="s">
        <v>99</v>
      </c>
      <c r="J11" s="1"/>
      <c r="K11" s="1"/>
      <c r="L11" s="1"/>
      <c r="M11" s="1"/>
      <c r="N11" s="1"/>
      <c r="O11" s="1"/>
      <c r="P11" s="1"/>
      <c r="Q11" s="1"/>
      <c r="R11" s="1"/>
      <c r="S11" s="1"/>
      <c r="T11" s="1"/>
      <c r="U11" s="1"/>
      <c r="V11" s="1"/>
      <c r="W11" s="1"/>
      <c r="X11" s="1"/>
      <c r="Y11" s="1"/>
      <c r="Z11" s="1"/>
      <c r="AA11" s="1"/>
    </row>
    <row r="12" spans="1:29" ht="27.6">
      <c r="A12" s="22" t="s">
        <v>105</v>
      </c>
      <c r="B12" s="26">
        <v>0</v>
      </c>
      <c r="C12" s="26">
        <v>2118</v>
      </c>
      <c r="D12" s="26">
        <f t="shared" si="0"/>
        <v>2118</v>
      </c>
      <c r="E12" s="26">
        <v>2060</v>
      </c>
      <c r="F12" s="26">
        <v>58</v>
      </c>
      <c r="G12" s="26">
        <f t="shared" si="1"/>
        <v>2118</v>
      </c>
      <c r="H12" s="26">
        <f t="shared" si="2"/>
        <v>0</v>
      </c>
      <c r="I12" s="2" t="s">
        <v>100</v>
      </c>
      <c r="J12" s="1"/>
      <c r="K12" s="1"/>
      <c r="L12" s="1"/>
      <c r="M12" s="1"/>
      <c r="N12" s="1"/>
      <c r="O12" s="1"/>
      <c r="P12" s="1"/>
      <c r="Q12" s="1"/>
      <c r="R12" s="1"/>
      <c r="S12" s="1"/>
      <c r="T12" s="1"/>
      <c r="U12" s="1"/>
      <c r="V12" s="1"/>
      <c r="W12" s="1"/>
      <c r="X12" s="1"/>
      <c r="Y12" s="1"/>
      <c r="Z12" s="1"/>
      <c r="AA12" s="1"/>
    </row>
    <row r="13" spans="1:29" ht="16.8">
      <c r="A13" s="22" t="s">
        <v>106</v>
      </c>
      <c r="B13" s="26">
        <v>0</v>
      </c>
      <c r="C13" s="26">
        <v>976</v>
      </c>
      <c r="D13" s="26">
        <f t="shared" si="0"/>
        <v>976</v>
      </c>
      <c r="E13" s="26">
        <v>936</v>
      </c>
      <c r="F13" s="26">
        <v>40</v>
      </c>
      <c r="G13" s="26">
        <f t="shared" si="1"/>
        <v>976</v>
      </c>
      <c r="H13" s="26">
        <f t="shared" si="2"/>
        <v>0</v>
      </c>
      <c r="I13" s="2" t="s">
        <v>101</v>
      </c>
      <c r="J13" s="1"/>
      <c r="K13" s="1"/>
      <c r="L13" s="1"/>
      <c r="M13" s="1"/>
      <c r="N13" s="1"/>
      <c r="O13" s="1"/>
      <c r="P13" s="1"/>
      <c r="Q13" s="1"/>
      <c r="R13" s="1"/>
      <c r="S13" s="1"/>
      <c r="T13" s="1"/>
      <c r="U13" s="1"/>
      <c r="V13" s="1"/>
      <c r="W13" s="1"/>
      <c r="X13" s="1"/>
      <c r="Y13" s="1"/>
      <c r="Z13" s="1"/>
      <c r="AA13" s="1"/>
    </row>
    <row r="14" spans="1:29" ht="16.8">
      <c r="A14" s="22" t="s">
        <v>107</v>
      </c>
      <c r="B14" s="26">
        <v>0</v>
      </c>
      <c r="C14" s="26">
        <v>1271</v>
      </c>
      <c r="D14" s="26">
        <f t="shared" si="0"/>
        <v>1271</v>
      </c>
      <c r="E14" s="26">
        <v>1266</v>
      </c>
      <c r="F14" s="26">
        <v>5</v>
      </c>
      <c r="G14" s="26">
        <f t="shared" si="1"/>
        <v>1271</v>
      </c>
      <c r="H14" s="26">
        <f t="shared" si="2"/>
        <v>0</v>
      </c>
      <c r="I14" s="2" t="s">
        <v>75</v>
      </c>
      <c r="J14" s="1"/>
      <c r="K14" s="1"/>
      <c r="L14" s="1"/>
      <c r="M14" s="1"/>
      <c r="N14" s="1"/>
      <c r="O14" s="1"/>
      <c r="P14" s="1"/>
      <c r="Q14" s="1"/>
      <c r="R14" s="1"/>
      <c r="S14" s="1"/>
      <c r="T14" s="1"/>
      <c r="U14" s="1"/>
      <c r="V14" s="1"/>
      <c r="W14" s="1"/>
      <c r="X14" s="1"/>
      <c r="Y14" s="1"/>
      <c r="Z14" s="1"/>
      <c r="AA14" s="1"/>
    </row>
    <row r="15" spans="1:29" ht="16.8">
      <c r="A15" s="22" t="s">
        <v>109</v>
      </c>
      <c r="B15" s="26">
        <v>0</v>
      </c>
      <c r="C15" s="26">
        <v>230</v>
      </c>
      <c r="D15" s="26">
        <f t="shared" si="0"/>
        <v>230</v>
      </c>
      <c r="E15" s="26">
        <v>218</v>
      </c>
      <c r="F15" s="26">
        <v>12</v>
      </c>
      <c r="G15" s="26">
        <f t="shared" si="1"/>
        <v>230</v>
      </c>
      <c r="H15" s="26">
        <f t="shared" si="2"/>
        <v>0</v>
      </c>
      <c r="I15" s="2" t="s">
        <v>108</v>
      </c>
      <c r="J15" s="1"/>
      <c r="K15" s="1"/>
      <c r="L15" s="1"/>
      <c r="M15" s="1"/>
      <c r="N15" s="1"/>
      <c r="O15" s="1"/>
      <c r="P15" s="1"/>
      <c r="Q15" s="1"/>
      <c r="R15" s="1"/>
      <c r="S15" s="1"/>
      <c r="T15" s="1"/>
      <c r="U15" s="1"/>
      <c r="V15" s="1"/>
      <c r="W15" s="1"/>
      <c r="X15" s="1"/>
      <c r="Y15" s="1"/>
      <c r="Z15" s="1"/>
      <c r="AA15" s="1"/>
    </row>
    <row r="16" spans="1:29" ht="16.8">
      <c r="A16" s="22" t="s">
        <v>110</v>
      </c>
      <c r="B16" s="26">
        <v>0</v>
      </c>
      <c r="C16" s="26">
        <v>761</v>
      </c>
      <c r="D16" s="26">
        <f t="shared" si="0"/>
        <v>761</v>
      </c>
      <c r="E16" s="26">
        <v>754</v>
      </c>
      <c r="F16" s="26">
        <v>7</v>
      </c>
      <c r="G16" s="26">
        <f t="shared" si="1"/>
        <v>761</v>
      </c>
      <c r="H16" s="26">
        <f t="shared" si="2"/>
        <v>0</v>
      </c>
      <c r="I16" s="2" t="s">
        <v>111</v>
      </c>
      <c r="J16" s="1"/>
      <c r="K16" s="1"/>
      <c r="L16" s="1"/>
      <c r="M16" s="1"/>
      <c r="N16" s="1"/>
      <c r="O16" s="1"/>
      <c r="P16" s="1"/>
      <c r="Q16" s="1"/>
      <c r="R16" s="1"/>
      <c r="S16" s="1"/>
      <c r="T16" s="1"/>
      <c r="U16" s="1"/>
      <c r="V16" s="1"/>
      <c r="W16" s="1"/>
      <c r="X16" s="1"/>
      <c r="Y16" s="1"/>
      <c r="Z16" s="1"/>
      <c r="AA16" s="1"/>
    </row>
    <row r="17" spans="1:29" ht="16.8">
      <c r="A17" s="22" t="s">
        <v>112</v>
      </c>
      <c r="B17" s="26">
        <v>0</v>
      </c>
      <c r="C17" s="26">
        <v>674</v>
      </c>
      <c r="D17" s="26">
        <f t="shared" si="0"/>
        <v>674</v>
      </c>
      <c r="E17" s="26">
        <v>666</v>
      </c>
      <c r="F17" s="26">
        <v>8</v>
      </c>
      <c r="G17" s="26">
        <f t="shared" si="1"/>
        <v>674</v>
      </c>
      <c r="H17" s="26">
        <f t="shared" si="2"/>
        <v>0</v>
      </c>
      <c r="I17" s="2" t="s">
        <v>113</v>
      </c>
      <c r="J17" s="1"/>
      <c r="K17" s="1"/>
      <c r="L17" s="1"/>
      <c r="M17" s="1"/>
      <c r="N17" s="1"/>
      <c r="O17" s="1"/>
      <c r="P17" s="1"/>
      <c r="Q17" s="1"/>
      <c r="R17" s="1"/>
      <c r="S17" s="1"/>
      <c r="T17" s="1"/>
      <c r="U17" s="1"/>
      <c r="V17" s="1"/>
      <c r="W17" s="1"/>
      <c r="X17" s="1"/>
      <c r="Y17" s="1"/>
      <c r="Z17" s="1"/>
      <c r="AA17" s="1"/>
    </row>
    <row r="18" spans="1:29" ht="16.8">
      <c r="A18" s="22" t="s">
        <v>114</v>
      </c>
      <c r="B18" s="26">
        <v>0</v>
      </c>
      <c r="C18" s="26">
        <v>750</v>
      </c>
      <c r="D18" s="26">
        <f t="shared" si="0"/>
        <v>750</v>
      </c>
      <c r="E18" s="26">
        <v>694</v>
      </c>
      <c r="F18" s="26">
        <v>56</v>
      </c>
      <c r="G18" s="26">
        <f t="shared" si="1"/>
        <v>750</v>
      </c>
      <c r="H18" s="26">
        <f t="shared" si="2"/>
        <v>0</v>
      </c>
      <c r="I18" s="2" t="s">
        <v>115</v>
      </c>
      <c r="J18" s="1"/>
      <c r="K18" s="1"/>
      <c r="L18" s="1"/>
      <c r="M18" s="1"/>
      <c r="N18" s="1"/>
      <c r="O18" s="1"/>
      <c r="P18" s="1"/>
      <c r="Q18" s="1"/>
      <c r="R18" s="1"/>
      <c r="S18" s="1"/>
      <c r="T18" s="1"/>
      <c r="U18" s="1"/>
      <c r="V18" s="1"/>
      <c r="W18" s="1"/>
      <c r="X18" s="1"/>
      <c r="Y18" s="1"/>
      <c r="Z18" s="1"/>
      <c r="AA18" s="1"/>
    </row>
    <row r="19" spans="1:29" ht="16.8">
      <c r="A19" s="22" t="s">
        <v>116</v>
      </c>
      <c r="B19" s="26">
        <v>0</v>
      </c>
      <c r="C19" s="26">
        <v>3185</v>
      </c>
      <c r="D19" s="26">
        <f t="shared" si="0"/>
        <v>3185</v>
      </c>
      <c r="E19" s="26">
        <v>2928</v>
      </c>
      <c r="F19" s="26">
        <v>257</v>
      </c>
      <c r="G19" s="26">
        <f t="shared" si="1"/>
        <v>3185</v>
      </c>
      <c r="H19" s="26">
        <f t="shared" si="2"/>
        <v>0</v>
      </c>
      <c r="I19" s="2" t="s">
        <v>117</v>
      </c>
      <c r="J19" s="1"/>
      <c r="K19" s="1"/>
      <c r="L19" s="1"/>
      <c r="M19" s="1"/>
      <c r="N19" s="1"/>
      <c r="O19" s="1"/>
      <c r="P19" s="1"/>
      <c r="Q19" s="1"/>
      <c r="R19" s="1"/>
      <c r="S19" s="1"/>
      <c r="T19" s="1"/>
      <c r="U19" s="1"/>
      <c r="V19" s="1"/>
      <c r="W19" s="1"/>
      <c r="X19" s="1"/>
      <c r="Y19" s="1"/>
      <c r="Z19" s="1"/>
      <c r="AA19" s="1"/>
      <c r="AB19" s="1"/>
      <c r="AC19" s="1"/>
    </row>
    <row r="20" spans="1:29" ht="16.8">
      <c r="A20" s="22" t="s">
        <v>122</v>
      </c>
      <c r="B20" s="26">
        <v>0</v>
      </c>
      <c r="C20" s="26">
        <v>306</v>
      </c>
      <c r="D20" s="26">
        <f t="shared" si="0"/>
        <v>306</v>
      </c>
      <c r="E20" s="26">
        <v>306</v>
      </c>
      <c r="F20" s="26">
        <v>0</v>
      </c>
      <c r="G20" s="26">
        <f t="shared" si="1"/>
        <v>306</v>
      </c>
      <c r="H20" s="26">
        <f t="shared" si="2"/>
        <v>0</v>
      </c>
      <c r="I20" s="2" t="s">
        <v>118</v>
      </c>
      <c r="J20" s="1"/>
      <c r="K20" s="1"/>
      <c r="L20" s="1"/>
      <c r="M20" s="1"/>
      <c r="N20" s="1"/>
      <c r="O20" s="1"/>
      <c r="P20" s="1"/>
      <c r="Q20" s="1"/>
      <c r="R20" s="1"/>
      <c r="S20" s="1"/>
      <c r="T20" s="1"/>
      <c r="U20" s="1"/>
      <c r="V20" s="1"/>
      <c r="W20" s="1"/>
      <c r="X20" s="1"/>
      <c r="Y20" s="1"/>
      <c r="Z20" s="1"/>
      <c r="AA20" s="1"/>
      <c r="AB20" s="1"/>
      <c r="AC20" s="1"/>
    </row>
    <row r="21" spans="1:29" ht="16.8">
      <c r="A21" s="22" t="s">
        <v>123</v>
      </c>
      <c r="B21" s="26">
        <v>0</v>
      </c>
      <c r="C21" s="26">
        <v>892</v>
      </c>
      <c r="D21" s="26">
        <f t="shared" si="0"/>
        <v>892</v>
      </c>
      <c r="E21" s="26">
        <v>867</v>
      </c>
      <c r="F21" s="26">
        <v>25</v>
      </c>
      <c r="G21" s="26">
        <f t="shared" si="1"/>
        <v>892</v>
      </c>
      <c r="H21" s="26">
        <f t="shared" si="2"/>
        <v>0</v>
      </c>
      <c r="I21" s="2" t="s">
        <v>119</v>
      </c>
      <c r="J21" s="1"/>
      <c r="K21" s="1"/>
      <c r="L21" s="1"/>
      <c r="M21" s="1"/>
      <c r="N21" s="1"/>
      <c r="O21" s="1"/>
      <c r="P21" s="1"/>
      <c r="Q21" s="1"/>
      <c r="R21" s="1"/>
      <c r="S21" s="1"/>
      <c r="T21" s="1"/>
      <c r="U21" s="1"/>
      <c r="V21" s="1"/>
      <c r="W21" s="1"/>
      <c r="X21" s="1"/>
      <c r="Y21" s="1"/>
      <c r="Z21" s="1"/>
      <c r="AA21" s="1"/>
      <c r="AB21" s="1"/>
      <c r="AC21" s="1"/>
    </row>
    <row r="22" spans="1:29" ht="16.8">
      <c r="A22" s="22" t="s">
        <v>124</v>
      </c>
      <c r="B22" s="26">
        <v>0</v>
      </c>
      <c r="C22" s="26">
        <v>11</v>
      </c>
      <c r="D22" s="26">
        <f t="shared" si="0"/>
        <v>11</v>
      </c>
      <c r="E22" s="26">
        <v>11</v>
      </c>
      <c r="F22" s="26">
        <v>0</v>
      </c>
      <c r="G22" s="26">
        <f t="shared" si="1"/>
        <v>11</v>
      </c>
      <c r="H22" s="26">
        <f t="shared" si="2"/>
        <v>0</v>
      </c>
      <c r="I22" s="2" t="s">
        <v>120</v>
      </c>
      <c r="J22" s="1"/>
      <c r="K22" s="1"/>
      <c r="L22" s="1"/>
      <c r="M22" s="1"/>
      <c r="N22" s="1"/>
      <c r="O22" s="1"/>
      <c r="P22" s="1"/>
      <c r="Q22" s="1"/>
      <c r="R22" s="1"/>
      <c r="S22" s="1"/>
      <c r="T22" s="1"/>
      <c r="U22" s="1"/>
      <c r="V22" s="1"/>
      <c r="W22" s="1"/>
      <c r="X22" s="1"/>
      <c r="Y22" s="1"/>
      <c r="Z22" s="1"/>
      <c r="AA22" s="1"/>
      <c r="AB22" s="1"/>
      <c r="AC22" s="1"/>
    </row>
    <row r="23" spans="1:29" ht="16.8">
      <c r="A23" s="22" t="s">
        <v>125</v>
      </c>
      <c r="B23" s="26">
        <v>0</v>
      </c>
      <c r="C23" s="26">
        <v>2171</v>
      </c>
      <c r="D23" s="26">
        <f t="shared" si="0"/>
        <v>2171</v>
      </c>
      <c r="E23" s="26">
        <v>2151</v>
      </c>
      <c r="F23" s="26">
        <v>20</v>
      </c>
      <c r="G23" s="26">
        <f t="shared" si="1"/>
        <v>2171</v>
      </c>
      <c r="H23" s="26">
        <f t="shared" si="2"/>
        <v>0</v>
      </c>
      <c r="I23" s="2" t="s">
        <v>76</v>
      </c>
      <c r="J23" s="1"/>
      <c r="K23" s="1"/>
      <c r="L23" s="1"/>
      <c r="M23" s="1"/>
      <c r="N23" s="1"/>
      <c r="O23" s="1"/>
      <c r="P23" s="1"/>
      <c r="Q23" s="1"/>
      <c r="R23" s="1"/>
      <c r="S23" s="1"/>
      <c r="T23" s="1"/>
      <c r="U23" s="1"/>
      <c r="V23" s="1"/>
      <c r="W23" s="1"/>
      <c r="X23" s="1"/>
      <c r="Y23" s="1"/>
      <c r="Z23" s="1"/>
      <c r="AA23" s="1"/>
      <c r="AB23" s="1"/>
      <c r="AC23" s="1"/>
    </row>
    <row r="24" spans="1:29" ht="16.8">
      <c r="A24" s="22" t="s">
        <v>126</v>
      </c>
      <c r="B24" s="26">
        <v>0</v>
      </c>
      <c r="C24" s="26">
        <v>1118</v>
      </c>
      <c r="D24" s="26">
        <f t="shared" si="0"/>
        <v>1118</v>
      </c>
      <c r="E24" s="26">
        <v>953</v>
      </c>
      <c r="F24" s="26">
        <v>165</v>
      </c>
      <c r="G24" s="26">
        <f t="shared" si="1"/>
        <v>1118</v>
      </c>
      <c r="H24" s="26">
        <f t="shared" si="2"/>
        <v>0</v>
      </c>
      <c r="I24" s="2" t="s">
        <v>121</v>
      </c>
      <c r="J24" s="1"/>
      <c r="K24" s="1"/>
      <c r="L24" s="1"/>
      <c r="M24" s="1"/>
      <c r="N24" s="1"/>
      <c r="O24" s="1"/>
      <c r="P24" s="1"/>
      <c r="Q24" s="1"/>
      <c r="R24" s="1"/>
      <c r="S24" s="1"/>
      <c r="T24" s="1"/>
      <c r="U24" s="1"/>
      <c r="V24" s="1"/>
      <c r="W24" s="1"/>
      <c r="X24" s="1"/>
      <c r="Y24" s="1"/>
      <c r="Z24" s="1"/>
      <c r="AA24" s="1"/>
      <c r="AB24" s="1"/>
      <c r="AC24" s="1"/>
    </row>
    <row r="25" spans="1:29" ht="16.8">
      <c r="A25" s="22" t="s">
        <v>127</v>
      </c>
      <c r="B25" s="26">
        <v>0</v>
      </c>
      <c r="C25" s="26">
        <v>2308</v>
      </c>
      <c r="D25" s="26">
        <f t="shared" si="0"/>
        <v>2308</v>
      </c>
      <c r="E25" s="26">
        <v>2270</v>
      </c>
      <c r="F25" s="26">
        <v>38</v>
      </c>
      <c r="G25" s="26">
        <f t="shared" si="1"/>
        <v>2308</v>
      </c>
      <c r="H25" s="26">
        <f t="shared" si="2"/>
        <v>0</v>
      </c>
      <c r="I25" s="2" t="s">
        <v>77</v>
      </c>
      <c r="J25" s="1"/>
      <c r="K25" s="1"/>
      <c r="L25" s="1"/>
      <c r="M25" s="1"/>
      <c r="N25" s="1"/>
      <c r="O25" s="1"/>
      <c r="P25" s="1"/>
      <c r="Q25" s="1"/>
      <c r="R25" s="1"/>
      <c r="S25" s="1"/>
      <c r="T25" s="1"/>
      <c r="U25" s="1"/>
      <c r="V25" s="1"/>
      <c r="W25" s="1"/>
      <c r="X25" s="1"/>
      <c r="Y25" s="1"/>
      <c r="Z25" s="1"/>
      <c r="AA25" s="1"/>
      <c r="AB25" s="1"/>
      <c r="AC25" s="1"/>
    </row>
    <row r="26" spans="1:29" ht="16.8">
      <c r="A26" s="22" t="s">
        <v>128</v>
      </c>
      <c r="B26" s="26">
        <v>0</v>
      </c>
      <c r="C26" s="26">
        <v>147</v>
      </c>
      <c r="D26" s="26">
        <f t="shared" si="0"/>
        <v>147</v>
      </c>
      <c r="E26" s="26">
        <v>147</v>
      </c>
      <c r="F26" s="26">
        <v>0</v>
      </c>
      <c r="G26" s="26">
        <f t="shared" si="1"/>
        <v>147</v>
      </c>
      <c r="H26" s="26">
        <f t="shared" si="2"/>
        <v>0</v>
      </c>
      <c r="I26" s="2" t="s">
        <v>78</v>
      </c>
      <c r="J26" s="1"/>
      <c r="K26" s="1"/>
      <c r="L26" s="1"/>
      <c r="M26" s="1"/>
      <c r="N26" s="1"/>
      <c r="O26" s="1"/>
      <c r="P26" s="1"/>
      <c r="Q26" s="1"/>
      <c r="R26" s="1"/>
      <c r="S26" s="1"/>
      <c r="T26" s="1"/>
      <c r="U26" s="1"/>
      <c r="V26" s="1"/>
      <c r="W26" s="1"/>
      <c r="X26" s="1"/>
      <c r="Y26" s="1"/>
      <c r="Z26" s="1"/>
      <c r="AA26" s="1"/>
      <c r="AB26" s="1"/>
      <c r="AC26" s="1"/>
    </row>
    <row r="27" spans="1:29" ht="27.6">
      <c r="A27" s="22" t="s">
        <v>129</v>
      </c>
      <c r="B27" s="26">
        <v>0</v>
      </c>
      <c r="C27" s="26">
        <v>1401</v>
      </c>
      <c r="D27" s="26">
        <f t="shared" si="0"/>
        <v>1401</v>
      </c>
      <c r="E27" s="26">
        <v>1389</v>
      </c>
      <c r="F27" s="26">
        <v>12</v>
      </c>
      <c r="G27" s="26">
        <f t="shared" si="1"/>
        <v>1401</v>
      </c>
      <c r="H27" s="26">
        <f t="shared" si="2"/>
        <v>0</v>
      </c>
      <c r="I27" s="2" t="s">
        <v>79</v>
      </c>
      <c r="J27" s="1"/>
      <c r="K27" s="1"/>
      <c r="L27" s="1"/>
      <c r="M27" s="1"/>
      <c r="N27" s="1"/>
      <c r="O27" s="1"/>
      <c r="P27" s="1"/>
      <c r="Q27" s="1"/>
      <c r="R27" s="1"/>
      <c r="S27" s="1"/>
      <c r="T27" s="1"/>
      <c r="U27" s="1"/>
      <c r="V27" s="1"/>
      <c r="W27" s="1"/>
      <c r="X27" s="1"/>
      <c r="Y27" s="1"/>
      <c r="Z27" s="1"/>
      <c r="AA27" s="1"/>
      <c r="AB27" s="1"/>
      <c r="AC27" s="1"/>
    </row>
    <row r="28" spans="1:29" ht="27.6">
      <c r="A28" s="22" t="s">
        <v>132</v>
      </c>
      <c r="B28" s="26">
        <v>0</v>
      </c>
      <c r="C28" s="26">
        <v>1637</v>
      </c>
      <c r="D28" s="26">
        <f t="shared" si="0"/>
        <v>1637</v>
      </c>
      <c r="E28" s="26">
        <v>1637</v>
      </c>
      <c r="F28" s="26">
        <v>0</v>
      </c>
      <c r="G28" s="26">
        <f t="shared" si="1"/>
        <v>1637</v>
      </c>
      <c r="H28" s="26">
        <f t="shared" si="2"/>
        <v>0</v>
      </c>
      <c r="I28" s="2" t="s">
        <v>80</v>
      </c>
      <c r="J28" s="1"/>
      <c r="K28" s="1"/>
      <c r="L28" s="1"/>
      <c r="M28" s="1"/>
      <c r="N28" s="1"/>
      <c r="O28" s="1"/>
      <c r="P28" s="1"/>
      <c r="Q28" s="1"/>
      <c r="R28" s="1"/>
      <c r="S28" s="1"/>
      <c r="T28" s="1"/>
      <c r="U28" s="1"/>
      <c r="V28" s="1"/>
      <c r="W28" s="1"/>
      <c r="X28" s="1"/>
      <c r="Y28" s="1"/>
      <c r="Z28" s="1"/>
      <c r="AA28" s="1"/>
      <c r="AB28" s="1"/>
      <c r="AC28" s="1"/>
    </row>
    <row r="29" spans="1:29" ht="27.6">
      <c r="A29" s="22" t="s">
        <v>133</v>
      </c>
      <c r="B29" s="26">
        <v>0</v>
      </c>
      <c r="C29" s="26">
        <v>67</v>
      </c>
      <c r="D29" s="26">
        <f t="shared" si="0"/>
        <v>67</v>
      </c>
      <c r="E29" s="26">
        <v>66</v>
      </c>
      <c r="F29" s="26">
        <v>1</v>
      </c>
      <c r="G29" s="26">
        <f t="shared" si="1"/>
        <v>67</v>
      </c>
      <c r="H29" s="26">
        <f t="shared" si="2"/>
        <v>0</v>
      </c>
      <c r="I29" s="2" t="s">
        <v>130</v>
      </c>
      <c r="J29" s="1"/>
      <c r="K29" s="1"/>
      <c r="L29" s="1"/>
      <c r="M29" s="1"/>
      <c r="N29" s="1"/>
      <c r="O29" s="1"/>
      <c r="P29" s="1"/>
      <c r="Q29" s="1"/>
      <c r="R29" s="1"/>
      <c r="S29" s="1"/>
      <c r="T29" s="1"/>
      <c r="U29" s="1"/>
      <c r="V29" s="1"/>
      <c r="W29" s="1"/>
      <c r="X29" s="1"/>
      <c r="Y29" s="1"/>
      <c r="Z29" s="1"/>
      <c r="AA29" s="1"/>
      <c r="AB29" s="1"/>
      <c r="AC29" s="1"/>
    </row>
    <row r="30" spans="1:29" ht="16.8">
      <c r="A30" s="22" t="s">
        <v>134</v>
      </c>
      <c r="B30" s="26">
        <v>0</v>
      </c>
      <c r="C30" s="26">
        <v>186</v>
      </c>
      <c r="D30" s="26">
        <f t="shared" si="0"/>
        <v>186</v>
      </c>
      <c r="E30" s="26">
        <v>186</v>
      </c>
      <c r="F30" s="26">
        <v>0</v>
      </c>
      <c r="G30" s="26">
        <f t="shared" si="1"/>
        <v>186</v>
      </c>
      <c r="H30" s="26">
        <f t="shared" si="2"/>
        <v>0</v>
      </c>
      <c r="I30" s="2" t="s">
        <v>131</v>
      </c>
      <c r="J30" s="1"/>
      <c r="K30" s="1"/>
      <c r="L30" s="1"/>
      <c r="M30" s="1"/>
      <c r="N30" s="1"/>
      <c r="O30" s="1"/>
      <c r="P30" s="1"/>
      <c r="Q30" s="1"/>
      <c r="R30" s="1"/>
      <c r="S30" s="1"/>
      <c r="T30" s="1"/>
      <c r="U30" s="1"/>
      <c r="V30" s="1"/>
      <c r="W30" s="1"/>
      <c r="X30" s="1"/>
      <c r="Y30" s="1"/>
      <c r="Z30" s="1"/>
      <c r="AA30" s="1"/>
      <c r="AB30" s="1"/>
      <c r="AC30" s="1"/>
    </row>
    <row r="31" spans="1:29" ht="27.6">
      <c r="A31" s="22" t="s">
        <v>135</v>
      </c>
      <c r="B31" s="26">
        <v>0</v>
      </c>
      <c r="C31" s="26">
        <v>452</v>
      </c>
      <c r="D31" s="26">
        <f t="shared" si="0"/>
        <v>452</v>
      </c>
      <c r="E31" s="26">
        <v>440</v>
      </c>
      <c r="F31" s="26">
        <v>12</v>
      </c>
      <c r="G31" s="26">
        <f t="shared" si="1"/>
        <v>452</v>
      </c>
      <c r="H31" s="26">
        <f t="shared" si="2"/>
        <v>0</v>
      </c>
      <c r="I31" s="2" t="s">
        <v>144</v>
      </c>
      <c r="J31" s="1"/>
      <c r="K31" s="1"/>
      <c r="L31" s="1"/>
      <c r="M31" s="1"/>
      <c r="N31" s="1"/>
      <c r="O31" s="1"/>
      <c r="P31" s="1"/>
      <c r="Q31" s="1"/>
      <c r="R31" s="1"/>
      <c r="S31" s="1"/>
      <c r="T31" s="1"/>
      <c r="U31" s="1"/>
      <c r="V31" s="1"/>
      <c r="W31" s="1"/>
      <c r="X31" s="1"/>
      <c r="Y31" s="1"/>
      <c r="Z31" s="1"/>
      <c r="AA31" s="1"/>
      <c r="AB31" s="1"/>
      <c r="AC31" s="1"/>
    </row>
    <row r="32" spans="1:29" ht="41.4">
      <c r="A32" s="22" t="s">
        <v>136</v>
      </c>
      <c r="B32" s="26">
        <v>0</v>
      </c>
      <c r="C32" s="26">
        <v>175</v>
      </c>
      <c r="D32" s="26">
        <f t="shared" si="0"/>
        <v>175</v>
      </c>
      <c r="E32" s="26">
        <v>162</v>
      </c>
      <c r="F32" s="26">
        <v>13</v>
      </c>
      <c r="G32" s="26">
        <f t="shared" si="1"/>
        <v>175</v>
      </c>
      <c r="H32" s="26">
        <f t="shared" si="2"/>
        <v>0</v>
      </c>
      <c r="I32" s="2" t="s">
        <v>145</v>
      </c>
      <c r="J32" s="1"/>
      <c r="K32" s="1"/>
      <c r="L32" s="1"/>
      <c r="M32" s="1"/>
      <c r="N32" s="1"/>
      <c r="O32" s="1"/>
      <c r="P32" s="1"/>
      <c r="Q32" s="1"/>
      <c r="R32" s="1"/>
      <c r="S32" s="1"/>
      <c r="T32" s="1"/>
      <c r="U32" s="1"/>
      <c r="V32" s="1"/>
      <c r="W32" s="1"/>
      <c r="X32" s="1"/>
      <c r="Y32" s="1"/>
      <c r="Z32" s="1"/>
      <c r="AA32" s="1"/>
      <c r="AB32" s="1"/>
      <c r="AC32" s="1"/>
    </row>
    <row r="33" spans="1:29" ht="27.6">
      <c r="A33" s="22" t="s">
        <v>137</v>
      </c>
      <c r="B33" s="26">
        <v>0</v>
      </c>
      <c r="C33" s="26">
        <v>787</v>
      </c>
      <c r="D33" s="26">
        <f t="shared" si="0"/>
        <v>787</v>
      </c>
      <c r="E33" s="26">
        <v>787</v>
      </c>
      <c r="F33" s="26">
        <v>0</v>
      </c>
      <c r="G33" s="26">
        <f t="shared" si="1"/>
        <v>787</v>
      </c>
      <c r="H33" s="26">
        <f t="shared" si="2"/>
        <v>0</v>
      </c>
      <c r="I33" s="2" t="s">
        <v>146</v>
      </c>
      <c r="J33" s="1"/>
      <c r="K33" s="1"/>
      <c r="L33" s="1"/>
      <c r="M33" s="1"/>
      <c r="N33" s="1"/>
      <c r="O33" s="1"/>
      <c r="P33" s="1"/>
      <c r="Q33" s="1"/>
      <c r="R33" s="1"/>
      <c r="S33" s="1"/>
      <c r="T33" s="1"/>
      <c r="U33" s="1"/>
      <c r="V33" s="1"/>
      <c r="W33" s="1"/>
      <c r="X33" s="1"/>
      <c r="Y33" s="1"/>
      <c r="Z33" s="1"/>
      <c r="AA33" s="1"/>
      <c r="AB33" s="1"/>
      <c r="AC33" s="1"/>
    </row>
    <row r="34" spans="1:29" ht="41.4">
      <c r="A34" s="22" t="s">
        <v>138</v>
      </c>
      <c r="B34" s="26">
        <v>0</v>
      </c>
      <c r="C34" s="26">
        <v>401</v>
      </c>
      <c r="D34" s="26">
        <f t="shared" si="0"/>
        <v>401</v>
      </c>
      <c r="E34" s="26">
        <v>396</v>
      </c>
      <c r="F34" s="26">
        <v>5</v>
      </c>
      <c r="G34" s="26">
        <f t="shared" si="1"/>
        <v>401</v>
      </c>
      <c r="H34" s="26">
        <f t="shared" si="2"/>
        <v>0</v>
      </c>
      <c r="I34" s="2" t="s">
        <v>147</v>
      </c>
      <c r="J34" s="1"/>
      <c r="K34" s="1"/>
      <c r="L34" s="1"/>
      <c r="M34" s="1"/>
      <c r="N34" s="1"/>
      <c r="O34" s="1"/>
      <c r="P34" s="1"/>
      <c r="Q34" s="1"/>
      <c r="R34" s="1"/>
      <c r="S34" s="1"/>
      <c r="T34" s="1"/>
      <c r="U34" s="1"/>
      <c r="V34" s="1"/>
      <c r="W34" s="1"/>
      <c r="X34" s="1"/>
      <c r="Y34" s="1"/>
      <c r="Z34" s="1"/>
      <c r="AA34" s="1"/>
      <c r="AB34" s="1"/>
      <c r="AC34" s="1"/>
    </row>
    <row r="35" spans="1:29" ht="27.6">
      <c r="A35" s="22" t="s">
        <v>139</v>
      </c>
      <c r="B35" s="26">
        <v>0</v>
      </c>
      <c r="C35" s="26">
        <v>0</v>
      </c>
      <c r="D35" s="26">
        <f t="shared" si="0"/>
        <v>0</v>
      </c>
      <c r="E35" s="26">
        <v>0</v>
      </c>
      <c r="F35" s="26">
        <v>0</v>
      </c>
      <c r="G35" s="26">
        <f t="shared" si="1"/>
        <v>0</v>
      </c>
      <c r="H35" s="26">
        <f t="shared" si="2"/>
        <v>0</v>
      </c>
      <c r="I35" s="2" t="s">
        <v>148</v>
      </c>
      <c r="J35" s="1"/>
      <c r="K35" s="1"/>
      <c r="L35" s="1"/>
      <c r="M35" s="1"/>
      <c r="N35" s="1"/>
      <c r="O35" s="1"/>
      <c r="P35" s="1"/>
      <c r="Q35" s="1"/>
      <c r="R35" s="1"/>
      <c r="S35" s="1"/>
      <c r="T35" s="1"/>
      <c r="U35" s="1"/>
      <c r="V35" s="1"/>
      <c r="W35" s="1"/>
      <c r="X35" s="1"/>
      <c r="Y35" s="1"/>
      <c r="Z35" s="1"/>
      <c r="AA35" s="1"/>
      <c r="AB35" s="1"/>
      <c r="AC35" s="1"/>
    </row>
    <row r="36" spans="1:29" ht="16.8">
      <c r="A36" s="22" t="s">
        <v>140</v>
      </c>
      <c r="B36" s="26">
        <v>0</v>
      </c>
      <c r="C36" s="26">
        <v>1375</v>
      </c>
      <c r="D36" s="26">
        <f t="shared" si="0"/>
        <v>1375</v>
      </c>
      <c r="E36" s="26">
        <v>1375</v>
      </c>
      <c r="F36" s="26">
        <v>0</v>
      </c>
      <c r="G36" s="26">
        <f t="shared" si="1"/>
        <v>1375</v>
      </c>
      <c r="H36" s="26">
        <f t="shared" si="2"/>
        <v>0</v>
      </c>
      <c r="I36" s="2" t="s">
        <v>81</v>
      </c>
      <c r="J36" s="1"/>
      <c r="K36" s="1"/>
      <c r="L36" s="1"/>
      <c r="M36" s="1"/>
      <c r="N36" s="1"/>
      <c r="O36" s="1"/>
      <c r="P36" s="1"/>
      <c r="Q36" s="1"/>
      <c r="R36" s="1"/>
      <c r="S36" s="1"/>
      <c r="T36" s="1"/>
      <c r="U36" s="1"/>
      <c r="V36" s="1"/>
      <c r="W36" s="1"/>
      <c r="X36" s="1"/>
      <c r="Y36" s="1"/>
      <c r="Z36" s="1"/>
      <c r="AA36" s="1"/>
      <c r="AB36" s="1"/>
      <c r="AC36" s="1"/>
    </row>
    <row r="37" spans="1:29" ht="16.8">
      <c r="A37" s="22" t="s">
        <v>141</v>
      </c>
      <c r="B37" s="26">
        <v>0</v>
      </c>
      <c r="C37" s="26">
        <v>1701</v>
      </c>
      <c r="D37" s="26">
        <f t="shared" si="0"/>
        <v>1701</v>
      </c>
      <c r="E37" s="26">
        <v>1701</v>
      </c>
      <c r="F37" s="26">
        <v>0</v>
      </c>
      <c r="G37" s="26">
        <f t="shared" si="1"/>
        <v>1701</v>
      </c>
      <c r="H37" s="26">
        <f t="shared" si="2"/>
        <v>0</v>
      </c>
      <c r="I37" s="2" t="s">
        <v>149</v>
      </c>
      <c r="J37" s="1"/>
      <c r="K37" s="1"/>
      <c r="L37" s="1"/>
      <c r="M37" s="1"/>
      <c r="N37" s="1"/>
      <c r="O37" s="1"/>
      <c r="P37" s="1"/>
      <c r="Q37" s="1"/>
      <c r="R37" s="1"/>
      <c r="S37" s="1"/>
      <c r="T37" s="1"/>
      <c r="U37" s="1"/>
      <c r="V37" s="1"/>
      <c r="W37" s="1"/>
      <c r="X37" s="1"/>
      <c r="Y37" s="1"/>
      <c r="Z37" s="1"/>
      <c r="AA37" s="1"/>
      <c r="AB37" s="1"/>
      <c r="AC37" s="1"/>
    </row>
    <row r="38" spans="1:29" ht="27.6">
      <c r="A38" s="22" t="s">
        <v>142</v>
      </c>
      <c r="B38" s="26">
        <v>0</v>
      </c>
      <c r="C38" s="26">
        <v>45</v>
      </c>
      <c r="D38" s="26">
        <f t="shared" si="0"/>
        <v>45</v>
      </c>
      <c r="E38" s="26">
        <v>45</v>
      </c>
      <c r="F38" s="26">
        <v>0</v>
      </c>
      <c r="G38" s="26">
        <f t="shared" si="1"/>
        <v>45</v>
      </c>
      <c r="H38" s="26">
        <f t="shared" si="2"/>
        <v>0</v>
      </c>
      <c r="I38" s="2" t="s">
        <v>150</v>
      </c>
      <c r="J38" s="1"/>
      <c r="K38" s="1"/>
      <c r="L38" s="1"/>
      <c r="M38" s="1"/>
      <c r="N38" s="1"/>
      <c r="O38" s="1"/>
      <c r="P38" s="1"/>
      <c r="Q38" s="1"/>
      <c r="R38" s="1"/>
      <c r="S38" s="1"/>
      <c r="T38" s="1"/>
      <c r="U38" s="1"/>
      <c r="V38" s="1"/>
      <c r="W38" s="1"/>
      <c r="X38" s="1"/>
      <c r="Y38" s="1"/>
      <c r="Z38" s="1"/>
      <c r="AA38" s="1"/>
      <c r="AB38" s="1"/>
      <c r="AC38" s="1"/>
    </row>
    <row r="39" spans="1:29" ht="16.8">
      <c r="A39" s="22" t="s">
        <v>143</v>
      </c>
      <c r="B39" s="26">
        <v>0</v>
      </c>
      <c r="C39" s="26">
        <v>230</v>
      </c>
      <c r="D39" s="26">
        <f t="shared" si="0"/>
        <v>230</v>
      </c>
      <c r="E39" s="26">
        <v>207</v>
      </c>
      <c r="F39" s="26">
        <v>23</v>
      </c>
      <c r="G39" s="26">
        <f t="shared" si="1"/>
        <v>230</v>
      </c>
      <c r="H39" s="26">
        <f t="shared" si="2"/>
        <v>0</v>
      </c>
      <c r="I39" s="2" t="s">
        <v>151</v>
      </c>
      <c r="J39" s="1"/>
      <c r="K39" s="1"/>
      <c r="L39" s="1"/>
      <c r="M39" s="1"/>
      <c r="N39" s="1"/>
      <c r="O39" s="1"/>
      <c r="P39" s="1"/>
      <c r="Q39" s="1"/>
      <c r="R39" s="1"/>
      <c r="S39" s="1"/>
      <c r="T39" s="1"/>
      <c r="U39" s="1"/>
      <c r="V39" s="1"/>
      <c r="W39" s="1"/>
      <c r="X39" s="1"/>
      <c r="Y39" s="1"/>
      <c r="Z39" s="1"/>
      <c r="AA39" s="1"/>
      <c r="AB39" s="1"/>
      <c r="AC39" s="1"/>
    </row>
    <row r="40" spans="1:29" ht="27.6" customHeight="1">
      <c r="A40" s="22" t="s">
        <v>8</v>
      </c>
      <c r="B40" s="26">
        <v>0</v>
      </c>
      <c r="C40" s="26">
        <v>1340</v>
      </c>
      <c r="D40" s="26">
        <f t="shared" si="0"/>
        <v>1340</v>
      </c>
      <c r="E40" s="26">
        <v>1319</v>
      </c>
      <c r="F40" s="26">
        <v>21</v>
      </c>
      <c r="G40" s="26">
        <f t="shared" si="1"/>
        <v>1340</v>
      </c>
      <c r="H40" s="26">
        <f t="shared" si="2"/>
        <v>0</v>
      </c>
      <c r="I40" s="2" t="s">
        <v>94</v>
      </c>
      <c r="J40" s="1"/>
      <c r="K40" s="1"/>
      <c r="L40" s="1"/>
      <c r="M40" s="1"/>
      <c r="N40" s="1"/>
      <c r="O40" s="1"/>
      <c r="P40" s="1"/>
      <c r="Q40" s="1"/>
      <c r="R40" s="1"/>
      <c r="S40" s="1"/>
      <c r="T40" s="1"/>
      <c r="U40" s="1"/>
      <c r="V40" s="1"/>
      <c r="W40" s="1"/>
      <c r="X40" s="1"/>
      <c r="Y40" s="1"/>
      <c r="Z40" s="1"/>
      <c r="AA40" s="1"/>
      <c r="AB40" s="1"/>
      <c r="AC40" s="1"/>
    </row>
    <row r="41" spans="1:29" ht="27.6" customHeight="1">
      <c r="A41" s="22" t="s">
        <v>9</v>
      </c>
      <c r="B41" s="26">
        <v>0</v>
      </c>
      <c r="C41" s="26">
        <v>451</v>
      </c>
      <c r="D41" s="26">
        <f t="shared" si="0"/>
        <v>451</v>
      </c>
      <c r="E41" s="26">
        <v>450</v>
      </c>
      <c r="F41" s="26">
        <v>1</v>
      </c>
      <c r="G41" s="26">
        <f t="shared" si="1"/>
        <v>451</v>
      </c>
      <c r="H41" s="26">
        <f t="shared" si="2"/>
        <v>0</v>
      </c>
      <c r="I41" s="2" t="s">
        <v>82</v>
      </c>
      <c r="J41" s="1"/>
      <c r="K41" s="1"/>
      <c r="L41" s="1"/>
      <c r="M41" s="1"/>
      <c r="N41" s="1"/>
      <c r="O41" s="1"/>
      <c r="P41" s="1"/>
      <c r="Q41" s="1"/>
      <c r="R41" s="1"/>
      <c r="S41" s="1"/>
      <c r="T41" s="1"/>
      <c r="U41" s="1"/>
      <c r="V41" s="1"/>
      <c r="W41" s="1"/>
      <c r="X41" s="1"/>
      <c r="Y41" s="1"/>
      <c r="Z41" s="1"/>
      <c r="AA41" s="1"/>
      <c r="AB41" s="1"/>
      <c r="AC41" s="1"/>
    </row>
    <row r="42" spans="1:29" ht="27.6" customHeight="1">
      <c r="A42" s="22" t="s">
        <v>84</v>
      </c>
      <c r="B42" s="26">
        <v>0</v>
      </c>
      <c r="C42" s="26">
        <v>214</v>
      </c>
      <c r="D42" s="26">
        <f t="shared" si="0"/>
        <v>214</v>
      </c>
      <c r="E42" s="26">
        <v>194</v>
      </c>
      <c r="F42" s="26">
        <v>20</v>
      </c>
      <c r="G42" s="26">
        <f t="shared" si="1"/>
        <v>214</v>
      </c>
      <c r="H42" s="26">
        <f t="shared" si="2"/>
        <v>0</v>
      </c>
      <c r="I42" s="2" t="s">
        <v>96</v>
      </c>
      <c r="J42" s="1"/>
      <c r="K42" s="1"/>
      <c r="L42" s="1"/>
      <c r="M42" s="1"/>
      <c r="N42" s="1"/>
      <c r="O42" s="1"/>
      <c r="P42" s="1"/>
      <c r="Q42" s="1"/>
      <c r="R42" s="1"/>
      <c r="S42" s="1"/>
      <c r="T42" s="1"/>
      <c r="U42" s="1"/>
      <c r="V42" s="1"/>
      <c r="W42" s="1"/>
      <c r="X42" s="1"/>
      <c r="Y42" s="1"/>
      <c r="Z42" s="1"/>
      <c r="AA42" s="1"/>
      <c r="AB42" s="1"/>
      <c r="AC42" s="1"/>
    </row>
    <row r="43" spans="1:29" ht="26.4" customHeight="1">
      <c r="A43" s="22" t="s">
        <v>95</v>
      </c>
      <c r="B43" s="26">
        <v>0</v>
      </c>
      <c r="C43" s="26">
        <v>5876</v>
      </c>
      <c r="D43" s="26">
        <f t="shared" si="0"/>
        <v>5876</v>
      </c>
      <c r="E43" s="26">
        <v>5839</v>
      </c>
      <c r="F43" s="26">
        <v>37</v>
      </c>
      <c r="G43" s="26">
        <f t="shared" si="1"/>
        <v>5876</v>
      </c>
      <c r="H43" s="26">
        <f t="shared" si="2"/>
        <v>0</v>
      </c>
      <c r="I43" s="2" t="s">
        <v>71</v>
      </c>
      <c r="J43" s="1"/>
      <c r="K43" s="1"/>
      <c r="L43" s="1"/>
      <c r="M43" s="1"/>
      <c r="N43" s="1"/>
      <c r="O43" s="1"/>
      <c r="P43" s="1"/>
      <c r="Q43" s="1"/>
      <c r="R43" s="1"/>
      <c r="S43" s="1"/>
      <c r="T43" s="1"/>
      <c r="U43" s="1"/>
      <c r="V43" s="1"/>
      <c r="W43" s="1"/>
      <c r="X43" s="1"/>
      <c r="Y43" s="1"/>
      <c r="Z43" s="1"/>
      <c r="AA43" s="1"/>
      <c r="AB43" s="1"/>
      <c r="AC43" s="1"/>
    </row>
    <row r="44" spans="1:29" ht="18" thickBot="1">
      <c r="A44" s="23" t="s">
        <v>48</v>
      </c>
      <c r="B44" s="123">
        <f>SUM(B9:B43)</f>
        <v>0</v>
      </c>
      <c r="C44" s="123">
        <f t="shared" ref="C44:F44" si="3">SUM(C9:C43)</f>
        <v>82721</v>
      </c>
      <c r="D44" s="123">
        <f t="shared" si="3"/>
        <v>82721</v>
      </c>
      <c r="E44" s="123">
        <f t="shared" si="3"/>
        <v>81644</v>
      </c>
      <c r="F44" s="123">
        <f t="shared" si="3"/>
        <v>1077</v>
      </c>
      <c r="G44" s="123">
        <f>SUM(E44:F44)</f>
        <v>82721</v>
      </c>
      <c r="H44" s="123">
        <f t="shared" ref="H44" si="4">D44-G44</f>
        <v>0</v>
      </c>
      <c r="I44" s="18"/>
      <c r="J44" s="1"/>
      <c r="K44" s="1"/>
      <c r="L44" s="1"/>
      <c r="M44" s="1"/>
      <c r="N44" s="1"/>
      <c r="O44" s="1"/>
      <c r="P44" s="1"/>
      <c r="Q44" s="1"/>
      <c r="R44" s="1"/>
      <c r="S44" s="1"/>
      <c r="T44" s="1"/>
      <c r="U44" s="1"/>
      <c r="V44" s="1"/>
      <c r="W44" s="1"/>
      <c r="X44" s="1"/>
      <c r="Y44" s="1"/>
      <c r="Z44" s="1"/>
      <c r="AA44" s="1"/>
      <c r="AB44" s="1"/>
      <c r="AC44" s="1"/>
    </row>
    <row r="45" spans="1:29"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3.8">
      <c r="A47" s="1"/>
      <c r="B47" s="92"/>
      <c r="C47" s="92"/>
      <c r="D47" s="92"/>
      <c r="E47" s="92"/>
      <c r="F47" s="92"/>
      <c r="G47" s="92"/>
      <c r="H47" s="92"/>
      <c r="I47" s="1"/>
      <c r="J47" s="1"/>
      <c r="K47" s="1"/>
      <c r="L47" s="1"/>
      <c r="M47" s="1"/>
      <c r="N47" s="1"/>
      <c r="O47" s="1"/>
      <c r="P47" s="1"/>
      <c r="Q47" s="1"/>
      <c r="R47" s="1"/>
      <c r="S47" s="1"/>
      <c r="T47" s="1"/>
      <c r="U47" s="1"/>
      <c r="V47" s="1"/>
      <c r="W47" s="1"/>
      <c r="X47" s="1"/>
      <c r="Y47" s="1"/>
      <c r="Z47" s="1"/>
      <c r="AA47" s="1"/>
      <c r="AB47" s="1"/>
      <c r="AC47" s="1"/>
    </row>
    <row r="48" spans="1:29"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3.8">
      <c r="A50" s="1"/>
      <c r="B50" s="92"/>
      <c r="C50" s="92"/>
      <c r="D50" s="92"/>
      <c r="E50" s="92"/>
      <c r="F50" s="92"/>
      <c r="G50" s="92"/>
      <c r="H50" s="92"/>
      <c r="I50" s="1"/>
      <c r="J50" s="1"/>
      <c r="K50" s="1"/>
      <c r="L50" s="1"/>
      <c r="M50" s="1"/>
      <c r="N50" s="1"/>
      <c r="O50" s="1"/>
      <c r="P50" s="1"/>
      <c r="Q50" s="1"/>
      <c r="R50" s="1"/>
      <c r="S50" s="1"/>
      <c r="T50" s="1"/>
      <c r="U50" s="1"/>
      <c r="V50" s="1"/>
      <c r="W50" s="1"/>
      <c r="X50" s="1"/>
      <c r="Y50" s="1"/>
      <c r="Z50" s="1"/>
      <c r="AA50" s="1"/>
      <c r="AB50" s="1"/>
      <c r="AC50" s="1"/>
    </row>
    <row r="51" spans="1:29"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3.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3.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3.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3.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3.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3.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3.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3.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3.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3.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3.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3.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3.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3.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3.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3.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3.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3.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sheetData>
  <mergeCells count="12">
    <mergeCell ref="H6:H7"/>
    <mergeCell ref="I6:I7"/>
    <mergeCell ref="A6:A7"/>
    <mergeCell ref="B6:B7"/>
    <mergeCell ref="C6:C7"/>
    <mergeCell ref="D6:D7"/>
    <mergeCell ref="E6:G6"/>
    <mergeCell ref="A1:I1"/>
    <mergeCell ref="A2:I2"/>
    <mergeCell ref="A3:I3"/>
    <mergeCell ref="A4:I4"/>
    <mergeCell ref="A5:I5"/>
  </mergeCells>
  <printOptions horizontalCentered="1" verticalCentered="1"/>
  <pageMargins left="0.74803149606299213" right="0.51181102362204722" top="0.39370078740157483" bottom="0.39370078740157483" header="0.35433070866141736" footer="0.31496062992125984"/>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01"/>
  <sheetViews>
    <sheetView view="pageBreakPreview" zoomScaleNormal="100" zoomScaleSheetLayoutView="100" workbookViewId="0">
      <selection activeCell="E3" sqref="E3"/>
    </sheetView>
  </sheetViews>
  <sheetFormatPr defaultRowHeight="13.2"/>
  <cols>
    <col min="2" max="2" width="57.6640625" customWidth="1"/>
    <col min="3" max="3" width="17.5546875" customWidth="1"/>
    <col min="4" max="141" width="21" customWidth="1"/>
    <col min="142" max="142" width="10.109375" bestFit="1" customWidth="1"/>
    <col min="144" max="144" width="12" customWidth="1"/>
    <col min="145" max="145" width="10.88671875" customWidth="1"/>
  </cols>
  <sheetData>
    <row r="1" spans="1:166" ht="54" customHeight="1">
      <c r="A1" s="153" t="s">
        <v>87</v>
      </c>
      <c r="B1" s="154"/>
      <c r="C1" s="154"/>
      <c r="D1" s="15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1"/>
      <c r="EM1" s="1"/>
      <c r="EN1" s="1"/>
      <c r="EO1" s="1"/>
      <c r="EP1" s="1"/>
      <c r="EQ1" s="1"/>
      <c r="ER1" s="1"/>
      <c r="ES1" s="1"/>
      <c r="ET1" s="1"/>
      <c r="EU1" s="1"/>
      <c r="EV1" s="1"/>
      <c r="EW1" s="1"/>
      <c r="EX1" s="1"/>
      <c r="EY1" s="1"/>
      <c r="EZ1" s="1"/>
      <c r="FA1" s="1"/>
      <c r="FB1" s="1"/>
      <c r="FC1" s="1"/>
      <c r="FD1" s="1"/>
      <c r="FE1" s="1"/>
      <c r="FF1" s="1"/>
      <c r="FG1" s="1"/>
      <c r="FH1" s="1"/>
      <c r="FI1" s="1"/>
      <c r="FJ1" s="1"/>
    </row>
    <row r="2" spans="1:166" ht="15.6">
      <c r="A2" s="164" t="s">
        <v>298</v>
      </c>
      <c r="B2" s="165"/>
      <c r="C2" s="165"/>
      <c r="D2" s="166"/>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1"/>
      <c r="EM2" s="1"/>
      <c r="EN2" s="1"/>
      <c r="EO2" s="1"/>
      <c r="EP2" s="1"/>
      <c r="EQ2" s="1"/>
      <c r="ER2" s="1"/>
      <c r="ES2" s="1"/>
      <c r="ET2" s="1"/>
      <c r="EU2" s="1"/>
      <c r="EV2" s="1"/>
      <c r="EW2" s="1"/>
      <c r="EX2" s="1"/>
      <c r="EY2" s="1"/>
      <c r="EZ2" s="1"/>
      <c r="FA2" s="1"/>
      <c r="FB2" s="1"/>
      <c r="FC2" s="1"/>
      <c r="FD2" s="1"/>
      <c r="FE2" s="1"/>
      <c r="FF2" s="1"/>
      <c r="FG2" s="1"/>
      <c r="FH2" s="1"/>
      <c r="FI2" s="1"/>
      <c r="FJ2" s="1"/>
    </row>
    <row r="3" spans="1:166" ht="13.8">
      <c r="A3" s="167" t="s">
        <v>17</v>
      </c>
      <c r="B3" s="151"/>
      <c r="C3" s="151"/>
      <c r="D3" s="162"/>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1"/>
      <c r="EM3" s="1"/>
      <c r="EN3" s="1"/>
      <c r="EO3" s="1"/>
      <c r="EP3" s="1"/>
      <c r="EQ3" s="1"/>
      <c r="ER3" s="1"/>
      <c r="ES3" s="1"/>
      <c r="ET3" s="1"/>
      <c r="EU3" s="1"/>
      <c r="EV3" s="1"/>
      <c r="EW3" s="1"/>
      <c r="EX3" s="1"/>
      <c r="EY3" s="1"/>
      <c r="EZ3" s="1"/>
      <c r="FA3" s="1"/>
      <c r="FB3" s="1"/>
      <c r="FC3" s="1"/>
      <c r="FD3" s="1"/>
      <c r="FE3" s="1"/>
      <c r="FF3" s="1"/>
      <c r="FG3" s="1"/>
      <c r="FH3" s="1"/>
      <c r="FI3" s="1"/>
      <c r="FJ3" s="1"/>
    </row>
    <row r="4" spans="1:166" ht="60" customHeight="1">
      <c r="A4" s="7" t="s">
        <v>2</v>
      </c>
      <c r="B4" s="25" t="s">
        <v>86</v>
      </c>
      <c r="C4" s="25" t="s">
        <v>0</v>
      </c>
      <c r="D4" s="8" t="s">
        <v>153</v>
      </c>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1"/>
      <c r="EM4" s="1"/>
      <c r="EN4" s="1"/>
      <c r="EO4" s="1"/>
      <c r="EP4" s="1"/>
      <c r="EQ4" s="1"/>
      <c r="ER4" s="1"/>
      <c r="ES4" s="1"/>
      <c r="ET4" s="1"/>
      <c r="EU4" s="1"/>
      <c r="EV4" s="1"/>
      <c r="EW4" s="1"/>
      <c r="EX4" s="1"/>
      <c r="EY4" s="1"/>
      <c r="EZ4" s="1"/>
      <c r="FA4" s="1"/>
      <c r="FB4" s="1"/>
      <c r="FC4" s="1"/>
      <c r="FD4" s="1"/>
      <c r="FE4" s="1"/>
      <c r="FF4" s="1"/>
      <c r="FG4" s="1"/>
      <c r="FH4" s="1"/>
      <c r="FI4" s="1"/>
      <c r="FJ4" s="1"/>
    </row>
    <row r="5" spans="1:166" ht="20.25" customHeight="1">
      <c r="A5" s="15">
        <v>1</v>
      </c>
      <c r="B5" s="19" t="s">
        <v>38</v>
      </c>
      <c r="C5" s="19">
        <v>196946</v>
      </c>
      <c r="D5" s="2" t="s">
        <v>43</v>
      </c>
      <c r="E5" s="6"/>
      <c r="F5" s="19">
        <v>243088</v>
      </c>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1"/>
      <c r="EM5" s="1"/>
      <c r="EN5" s="1"/>
      <c r="EO5" s="1"/>
      <c r="EP5" s="1"/>
      <c r="EQ5" s="1"/>
      <c r="ER5" s="1"/>
      <c r="ES5" s="1"/>
      <c r="ET5" s="1"/>
      <c r="EU5" s="1"/>
      <c r="EV5" s="1"/>
      <c r="EW5" s="1"/>
      <c r="EX5" s="1"/>
      <c r="EY5" s="1"/>
      <c r="EZ5" s="1"/>
      <c r="FA5" s="1"/>
      <c r="FB5" s="1"/>
      <c r="FC5" s="1"/>
      <c r="FD5" s="1"/>
      <c r="FE5" s="1"/>
      <c r="FF5" s="1"/>
      <c r="FG5" s="1"/>
      <c r="FH5" s="1"/>
    </row>
    <row r="6" spans="1:166" ht="30" customHeight="1">
      <c r="A6" s="15">
        <v>2</v>
      </c>
      <c r="B6" s="37" t="s">
        <v>39</v>
      </c>
      <c r="C6" s="19">
        <v>156757</v>
      </c>
      <c r="D6" s="2" t="s">
        <v>43</v>
      </c>
      <c r="E6" s="6"/>
      <c r="F6" s="19">
        <v>104302</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1"/>
      <c r="EM6" s="1"/>
      <c r="EN6" s="1"/>
      <c r="EO6" s="1"/>
      <c r="EP6" s="1"/>
      <c r="EQ6" s="1"/>
      <c r="ER6" s="1"/>
      <c r="ES6" s="1"/>
      <c r="ET6" s="1"/>
      <c r="EU6" s="1"/>
      <c r="EV6" s="1"/>
      <c r="EW6" s="1"/>
      <c r="EX6" s="1"/>
      <c r="EY6" s="1"/>
      <c r="EZ6" s="1"/>
      <c r="FA6" s="1"/>
      <c r="FB6" s="1"/>
      <c r="FC6" s="1"/>
      <c r="FD6" s="1"/>
      <c r="FE6" s="1"/>
      <c r="FF6" s="1"/>
      <c r="FG6" s="1"/>
      <c r="FH6" s="1"/>
    </row>
    <row r="7" spans="1:166" s="10" customFormat="1" ht="30.75" customHeight="1">
      <c r="A7" s="15">
        <v>3</v>
      </c>
      <c r="B7" s="19" t="s">
        <v>68</v>
      </c>
      <c r="C7" s="143">
        <v>96185</v>
      </c>
      <c r="D7" s="2" t="s">
        <v>44</v>
      </c>
      <c r="E7" s="6"/>
      <c r="F7" s="143">
        <v>95819</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9"/>
      <c r="EM7" s="1"/>
      <c r="EN7" s="9"/>
      <c r="EO7" s="9"/>
      <c r="EP7" s="1"/>
      <c r="EQ7" s="9"/>
      <c r="ER7" s="9"/>
      <c r="ES7" s="9"/>
      <c r="ET7" s="9"/>
      <c r="EU7" s="9"/>
      <c r="EV7" s="9"/>
      <c r="EW7" s="9"/>
      <c r="EX7" s="9"/>
      <c r="EY7" s="9"/>
      <c r="EZ7" s="9"/>
      <c r="FA7" s="9"/>
      <c r="FB7" s="9"/>
      <c r="FC7" s="9"/>
      <c r="FD7" s="9"/>
      <c r="FE7" s="9"/>
      <c r="FF7" s="9"/>
      <c r="FG7" s="9"/>
      <c r="FH7" s="9"/>
    </row>
    <row r="8" spans="1:166" ht="22.5" customHeight="1">
      <c r="A8" s="15">
        <v>4</v>
      </c>
      <c r="B8" s="19" t="s">
        <v>40</v>
      </c>
      <c r="C8" s="19">
        <v>204801</v>
      </c>
      <c r="D8" s="2" t="s">
        <v>45</v>
      </c>
      <c r="E8" s="6"/>
      <c r="F8" s="19">
        <v>137217</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1"/>
      <c r="EM8" s="1"/>
      <c r="EN8" s="1"/>
      <c r="EO8" s="1"/>
      <c r="EP8" s="1"/>
      <c r="EQ8" s="1"/>
      <c r="ER8" s="1"/>
      <c r="ES8" s="1"/>
      <c r="ET8" s="1"/>
      <c r="EU8" s="1"/>
      <c r="EV8" s="1"/>
      <c r="EW8" s="1"/>
      <c r="EX8" s="1"/>
      <c r="EY8" s="1"/>
      <c r="EZ8" s="1"/>
      <c r="FA8" s="1"/>
      <c r="FB8" s="1"/>
      <c r="FC8" s="1"/>
      <c r="FD8" s="1"/>
      <c r="FE8" s="1"/>
      <c r="FF8" s="1"/>
      <c r="FG8" s="1"/>
      <c r="FH8" s="1"/>
    </row>
    <row r="9" spans="1:166" ht="35.25" customHeight="1">
      <c r="A9" s="15">
        <v>5</v>
      </c>
      <c r="B9" s="19" t="s">
        <v>41</v>
      </c>
      <c r="C9" s="19">
        <v>254520</v>
      </c>
      <c r="D9" s="2" t="s">
        <v>69</v>
      </c>
      <c r="E9" s="6"/>
      <c r="F9" s="19">
        <v>195515</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1"/>
      <c r="EM9" s="1"/>
      <c r="EN9" s="1"/>
      <c r="EO9" s="1"/>
      <c r="EP9" s="1"/>
      <c r="EQ9" s="1"/>
      <c r="ER9" s="1"/>
      <c r="ES9" s="1"/>
      <c r="ET9" s="1"/>
      <c r="EU9" s="1"/>
      <c r="EV9" s="1"/>
      <c r="EW9" s="1"/>
      <c r="EX9" s="1"/>
      <c r="EY9" s="1"/>
      <c r="EZ9" s="1"/>
      <c r="FA9" s="1"/>
      <c r="FB9" s="1"/>
      <c r="FC9" s="1"/>
      <c r="FD9" s="1"/>
      <c r="FE9" s="1"/>
      <c r="FF9" s="1"/>
      <c r="FG9" s="1"/>
      <c r="FH9" s="1"/>
    </row>
    <row r="10" spans="1:166" ht="26.25" customHeight="1">
      <c r="A10" s="15">
        <v>6</v>
      </c>
      <c r="B10" s="19" t="s">
        <v>42</v>
      </c>
      <c r="C10" s="19">
        <v>87615</v>
      </c>
      <c r="D10" s="2" t="s">
        <v>46</v>
      </c>
      <c r="E10" s="6"/>
      <c r="F10" s="19">
        <v>87027</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1"/>
      <c r="EM10" s="1"/>
      <c r="EN10" s="1"/>
      <c r="EO10" s="1"/>
      <c r="EP10" s="1"/>
      <c r="EQ10" s="1"/>
      <c r="ER10" s="1"/>
      <c r="ES10" s="1"/>
      <c r="ET10" s="1"/>
      <c r="EU10" s="1"/>
      <c r="EV10" s="1"/>
      <c r="EW10" s="1"/>
      <c r="EX10" s="1"/>
      <c r="EY10" s="1"/>
      <c r="EZ10" s="1"/>
      <c r="FA10" s="1"/>
      <c r="FB10" s="1"/>
      <c r="FC10" s="1"/>
      <c r="FD10" s="1"/>
      <c r="FE10" s="1"/>
      <c r="FF10" s="1"/>
      <c r="FG10" s="1"/>
      <c r="FH10" s="1"/>
    </row>
    <row r="11" spans="1:166" ht="29.25" customHeight="1">
      <c r="A11" s="15">
        <v>7</v>
      </c>
      <c r="B11" s="19" t="s">
        <v>89</v>
      </c>
      <c r="C11" s="19">
        <v>228011</v>
      </c>
      <c r="D11" s="2" t="s">
        <v>1</v>
      </c>
      <c r="E11" s="6"/>
      <c r="F11" s="19">
        <v>202671</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1"/>
      <c r="EM11" s="1"/>
      <c r="EN11" s="1"/>
      <c r="EO11" s="1"/>
      <c r="EP11" s="1"/>
      <c r="EQ11" s="1"/>
      <c r="ER11" s="1"/>
      <c r="ES11" s="1"/>
      <c r="ET11" s="1"/>
      <c r="EU11" s="1"/>
      <c r="EV11" s="1"/>
      <c r="EW11" s="1"/>
      <c r="EX11" s="1"/>
      <c r="EY11" s="1"/>
      <c r="EZ11" s="1"/>
      <c r="FA11" s="1"/>
      <c r="FB11" s="1"/>
      <c r="FC11" s="1"/>
      <c r="FD11" s="1"/>
      <c r="FE11" s="1"/>
      <c r="FF11" s="1"/>
      <c r="FG11" s="1"/>
      <c r="FH11" s="1"/>
    </row>
    <row r="12" spans="1:166" ht="24" customHeight="1">
      <c r="A12" s="15">
        <v>8</v>
      </c>
      <c r="B12" s="19" t="s">
        <v>70</v>
      </c>
      <c r="C12" s="19">
        <v>3221901</v>
      </c>
      <c r="D12" s="2" t="s">
        <v>47</v>
      </c>
      <c r="E12" s="6"/>
      <c r="F12" s="19">
        <v>3070918</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1"/>
      <c r="EM12" s="1"/>
      <c r="EN12" s="1"/>
      <c r="EO12" s="1"/>
      <c r="EP12" s="1"/>
      <c r="EQ12" s="1"/>
      <c r="ER12" s="1"/>
      <c r="ES12" s="1"/>
      <c r="ET12" s="1"/>
      <c r="EU12" s="1"/>
      <c r="EV12" s="1"/>
      <c r="EW12" s="1"/>
      <c r="EX12" s="1"/>
      <c r="EY12" s="1"/>
      <c r="EZ12" s="1"/>
      <c r="FA12" s="1"/>
      <c r="FB12" s="1"/>
      <c r="FC12" s="1"/>
      <c r="FD12" s="1"/>
      <c r="FE12" s="1"/>
      <c r="FF12" s="1"/>
      <c r="FG12" s="1"/>
      <c r="FH12" s="1"/>
    </row>
    <row r="13" spans="1:166" ht="24.75" customHeight="1" thickBot="1">
      <c r="A13" s="3">
        <v>9</v>
      </c>
      <c r="B13" s="44" t="s">
        <v>71</v>
      </c>
      <c r="C13" s="44">
        <v>0</v>
      </c>
      <c r="D13" s="18" t="s">
        <v>72</v>
      </c>
      <c r="E13" s="6"/>
      <c r="F13" s="44">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1"/>
      <c r="EM13" s="1"/>
      <c r="EN13" s="1"/>
      <c r="EO13" s="1"/>
      <c r="EP13" s="1"/>
      <c r="EQ13" s="1"/>
      <c r="ER13" s="1"/>
      <c r="ES13" s="1"/>
      <c r="ET13" s="1"/>
      <c r="EU13" s="1"/>
      <c r="EV13" s="1"/>
      <c r="EW13" s="1"/>
      <c r="EX13" s="1"/>
      <c r="EY13" s="1"/>
      <c r="EZ13" s="1"/>
      <c r="FA13" s="1"/>
      <c r="FB13" s="1"/>
      <c r="FC13" s="1"/>
      <c r="FD13" s="1"/>
      <c r="FE13" s="1"/>
      <c r="FF13" s="1"/>
      <c r="FG13" s="1"/>
      <c r="FH13" s="1"/>
    </row>
    <row r="14" spans="1:166"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row>
    <row r="15" spans="1:166"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row>
    <row r="16" spans="1:166"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row>
    <row r="17" spans="1:166"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row>
    <row r="18" spans="1:166"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row>
    <row r="19" spans="1:166"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row>
    <row r="20" spans="1:166"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row>
    <row r="21" spans="1:166"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row>
    <row r="22" spans="1:166"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row>
    <row r="23" spans="1:166"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row>
    <row r="24" spans="1:166"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row>
    <row r="25" spans="1:166"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row>
    <row r="26" spans="1:166"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row>
    <row r="27" spans="1:166"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row>
    <row r="28" spans="1:166"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row>
    <row r="29" spans="1:166"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row>
    <row r="30" spans="1:166"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row>
    <row r="31" spans="1:166"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row>
    <row r="32" spans="1:166"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row>
    <row r="33" spans="1:166"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row>
    <row r="34" spans="1:166"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row>
    <row r="35" spans="1:166"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row>
    <row r="36" spans="1:166"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row>
    <row r="37" spans="1:166"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row>
    <row r="38" spans="1:166"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row>
    <row r="39" spans="1:166"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row>
    <row r="40" spans="1:166"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row>
    <row r="41" spans="1:166"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row>
    <row r="42" spans="1:166"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row>
    <row r="43" spans="1:166"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row>
    <row r="44" spans="1:166"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row>
    <row r="45" spans="1:166"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row>
    <row r="46" spans="1:166"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row>
    <row r="47" spans="1:166"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row>
    <row r="48" spans="1:166"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row>
    <row r="49" spans="1:166"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row>
    <row r="50" spans="1:166"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row>
    <row r="51" spans="1:166"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row>
    <row r="52" spans="1:166"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row>
    <row r="53" spans="1:166"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row>
    <row r="54" spans="1:166"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row>
    <row r="55" spans="1:166"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row>
    <row r="56" spans="1:166"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row>
    <row r="57" spans="1:166"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row>
    <row r="58" spans="1:166"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row>
    <row r="59" spans="1:166"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row>
    <row r="60" spans="1:166"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row>
    <row r="61" spans="1:166"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row>
    <row r="62" spans="1:166"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row>
    <row r="63" spans="1:166"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row>
    <row r="64" spans="1:166"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row>
    <row r="65" spans="1:166"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row>
    <row r="66" spans="1:166"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row>
    <row r="67" spans="1:166"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row>
    <row r="68" spans="1:166"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row>
    <row r="69" spans="1:166"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row>
    <row r="70" spans="1:166"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row>
    <row r="71" spans="1:166"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row>
    <row r="72" spans="1:166"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row>
    <row r="73" spans="1:166"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row>
    <row r="74" spans="1:166"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row>
    <row r="75" spans="1:166"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row>
    <row r="76" spans="1:166"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row>
    <row r="77" spans="1:166"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row>
    <row r="78" spans="1:166"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row>
    <row r="79" spans="1:166"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row>
    <row r="80" spans="1:166"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row>
    <row r="81" spans="1:166"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row>
    <row r="82" spans="1:166"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row>
    <row r="83" spans="1:166"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row>
    <row r="84" spans="1:166"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row>
    <row r="85" spans="1:166"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row>
    <row r="86" spans="1:166"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row>
    <row r="87" spans="1:166"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row>
    <row r="88" spans="1:166"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row>
    <row r="89" spans="1:166"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row>
    <row r="90" spans="1:166"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row>
    <row r="91" spans="1:166"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row>
    <row r="92" spans="1:166"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row>
    <row r="93" spans="1:166"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row>
    <row r="94" spans="1:166"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row>
    <row r="95" spans="1:166"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row>
    <row r="96" spans="1:166"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row>
    <row r="97" spans="1:166"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row>
    <row r="98" spans="1:166"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row>
    <row r="99" spans="1:166"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row>
    <row r="100" spans="1:166"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row>
    <row r="101" spans="1:166"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row>
    <row r="102" spans="1:166"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row>
    <row r="103" spans="1:166"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row>
    <row r="104" spans="1:166"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row>
    <row r="105" spans="1:166"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row>
    <row r="106" spans="1:166"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row>
    <row r="107" spans="1:166"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row>
    <row r="108" spans="1:166"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row>
    <row r="109" spans="1:166"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row>
    <row r="110" spans="1:166"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row>
    <row r="111" spans="1:166"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row>
    <row r="112" spans="1:166"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row>
    <row r="113" spans="1:166"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row>
    <row r="114" spans="1:166"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row>
    <row r="115" spans="1:166"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row>
    <row r="116" spans="1:166"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row>
    <row r="117" spans="1:166"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row>
    <row r="118" spans="1:166"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row>
    <row r="119" spans="1:166"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row>
    <row r="120" spans="1:166"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row>
    <row r="121" spans="1:166"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row>
    <row r="122" spans="1:166"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row>
    <row r="123" spans="1:166"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row>
    <row r="124" spans="1:166"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row>
    <row r="125" spans="1:166"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row>
    <row r="126" spans="1:166"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row>
    <row r="127" spans="1:166"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row>
    <row r="128" spans="1:166"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row>
    <row r="129" spans="1:166"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row>
    <row r="130" spans="1:166"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row>
    <row r="131" spans="1:166"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row>
    <row r="132" spans="1:166"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row>
    <row r="133" spans="1:166"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row>
    <row r="134" spans="1:166"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row>
    <row r="135" spans="1:166"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row>
    <row r="136" spans="1:166"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row>
    <row r="137" spans="1:166"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row>
    <row r="138" spans="1:166"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row>
    <row r="139" spans="1:166"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row>
    <row r="140" spans="1:166"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row>
    <row r="141" spans="1:166"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row>
    <row r="142" spans="1:166"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row>
    <row r="143" spans="1:166"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row>
    <row r="144" spans="1:166"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row>
    <row r="145" spans="1:166"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row>
    <row r="146" spans="1:166"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row>
    <row r="147" spans="1:166"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row>
    <row r="148" spans="1:166"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row>
    <row r="149" spans="1:166"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row>
    <row r="150" spans="1:166"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row>
    <row r="151" spans="1:166"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row>
    <row r="152" spans="1:166"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row>
    <row r="153" spans="1:166"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row>
    <row r="154" spans="1:166"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row>
    <row r="155" spans="1:166"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row>
    <row r="156" spans="1:166"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row>
    <row r="157" spans="1:166"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row>
    <row r="158" spans="1:166"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row>
    <row r="159" spans="1:166"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row>
    <row r="160" spans="1:166"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row>
    <row r="161" spans="1:166"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row>
    <row r="162" spans="1:166"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row>
    <row r="163" spans="1:166"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row>
    <row r="164" spans="1:166"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row>
    <row r="165" spans="1:166"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row>
    <row r="166" spans="1:166"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row>
    <row r="167" spans="1:166"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row>
    <row r="168" spans="1:166"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row>
    <row r="169" spans="1:166"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row>
    <row r="170" spans="1:166"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row>
    <row r="171" spans="1:166"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row>
    <row r="172" spans="1:166"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row>
    <row r="173" spans="1:166"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row>
    <row r="174" spans="1:166"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row>
    <row r="175" spans="1:166"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row>
    <row r="176" spans="1:166"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row>
    <row r="177" spans="1:166"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row>
    <row r="178" spans="1:166"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row>
    <row r="179" spans="1:166"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row>
    <row r="180" spans="1:166"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row>
    <row r="181" spans="1:166"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row>
    <row r="182" spans="1:166"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row>
    <row r="183" spans="1:166"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row>
    <row r="184" spans="1:166"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row>
    <row r="185" spans="1:166"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row>
    <row r="186" spans="1:166"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row>
    <row r="187" spans="1:166"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row>
    <row r="188" spans="1:166"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row>
    <row r="189" spans="1:166"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row>
    <row r="190" spans="1:166"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row>
    <row r="191" spans="1:166"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row>
    <row r="192" spans="1:166"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row>
    <row r="193" spans="1:166"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row>
    <row r="194" spans="1:166"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row>
    <row r="195" spans="1:166"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row>
    <row r="196" spans="1:166"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row>
    <row r="197" spans="1:166"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row>
    <row r="198" spans="1:166"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row>
    <row r="199" spans="1:166"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row>
    <row r="200" spans="1:166"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row>
    <row r="201" spans="1:166"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row>
    <row r="202" spans="1:166"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row>
    <row r="203" spans="1:166"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row>
    <row r="204" spans="1:166"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row>
    <row r="205" spans="1:166"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row>
    <row r="206" spans="1:166"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row>
    <row r="207" spans="1:166"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row>
    <row r="208" spans="1:166"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row>
    <row r="209" spans="1:166"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row>
    <row r="210" spans="1:166"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row>
    <row r="211" spans="1:166"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row>
    <row r="212" spans="1:166"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row>
    <row r="213" spans="1:166"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row>
    <row r="214" spans="1:166"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row>
    <row r="215" spans="1:166"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row>
    <row r="216" spans="1:166"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row>
    <row r="217" spans="1:166"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row>
    <row r="218" spans="1:166"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row>
    <row r="219" spans="1:166"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row>
    <row r="220" spans="1:166"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row>
    <row r="221" spans="1:166"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row>
    <row r="222" spans="1:166"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row>
    <row r="223" spans="1:166"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row>
    <row r="224" spans="1:166"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row>
    <row r="225" spans="1:166"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row>
    <row r="226" spans="1:166"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row>
    <row r="227" spans="1:166"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row>
    <row r="228" spans="1:166"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row>
    <row r="229" spans="1:166"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row>
    <row r="230" spans="1:166"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row>
    <row r="231" spans="1:166"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row>
    <row r="232" spans="1:166"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row>
    <row r="233" spans="1:166"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row>
    <row r="234" spans="1:166"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row>
    <row r="235" spans="1:166"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row>
    <row r="236" spans="1:166"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row>
    <row r="237" spans="1:166"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row>
    <row r="238" spans="1:166"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row>
    <row r="239" spans="1:166"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row>
    <row r="240" spans="1:166"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row>
    <row r="241" spans="1:166"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row>
    <row r="242" spans="1:166"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row>
    <row r="243" spans="1:166"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row>
    <row r="244" spans="1:166"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row>
    <row r="245" spans="1:166"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row>
    <row r="246" spans="1:166"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row>
    <row r="247" spans="1:166"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row>
    <row r="248" spans="1:166"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row>
    <row r="249" spans="1:166"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row>
    <row r="250" spans="1:166"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row>
    <row r="251" spans="1:166"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row>
    <row r="252" spans="1:166"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row>
    <row r="253" spans="1:166"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row>
    <row r="254" spans="1:166"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row>
    <row r="255" spans="1:166"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row>
    <row r="256" spans="1:166"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row>
    <row r="257" spans="1:166"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row>
    <row r="258" spans="1:166"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row>
    <row r="259" spans="1:166"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row>
    <row r="260" spans="1:166"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row>
    <row r="261" spans="1:166"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row>
    <row r="262" spans="1:166"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row>
    <row r="263" spans="1:166"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row>
    <row r="264" spans="1:166"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row>
    <row r="265" spans="1:166"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row>
    <row r="266" spans="1:166"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row>
    <row r="267" spans="1:166"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row>
    <row r="268" spans="1:166"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row>
    <row r="269" spans="1:166"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row>
    <row r="270" spans="1:166"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row>
    <row r="271" spans="1:166"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row>
    <row r="272" spans="1:166"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row>
    <row r="273" spans="1:166"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row>
    <row r="274" spans="1:166"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row>
    <row r="275" spans="1:166"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row>
    <row r="276" spans="1:166"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row>
    <row r="277" spans="1:166"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row>
    <row r="278" spans="1:166"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row>
    <row r="279" spans="1:166"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row>
    <row r="280" spans="1:166"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row>
    <row r="281" spans="1:166"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row>
    <row r="282" spans="1:166"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row>
    <row r="283" spans="1:166"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row>
    <row r="284" spans="1:166"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row>
    <row r="285" spans="1:166"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row>
    <row r="286" spans="1:166"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row>
    <row r="287" spans="1:166"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row>
    <row r="288" spans="1:166"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row>
    <row r="289" spans="1:166"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row>
    <row r="290" spans="1:166"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row>
    <row r="291" spans="1:166"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row>
    <row r="292" spans="1:166"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row>
    <row r="293" spans="1:166"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row>
    <row r="294" spans="1:166"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row>
    <row r="295" spans="1:166"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row>
    <row r="296" spans="1:166"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row>
    <row r="297" spans="1:166"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row>
    <row r="298" spans="1:166"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row>
    <row r="299" spans="1:166"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row>
    <row r="300" spans="1:166"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row>
    <row r="301" spans="1:166"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row>
  </sheetData>
  <mergeCells count="3">
    <mergeCell ref="A1:D1"/>
    <mergeCell ref="A2:D2"/>
    <mergeCell ref="A3:D3"/>
  </mergeCells>
  <phoneticPr fontId="12" type="noConversion"/>
  <printOptions horizontalCentered="1" verticalCentered="1"/>
  <pageMargins left="0.75" right="0.5" top="0.36" bottom="0.45" header="0.34" footer="0.3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9"/>
  <sheetViews>
    <sheetView view="pageBreakPreview" zoomScaleNormal="100" zoomScaleSheetLayoutView="100" workbookViewId="0">
      <selection activeCell="D14" sqref="D14"/>
    </sheetView>
  </sheetViews>
  <sheetFormatPr defaultRowHeight="13.2"/>
  <cols>
    <col min="1" max="1" width="6.44140625" customWidth="1"/>
    <col min="2" max="2" width="33.44140625" customWidth="1"/>
    <col min="3" max="3" width="25.5546875" customWidth="1"/>
    <col min="4" max="4" width="21.6640625" customWidth="1"/>
    <col min="5" max="5" width="17.5546875" customWidth="1"/>
    <col min="6" max="6" width="25.5546875" customWidth="1"/>
    <col min="7" max="7" width="10.6640625" bestFit="1" customWidth="1"/>
    <col min="9" max="9" width="10.6640625" bestFit="1" customWidth="1"/>
  </cols>
  <sheetData>
    <row r="1" spans="1:38" ht="82.5" customHeight="1">
      <c r="A1" s="153" t="s">
        <v>87</v>
      </c>
      <c r="B1" s="154"/>
      <c r="C1" s="154"/>
      <c r="D1" s="154"/>
      <c r="E1" s="154"/>
      <c r="F1" s="15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9.5" customHeight="1">
      <c r="A2" s="167" t="s">
        <v>298</v>
      </c>
      <c r="B2" s="151"/>
      <c r="C2" s="151"/>
      <c r="D2" s="151"/>
      <c r="E2" s="151"/>
      <c r="F2" s="16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30" customHeight="1">
      <c r="A3" s="167" t="s">
        <v>154</v>
      </c>
      <c r="B3" s="151"/>
      <c r="C3" s="151"/>
      <c r="D3" s="151"/>
      <c r="E3" s="151"/>
      <c r="F3" s="16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8.75" customHeight="1">
      <c r="A4" s="30" t="s">
        <v>2</v>
      </c>
      <c r="B4" s="31" t="s">
        <v>155</v>
      </c>
      <c r="C4" s="31" t="s">
        <v>156</v>
      </c>
      <c r="D4" s="31" t="s">
        <v>90</v>
      </c>
      <c r="E4" s="31" t="s">
        <v>157</v>
      </c>
      <c r="F4" s="32" t="s">
        <v>19</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 customHeight="1">
      <c r="A5" s="30"/>
      <c r="B5" s="31" t="s">
        <v>20</v>
      </c>
      <c r="C5" s="31" t="s">
        <v>21</v>
      </c>
      <c r="D5" s="31" t="s">
        <v>22</v>
      </c>
      <c r="E5" s="31" t="s">
        <v>23</v>
      </c>
      <c r="F5" s="32" t="s">
        <v>158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30" customHeight="1">
      <c r="A6" s="30">
        <v>1</v>
      </c>
      <c r="B6" s="24">
        <v>451647</v>
      </c>
      <c r="C6" s="24">
        <f>1103+2728+2647</f>
        <v>6478</v>
      </c>
      <c r="D6" s="24">
        <f>B6+C6</f>
        <v>458125</v>
      </c>
      <c r="E6" s="24">
        <v>8304</v>
      </c>
      <c r="F6" s="33">
        <f>E6*100/D6</f>
        <v>1.8126057298772169</v>
      </c>
      <c r="G6" s="1"/>
      <c r="H6" s="1"/>
      <c r="I6" s="1"/>
      <c r="J6" s="1"/>
      <c r="K6" s="1"/>
      <c r="L6" s="1"/>
      <c r="M6" s="1"/>
      <c r="N6" s="1"/>
      <c r="O6" s="1"/>
      <c r="P6" s="1"/>
      <c r="Q6" s="1"/>
      <c r="R6" s="1"/>
      <c r="S6" s="1"/>
      <c r="T6" s="1"/>
      <c r="U6" s="1"/>
      <c r="V6" s="1"/>
      <c r="W6" s="1"/>
      <c r="X6" s="1"/>
      <c r="Y6" s="1"/>
      <c r="Z6" s="1"/>
      <c r="AA6" s="1"/>
      <c r="AB6" s="1"/>
      <c r="AC6" s="1"/>
      <c r="AD6" s="1"/>
      <c r="AE6" s="1"/>
      <c r="AF6" s="1"/>
      <c r="AG6" s="1"/>
    </row>
    <row r="7" spans="1:38" ht="30" customHeight="1" thickBot="1">
      <c r="A7" s="39" t="s">
        <v>48</v>
      </c>
      <c r="B7" s="27">
        <f>B6</f>
        <v>451647</v>
      </c>
      <c r="C7" s="27">
        <f t="shared" ref="C7:F7" si="0">C6</f>
        <v>6478</v>
      </c>
      <c r="D7" s="27">
        <f t="shared" si="0"/>
        <v>458125</v>
      </c>
      <c r="E7" s="27">
        <f t="shared" si="0"/>
        <v>8304</v>
      </c>
      <c r="F7" s="33">
        <f t="shared" si="0"/>
        <v>1.8126057298772169</v>
      </c>
      <c r="G7" s="1"/>
      <c r="H7" s="1"/>
      <c r="I7" s="1"/>
      <c r="J7" s="1"/>
      <c r="K7" s="1"/>
      <c r="L7" s="1"/>
      <c r="M7" s="1"/>
      <c r="N7" s="1"/>
      <c r="O7" s="1"/>
      <c r="P7" s="1"/>
      <c r="Q7" s="1"/>
      <c r="R7" s="1"/>
      <c r="S7" s="1"/>
      <c r="T7" s="1"/>
      <c r="U7" s="1"/>
      <c r="V7" s="1"/>
      <c r="W7" s="1"/>
      <c r="X7" s="1"/>
      <c r="Y7" s="1"/>
      <c r="Z7" s="1"/>
      <c r="AA7" s="1"/>
      <c r="AB7" s="1"/>
      <c r="AC7" s="1"/>
      <c r="AD7" s="1"/>
      <c r="AE7" s="1"/>
      <c r="AF7" s="1"/>
      <c r="AG7" s="1"/>
    </row>
    <row r="8" spans="1:38" ht="13.5" customHeight="1" thickBot="1">
      <c r="A8" s="34"/>
      <c r="B8" s="35"/>
      <c r="C8" s="35"/>
      <c r="D8" s="35"/>
      <c r="E8" s="35"/>
      <c r="F8" s="36"/>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3.8">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sheetData>
  <mergeCells count="3">
    <mergeCell ref="A1:F1"/>
    <mergeCell ref="A3:F3"/>
    <mergeCell ref="A2:F2"/>
  </mergeCells>
  <phoneticPr fontId="12" type="noConversion"/>
  <printOptions horizontalCentered="1" verticalCentered="1"/>
  <pageMargins left="0" right="0" top="0" bottom="0" header="0" footer="0"/>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SheetLayoutView="100" workbookViewId="0">
      <selection activeCell="E44" sqref="E44"/>
    </sheetView>
  </sheetViews>
  <sheetFormatPr defaultColWidth="9.109375" defaultRowHeight="13.2"/>
  <cols>
    <col min="1" max="1" width="6.109375" style="47" customWidth="1"/>
    <col min="2" max="2" width="8.88671875" style="47" customWidth="1"/>
    <col min="3" max="3" width="14.33203125" style="47" customWidth="1"/>
    <col min="4" max="4" width="14.88671875" style="47" customWidth="1"/>
    <col min="5" max="5" width="16.88671875" style="47" bestFit="1" customWidth="1"/>
    <col min="6" max="6" width="17.44140625" style="47" customWidth="1"/>
    <col min="7" max="7" width="16.6640625" style="47" bestFit="1" customWidth="1"/>
    <col min="8" max="8" width="14" style="47" bestFit="1" customWidth="1"/>
    <col min="9" max="9" width="14.5546875" style="47" customWidth="1"/>
    <col min="10" max="10" width="9.109375" style="47"/>
    <col min="11" max="11" width="10.88671875" style="47" bestFit="1" customWidth="1"/>
    <col min="12" max="12" width="9.109375" style="47"/>
    <col min="13" max="13" width="13.44140625" style="47" customWidth="1"/>
    <col min="14" max="14" width="12.33203125" style="47" customWidth="1"/>
    <col min="15" max="15" width="11.88671875" style="47" bestFit="1" customWidth="1"/>
    <col min="16" max="16384" width="9.109375" style="47"/>
  </cols>
  <sheetData>
    <row r="1" spans="1:10" ht="48" customHeight="1">
      <c r="A1" s="153" t="s">
        <v>87</v>
      </c>
      <c r="B1" s="154"/>
      <c r="C1" s="154"/>
      <c r="D1" s="154"/>
      <c r="E1" s="154"/>
      <c r="F1" s="154"/>
      <c r="G1" s="154"/>
      <c r="H1" s="154"/>
      <c r="I1" s="154"/>
      <c r="J1" s="155"/>
    </row>
    <row r="2" spans="1:10" ht="22.2" customHeight="1" thickBot="1">
      <c r="A2" s="175" t="s">
        <v>298</v>
      </c>
      <c r="B2" s="176"/>
      <c r="C2" s="176"/>
      <c r="D2" s="176"/>
      <c r="E2" s="176"/>
      <c r="F2" s="176"/>
      <c r="G2" s="176"/>
      <c r="H2" s="149"/>
      <c r="I2" s="149"/>
      <c r="J2" s="150"/>
    </row>
    <row r="3" spans="1:10" s="48" customFormat="1" ht="34.950000000000003" customHeight="1">
      <c r="A3" s="177" t="s">
        <v>159</v>
      </c>
      <c r="B3" s="178"/>
      <c r="C3" s="178"/>
      <c r="D3" s="178"/>
      <c r="E3" s="178"/>
      <c r="F3" s="178"/>
      <c r="G3" s="179"/>
      <c r="H3" s="124"/>
      <c r="I3" s="124"/>
      <c r="J3" s="93"/>
    </row>
    <row r="4" spans="1:10" s="48" customFormat="1" ht="132">
      <c r="A4" s="94" t="s">
        <v>49</v>
      </c>
      <c r="B4" s="95" t="s">
        <v>18</v>
      </c>
      <c r="C4" s="96" t="s">
        <v>162</v>
      </c>
      <c r="D4" s="96" t="s">
        <v>165</v>
      </c>
      <c r="E4" s="96" t="s">
        <v>163</v>
      </c>
      <c r="F4" s="96" t="s">
        <v>291</v>
      </c>
      <c r="G4" s="97" t="s">
        <v>164</v>
      </c>
      <c r="H4" s="125"/>
      <c r="I4" s="125"/>
      <c r="J4" s="58"/>
    </row>
    <row r="5" spans="1:10" s="48" customFormat="1">
      <c r="A5" s="50">
        <v>1</v>
      </c>
      <c r="B5" s="51">
        <v>2</v>
      </c>
      <c r="C5" s="51">
        <v>3</v>
      </c>
      <c r="D5" s="51">
        <v>4</v>
      </c>
      <c r="E5" s="51">
        <v>5</v>
      </c>
      <c r="F5" s="51" t="s">
        <v>166</v>
      </c>
      <c r="G5" s="68" t="s">
        <v>167</v>
      </c>
      <c r="H5" s="125"/>
      <c r="I5" s="125"/>
      <c r="J5" s="58"/>
    </row>
    <row r="6" spans="1:10" s="48" customFormat="1" ht="15">
      <c r="A6" s="52">
        <v>1</v>
      </c>
      <c r="B6" s="53">
        <v>45931</v>
      </c>
      <c r="C6" s="54">
        <v>49896</v>
      </c>
      <c r="D6" s="54">
        <v>653070</v>
      </c>
      <c r="E6" s="54">
        <v>729062</v>
      </c>
      <c r="F6" s="54">
        <v>12682745</v>
      </c>
      <c r="G6" s="61">
        <f>F6/E6</f>
        <v>17.395975925229951</v>
      </c>
      <c r="H6" s="125"/>
      <c r="I6" s="126"/>
      <c r="J6" s="58"/>
    </row>
    <row r="7" spans="1:10" s="48" customFormat="1" ht="15">
      <c r="A7" s="52">
        <v>2</v>
      </c>
      <c r="B7" s="53">
        <v>45962</v>
      </c>
      <c r="C7" s="54">
        <v>38736</v>
      </c>
      <c r="D7" s="54">
        <v>656199</v>
      </c>
      <c r="E7" s="54">
        <v>733348</v>
      </c>
      <c r="F7" s="54">
        <v>9848057</v>
      </c>
      <c r="G7" s="61">
        <f>F7/E7</f>
        <v>13.428900058362469</v>
      </c>
      <c r="H7" s="125"/>
      <c r="I7" s="126"/>
      <c r="J7" s="58"/>
    </row>
    <row r="8" spans="1:10" s="48" customFormat="1" ht="15">
      <c r="A8" s="52">
        <v>3</v>
      </c>
      <c r="B8" s="53">
        <v>45992</v>
      </c>
      <c r="C8" s="54">
        <v>32771</v>
      </c>
      <c r="D8" s="54">
        <v>654873</v>
      </c>
      <c r="E8" s="54">
        <v>735858</v>
      </c>
      <c r="F8" s="54">
        <v>8261542</v>
      </c>
      <c r="G8" s="61">
        <f>F8/E8</f>
        <v>11.22708729129805</v>
      </c>
      <c r="H8" s="125"/>
      <c r="I8" s="126"/>
      <c r="J8" s="58"/>
    </row>
    <row r="9" spans="1:10" s="48" customFormat="1" ht="15.6" thickBot="1">
      <c r="A9" s="171" t="s">
        <v>48</v>
      </c>
      <c r="B9" s="172"/>
      <c r="C9" s="73">
        <f>SUM(C6:C8)</f>
        <v>121403</v>
      </c>
      <c r="D9" s="73">
        <f t="shared" ref="D9:F9" si="0">SUM(D6:D8)</f>
        <v>1964142</v>
      </c>
      <c r="E9" s="73">
        <f>SUM(E6:E8)</f>
        <v>2198268</v>
      </c>
      <c r="F9" s="73">
        <f t="shared" si="0"/>
        <v>30792344</v>
      </c>
      <c r="G9" s="74">
        <f>F9/E9</f>
        <v>14.007547760327677</v>
      </c>
      <c r="H9" s="125"/>
      <c r="I9" s="126"/>
      <c r="J9" s="58"/>
    </row>
    <row r="10" spans="1:10" s="48" customFormat="1" ht="13.8" thickBot="1">
      <c r="A10" s="55"/>
      <c r="B10" s="127"/>
      <c r="C10" s="128"/>
      <c r="D10" s="128"/>
      <c r="E10" s="129"/>
      <c r="F10" s="125"/>
      <c r="G10" s="125"/>
      <c r="H10" s="125"/>
      <c r="I10" s="125"/>
      <c r="J10" s="58"/>
    </row>
    <row r="11" spans="1:10" s="48" customFormat="1" ht="18" customHeight="1">
      <c r="A11" s="177" t="s">
        <v>160</v>
      </c>
      <c r="B11" s="178"/>
      <c r="C11" s="178"/>
      <c r="D11" s="178"/>
      <c r="E11" s="178"/>
      <c r="F11" s="178"/>
      <c r="G11" s="178"/>
      <c r="H11" s="178"/>
      <c r="I11" s="178"/>
      <c r="J11" s="179"/>
    </row>
    <row r="12" spans="1:10" s="48" customFormat="1" ht="105.6">
      <c r="A12" s="98" t="s">
        <v>49</v>
      </c>
      <c r="B12" s="99" t="s">
        <v>18</v>
      </c>
      <c r="C12" s="49" t="s">
        <v>168</v>
      </c>
      <c r="D12" s="49" t="s">
        <v>169</v>
      </c>
      <c r="E12" s="49" t="s">
        <v>170</v>
      </c>
      <c r="F12" s="49" t="s">
        <v>171</v>
      </c>
      <c r="G12" s="49" t="s">
        <v>172</v>
      </c>
      <c r="H12" s="100" t="s">
        <v>173</v>
      </c>
      <c r="I12" s="49" t="s">
        <v>174</v>
      </c>
      <c r="J12" s="101" t="s">
        <v>175</v>
      </c>
    </row>
    <row r="13" spans="1:10" s="48" customFormat="1">
      <c r="A13" s="98"/>
      <c r="B13" s="99"/>
      <c r="C13" s="49" t="s">
        <v>176</v>
      </c>
      <c r="D13" s="49" t="s">
        <v>177</v>
      </c>
      <c r="E13" s="49" t="s">
        <v>177</v>
      </c>
      <c r="F13" s="49" t="s">
        <v>176</v>
      </c>
      <c r="G13" s="49" t="s">
        <v>177</v>
      </c>
      <c r="H13" s="49" t="s">
        <v>176</v>
      </c>
      <c r="I13" s="49" t="s">
        <v>177</v>
      </c>
      <c r="J13" s="102" t="s">
        <v>177</v>
      </c>
    </row>
    <row r="14" spans="1:10" s="48" customFormat="1" ht="26.4">
      <c r="A14" s="50">
        <v>1</v>
      </c>
      <c r="B14" s="51">
        <v>2</v>
      </c>
      <c r="C14" s="51">
        <v>3</v>
      </c>
      <c r="D14" s="51">
        <v>4</v>
      </c>
      <c r="E14" s="51" t="s">
        <v>178</v>
      </c>
      <c r="F14" s="51">
        <v>6</v>
      </c>
      <c r="G14" s="51" t="s">
        <v>179</v>
      </c>
      <c r="H14" s="51">
        <v>8</v>
      </c>
      <c r="I14" s="51" t="s">
        <v>180</v>
      </c>
      <c r="J14" s="68" t="s">
        <v>181</v>
      </c>
    </row>
    <row r="15" spans="1:10" s="48" customFormat="1" ht="15">
      <c r="A15" s="52">
        <v>1</v>
      </c>
      <c r="B15" s="53">
        <f t="shared" ref="B15:C17" si="1">B6</f>
        <v>45931</v>
      </c>
      <c r="C15" s="54">
        <f>C6</f>
        <v>49896</v>
      </c>
      <c r="D15" s="56">
        <v>1759.9436001736117</v>
      </c>
      <c r="E15" s="57">
        <f>D15/C15</f>
        <v>3.5272238259051063E-2</v>
      </c>
      <c r="F15" s="54">
        <f>D6</f>
        <v>653070</v>
      </c>
      <c r="G15" s="57">
        <f>E15*F15</f>
        <v>23035.240639838477</v>
      </c>
      <c r="H15" s="84">
        <f>E6</f>
        <v>729062</v>
      </c>
      <c r="I15" s="56">
        <v>419159.75494797452</v>
      </c>
      <c r="J15" s="86">
        <f>I15/H15</f>
        <v>0.5749301910509319</v>
      </c>
    </row>
    <row r="16" spans="1:10" s="48" customFormat="1" ht="15">
      <c r="A16" s="52">
        <v>2</v>
      </c>
      <c r="B16" s="53">
        <f t="shared" si="1"/>
        <v>45962</v>
      </c>
      <c r="C16" s="54">
        <f t="shared" si="1"/>
        <v>38736</v>
      </c>
      <c r="D16" s="56">
        <v>1681.1426779050926</v>
      </c>
      <c r="E16" s="57">
        <f t="shared" ref="E16:E18" si="2">D16/C16</f>
        <v>4.3400007174336341E-2</v>
      </c>
      <c r="F16" s="54">
        <f t="shared" ref="F16:F17" si="3">D7</f>
        <v>656199</v>
      </c>
      <c r="G16" s="57">
        <f t="shared" ref="G16:G17" si="4">E16*F16</f>
        <v>28479.041307792333</v>
      </c>
      <c r="H16" s="84">
        <f t="shared" ref="H16:H18" si="5">E7</f>
        <v>733348</v>
      </c>
      <c r="I16" s="56">
        <v>381867.34867574077</v>
      </c>
      <c r="J16" s="86">
        <f>I16/H16</f>
        <v>0.52071778838387883</v>
      </c>
    </row>
    <row r="17" spans="1:12" s="48" customFormat="1" ht="15">
      <c r="A17" s="52">
        <v>3</v>
      </c>
      <c r="B17" s="53">
        <f t="shared" si="1"/>
        <v>45992</v>
      </c>
      <c r="C17" s="54">
        <f t="shared" si="1"/>
        <v>32771</v>
      </c>
      <c r="D17" s="56">
        <v>1410.6741588078703</v>
      </c>
      <c r="E17" s="57">
        <f t="shared" si="2"/>
        <v>4.3046417833080171E-2</v>
      </c>
      <c r="F17" s="54">
        <f t="shared" si="3"/>
        <v>654873</v>
      </c>
      <c r="G17" s="57">
        <f t="shared" si="4"/>
        <v>28189.936785602709</v>
      </c>
      <c r="H17" s="84">
        <f t="shared" si="5"/>
        <v>735858</v>
      </c>
      <c r="I17" s="56">
        <v>333849.60127129627</v>
      </c>
      <c r="J17" s="86">
        <f t="shared" ref="J17" si="6">I17/H17</f>
        <v>0.45368753383301708</v>
      </c>
      <c r="L17" s="103"/>
    </row>
    <row r="18" spans="1:12" s="48" customFormat="1" ht="15.6" thickBot="1">
      <c r="A18" s="171" t="s">
        <v>48</v>
      </c>
      <c r="B18" s="172"/>
      <c r="C18" s="73">
        <f>SUM(C15:C17)</f>
        <v>121403</v>
      </c>
      <c r="D18" s="87">
        <f>SUM(D15:D17)</f>
        <v>4851.7604368865741</v>
      </c>
      <c r="E18" s="88">
        <f t="shared" si="2"/>
        <v>3.9964090153345254E-2</v>
      </c>
      <c r="F18" s="73">
        <f>SUM(F15:F17)</f>
        <v>1964142</v>
      </c>
      <c r="G18" s="104">
        <f>SUM(G15:G17)</f>
        <v>79704.218733233516</v>
      </c>
      <c r="H18" s="89">
        <f t="shared" si="5"/>
        <v>2198268</v>
      </c>
      <c r="I18" s="85">
        <f>SUM(I15:I17)</f>
        <v>1134876.7048950116</v>
      </c>
      <c r="J18" s="90">
        <f>I18/H18</f>
        <v>0.51625948469204463</v>
      </c>
    </row>
    <row r="19" spans="1:12" s="48" customFormat="1" ht="15.6" thickBot="1">
      <c r="A19" s="55"/>
      <c r="B19" s="130"/>
      <c r="C19" s="131"/>
      <c r="D19" s="131"/>
      <c r="E19" s="131"/>
      <c r="F19" s="132"/>
      <c r="G19" s="125"/>
      <c r="H19" s="125"/>
      <c r="I19" s="125"/>
      <c r="J19" s="58"/>
    </row>
    <row r="20" spans="1:12" s="48" customFormat="1" ht="38.25" customHeight="1">
      <c r="A20" s="168" t="s">
        <v>161</v>
      </c>
      <c r="B20" s="169"/>
      <c r="C20" s="169"/>
      <c r="D20" s="169"/>
      <c r="E20" s="169"/>
      <c r="F20" s="169"/>
      <c r="G20" s="169"/>
      <c r="H20" s="170"/>
      <c r="I20" s="125"/>
      <c r="J20" s="58"/>
    </row>
    <row r="21" spans="1:12" s="48" customFormat="1" ht="118.8">
      <c r="A21" s="98" t="s">
        <v>49</v>
      </c>
      <c r="B21" s="99" t="s">
        <v>18</v>
      </c>
      <c r="C21" s="49" t="s">
        <v>182</v>
      </c>
      <c r="D21" s="49" t="s">
        <v>183</v>
      </c>
      <c r="E21" s="49" t="s">
        <v>184</v>
      </c>
      <c r="F21" s="49" t="s">
        <v>173</v>
      </c>
      <c r="G21" s="49" t="s">
        <v>185</v>
      </c>
      <c r="H21" s="59" t="s">
        <v>186</v>
      </c>
      <c r="I21" s="125"/>
      <c r="J21" s="58"/>
    </row>
    <row r="22" spans="1:12" s="48" customFormat="1" ht="17.25" customHeight="1">
      <c r="A22" s="50">
        <v>1</v>
      </c>
      <c r="B22" s="51">
        <v>2</v>
      </c>
      <c r="C22" s="51">
        <v>3</v>
      </c>
      <c r="D22" s="51">
        <v>4</v>
      </c>
      <c r="E22" s="51" t="s">
        <v>50</v>
      </c>
      <c r="F22" s="51">
        <v>6</v>
      </c>
      <c r="G22" s="51" t="s">
        <v>187</v>
      </c>
      <c r="H22" s="60" t="s">
        <v>73</v>
      </c>
      <c r="I22" s="125"/>
      <c r="J22" s="58"/>
    </row>
    <row r="23" spans="1:12" s="48" customFormat="1" ht="15">
      <c r="A23" s="52">
        <v>1</v>
      </c>
      <c r="B23" s="53">
        <f>B15</f>
        <v>45931</v>
      </c>
      <c r="C23" s="54">
        <v>55721</v>
      </c>
      <c r="D23" s="54">
        <v>658027</v>
      </c>
      <c r="E23" s="54">
        <f>C23*D23</f>
        <v>36665922467</v>
      </c>
      <c r="F23" s="54">
        <f>E6</f>
        <v>729062</v>
      </c>
      <c r="G23" s="54">
        <v>14481529</v>
      </c>
      <c r="H23" s="61">
        <f>G23/F23</f>
        <v>19.863233853910916</v>
      </c>
      <c r="I23" s="125"/>
      <c r="J23" s="58"/>
    </row>
    <row r="24" spans="1:12" s="48" customFormat="1" ht="15">
      <c r="A24" s="52">
        <v>2</v>
      </c>
      <c r="B24" s="53">
        <f>B16</f>
        <v>45962</v>
      </c>
      <c r="C24" s="54">
        <v>46053</v>
      </c>
      <c r="D24" s="54">
        <v>663425</v>
      </c>
      <c r="E24" s="54">
        <f t="shared" ref="E24:E26" si="7">C24*D24</f>
        <v>30552711525</v>
      </c>
      <c r="F24" s="54">
        <f t="shared" ref="F24:F26" si="8">E7</f>
        <v>733348</v>
      </c>
      <c r="G24" s="54">
        <v>12051895</v>
      </c>
      <c r="H24" s="61">
        <f t="shared" ref="H24:H25" si="9">G24/F24</f>
        <v>16.434073591255448</v>
      </c>
      <c r="I24" s="125"/>
      <c r="J24" s="58"/>
    </row>
    <row r="25" spans="1:12" s="48" customFormat="1" ht="15">
      <c r="A25" s="52">
        <v>3</v>
      </c>
      <c r="B25" s="53">
        <f>B17</f>
        <v>45992</v>
      </c>
      <c r="C25" s="54">
        <v>38522</v>
      </c>
      <c r="D25" s="54">
        <v>661454</v>
      </c>
      <c r="E25" s="54">
        <f t="shared" si="7"/>
        <v>25480530988</v>
      </c>
      <c r="F25" s="54">
        <f t="shared" si="8"/>
        <v>735858</v>
      </c>
      <c r="G25" s="54">
        <v>10038986</v>
      </c>
      <c r="H25" s="61">
        <f t="shared" si="9"/>
        <v>13.642558754542316</v>
      </c>
      <c r="I25" s="125"/>
      <c r="J25" s="58"/>
    </row>
    <row r="26" spans="1:12" ht="15.6" thickBot="1">
      <c r="A26" s="171" t="s">
        <v>48</v>
      </c>
      <c r="B26" s="172"/>
      <c r="C26" s="73">
        <f>SUM(C23:C25)</f>
        <v>140296</v>
      </c>
      <c r="D26" s="73">
        <f>SUM(D23:D25)</f>
        <v>1982906</v>
      </c>
      <c r="E26" s="73">
        <f t="shared" si="7"/>
        <v>278193780176</v>
      </c>
      <c r="F26" s="73">
        <f t="shared" si="8"/>
        <v>2198268</v>
      </c>
      <c r="G26" s="73">
        <f>SUM(G23:G25)</f>
        <v>36572410</v>
      </c>
      <c r="H26" s="74">
        <f>G26/F26</f>
        <v>16.636920521064766</v>
      </c>
      <c r="I26" s="133"/>
      <c r="J26" s="69"/>
    </row>
    <row r="27" spans="1:12" ht="13.8" thickBot="1">
      <c r="A27" s="70"/>
      <c r="B27" s="133"/>
      <c r="C27" s="133"/>
      <c r="D27" s="133"/>
      <c r="E27" s="133"/>
      <c r="F27" s="133"/>
      <c r="G27" s="133"/>
      <c r="H27" s="133"/>
      <c r="I27" s="133"/>
      <c r="J27" s="69"/>
    </row>
    <row r="28" spans="1:12" ht="34.950000000000003" customHeight="1">
      <c r="A28" s="168" t="s">
        <v>201</v>
      </c>
      <c r="B28" s="169"/>
      <c r="C28" s="169"/>
      <c r="D28" s="169"/>
      <c r="E28" s="169"/>
      <c r="F28" s="170"/>
      <c r="G28" s="133"/>
      <c r="H28" s="133"/>
      <c r="I28" s="133"/>
      <c r="J28" s="69"/>
    </row>
    <row r="29" spans="1:12" ht="110.4" customHeight="1">
      <c r="A29" s="98" t="s">
        <v>49</v>
      </c>
      <c r="B29" s="99" t="s">
        <v>18</v>
      </c>
      <c r="C29" s="49" t="s">
        <v>197</v>
      </c>
      <c r="D29" s="49" t="s">
        <v>198</v>
      </c>
      <c r="E29" s="49" t="s">
        <v>199</v>
      </c>
      <c r="F29" s="59" t="s">
        <v>200</v>
      </c>
      <c r="G29" s="133"/>
      <c r="H29" s="133"/>
      <c r="I29" s="133"/>
      <c r="J29" s="69"/>
    </row>
    <row r="30" spans="1:12">
      <c r="A30" s="98">
        <v>1</v>
      </c>
      <c r="B30" s="99">
        <v>2</v>
      </c>
      <c r="C30" s="49">
        <v>3</v>
      </c>
      <c r="D30" s="49">
        <v>4</v>
      </c>
      <c r="E30" s="49">
        <v>5</v>
      </c>
      <c r="F30" s="59" t="s">
        <v>202</v>
      </c>
      <c r="G30" s="133"/>
      <c r="H30" s="133"/>
      <c r="I30" s="133"/>
      <c r="J30" s="69"/>
    </row>
    <row r="31" spans="1:12" ht="15">
      <c r="A31" s="105">
        <v>1</v>
      </c>
      <c r="B31" s="106">
        <f>B23</f>
        <v>45931</v>
      </c>
      <c r="C31" s="54">
        <f>C6</f>
        <v>49896</v>
      </c>
      <c r="D31" s="56">
        <f>D15</f>
        <v>1759.9436001736117</v>
      </c>
      <c r="E31" s="54">
        <f>D6</f>
        <v>653070</v>
      </c>
      <c r="F31" s="86">
        <v>3.3049608341725281E-2</v>
      </c>
      <c r="G31" s="133"/>
      <c r="H31" s="133"/>
      <c r="I31" s="133"/>
      <c r="J31" s="69"/>
    </row>
    <row r="32" spans="1:12" ht="15">
      <c r="A32" s="105">
        <v>2</v>
      </c>
      <c r="B32" s="106">
        <f>B24</f>
        <v>45962</v>
      </c>
      <c r="C32" s="54">
        <f t="shared" ref="C32:C33" si="10">C7</f>
        <v>38736</v>
      </c>
      <c r="D32" s="56">
        <f t="shared" ref="D32:D33" si="11">D16</f>
        <v>1681.1426779050926</v>
      </c>
      <c r="E32" s="54">
        <f t="shared" ref="E32:E33" si="12">D7</f>
        <v>656199</v>
      </c>
      <c r="F32" s="86">
        <v>3.8775907641044396E-2</v>
      </c>
      <c r="G32" s="133"/>
      <c r="H32" s="133"/>
      <c r="I32" s="133"/>
      <c r="J32" s="69"/>
    </row>
    <row r="33" spans="1:10" ht="15">
      <c r="A33" s="105">
        <v>3</v>
      </c>
      <c r="B33" s="106">
        <f>B25</f>
        <v>45992</v>
      </c>
      <c r="C33" s="54">
        <f t="shared" si="10"/>
        <v>32771</v>
      </c>
      <c r="D33" s="56">
        <f t="shared" si="11"/>
        <v>1410.6741588078703</v>
      </c>
      <c r="E33" s="54">
        <f t="shared" si="12"/>
        <v>654873</v>
      </c>
      <c r="F33" s="86">
        <v>4.0410083404683564E-2</v>
      </c>
      <c r="G33" s="133"/>
      <c r="H33" s="133"/>
      <c r="I33" s="133"/>
      <c r="J33" s="69"/>
    </row>
    <row r="34" spans="1:10" ht="15.6" thickBot="1">
      <c r="A34" s="173" t="s">
        <v>48</v>
      </c>
      <c r="B34" s="174"/>
      <c r="C34" s="73">
        <f>C9</f>
        <v>121403</v>
      </c>
      <c r="D34" s="87">
        <f>D18</f>
        <v>4851.7604368865741</v>
      </c>
      <c r="E34" s="73">
        <f>D9</f>
        <v>1964142</v>
      </c>
      <c r="F34" s="90">
        <f>J18/G9</f>
        <v>3.6855807563562278E-2</v>
      </c>
      <c r="G34" s="71"/>
      <c r="H34" s="71"/>
      <c r="I34" s="71"/>
      <c r="J34" s="72"/>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SheetLayoutView="100" workbookViewId="0">
      <selection activeCell="N7" sqref="N7"/>
    </sheetView>
  </sheetViews>
  <sheetFormatPr defaultColWidth="9.109375" defaultRowHeight="13.2"/>
  <cols>
    <col min="1" max="1" width="6.109375" style="47" customWidth="1"/>
    <col min="2" max="2" width="8.88671875" style="47" customWidth="1"/>
    <col min="3" max="3" width="14.33203125" style="47" customWidth="1"/>
    <col min="4" max="4" width="14.88671875" style="47" customWidth="1"/>
    <col min="5" max="5" width="15.6640625" style="47" customWidth="1"/>
    <col min="6" max="6" width="12.6640625" style="47" customWidth="1"/>
    <col min="7" max="7" width="16.44140625" style="47" customWidth="1"/>
    <col min="8" max="8" width="14" style="47" bestFit="1" customWidth="1"/>
    <col min="9" max="9" width="14.6640625" style="47" customWidth="1"/>
    <col min="10" max="10" width="9.109375" style="47"/>
    <col min="11" max="11" width="10.88671875" style="47" bestFit="1" customWidth="1"/>
    <col min="12" max="12" width="9.109375" style="47"/>
    <col min="13" max="13" width="13.44140625" style="47" customWidth="1"/>
    <col min="14" max="14" width="12.33203125" style="47" customWidth="1"/>
    <col min="15" max="15" width="11.88671875" style="47" bestFit="1" customWidth="1"/>
    <col min="16" max="16384" width="9.109375" style="47"/>
  </cols>
  <sheetData>
    <row r="1" spans="1:10" ht="48" customHeight="1">
      <c r="A1" s="182" t="s">
        <v>87</v>
      </c>
      <c r="B1" s="183"/>
      <c r="C1" s="183"/>
      <c r="D1" s="183"/>
      <c r="E1" s="183"/>
      <c r="F1" s="183"/>
      <c r="G1" s="183"/>
      <c r="H1" s="183"/>
      <c r="I1" s="183"/>
      <c r="J1" s="184"/>
    </row>
    <row r="2" spans="1:10" ht="18" customHeight="1" thickBot="1">
      <c r="A2" s="185" t="s">
        <v>298</v>
      </c>
      <c r="B2" s="186"/>
      <c r="C2" s="186"/>
      <c r="D2" s="186"/>
      <c r="E2" s="186"/>
      <c r="F2" s="186"/>
      <c r="G2" s="186"/>
      <c r="H2" s="187"/>
      <c r="I2" s="187"/>
      <c r="J2" s="188"/>
    </row>
    <row r="3" spans="1:10" s="107" customFormat="1" ht="40.5" customHeight="1">
      <c r="A3" s="177" t="s">
        <v>188</v>
      </c>
      <c r="B3" s="178"/>
      <c r="C3" s="178"/>
      <c r="D3" s="178"/>
      <c r="E3" s="178"/>
      <c r="F3" s="178"/>
      <c r="G3" s="179"/>
      <c r="H3" s="124"/>
      <c r="I3" s="124"/>
      <c r="J3" s="93"/>
    </row>
    <row r="4" spans="1:10" s="107" customFormat="1" ht="145.19999999999999">
      <c r="A4" s="98" t="s">
        <v>49</v>
      </c>
      <c r="B4" s="99" t="s">
        <v>18</v>
      </c>
      <c r="C4" s="49" t="s">
        <v>162</v>
      </c>
      <c r="D4" s="49" t="s">
        <v>165</v>
      </c>
      <c r="E4" s="49" t="s">
        <v>163</v>
      </c>
      <c r="F4" s="49" t="s">
        <v>291</v>
      </c>
      <c r="G4" s="59" t="s">
        <v>164</v>
      </c>
      <c r="H4" s="134"/>
      <c r="I4" s="134"/>
      <c r="J4" s="108"/>
    </row>
    <row r="5" spans="1:10" s="107" customFormat="1">
      <c r="A5" s="50">
        <v>1</v>
      </c>
      <c r="B5" s="51">
        <v>2</v>
      </c>
      <c r="C5" s="51">
        <v>3</v>
      </c>
      <c r="D5" s="51">
        <v>4</v>
      </c>
      <c r="E5" s="51">
        <v>5</v>
      </c>
      <c r="F5" s="51" t="s">
        <v>166</v>
      </c>
      <c r="G5" s="68" t="s">
        <v>167</v>
      </c>
      <c r="H5" s="134"/>
      <c r="I5" s="134"/>
      <c r="J5" s="108"/>
    </row>
    <row r="6" spans="1:10" s="107" customFormat="1" ht="15">
      <c r="A6" s="109">
        <v>1</v>
      </c>
      <c r="B6" s="53">
        <f>'SoP010 to 13 AG'!B6</f>
        <v>45931</v>
      </c>
      <c r="C6" s="54">
        <v>7901</v>
      </c>
      <c r="D6" s="54">
        <v>1890189</v>
      </c>
      <c r="E6" s="54">
        <v>2261967</v>
      </c>
      <c r="F6" s="54">
        <v>15412729</v>
      </c>
      <c r="G6" s="61">
        <f>F6/E6</f>
        <v>6.8138611217581868</v>
      </c>
      <c r="H6" s="134"/>
      <c r="I6" s="135"/>
      <c r="J6" s="108"/>
    </row>
    <row r="7" spans="1:10" s="107" customFormat="1" ht="15">
      <c r="A7" s="109">
        <v>2</v>
      </c>
      <c r="B7" s="53">
        <f>'SoP010 to 13 AG'!B7</f>
        <v>45962</v>
      </c>
      <c r="C7" s="54">
        <v>5996</v>
      </c>
      <c r="D7" s="54">
        <v>1906360</v>
      </c>
      <c r="E7" s="54">
        <v>2272681</v>
      </c>
      <c r="F7" s="54">
        <v>11615117</v>
      </c>
      <c r="G7" s="61">
        <f>F7/E7</f>
        <v>5.1107555349826921</v>
      </c>
      <c r="H7" s="134"/>
      <c r="I7" s="135"/>
      <c r="J7" s="108"/>
    </row>
    <row r="8" spans="1:10" s="107" customFormat="1" ht="15">
      <c r="A8" s="109">
        <v>3</v>
      </c>
      <c r="B8" s="53">
        <f>'SoP010 to 13 AG'!B8</f>
        <v>45992</v>
      </c>
      <c r="C8" s="54">
        <v>5587</v>
      </c>
      <c r="D8" s="54">
        <v>1854745</v>
      </c>
      <c r="E8" s="54">
        <v>2278774</v>
      </c>
      <c r="F8" s="54">
        <v>11093190</v>
      </c>
      <c r="G8" s="61">
        <f t="shared" ref="G8:G9" si="0">F8/E8</f>
        <v>4.868051855954123</v>
      </c>
      <c r="H8" s="134"/>
      <c r="I8" s="135"/>
      <c r="J8" s="108"/>
    </row>
    <row r="9" spans="1:10" s="107" customFormat="1" ht="15.6" thickBot="1">
      <c r="A9" s="180" t="s">
        <v>48</v>
      </c>
      <c r="B9" s="181"/>
      <c r="C9" s="73">
        <f>SUM(C6:C8)</f>
        <v>19484</v>
      </c>
      <c r="D9" s="73">
        <f>SUM(D6:D8)</f>
        <v>5651294</v>
      </c>
      <c r="E9" s="73">
        <f>SUM(E6:E8)</f>
        <v>6813422</v>
      </c>
      <c r="F9" s="73">
        <f>SUM(F6:F8)</f>
        <v>38121036</v>
      </c>
      <c r="G9" s="74">
        <f t="shared" si="0"/>
        <v>5.5949911806431478</v>
      </c>
      <c r="H9" s="134"/>
      <c r="I9" s="135"/>
      <c r="J9" s="108"/>
    </row>
    <row r="10" spans="1:10" s="107" customFormat="1" ht="13.8" thickBot="1">
      <c r="A10" s="110"/>
      <c r="B10" s="127"/>
      <c r="C10" s="136"/>
      <c r="D10" s="136"/>
      <c r="E10" s="137"/>
      <c r="F10" s="134"/>
      <c r="G10" s="134"/>
      <c r="H10" s="134"/>
      <c r="I10" s="134"/>
      <c r="J10" s="108"/>
    </row>
    <row r="11" spans="1:10" s="107" customFormat="1" ht="18" customHeight="1">
      <c r="A11" s="177" t="s">
        <v>189</v>
      </c>
      <c r="B11" s="178"/>
      <c r="C11" s="178"/>
      <c r="D11" s="178"/>
      <c r="E11" s="178"/>
      <c r="F11" s="178"/>
      <c r="G11" s="178"/>
      <c r="H11" s="178"/>
      <c r="I11" s="178"/>
      <c r="J11" s="179"/>
    </row>
    <row r="12" spans="1:10" s="107" customFormat="1" ht="132">
      <c r="A12" s="98" t="s">
        <v>49</v>
      </c>
      <c r="B12" s="99" t="s">
        <v>18</v>
      </c>
      <c r="C12" s="49" t="s">
        <v>168</v>
      </c>
      <c r="D12" s="49" t="s">
        <v>169</v>
      </c>
      <c r="E12" s="49" t="s">
        <v>170</v>
      </c>
      <c r="F12" s="49" t="s">
        <v>171</v>
      </c>
      <c r="G12" s="49" t="s">
        <v>172</v>
      </c>
      <c r="H12" s="100" t="s">
        <v>173</v>
      </c>
      <c r="I12" s="49" t="s">
        <v>174</v>
      </c>
      <c r="J12" s="101" t="s">
        <v>175</v>
      </c>
    </row>
    <row r="13" spans="1:10" s="107" customFormat="1">
      <c r="A13" s="98"/>
      <c r="B13" s="99"/>
      <c r="C13" s="49" t="s">
        <v>176</v>
      </c>
      <c r="D13" s="49" t="s">
        <v>177</v>
      </c>
      <c r="E13" s="49" t="s">
        <v>177</v>
      </c>
      <c r="F13" s="49" t="s">
        <v>176</v>
      </c>
      <c r="G13" s="49" t="s">
        <v>177</v>
      </c>
      <c r="H13" s="49" t="s">
        <v>176</v>
      </c>
      <c r="I13" s="138" t="s">
        <v>177</v>
      </c>
      <c r="J13" s="102" t="s">
        <v>177</v>
      </c>
    </row>
    <row r="14" spans="1:10" s="107" customFormat="1" ht="26.4">
      <c r="A14" s="50">
        <v>1</v>
      </c>
      <c r="B14" s="51">
        <v>2</v>
      </c>
      <c r="C14" s="51">
        <v>3</v>
      </c>
      <c r="D14" s="51">
        <v>4</v>
      </c>
      <c r="E14" s="51" t="s">
        <v>178</v>
      </c>
      <c r="F14" s="51">
        <v>6</v>
      </c>
      <c r="G14" s="51" t="s">
        <v>179</v>
      </c>
      <c r="H14" s="51">
        <v>8</v>
      </c>
      <c r="I14" s="51" t="s">
        <v>180</v>
      </c>
      <c r="J14" s="68" t="s">
        <v>181</v>
      </c>
    </row>
    <row r="15" spans="1:10" s="107" customFormat="1" ht="15">
      <c r="A15" s="109">
        <v>1</v>
      </c>
      <c r="B15" s="53">
        <f>B6</f>
        <v>45931</v>
      </c>
      <c r="C15" s="54">
        <f>C6</f>
        <v>7901</v>
      </c>
      <c r="D15" s="56">
        <v>203.72032021990742</v>
      </c>
      <c r="E15" s="57">
        <f>D15/C15</f>
        <v>2.578411849384982E-2</v>
      </c>
      <c r="F15" s="54">
        <f>D6</f>
        <v>1890189</v>
      </c>
      <c r="G15" s="57">
        <f>D15</f>
        <v>203.72032021990742</v>
      </c>
      <c r="H15" s="84">
        <f>E6</f>
        <v>2261967</v>
      </c>
      <c r="I15" s="56">
        <v>379102.9970713426</v>
      </c>
      <c r="J15" s="86">
        <f>I15/H15</f>
        <v>0.16759881867036194</v>
      </c>
    </row>
    <row r="16" spans="1:10" s="107" customFormat="1" ht="15">
      <c r="A16" s="109">
        <v>2</v>
      </c>
      <c r="B16" s="53">
        <f t="shared" ref="B16:B17" si="1">B7</f>
        <v>45962</v>
      </c>
      <c r="C16" s="54">
        <f t="shared" ref="C16:C18" si="2">C7</f>
        <v>5996</v>
      </c>
      <c r="D16" s="56">
        <v>236.62555136574076</v>
      </c>
      <c r="E16" s="57">
        <f t="shared" ref="E16:E18" si="3">D16/C16</f>
        <v>3.9463901161731284E-2</v>
      </c>
      <c r="F16" s="54">
        <f t="shared" ref="F16:F18" si="4">D7</f>
        <v>1906360</v>
      </c>
      <c r="G16" s="57">
        <f t="shared" ref="G16:G18" si="5">D16</f>
        <v>236.62555136574076</v>
      </c>
      <c r="H16" s="84">
        <f t="shared" ref="H16:H18" si="6">E7</f>
        <v>2272681</v>
      </c>
      <c r="I16" s="56">
        <v>421556.4696060532</v>
      </c>
      <c r="J16" s="86">
        <f t="shared" ref="J16:J18" si="7">I16/H16</f>
        <v>0.18548862317503126</v>
      </c>
    </row>
    <row r="17" spans="1:10" s="107" customFormat="1" ht="15">
      <c r="A17" s="109">
        <v>3</v>
      </c>
      <c r="B17" s="53">
        <f t="shared" si="1"/>
        <v>45992</v>
      </c>
      <c r="C17" s="54">
        <f t="shared" si="2"/>
        <v>5587</v>
      </c>
      <c r="D17" s="56">
        <v>199.72307208333334</v>
      </c>
      <c r="E17" s="57">
        <f t="shared" si="3"/>
        <v>3.5747820312033891E-2</v>
      </c>
      <c r="F17" s="54">
        <f t="shared" si="4"/>
        <v>1854745</v>
      </c>
      <c r="G17" s="57">
        <f t="shared" si="5"/>
        <v>199.72307208333334</v>
      </c>
      <c r="H17" s="84">
        <f t="shared" si="6"/>
        <v>2278774</v>
      </c>
      <c r="I17" s="56">
        <v>396028.34174633096</v>
      </c>
      <c r="J17" s="86">
        <f t="shared" si="7"/>
        <v>0.17379009140280299</v>
      </c>
    </row>
    <row r="18" spans="1:10" s="107" customFormat="1" ht="15.6" thickBot="1">
      <c r="A18" s="180" t="s">
        <v>48</v>
      </c>
      <c r="B18" s="181"/>
      <c r="C18" s="73">
        <f t="shared" si="2"/>
        <v>19484</v>
      </c>
      <c r="D18" s="87">
        <f>SUM(D15:D17)</f>
        <v>640.06894366898155</v>
      </c>
      <c r="E18" s="88">
        <f t="shared" si="3"/>
        <v>3.2851003062460561E-2</v>
      </c>
      <c r="F18" s="73">
        <f t="shared" si="4"/>
        <v>5651294</v>
      </c>
      <c r="G18" s="88">
        <f t="shared" si="5"/>
        <v>640.06894366898155</v>
      </c>
      <c r="H18" s="89">
        <f t="shared" si="6"/>
        <v>6813422</v>
      </c>
      <c r="I18" s="85">
        <f>SUM(I15:I17)</f>
        <v>1196687.8084237268</v>
      </c>
      <c r="J18" s="90">
        <f t="shared" si="7"/>
        <v>0.17563682514068948</v>
      </c>
    </row>
    <row r="19" spans="1:10" s="107" customFormat="1" ht="15.6" thickBot="1">
      <c r="A19" s="110"/>
      <c r="B19" s="139"/>
      <c r="C19" s="131"/>
      <c r="D19" s="131"/>
      <c r="E19" s="131"/>
      <c r="F19" s="132"/>
      <c r="G19" s="134"/>
      <c r="H19" s="134"/>
      <c r="I19" s="134"/>
      <c r="J19" s="108"/>
    </row>
    <row r="20" spans="1:10" s="107" customFormat="1" ht="38.25" customHeight="1">
      <c r="A20" s="168" t="s">
        <v>190</v>
      </c>
      <c r="B20" s="169"/>
      <c r="C20" s="169"/>
      <c r="D20" s="169"/>
      <c r="E20" s="169"/>
      <c r="F20" s="169"/>
      <c r="G20" s="169"/>
      <c r="H20" s="170"/>
      <c r="I20" s="134"/>
      <c r="J20" s="108"/>
    </row>
    <row r="21" spans="1:10" s="107" customFormat="1" ht="118.8">
      <c r="A21" s="98" t="s">
        <v>49</v>
      </c>
      <c r="B21" s="99" t="s">
        <v>18</v>
      </c>
      <c r="C21" s="49" t="s">
        <v>182</v>
      </c>
      <c r="D21" s="49" t="s">
        <v>183</v>
      </c>
      <c r="E21" s="49" t="s">
        <v>184</v>
      </c>
      <c r="F21" s="49" t="s">
        <v>173</v>
      </c>
      <c r="G21" s="49" t="s">
        <v>185</v>
      </c>
      <c r="H21" s="59" t="s">
        <v>186</v>
      </c>
      <c r="I21" s="134"/>
      <c r="J21" s="108"/>
    </row>
    <row r="22" spans="1:10" s="107" customFormat="1" ht="17.25" customHeight="1">
      <c r="A22" s="50">
        <v>1</v>
      </c>
      <c r="B22" s="51">
        <v>2</v>
      </c>
      <c r="C22" s="51">
        <v>3</v>
      </c>
      <c r="D22" s="51">
        <v>4</v>
      </c>
      <c r="E22" s="51" t="s">
        <v>50</v>
      </c>
      <c r="F22" s="51">
        <v>6</v>
      </c>
      <c r="G22" s="51" t="s">
        <v>187</v>
      </c>
      <c r="H22" s="60" t="s">
        <v>73</v>
      </c>
      <c r="I22" s="134"/>
      <c r="J22" s="108"/>
    </row>
    <row r="23" spans="1:10" s="107" customFormat="1" ht="15">
      <c r="A23" s="109">
        <v>1</v>
      </c>
      <c r="B23" s="53">
        <f>B6</f>
        <v>45931</v>
      </c>
      <c r="C23" s="54">
        <v>10955</v>
      </c>
      <c r="D23" s="54">
        <v>1977206</v>
      </c>
      <c r="E23" s="54">
        <f>D23*C23</f>
        <v>21660291730</v>
      </c>
      <c r="F23" s="54">
        <f>E6</f>
        <v>2261967</v>
      </c>
      <c r="G23" s="54">
        <v>23600320</v>
      </c>
      <c r="H23" s="61">
        <f>G23/F23</f>
        <v>10.433538597159021</v>
      </c>
      <c r="I23" s="134"/>
      <c r="J23" s="108"/>
    </row>
    <row r="24" spans="1:10" s="107" customFormat="1" ht="15">
      <c r="A24" s="109">
        <v>2</v>
      </c>
      <c r="B24" s="53">
        <f t="shared" ref="B24:B25" si="8">B7</f>
        <v>45962</v>
      </c>
      <c r="C24" s="54">
        <v>8277</v>
      </c>
      <c r="D24" s="54">
        <v>1978058</v>
      </c>
      <c r="E24" s="54">
        <f t="shared" ref="E24:E26" si="9">D24*C24</f>
        <v>16372386066</v>
      </c>
      <c r="F24" s="54">
        <f t="shared" ref="F24:F26" si="10">E7</f>
        <v>2272681</v>
      </c>
      <c r="G24" s="54">
        <v>18216600</v>
      </c>
      <c r="H24" s="61">
        <f t="shared" ref="H24" si="11">G24/F24</f>
        <v>8.0154671949120893</v>
      </c>
      <c r="I24" s="134"/>
      <c r="J24" s="108"/>
    </row>
    <row r="25" spans="1:10" s="107" customFormat="1" ht="15">
      <c r="A25" s="109">
        <v>3</v>
      </c>
      <c r="B25" s="53">
        <f t="shared" si="8"/>
        <v>45992</v>
      </c>
      <c r="C25" s="54">
        <v>7764</v>
      </c>
      <c r="D25" s="54">
        <v>1931774</v>
      </c>
      <c r="E25" s="54">
        <f t="shared" si="9"/>
        <v>14998293336</v>
      </c>
      <c r="F25" s="54">
        <f t="shared" si="10"/>
        <v>2278774</v>
      </c>
      <c r="G25" s="54">
        <v>17553877</v>
      </c>
      <c r="H25" s="61">
        <f>G25/F25</f>
        <v>7.7032110248756567</v>
      </c>
      <c r="I25" s="134"/>
      <c r="J25" s="108"/>
    </row>
    <row r="26" spans="1:10" ht="15.6" thickBot="1">
      <c r="A26" s="180" t="s">
        <v>48</v>
      </c>
      <c r="B26" s="181"/>
      <c r="C26" s="73">
        <f>SUM(C23:C25)</f>
        <v>26996</v>
      </c>
      <c r="D26" s="73">
        <f>SUM(D23:D25)</f>
        <v>5887038</v>
      </c>
      <c r="E26" s="73">
        <f t="shared" si="9"/>
        <v>158926477848</v>
      </c>
      <c r="F26" s="73">
        <f t="shared" si="10"/>
        <v>6813422</v>
      </c>
      <c r="G26" s="73">
        <f>SUM(G23:G25)</f>
        <v>59370797</v>
      </c>
      <c r="H26" s="74">
        <f>G26/F26</f>
        <v>8.7138000552438992</v>
      </c>
      <c r="I26" s="133"/>
      <c r="J26" s="69"/>
    </row>
    <row r="27" spans="1:10" ht="13.8" thickBot="1">
      <c r="A27" s="70"/>
      <c r="B27" s="133"/>
      <c r="C27" s="133"/>
      <c r="D27" s="133"/>
      <c r="E27" s="133"/>
      <c r="F27" s="133"/>
      <c r="G27" s="133"/>
      <c r="H27" s="133"/>
      <c r="I27" s="133"/>
      <c r="J27" s="69"/>
    </row>
    <row r="28" spans="1:10" ht="44.4" customHeight="1">
      <c r="A28" s="168" t="s">
        <v>203</v>
      </c>
      <c r="B28" s="169"/>
      <c r="C28" s="169"/>
      <c r="D28" s="169"/>
      <c r="E28" s="169"/>
      <c r="F28" s="170"/>
      <c r="G28" s="133"/>
      <c r="H28" s="133"/>
      <c r="I28" s="133"/>
      <c r="J28" s="69"/>
    </row>
    <row r="29" spans="1:10" ht="105.6">
      <c r="A29" s="98" t="s">
        <v>49</v>
      </c>
      <c r="B29" s="99" t="s">
        <v>18</v>
      </c>
      <c r="C29" s="49" t="s">
        <v>197</v>
      </c>
      <c r="D29" s="49" t="s">
        <v>198</v>
      </c>
      <c r="E29" s="49" t="s">
        <v>199</v>
      </c>
      <c r="F29" s="59" t="s">
        <v>200</v>
      </c>
      <c r="G29" s="133"/>
      <c r="H29" s="133"/>
      <c r="I29" s="133"/>
      <c r="J29" s="69"/>
    </row>
    <row r="30" spans="1:10" ht="26.4">
      <c r="A30" s="98">
        <v>1</v>
      </c>
      <c r="B30" s="99">
        <v>2</v>
      </c>
      <c r="C30" s="49">
        <v>3</v>
      </c>
      <c r="D30" s="49">
        <v>4</v>
      </c>
      <c r="E30" s="49">
        <v>5</v>
      </c>
      <c r="F30" s="59" t="s">
        <v>202</v>
      </c>
      <c r="G30" s="133"/>
      <c r="H30" s="133"/>
      <c r="I30" s="133"/>
      <c r="J30" s="69"/>
    </row>
    <row r="31" spans="1:10" ht="15">
      <c r="A31" s="105">
        <v>1</v>
      </c>
      <c r="B31" s="106">
        <f>B6</f>
        <v>45931</v>
      </c>
      <c r="C31" s="54">
        <f>C6</f>
        <v>7901</v>
      </c>
      <c r="D31" s="56">
        <f>D15</f>
        <v>203.72032021990742</v>
      </c>
      <c r="E31" s="54">
        <f>F15</f>
        <v>1890189</v>
      </c>
      <c r="F31" s="86">
        <v>2.4596747082969057E-2</v>
      </c>
      <c r="G31" s="140"/>
      <c r="H31" s="133"/>
      <c r="I31" s="133"/>
      <c r="J31" s="69"/>
    </row>
    <row r="32" spans="1:10" ht="15">
      <c r="A32" s="105">
        <v>2</v>
      </c>
      <c r="B32" s="106">
        <f t="shared" ref="B32:B33" si="12">B7</f>
        <v>45962</v>
      </c>
      <c r="C32" s="54">
        <f t="shared" ref="C32:C34" si="13">C7</f>
        <v>5996</v>
      </c>
      <c r="D32" s="56">
        <f t="shared" ref="D32:D34" si="14">D16</f>
        <v>236.62555136574076</v>
      </c>
      <c r="E32" s="54">
        <f t="shared" ref="E32:E34" si="15">F16</f>
        <v>1906360</v>
      </c>
      <c r="F32" s="86">
        <v>3.6293777290926407E-2</v>
      </c>
      <c r="G32" s="140"/>
      <c r="H32" s="133"/>
      <c r="I32" s="133"/>
      <c r="J32" s="69"/>
    </row>
    <row r="33" spans="1:10" ht="15">
      <c r="A33" s="105">
        <v>3</v>
      </c>
      <c r="B33" s="106">
        <f t="shared" si="12"/>
        <v>45992</v>
      </c>
      <c r="C33" s="54">
        <f t="shared" si="13"/>
        <v>5587</v>
      </c>
      <c r="D33" s="56">
        <f t="shared" si="14"/>
        <v>199.72307208333334</v>
      </c>
      <c r="E33" s="54">
        <f t="shared" si="15"/>
        <v>1854745</v>
      </c>
      <c r="F33" s="86">
        <v>3.5700131499264952E-2</v>
      </c>
      <c r="G33" s="140"/>
      <c r="H33" s="133"/>
      <c r="I33" s="133"/>
      <c r="J33" s="69"/>
    </row>
    <row r="34" spans="1:10" ht="15.6" thickBot="1">
      <c r="A34" s="173" t="s">
        <v>48</v>
      </c>
      <c r="B34" s="174"/>
      <c r="C34" s="73">
        <f t="shared" si="13"/>
        <v>19484</v>
      </c>
      <c r="D34" s="87">
        <f t="shared" si="14"/>
        <v>640.06894366898155</v>
      </c>
      <c r="E34" s="73">
        <f t="shared" si="15"/>
        <v>5651294</v>
      </c>
      <c r="F34" s="90">
        <f>J18/G9</f>
        <v>3.1391796603421979E-2</v>
      </c>
      <c r="G34" s="141"/>
      <c r="H34" s="71"/>
      <c r="I34" s="71"/>
      <c r="J34" s="72"/>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SheetLayoutView="100" workbookViewId="0">
      <selection activeCell="I39" sqref="I39"/>
    </sheetView>
  </sheetViews>
  <sheetFormatPr defaultColWidth="9.109375" defaultRowHeight="13.2"/>
  <cols>
    <col min="1" max="1" width="6.109375" style="47" customWidth="1"/>
    <col min="2" max="2" width="8.88671875" style="47" customWidth="1"/>
    <col min="3" max="3" width="14.33203125" style="47" customWidth="1"/>
    <col min="4" max="4" width="14.6640625" style="47" customWidth="1"/>
    <col min="5" max="5" width="15.6640625" style="47" customWidth="1"/>
    <col min="6" max="6" width="12.6640625" style="47" customWidth="1"/>
    <col min="7" max="7" width="14.109375" style="47" bestFit="1" customWidth="1"/>
    <col min="8" max="8" width="14" style="47" bestFit="1" customWidth="1"/>
    <col min="9" max="9" width="14.88671875" style="47" bestFit="1" customWidth="1"/>
    <col min="10" max="10" width="9.109375" style="47"/>
    <col min="11" max="11" width="10.88671875" style="47" bestFit="1" customWidth="1"/>
    <col min="12" max="12" width="9.109375" style="47"/>
    <col min="13" max="13" width="13.44140625" style="47" customWidth="1"/>
    <col min="14" max="14" width="12.33203125" style="47" customWidth="1"/>
    <col min="15" max="15" width="11.88671875" style="47" bestFit="1" customWidth="1"/>
    <col min="16" max="16384" width="9.109375" style="47"/>
  </cols>
  <sheetData>
    <row r="1" spans="1:12" ht="48" customHeight="1">
      <c r="A1" s="182" t="s">
        <v>87</v>
      </c>
      <c r="B1" s="183"/>
      <c r="C1" s="183"/>
      <c r="D1" s="183"/>
      <c r="E1" s="183"/>
      <c r="F1" s="183"/>
      <c r="G1" s="183"/>
      <c r="H1" s="183"/>
      <c r="I1" s="183"/>
      <c r="J1" s="184"/>
    </row>
    <row r="2" spans="1:12" ht="20.399999999999999" customHeight="1" thickBot="1">
      <c r="A2" s="185" t="s">
        <v>298</v>
      </c>
      <c r="B2" s="186"/>
      <c r="C2" s="186"/>
      <c r="D2" s="186"/>
      <c r="E2" s="186"/>
      <c r="F2" s="186"/>
      <c r="G2" s="186"/>
      <c r="H2" s="187"/>
      <c r="I2" s="187"/>
      <c r="J2" s="188"/>
    </row>
    <row r="3" spans="1:12" s="107" customFormat="1" ht="37.200000000000003" customHeight="1">
      <c r="A3" s="168" t="s">
        <v>191</v>
      </c>
      <c r="B3" s="169"/>
      <c r="C3" s="169"/>
      <c r="D3" s="169"/>
      <c r="E3" s="169"/>
      <c r="F3" s="169"/>
      <c r="G3" s="170"/>
      <c r="H3" s="124"/>
      <c r="I3" s="124"/>
      <c r="J3" s="93"/>
    </row>
    <row r="4" spans="1:12" s="107" customFormat="1" ht="145.19999999999999">
      <c r="A4" s="98" t="s">
        <v>49</v>
      </c>
      <c r="B4" s="99" t="s">
        <v>18</v>
      </c>
      <c r="C4" s="49" t="s">
        <v>162</v>
      </c>
      <c r="D4" s="49" t="s">
        <v>165</v>
      </c>
      <c r="E4" s="49" t="s">
        <v>163</v>
      </c>
      <c r="F4" s="49" t="s">
        <v>291</v>
      </c>
      <c r="G4" s="59" t="s">
        <v>164</v>
      </c>
      <c r="H4" s="134"/>
      <c r="I4" s="134"/>
      <c r="J4" s="108"/>
    </row>
    <row r="5" spans="1:12" s="107" customFormat="1">
      <c r="A5" s="50">
        <v>1</v>
      </c>
      <c r="B5" s="51">
        <v>2</v>
      </c>
      <c r="C5" s="51">
        <v>3</v>
      </c>
      <c r="D5" s="51">
        <v>4</v>
      </c>
      <c r="E5" s="51">
        <v>5</v>
      </c>
      <c r="F5" s="51" t="s">
        <v>166</v>
      </c>
      <c r="G5" s="68" t="s">
        <v>167</v>
      </c>
      <c r="H5" s="134"/>
      <c r="I5" s="134"/>
      <c r="J5" s="108"/>
    </row>
    <row r="6" spans="1:12" s="107" customFormat="1" ht="15">
      <c r="A6" s="109">
        <v>1</v>
      </c>
      <c r="B6" s="53">
        <f>'SoP010 to 13 AG'!B6</f>
        <v>45931</v>
      </c>
      <c r="C6" s="54">
        <v>2612</v>
      </c>
      <c r="D6" s="54">
        <v>794098</v>
      </c>
      <c r="E6" s="54">
        <v>1535500</v>
      </c>
      <c r="F6" s="54">
        <v>3034427</v>
      </c>
      <c r="G6" s="61">
        <f>F6/E6</f>
        <v>1.9761816997720612</v>
      </c>
      <c r="H6" s="134"/>
      <c r="I6" s="135"/>
      <c r="J6" s="108"/>
    </row>
    <row r="7" spans="1:12" s="107" customFormat="1" ht="15">
      <c r="A7" s="109">
        <v>2</v>
      </c>
      <c r="B7" s="53">
        <f>'SoP010 to 13 AG'!B7</f>
        <v>45962</v>
      </c>
      <c r="C7" s="54">
        <v>2533</v>
      </c>
      <c r="D7" s="54">
        <v>841078</v>
      </c>
      <c r="E7" s="54">
        <v>1540365</v>
      </c>
      <c r="F7" s="54">
        <v>2600654</v>
      </c>
      <c r="G7" s="61">
        <f t="shared" ref="G7:G8" si="0">F7/E7</f>
        <v>1.6883362060290905</v>
      </c>
      <c r="H7" s="134"/>
      <c r="I7" s="135"/>
      <c r="J7" s="108"/>
    </row>
    <row r="8" spans="1:12" s="107" customFormat="1" ht="15">
      <c r="A8" s="109">
        <v>3</v>
      </c>
      <c r="B8" s="53">
        <f>'SoP010 to 13 AG'!B8</f>
        <v>45992</v>
      </c>
      <c r="C8" s="54">
        <v>2482</v>
      </c>
      <c r="D8" s="54">
        <v>794541</v>
      </c>
      <c r="E8" s="54">
        <v>1557600</v>
      </c>
      <c r="F8" s="54">
        <v>2741535</v>
      </c>
      <c r="G8" s="61">
        <f t="shared" si="0"/>
        <v>1.7601020801232665</v>
      </c>
      <c r="H8" s="134"/>
      <c r="I8" s="135"/>
      <c r="J8" s="108"/>
    </row>
    <row r="9" spans="1:12" s="107" customFormat="1" ht="15.6" thickBot="1">
      <c r="A9" s="180" t="s">
        <v>48</v>
      </c>
      <c r="B9" s="181"/>
      <c r="C9" s="73">
        <f>SUM(C6:C8)</f>
        <v>7627</v>
      </c>
      <c r="D9" s="73">
        <f t="shared" ref="D9:F9" si="1">SUM(D6:D8)</f>
        <v>2429717</v>
      </c>
      <c r="E9" s="73">
        <f t="shared" si="1"/>
        <v>4633465</v>
      </c>
      <c r="F9" s="73">
        <f t="shared" si="1"/>
        <v>8376616</v>
      </c>
      <c r="G9" s="74">
        <f>F9/E9</f>
        <v>1.8078513596196366</v>
      </c>
      <c r="H9" s="134"/>
      <c r="I9" s="135"/>
      <c r="J9" s="108"/>
    </row>
    <row r="10" spans="1:12" s="107" customFormat="1" ht="13.8" thickBot="1">
      <c r="A10" s="110"/>
      <c r="B10" s="127"/>
      <c r="C10" s="136"/>
      <c r="D10" s="136"/>
      <c r="E10" s="137"/>
      <c r="F10" s="134"/>
      <c r="G10" s="134"/>
      <c r="H10" s="134"/>
      <c r="I10" s="134"/>
      <c r="J10" s="108"/>
      <c r="L10" s="111"/>
    </row>
    <row r="11" spans="1:12" s="107" customFormat="1" ht="39" customHeight="1">
      <c r="A11" s="177" t="s">
        <v>192</v>
      </c>
      <c r="B11" s="178"/>
      <c r="C11" s="178"/>
      <c r="D11" s="178"/>
      <c r="E11" s="178"/>
      <c r="F11" s="178"/>
      <c r="G11" s="178"/>
      <c r="H11" s="178"/>
      <c r="I11" s="178"/>
      <c r="J11" s="179"/>
    </row>
    <row r="12" spans="1:12" s="107" customFormat="1" ht="132">
      <c r="A12" s="98" t="s">
        <v>49</v>
      </c>
      <c r="B12" s="99" t="s">
        <v>18</v>
      </c>
      <c r="C12" s="49" t="s">
        <v>168</v>
      </c>
      <c r="D12" s="49" t="s">
        <v>169</v>
      </c>
      <c r="E12" s="49" t="s">
        <v>170</v>
      </c>
      <c r="F12" s="49" t="s">
        <v>171</v>
      </c>
      <c r="G12" s="49" t="s">
        <v>172</v>
      </c>
      <c r="H12" s="100" t="s">
        <v>173</v>
      </c>
      <c r="I12" s="49" t="s">
        <v>174</v>
      </c>
      <c r="J12" s="101" t="s">
        <v>175</v>
      </c>
      <c r="L12" s="111"/>
    </row>
    <row r="13" spans="1:12" s="107" customFormat="1">
      <c r="A13" s="98"/>
      <c r="B13" s="99"/>
      <c r="C13" s="49" t="s">
        <v>176</v>
      </c>
      <c r="D13" s="49" t="s">
        <v>177</v>
      </c>
      <c r="E13" s="49" t="s">
        <v>177</v>
      </c>
      <c r="F13" s="49" t="s">
        <v>176</v>
      </c>
      <c r="G13" s="49" t="s">
        <v>177</v>
      </c>
      <c r="H13" s="49" t="s">
        <v>176</v>
      </c>
      <c r="I13" s="138" t="s">
        <v>177</v>
      </c>
      <c r="J13" s="102" t="s">
        <v>177</v>
      </c>
    </row>
    <row r="14" spans="1:12" s="107" customFormat="1" ht="26.4">
      <c r="A14" s="50">
        <v>1</v>
      </c>
      <c r="B14" s="51">
        <v>2</v>
      </c>
      <c r="C14" s="51">
        <v>3</v>
      </c>
      <c r="D14" s="51">
        <v>4</v>
      </c>
      <c r="E14" s="51" t="s">
        <v>178</v>
      </c>
      <c r="F14" s="51">
        <v>6</v>
      </c>
      <c r="G14" s="51" t="s">
        <v>179</v>
      </c>
      <c r="H14" s="51">
        <v>8</v>
      </c>
      <c r="I14" s="51" t="s">
        <v>180</v>
      </c>
      <c r="J14" s="68" t="s">
        <v>181</v>
      </c>
    </row>
    <row r="15" spans="1:12" s="107" customFormat="1" ht="15">
      <c r="A15" s="109">
        <v>1</v>
      </c>
      <c r="B15" s="53">
        <f>B6</f>
        <v>45931</v>
      </c>
      <c r="C15" s="54">
        <f>C6</f>
        <v>2612</v>
      </c>
      <c r="D15" s="56">
        <v>106.40703791666667</v>
      </c>
      <c r="E15" s="57">
        <f>D15/C15</f>
        <v>4.0737763367789691E-2</v>
      </c>
      <c r="F15" s="54">
        <f>D6</f>
        <v>794098</v>
      </c>
      <c r="G15" s="57">
        <f>D15</f>
        <v>106.40703791666667</v>
      </c>
      <c r="H15" s="84">
        <f>E6</f>
        <v>1535500</v>
      </c>
      <c r="I15" s="56">
        <v>96338.149808055547</v>
      </c>
      <c r="J15" s="86">
        <f>I15/H15</f>
        <v>6.2740572978219181E-2</v>
      </c>
    </row>
    <row r="16" spans="1:12" s="107" customFormat="1" ht="15">
      <c r="A16" s="109">
        <v>2</v>
      </c>
      <c r="B16" s="53">
        <f t="shared" ref="B16:B17" si="2">B7</f>
        <v>45962</v>
      </c>
      <c r="C16" s="54">
        <f t="shared" ref="C16:C18" si="3">C7</f>
        <v>2533</v>
      </c>
      <c r="D16" s="56">
        <v>194.95048068287036</v>
      </c>
      <c r="E16" s="57">
        <f t="shared" ref="E16:E18" si="4">D16/C16</f>
        <v>7.696426398849994E-2</v>
      </c>
      <c r="F16" s="54">
        <f t="shared" ref="F16:F18" si="5">D7</f>
        <v>841078</v>
      </c>
      <c r="G16" s="57">
        <f t="shared" ref="G16:G18" si="6">D16</f>
        <v>194.95048068287036</v>
      </c>
      <c r="H16" s="84">
        <f t="shared" ref="H16:H18" si="7">E7</f>
        <v>1540365</v>
      </c>
      <c r="I16" s="56">
        <v>152829.40213946759</v>
      </c>
      <c r="J16" s="86">
        <f t="shared" ref="J16:J17" si="8">I16/H16</f>
        <v>9.9216355954249547E-2</v>
      </c>
    </row>
    <row r="17" spans="1:10" s="107" customFormat="1" ht="15">
      <c r="A17" s="109">
        <v>3</v>
      </c>
      <c r="B17" s="53">
        <f t="shared" si="2"/>
        <v>45992</v>
      </c>
      <c r="C17" s="54">
        <f t="shared" si="3"/>
        <v>2482</v>
      </c>
      <c r="D17" s="56">
        <v>198.0762349537037</v>
      </c>
      <c r="E17" s="57">
        <f t="shared" si="4"/>
        <v>7.9805090634046616E-2</v>
      </c>
      <c r="F17" s="54">
        <f t="shared" si="5"/>
        <v>794541</v>
      </c>
      <c r="G17" s="57">
        <f t="shared" si="6"/>
        <v>198.0762349537037</v>
      </c>
      <c r="H17" s="84">
        <f t="shared" si="7"/>
        <v>1557600</v>
      </c>
      <c r="I17" s="56">
        <v>110169.14585113428</v>
      </c>
      <c r="J17" s="86">
        <f t="shared" si="8"/>
        <v>7.0730062821734899E-2</v>
      </c>
    </row>
    <row r="18" spans="1:10" s="107" customFormat="1" ht="15.6" thickBot="1">
      <c r="A18" s="189" t="s">
        <v>48</v>
      </c>
      <c r="B18" s="190"/>
      <c r="C18" s="73">
        <f t="shared" si="3"/>
        <v>7627</v>
      </c>
      <c r="D18" s="87">
        <f>SUM(D15:D17)</f>
        <v>499.43375355324071</v>
      </c>
      <c r="E18" s="88">
        <f t="shared" si="4"/>
        <v>6.5482332968826634E-2</v>
      </c>
      <c r="F18" s="73">
        <f t="shared" si="5"/>
        <v>2429717</v>
      </c>
      <c r="G18" s="88">
        <f t="shared" si="6"/>
        <v>499.43375355324071</v>
      </c>
      <c r="H18" s="89">
        <f t="shared" si="7"/>
        <v>4633465</v>
      </c>
      <c r="I18" s="87">
        <f>SUM(I15:I17)</f>
        <v>359336.69779865741</v>
      </c>
      <c r="J18" s="90">
        <f>I18/H18</f>
        <v>7.7552479148684059E-2</v>
      </c>
    </row>
    <row r="19" spans="1:10" s="107" customFormat="1" ht="15.6" thickBot="1">
      <c r="A19" s="110"/>
      <c r="B19" s="139"/>
      <c r="C19" s="131"/>
      <c r="D19" s="131"/>
      <c r="E19" s="131"/>
      <c r="F19" s="132"/>
      <c r="G19" s="134"/>
      <c r="H19" s="134"/>
      <c r="I19" s="134"/>
      <c r="J19" s="108"/>
    </row>
    <row r="20" spans="1:10" s="107" customFormat="1" ht="38.25" customHeight="1">
      <c r="A20" s="177" t="s">
        <v>193</v>
      </c>
      <c r="B20" s="178"/>
      <c r="C20" s="178"/>
      <c r="D20" s="178"/>
      <c r="E20" s="178"/>
      <c r="F20" s="178"/>
      <c r="G20" s="178"/>
      <c r="H20" s="179"/>
      <c r="I20" s="134"/>
      <c r="J20" s="108"/>
    </row>
    <row r="21" spans="1:10" s="107" customFormat="1" ht="118.8">
      <c r="A21" s="98" t="s">
        <v>49</v>
      </c>
      <c r="B21" s="99" t="s">
        <v>18</v>
      </c>
      <c r="C21" s="49" t="s">
        <v>182</v>
      </c>
      <c r="D21" s="49" t="s">
        <v>183</v>
      </c>
      <c r="E21" s="49" t="s">
        <v>184</v>
      </c>
      <c r="F21" s="49" t="s">
        <v>173</v>
      </c>
      <c r="G21" s="49" t="s">
        <v>185</v>
      </c>
      <c r="H21" s="59" t="s">
        <v>186</v>
      </c>
      <c r="I21" s="134"/>
      <c r="J21" s="108"/>
    </row>
    <row r="22" spans="1:10" s="107" customFormat="1" ht="17.25" customHeight="1">
      <c r="A22" s="50">
        <v>1</v>
      </c>
      <c r="B22" s="51">
        <v>2</v>
      </c>
      <c r="C22" s="51">
        <v>3</v>
      </c>
      <c r="D22" s="51">
        <v>4</v>
      </c>
      <c r="E22" s="51" t="s">
        <v>50</v>
      </c>
      <c r="F22" s="51">
        <v>6</v>
      </c>
      <c r="G22" s="51" t="s">
        <v>187</v>
      </c>
      <c r="H22" s="60" t="s">
        <v>73</v>
      </c>
      <c r="I22" s="134"/>
      <c r="J22" s="108"/>
    </row>
    <row r="23" spans="1:10" s="107" customFormat="1" ht="15">
      <c r="A23" s="109">
        <v>1</v>
      </c>
      <c r="B23" s="53">
        <f>B6</f>
        <v>45931</v>
      </c>
      <c r="C23" s="54">
        <v>2309</v>
      </c>
      <c r="D23" s="54">
        <v>756762</v>
      </c>
      <c r="E23" s="54">
        <f>C23*D23</f>
        <v>1747363458</v>
      </c>
      <c r="F23" s="54">
        <f>E6</f>
        <v>1535500</v>
      </c>
      <c r="G23" s="54">
        <v>3379958</v>
      </c>
      <c r="H23" s="61">
        <f>G23/F23</f>
        <v>2.2012100293064147</v>
      </c>
      <c r="I23" s="134"/>
      <c r="J23" s="108"/>
    </row>
    <row r="24" spans="1:10" s="107" customFormat="1" ht="15">
      <c r="A24" s="109">
        <v>2</v>
      </c>
      <c r="B24" s="53">
        <f t="shared" ref="B24:B25" si="9">B7</f>
        <v>45962</v>
      </c>
      <c r="C24" s="54">
        <v>2175</v>
      </c>
      <c r="D24" s="54">
        <v>780724</v>
      </c>
      <c r="E24" s="54">
        <f t="shared" ref="E24:E26" si="10">C24*D24</f>
        <v>1698074700</v>
      </c>
      <c r="F24" s="54">
        <f t="shared" ref="F24:F26" si="11">E7</f>
        <v>1540365</v>
      </c>
      <c r="G24" s="54">
        <v>3261944</v>
      </c>
      <c r="H24" s="61">
        <f t="shared" ref="H24:H26" si="12">G24/F24</f>
        <v>2.1176435455233014</v>
      </c>
      <c r="I24" s="134"/>
      <c r="J24" s="108"/>
    </row>
    <row r="25" spans="1:10" s="107" customFormat="1" ht="15">
      <c r="A25" s="109">
        <v>3</v>
      </c>
      <c r="B25" s="53">
        <f t="shared" si="9"/>
        <v>45992</v>
      </c>
      <c r="C25" s="54">
        <v>2109</v>
      </c>
      <c r="D25" s="54">
        <v>1931774</v>
      </c>
      <c r="E25" s="54">
        <f t="shared" si="10"/>
        <v>4074111366</v>
      </c>
      <c r="F25" s="54">
        <f t="shared" si="11"/>
        <v>1557600</v>
      </c>
      <c r="G25" s="54">
        <v>3669840</v>
      </c>
      <c r="H25" s="61">
        <f t="shared" si="12"/>
        <v>2.3560862865947612</v>
      </c>
      <c r="I25" s="134"/>
      <c r="J25" s="108"/>
    </row>
    <row r="26" spans="1:10" ht="15.6" thickBot="1">
      <c r="A26" s="189" t="s">
        <v>48</v>
      </c>
      <c r="B26" s="190"/>
      <c r="C26" s="73">
        <f>SUM(C23:C25)</f>
        <v>6593</v>
      </c>
      <c r="D26" s="73">
        <f>SUM(D23:D25)</f>
        <v>3469260</v>
      </c>
      <c r="E26" s="73">
        <f t="shared" si="10"/>
        <v>22872831180</v>
      </c>
      <c r="F26" s="73">
        <f t="shared" si="11"/>
        <v>4633465</v>
      </c>
      <c r="G26" s="73">
        <f>SUM(G23:G25)</f>
        <v>10311742</v>
      </c>
      <c r="H26" s="74">
        <f t="shared" si="12"/>
        <v>2.2254925849229465</v>
      </c>
      <c r="I26" s="133"/>
      <c r="J26" s="69"/>
    </row>
    <row r="27" spans="1:10" ht="13.8" thickBot="1">
      <c r="A27" s="70"/>
      <c r="B27" s="133"/>
      <c r="C27" s="133"/>
      <c r="D27" s="133"/>
      <c r="E27" s="133"/>
      <c r="F27" s="133"/>
      <c r="G27" s="133"/>
      <c r="H27" s="133"/>
      <c r="I27" s="133"/>
      <c r="J27" s="69"/>
    </row>
    <row r="28" spans="1:10" ht="37.950000000000003" customHeight="1">
      <c r="A28" s="168" t="s">
        <v>204</v>
      </c>
      <c r="B28" s="169"/>
      <c r="C28" s="169"/>
      <c r="D28" s="169"/>
      <c r="E28" s="169"/>
      <c r="F28" s="170"/>
      <c r="G28" s="133"/>
      <c r="H28" s="133"/>
      <c r="I28" s="133"/>
      <c r="J28" s="69"/>
    </row>
    <row r="29" spans="1:10" ht="105.6">
      <c r="A29" s="98" t="s">
        <v>49</v>
      </c>
      <c r="B29" s="99" t="s">
        <v>18</v>
      </c>
      <c r="C29" s="49" t="s">
        <v>197</v>
      </c>
      <c r="D29" s="49" t="s">
        <v>198</v>
      </c>
      <c r="E29" s="49" t="s">
        <v>199</v>
      </c>
      <c r="F29" s="59" t="s">
        <v>200</v>
      </c>
      <c r="G29" s="133"/>
      <c r="H29" s="133"/>
      <c r="I29" s="133"/>
      <c r="J29" s="69"/>
    </row>
    <row r="30" spans="1:10" ht="26.4">
      <c r="A30" s="98">
        <v>1</v>
      </c>
      <c r="B30" s="99">
        <v>2</v>
      </c>
      <c r="C30" s="49">
        <v>3</v>
      </c>
      <c r="D30" s="49">
        <v>4</v>
      </c>
      <c r="E30" s="49">
        <v>5</v>
      </c>
      <c r="F30" s="59" t="s">
        <v>202</v>
      </c>
      <c r="G30" s="133"/>
      <c r="H30" s="133"/>
      <c r="I30" s="133"/>
      <c r="J30" s="69"/>
    </row>
    <row r="31" spans="1:10" ht="15">
      <c r="A31" s="105">
        <v>1</v>
      </c>
      <c r="B31" s="53">
        <f>B6</f>
        <v>45931</v>
      </c>
      <c r="C31" s="54">
        <f>C6</f>
        <v>2612</v>
      </c>
      <c r="D31" s="56">
        <f>D15</f>
        <v>106.40703791666667</v>
      </c>
      <c r="E31" s="54">
        <f>F15</f>
        <v>794098</v>
      </c>
      <c r="F31" s="86">
        <v>3.1748382745096705E-2</v>
      </c>
      <c r="G31" s="133"/>
      <c r="H31" s="133"/>
      <c r="I31" s="133"/>
      <c r="J31" s="69"/>
    </row>
    <row r="32" spans="1:10" ht="15">
      <c r="A32" s="105">
        <v>2</v>
      </c>
      <c r="B32" s="53">
        <f t="shared" ref="B32:B33" si="13">B7</f>
        <v>45962</v>
      </c>
      <c r="C32" s="54">
        <f t="shared" ref="C32:C34" si="14">C7</f>
        <v>2533</v>
      </c>
      <c r="D32" s="56">
        <f t="shared" ref="D32:D34" si="15">D16</f>
        <v>194.95048068287036</v>
      </c>
      <c r="E32" s="54">
        <f t="shared" ref="E32:E34" si="16">F16</f>
        <v>841078</v>
      </c>
      <c r="F32" s="86">
        <v>5.8765757436193972E-2</v>
      </c>
      <c r="G32" s="133"/>
      <c r="H32" s="133"/>
      <c r="I32" s="133"/>
      <c r="J32" s="69"/>
    </row>
    <row r="33" spans="1:10" ht="15">
      <c r="A33" s="105">
        <v>3</v>
      </c>
      <c r="B33" s="53">
        <f t="shared" si="13"/>
        <v>45992</v>
      </c>
      <c r="C33" s="54">
        <f t="shared" si="14"/>
        <v>2482</v>
      </c>
      <c r="D33" s="56">
        <f t="shared" si="15"/>
        <v>198.0762349537037</v>
      </c>
      <c r="E33" s="54">
        <f t="shared" si="16"/>
        <v>794541</v>
      </c>
      <c r="F33" s="86">
        <v>4.0185204949466001E-2</v>
      </c>
      <c r="G33" s="133"/>
      <c r="H33" s="133"/>
      <c r="I33" s="133"/>
      <c r="J33" s="69"/>
    </row>
    <row r="34" spans="1:10" ht="15.6" thickBot="1">
      <c r="A34" s="173" t="s">
        <v>48</v>
      </c>
      <c r="B34" s="174"/>
      <c r="C34" s="73">
        <f t="shared" si="14"/>
        <v>7627</v>
      </c>
      <c r="D34" s="87">
        <f t="shared" si="15"/>
        <v>499.43375355324071</v>
      </c>
      <c r="E34" s="73">
        <f t="shared" si="16"/>
        <v>2429717</v>
      </c>
      <c r="F34" s="90">
        <f>J18/G9</f>
        <v>4.2897597048576347E-2</v>
      </c>
      <c r="G34" s="71"/>
      <c r="H34" s="71"/>
      <c r="I34" s="71"/>
      <c r="J34" s="72"/>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zoomScaleSheetLayoutView="100" workbookViewId="0">
      <selection activeCell="I29" sqref="I29"/>
    </sheetView>
  </sheetViews>
  <sheetFormatPr defaultColWidth="9.109375" defaultRowHeight="13.2"/>
  <cols>
    <col min="1" max="1" width="6.109375" style="47" customWidth="1"/>
    <col min="2" max="2" width="8.88671875" style="47" customWidth="1"/>
    <col min="3" max="3" width="14.33203125" style="47" customWidth="1"/>
    <col min="4" max="4" width="14.88671875" style="47" customWidth="1"/>
    <col min="5" max="5" width="17.33203125" style="47" customWidth="1"/>
    <col min="6" max="6" width="12.88671875" style="47" customWidth="1"/>
    <col min="7" max="7" width="14.77734375" style="47" customWidth="1"/>
    <col min="8" max="8" width="16.109375" style="47" customWidth="1"/>
    <col min="9" max="9" width="16.44140625" style="47" customWidth="1"/>
    <col min="10" max="10" width="9.109375" style="47"/>
    <col min="11" max="11" width="10.88671875" style="47" bestFit="1" customWidth="1"/>
    <col min="12" max="12" width="9.109375" style="47"/>
    <col min="13" max="13" width="13.44140625" style="47" customWidth="1"/>
    <col min="14" max="14" width="12.33203125" style="47" customWidth="1"/>
    <col min="15" max="15" width="11.88671875" style="47" bestFit="1" customWidth="1"/>
    <col min="16" max="16384" width="9.109375" style="47"/>
  </cols>
  <sheetData>
    <row r="1" spans="1:10" ht="48" customHeight="1">
      <c r="A1" s="182" t="s">
        <v>87</v>
      </c>
      <c r="B1" s="183"/>
      <c r="C1" s="183"/>
      <c r="D1" s="183"/>
      <c r="E1" s="183"/>
      <c r="F1" s="183"/>
      <c r="G1" s="183"/>
      <c r="H1" s="183"/>
      <c r="I1" s="183"/>
      <c r="J1" s="184"/>
    </row>
    <row r="2" spans="1:10" ht="27.6" customHeight="1" thickBot="1">
      <c r="A2" s="185" t="s">
        <v>298</v>
      </c>
      <c r="B2" s="186"/>
      <c r="C2" s="186"/>
      <c r="D2" s="186"/>
      <c r="E2" s="186"/>
      <c r="F2" s="186"/>
      <c r="G2" s="186"/>
      <c r="H2" s="187"/>
      <c r="I2" s="187"/>
      <c r="J2" s="188"/>
    </row>
    <row r="3" spans="1:10" s="107" customFormat="1" ht="29.4" customHeight="1">
      <c r="A3" s="168" t="s">
        <v>194</v>
      </c>
      <c r="B3" s="169"/>
      <c r="C3" s="169"/>
      <c r="D3" s="169"/>
      <c r="E3" s="169"/>
      <c r="F3" s="169"/>
      <c r="G3" s="170"/>
      <c r="H3" s="124"/>
      <c r="I3" s="124"/>
      <c r="J3" s="93"/>
    </row>
    <row r="4" spans="1:10" s="107" customFormat="1" ht="145.19999999999999">
      <c r="A4" s="98" t="s">
        <v>49</v>
      </c>
      <c r="B4" s="99" t="s">
        <v>18</v>
      </c>
      <c r="C4" s="49" t="s">
        <v>162</v>
      </c>
      <c r="D4" s="49" t="s">
        <v>165</v>
      </c>
      <c r="E4" s="49" t="s">
        <v>163</v>
      </c>
      <c r="F4" s="49" t="s">
        <v>291</v>
      </c>
      <c r="G4" s="59" t="s">
        <v>164</v>
      </c>
      <c r="H4" s="134"/>
      <c r="I4" s="134"/>
      <c r="J4" s="108"/>
    </row>
    <row r="5" spans="1:10" s="107" customFormat="1">
      <c r="A5" s="50">
        <v>1</v>
      </c>
      <c r="B5" s="51">
        <v>2</v>
      </c>
      <c r="C5" s="51">
        <v>3</v>
      </c>
      <c r="D5" s="51">
        <v>4</v>
      </c>
      <c r="E5" s="51">
        <v>5</v>
      </c>
      <c r="F5" s="51" t="s">
        <v>166</v>
      </c>
      <c r="G5" s="68" t="s">
        <v>167</v>
      </c>
      <c r="H5" s="134"/>
      <c r="I5" s="134"/>
      <c r="J5" s="108"/>
    </row>
    <row r="6" spans="1:10" s="107" customFormat="1" ht="15">
      <c r="A6" s="109">
        <v>1</v>
      </c>
      <c r="B6" s="53">
        <f>'SoP010 to 13 AG'!B6</f>
        <v>45931</v>
      </c>
      <c r="C6" s="54">
        <v>60409</v>
      </c>
      <c r="D6" s="54">
        <v>3337357</v>
      </c>
      <c r="E6" s="54">
        <v>4526529</v>
      </c>
      <c r="F6" s="54">
        <v>31129901</v>
      </c>
      <c r="G6" s="61">
        <f>F6/E6</f>
        <v>6.877212318754613</v>
      </c>
      <c r="H6" s="134"/>
      <c r="I6" s="135"/>
      <c r="J6" s="108"/>
    </row>
    <row r="7" spans="1:10" s="107" customFormat="1" ht="15">
      <c r="A7" s="109">
        <v>2</v>
      </c>
      <c r="B7" s="53">
        <f>'SoP010 to 13 AG'!B7</f>
        <v>45962</v>
      </c>
      <c r="C7" s="54">
        <v>47265</v>
      </c>
      <c r="D7" s="54">
        <v>3403637</v>
      </c>
      <c r="E7" s="54">
        <v>4546394</v>
      </c>
      <c r="F7" s="54">
        <v>24063828</v>
      </c>
      <c r="G7" s="61">
        <f t="shared" ref="G7:G9" si="0">F7/E7</f>
        <v>5.2929482134632417</v>
      </c>
      <c r="H7" s="134"/>
      <c r="I7" s="135"/>
      <c r="J7" s="108"/>
    </row>
    <row r="8" spans="1:10" s="107" customFormat="1" ht="15">
      <c r="A8" s="109">
        <v>3</v>
      </c>
      <c r="B8" s="53">
        <f>'SoP010 to 13 AG'!B8</f>
        <v>45992</v>
      </c>
      <c r="C8" s="54">
        <v>40840</v>
      </c>
      <c r="D8" s="54">
        <v>3304159</v>
      </c>
      <c r="E8" s="54">
        <v>4572232</v>
      </c>
      <c r="F8" s="54">
        <v>22096267</v>
      </c>
      <c r="G8" s="61">
        <f t="shared" si="0"/>
        <v>4.8327090576331209</v>
      </c>
      <c r="H8" s="134"/>
      <c r="I8" s="135"/>
      <c r="J8" s="108"/>
    </row>
    <row r="9" spans="1:10" s="107" customFormat="1" ht="15.6" thickBot="1">
      <c r="A9" s="180" t="s">
        <v>48</v>
      </c>
      <c r="B9" s="181"/>
      <c r="C9" s="73">
        <f>SUM(C6:C8)</f>
        <v>148514</v>
      </c>
      <c r="D9" s="73">
        <f>SUM(D6:D8)</f>
        <v>10045153</v>
      </c>
      <c r="E9" s="73">
        <f>SUM(E6:E8)</f>
        <v>13645155</v>
      </c>
      <c r="F9" s="73">
        <f>SUM(F6:F8)</f>
        <v>77289996</v>
      </c>
      <c r="G9" s="61">
        <f t="shared" si="0"/>
        <v>5.6642812778601632</v>
      </c>
      <c r="H9" s="134"/>
      <c r="I9" s="135"/>
      <c r="J9" s="108"/>
    </row>
    <row r="10" spans="1:10" s="107" customFormat="1" ht="13.8" thickBot="1">
      <c r="A10" s="110"/>
      <c r="B10" s="127"/>
      <c r="C10" s="136"/>
      <c r="D10" s="136"/>
      <c r="E10" s="137"/>
      <c r="F10" s="134"/>
      <c r="G10" s="134"/>
      <c r="H10" s="134"/>
      <c r="I10" s="134"/>
      <c r="J10" s="108"/>
    </row>
    <row r="11" spans="1:10" s="107" customFormat="1" ht="18" customHeight="1">
      <c r="A11" s="177" t="s">
        <v>195</v>
      </c>
      <c r="B11" s="178"/>
      <c r="C11" s="178"/>
      <c r="D11" s="178"/>
      <c r="E11" s="178"/>
      <c r="F11" s="178"/>
      <c r="G11" s="178"/>
      <c r="H11" s="178"/>
      <c r="I11" s="178"/>
      <c r="J11" s="179"/>
    </row>
    <row r="12" spans="1:10" s="107" customFormat="1" ht="132">
      <c r="A12" s="98" t="s">
        <v>49</v>
      </c>
      <c r="B12" s="99" t="s">
        <v>18</v>
      </c>
      <c r="C12" s="49" t="s">
        <v>168</v>
      </c>
      <c r="D12" s="49" t="s">
        <v>169</v>
      </c>
      <c r="E12" s="49" t="s">
        <v>170</v>
      </c>
      <c r="F12" s="49" t="s">
        <v>171</v>
      </c>
      <c r="G12" s="49" t="s">
        <v>172</v>
      </c>
      <c r="H12" s="100" t="s">
        <v>173</v>
      </c>
      <c r="I12" s="49" t="s">
        <v>174</v>
      </c>
      <c r="J12" s="101" t="s">
        <v>175</v>
      </c>
    </row>
    <row r="13" spans="1:10" s="107" customFormat="1">
      <c r="A13" s="98"/>
      <c r="B13" s="99"/>
      <c r="C13" s="49" t="s">
        <v>176</v>
      </c>
      <c r="D13" s="49" t="s">
        <v>177</v>
      </c>
      <c r="E13" s="49" t="s">
        <v>177</v>
      </c>
      <c r="F13" s="49" t="s">
        <v>176</v>
      </c>
      <c r="G13" s="49" t="s">
        <v>177</v>
      </c>
      <c r="H13" s="49" t="s">
        <v>176</v>
      </c>
      <c r="I13" s="138" t="s">
        <v>177</v>
      </c>
      <c r="J13" s="102" t="s">
        <v>177</v>
      </c>
    </row>
    <row r="14" spans="1:10" s="107" customFormat="1" ht="26.4">
      <c r="A14" s="50">
        <v>1</v>
      </c>
      <c r="B14" s="51">
        <v>2</v>
      </c>
      <c r="C14" s="51">
        <v>3</v>
      </c>
      <c r="D14" s="51">
        <v>4</v>
      </c>
      <c r="E14" s="51" t="s">
        <v>178</v>
      </c>
      <c r="F14" s="51">
        <v>6</v>
      </c>
      <c r="G14" s="51" t="s">
        <v>179</v>
      </c>
      <c r="H14" s="51">
        <v>8</v>
      </c>
      <c r="I14" s="51" t="s">
        <v>180</v>
      </c>
      <c r="J14" s="68" t="s">
        <v>181</v>
      </c>
    </row>
    <row r="15" spans="1:10" s="107" customFormat="1" ht="15">
      <c r="A15" s="109">
        <v>1</v>
      </c>
      <c r="B15" s="53">
        <f>B6</f>
        <v>45931</v>
      </c>
      <c r="C15" s="54">
        <f>C6</f>
        <v>60409</v>
      </c>
      <c r="D15" s="56">
        <v>2070.0709583101857</v>
      </c>
      <c r="E15" s="57">
        <f>D15/C15</f>
        <v>3.4267591887139098E-2</v>
      </c>
      <c r="F15" s="54">
        <f>D6</f>
        <v>3337357</v>
      </c>
      <c r="G15" s="57">
        <f>D15</f>
        <v>2070.0709583101857</v>
      </c>
      <c r="H15" s="84">
        <f>E6</f>
        <v>4526529</v>
      </c>
      <c r="I15" s="56">
        <v>894600.90182737261</v>
      </c>
      <c r="J15" s="86">
        <f>I15/H15</f>
        <v>0.19763507575614175</v>
      </c>
    </row>
    <row r="16" spans="1:10" s="107" customFormat="1" ht="15">
      <c r="A16" s="109">
        <v>2</v>
      </c>
      <c r="B16" s="53">
        <f t="shared" ref="B16:B17" si="1">B7</f>
        <v>45962</v>
      </c>
      <c r="C16" s="54">
        <f t="shared" ref="C16:C18" si="2">C7</f>
        <v>47265</v>
      </c>
      <c r="D16" s="56">
        <v>2112.7187099537036</v>
      </c>
      <c r="E16" s="57">
        <f>D16/C16</f>
        <v>4.4699433194831349E-2</v>
      </c>
      <c r="F16" s="54">
        <f t="shared" ref="F16:F18" si="3">D7</f>
        <v>3403637</v>
      </c>
      <c r="G16" s="57">
        <f>D16</f>
        <v>2112.7187099537036</v>
      </c>
      <c r="H16" s="84">
        <f t="shared" ref="H16:H18" si="4">E7</f>
        <v>4546394</v>
      </c>
      <c r="I16" s="56">
        <v>956253.22042126162</v>
      </c>
      <c r="J16" s="86">
        <f t="shared" ref="J16:J18" si="5">I16/H16</f>
        <v>0.21033223702592904</v>
      </c>
    </row>
    <row r="17" spans="1:10" s="107" customFormat="1" ht="15">
      <c r="A17" s="109">
        <v>3</v>
      </c>
      <c r="B17" s="53">
        <f t="shared" si="1"/>
        <v>45992</v>
      </c>
      <c r="C17" s="54">
        <f t="shared" si="2"/>
        <v>40840</v>
      </c>
      <c r="D17" s="56">
        <v>1808.4734658449074</v>
      </c>
      <c r="E17" s="57">
        <f t="shared" ref="E17:E18" si="6">D17/C17</f>
        <v>4.428191640168725E-2</v>
      </c>
      <c r="F17" s="54">
        <f t="shared" si="3"/>
        <v>3304159</v>
      </c>
      <c r="G17" s="57">
        <f t="shared" ref="G17:G18" si="7">D17</f>
        <v>1808.4734658449074</v>
      </c>
      <c r="H17" s="84">
        <f t="shared" si="4"/>
        <v>4572232</v>
      </c>
      <c r="I17" s="56">
        <v>840047.08886876155</v>
      </c>
      <c r="J17" s="86">
        <f t="shared" si="5"/>
        <v>0.18372801049219759</v>
      </c>
    </row>
    <row r="18" spans="1:10" s="107" customFormat="1" ht="15.6" thickBot="1">
      <c r="A18" s="180" t="s">
        <v>48</v>
      </c>
      <c r="B18" s="181"/>
      <c r="C18" s="73">
        <f t="shared" si="2"/>
        <v>148514</v>
      </c>
      <c r="D18" s="87">
        <f>SUM(D15:D17)</f>
        <v>5991.2631341087963</v>
      </c>
      <c r="E18" s="88">
        <f t="shared" si="6"/>
        <v>4.0341403060376778E-2</v>
      </c>
      <c r="F18" s="73">
        <f t="shared" si="3"/>
        <v>10045153</v>
      </c>
      <c r="G18" s="88">
        <f t="shared" si="7"/>
        <v>5991.2631341087963</v>
      </c>
      <c r="H18" s="89">
        <f t="shared" si="4"/>
        <v>13645155</v>
      </c>
      <c r="I18" s="87">
        <f>SUM(I15:I17)</f>
        <v>2690901.2111173957</v>
      </c>
      <c r="J18" s="86">
        <f t="shared" si="5"/>
        <v>0.19720561702064915</v>
      </c>
    </row>
    <row r="19" spans="1:10" s="107" customFormat="1" ht="15.6" thickBot="1">
      <c r="A19" s="110"/>
      <c r="B19" s="139"/>
      <c r="C19" s="131"/>
      <c r="D19" s="131"/>
      <c r="E19" s="131"/>
      <c r="F19" s="132"/>
      <c r="G19" s="134"/>
      <c r="H19" s="134"/>
      <c r="I19" s="91"/>
      <c r="J19" s="112"/>
    </row>
    <row r="20" spans="1:10" s="107" customFormat="1" ht="38.25" customHeight="1">
      <c r="A20" s="177" t="s">
        <v>196</v>
      </c>
      <c r="B20" s="178"/>
      <c r="C20" s="178"/>
      <c r="D20" s="178"/>
      <c r="E20" s="178"/>
      <c r="F20" s="178"/>
      <c r="G20" s="178"/>
      <c r="H20" s="179"/>
      <c r="I20" s="142"/>
      <c r="J20" s="108"/>
    </row>
    <row r="21" spans="1:10" s="107" customFormat="1" ht="118.8">
      <c r="A21" s="98" t="s">
        <v>49</v>
      </c>
      <c r="B21" s="99" t="s">
        <v>18</v>
      </c>
      <c r="C21" s="49" t="s">
        <v>182</v>
      </c>
      <c r="D21" s="49" t="s">
        <v>183</v>
      </c>
      <c r="E21" s="49" t="s">
        <v>184</v>
      </c>
      <c r="F21" s="49" t="s">
        <v>173</v>
      </c>
      <c r="G21" s="49" t="s">
        <v>185</v>
      </c>
      <c r="H21" s="59" t="s">
        <v>186</v>
      </c>
      <c r="I21" s="134"/>
      <c r="J21" s="108"/>
    </row>
    <row r="22" spans="1:10" s="107" customFormat="1" ht="17.25" customHeight="1">
      <c r="A22" s="50">
        <v>1</v>
      </c>
      <c r="B22" s="51">
        <v>2</v>
      </c>
      <c r="C22" s="51">
        <v>3</v>
      </c>
      <c r="D22" s="51">
        <v>4</v>
      </c>
      <c r="E22" s="51" t="s">
        <v>50</v>
      </c>
      <c r="F22" s="51">
        <v>6</v>
      </c>
      <c r="G22" s="51" t="s">
        <v>187</v>
      </c>
      <c r="H22" s="60" t="s">
        <v>73</v>
      </c>
      <c r="I22" s="134"/>
      <c r="J22" s="108"/>
    </row>
    <row r="23" spans="1:10" s="107" customFormat="1" ht="15">
      <c r="A23" s="109">
        <v>1</v>
      </c>
      <c r="B23" s="53">
        <f>B6</f>
        <v>45931</v>
      </c>
      <c r="C23" s="54">
        <v>68985</v>
      </c>
      <c r="D23" s="54">
        <v>3391995</v>
      </c>
      <c r="E23" s="54">
        <f>C23*D23</f>
        <v>233996775075</v>
      </c>
      <c r="F23" s="54">
        <f>E6</f>
        <v>4526529</v>
      </c>
      <c r="G23" s="54">
        <v>41461807</v>
      </c>
      <c r="H23" s="61">
        <f>G23/F23</f>
        <v>9.1597351966595149</v>
      </c>
      <c r="I23" s="134"/>
      <c r="J23" s="108"/>
    </row>
    <row r="24" spans="1:10" s="107" customFormat="1" ht="15">
      <c r="A24" s="109">
        <v>2</v>
      </c>
      <c r="B24" s="53">
        <f t="shared" ref="B24:B25" si="8">B7</f>
        <v>45962</v>
      </c>
      <c r="C24" s="54">
        <v>56505</v>
      </c>
      <c r="D24" s="54">
        <v>3422207</v>
      </c>
      <c r="E24" s="54">
        <f t="shared" ref="E24:E26" si="9">C24*D24</f>
        <v>193371806535</v>
      </c>
      <c r="F24" s="54">
        <f t="shared" ref="F24:F26" si="10">E7</f>
        <v>4546394</v>
      </c>
      <c r="G24" s="54">
        <v>33530439</v>
      </c>
      <c r="H24" s="61">
        <f t="shared" ref="H24:H26" si="11">G24/F24</f>
        <v>7.3751722793932952</v>
      </c>
      <c r="I24" s="134"/>
      <c r="J24" s="108"/>
    </row>
    <row r="25" spans="1:10" s="107" customFormat="1" ht="15">
      <c r="A25" s="109">
        <v>3</v>
      </c>
      <c r="B25" s="53">
        <f t="shared" si="8"/>
        <v>45992</v>
      </c>
      <c r="C25" s="54">
        <v>48395</v>
      </c>
      <c r="D25" s="54">
        <v>4525002</v>
      </c>
      <c r="E25" s="54">
        <f t="shared" si="9"/>
        <v>218987471790</v>
      </c>
      <c r="F25" s="54">
        <f t="shared" si="10"/>
        <v>4572232</v>
      </c>
      <c r="G25" s="54">
        <v>31262703</v>
      </c>
      <c r="H25" s="61">
        <f t="shared" si="11"/>
        <v>6.8375145880611479</v>
      </c>
      <c r="I25" s="134"/>
      <c r="J25" s="108"/>
    </row>
    <row r="26" spans="1:10" s="107" customFormat="1" ht="15.6" thickBot="1">
      <c r="A26" s="180" t="s">
        <v>48</v>
      </c>
      <c r="B26" s="181"/>
      <c r="C26" s="73">
        <f>SUM(C23:C25)</f>
        <v>173885</v>
      </c>
      <c r="D26" s="73">
        <f>SUM(D23:D25)</f>
        <v>11339204</v>
      </c>
      <c r="E26" s="73">
        <f t="shared" si="9"/>
        <v>1971717487540</v>
      </c>
      <c r="F26" s="73">
        <f t="shared" si="10"/>
        <v>13645155</v>
      </c>
      <c r="G26" s="73">
        <f>SUM(G23:G25)</f>
        <v>106254949</v>
      </c>
      <c r="H26" s="61">
        <f t="shared" si="11"/>
        <v>7.7870093084321867</v>
      </c>
      <c r="I26" s="134"/>
      <c r="J26" s="108"/>
    </row>
    <row r="27" spans="1:10" ht="13.8" thickBot="1">
      <c r="A27" s="70"/>
      <c r="B27" s="133"/>
      <c r="C27" s="133"/>
      <c r="D27" s="133"/>
      <c r="E27" s="133"/>
      <c r="F27" s="133"/>
      <c r="G27" s="133"/>
      <c r="H27" s="133"/>
      <c r="I27" s="133"/>
      <c r="J27" s="69"/>
    </row>
    <row r="28" spans="1:10" ht="40.200000000000003" customHeight="1">
      <c r="A28" s="168" t="s">
        <v>205</v>
      </c>
      <c r="B28" s="169"/>
      <c r="C28" s="169"/>
      <c r="D28" s="169"/>
      <c r="E28" s="169"/>
      <c r="F28" s="170"/>
      <c r="G28" s="133"/>
      <c r="H28" s="133"/>
      <c r="I28" s="133"/>
      <c r="J28" s="69"/>
    </row>
    <row r="29" spans="1:10" ht="105.6">
      <c r="A29" s="98" t="s">
        <v>49</v>
      </c>
      <c r="B29" s="99" t="s">
        <v>18</v>
      </c>
      <c r="C29" s="49" t="s">
        <v>197</v>
      </c>
      <c r="D29" s="49" t="s">
        <v>198</v>
      </c>
      <c r="E29" s="49" t="s">
        <v>199</v>
      </c>
      <c r="F29" s="59" t="s">
        <v>200</v>
      </c>
      <c r="G29" s="133"/>
      <c r="H29" s="133"/>
      <c r="I29" s="133"/>
      <c r="J29" s="69"/>
    </row>
    <row r="30" spans="1:10" ht="26.4">
      <c r="A30" s="98">
        <v>1</v>
      </c>
      <c r="B30" s="99">
        <v>2</v>
      </c>
      <c r="C30" s="49">
        <v>3</v>
      </c>
      <c r="D30" s="49">
        <v>4</v>
      </c>
      <c r="E30" s="49">
        <v>5</v>
      </c>
      <c r="F30" s="59" t="s">
        <v>202</v>
      </c>
      <c r="G30" s="133"/>
      <c r="H30" s="133"/>
      <c r="I30" s="133"/>
      <c r="J30" s="69"/>
    </row>
    <row r="31" spans="1:10" ht="15">
      <c r="A31" s="105">
        <v>1</v>
      </c>
      <c r="B31" s="53">
        <f>B6</f>
        <v>45931</v>
      </c>
      <c r="C31" s="54">
        <f>C6</f>
        <v>60409</v>
      </c>
      <c r="D31" s="56">
        <f>D15</f>
        <v>2070.0709583101857</v>
      </c>
      <c r="E31" s="54">
        <f>F15</f>
        <v>3337357</v>
      </c>
      <c r="F31" s="86">
        <v>2.8737672562060917E-2</v>
      </c>
      <c r="G31" s="133"/>
      <c r="H31" s="133"/>
      <c r="I31" s="133"/>
      <c r="J31" s="69"/>
    </row>
    <row r="32" spans="1:10" ht="15">
      <c r="A32" s="105">
        <v>2</v>
      </c>
      <c r="B32" s="53">
        <f t="shared" ref="B32:B33" si="12">B7</f>
        <v>45962</v>
      </c>
      <c r="C32" s="54">
        <f t="shared" ref="C32:C34" si="13">C7</f>
        <v>47265</v>
      </c>
      <c r="D32" s="56">
        <f>D16</f>
        <v>2112.7187099537036</v>
      </c>
      <c r="E32" s="54">
        <f t="shared" ref="E32:E34" si="14">F16</f>
        <v>3403637</v>
      </c>
      <c r="F32" s="86">
        <v>3.9738200440148655E-2</v>
      </c>
      <c r="G32" s="133"/>
      <c r="H32" s="133"/>
      <c r="I32" s="133"/>
      <c r="J32" s="69"/>
    </row>
    <row r="33" spans="1:10" ht="15">
      <c r="A33" s="105">
        <v>3</v>
      </c>
      <c r="B33" s="53">
        <f t="shared" si="12"/>
        <v>45992</v>
      </c>
      <c r="C33" s="54">
        <f t="shared" si="13"/>
        <v>40840</v>
      </c>
      <c r="D33" s="56">
        <f t="shared" ref="D33:D34" si="15">D17</f>
        <v>1808.4734658449074</v>
      </c>
      <c r="E33" s="54">
        <f t="shared" si="14"/>
        <v>3304159</v>
      </c>
      <c r="F33" s="86">
        <v>3.8017602198089008E-2</v>
      </c>
      <c r="G33" s="133"/>
      <c r="H33" s="133"/>
      <c r="I33" s="133"/>
      <c r="J33" s="69"/>
    </row>
    <row r="34" spans="1:10" ht="15.6" thickBot="1">
      <c r="A34" s="173" t="s">
        <v>48</v>
      </c>
      <c r="B34" s="174"/>
      <c r="C34" s="73">
        <f t="shared" si="13"/>
        <v>148514</v>
      </c>
      <c r="D34" s="87">
        <f t="shared" si="15"/>
        <v>5991.2631341087963</v>
      </c>
      <c r="E34" s="73">
        <f t="shared" si="14"/>
        <v>10045153</v>
      </c>
      <c r="F34" s="90">
        <f>J18/G9</f>
        <v>3.4815646919135509E-2</v>
      </c>
      <c r="G34" s="71"/>
      <c r="H34" s="71"/>
      <c r="I34" s="71"/>
      <c r="J34" s="72"/>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INDEX</vt:lpstr>
      <vt:lpstr>SoP001</vt:lpstr>
      <vt:lpstr>SoP003B</vt:lpstr>
      <vt:lpstr>SoP004</vt:lpstr>
      <vt:lpstr>SoP005</vt:lpstr>
      <vt:lpstr>SoP010 to 13 AG</vt:lpstr>
      <vt:lpstr>SoP010 to 13 JGY</vt:lpstr>
      <vt:lpstr>SoP010 to13 other than AG &amp; JGY</vt:lpstr>
      <vt:lpstr>SoP010 to 13 Overall</vt:lpstr>
      <vt:lpstr>SoP015</vt:lpstr>
      <vt:lpstr>SoP016</vt:lpstr>
      <vt:lpstr>SoP017</vt:lpstr>
      <vt:lpstr>SoP018</vt:lpstr>
      <vt:lpstr>SoP019</vt:lpstr>
      <vt:lpstr>INDEX!Print_Area</vt:lpstr>
      <vt:lpstr>'SoP001'!Print_Area</vt:lpstr>
      <vt:lpstr>SoP003B!Print_Area</vt:lpstr>
      <vt:lpstr>'SoP004'!Print_Area</vt:lpstr>
      <vt:lpstr>'SoP005'!Print_Area</vt:lpstr>
      <vt:lpstr>'SoP010 to 13 AG'!Print_Area</vt:lpstr>
      <vt:lpstr>'SoP010 to 13 JGY'!Print_Area</vt:lpstr>
      <vt:lpstr>'SoP010 to 13 Overall'!Print_Area</vt:lpstr>
      <vt:lpstr>'SoP010 to13 other than AG &amp; JGY'!Print_Area</vt:lpstr>
      <vt:lpstr>'SoP015'!Print_Area</vt:lpstr>
      <vt:lpstr>'SoP016'!Print_Area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Vijaykumar h. Chaudhary</cp:lastModifiedBy>
  <cp:lastPrinted>2025-11-10T11:18:29Z</cp:lastPrinted>
  <dcterms:created xsi:type="dcterms:W3CDTF">1996-10-14T23:33:28Z</dcterms:created>
  <dcterms:modified xsi:type="dcterms:W3CDTF">2026-01-22T08:06:51Z</dcterms:modified>
</cp:coreProperties>
</file>