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2nd Quarter of 2025-26\"/>
    </mc:Choice>
  </mc:AlternateContent>
  <bookViews>
    <workbookView xWindow="0" yWindow="0" windowWidth="28800" windowHeight="11610" tabRatio="911" activeTab="8"/>
  </bookViews>
  <sheets>
    <sheet name="INDEX" sheetId="261" r:id="rId1"/>
    <sheet name="Banner" sheetId="27" r:id="rId2"/>
    <sheet name="SoP001" sheetId="256" r:id="rId3"/>
    <sheet name="3B" sheetId="235" r:id="rId4"/>
    <sheet name="004" sheetId="249" r:id="rId5"/>
    <sheet name="005" sheetId="236" r:id="rId6"/>
    <sheet name="006" sheetId="8" r:id="rId7"/>
    <sheet name="SoP 010-013 Overall" sheetId="257" r:id="rId8"/>
    <sheet name="SoP 010-013 AG" sheetId="258" r:id="rId9"/>
    <sheet name="SoP 010-013 JGY" sheetId="259" r:id="rId10"/>
    <sheet name="SoP 010-013 other than AG &amp; JGY" sheetId="260" r:id="rId11"/>
    <sheet name="015" sheetId="253" r:id="rId12"/>
    <sheet name="Sheet1" sheetId="41" state="hidden" r:id="rId13"/>
    <sheet name="Accident (2)" sheetId="44" state="hidden" r:id="rId14"/>
    <sheet name="Accident" sheetId="35" state="hidden" r:id="rId15"/>
    <sheet name="accd-2" sheetId="31" state="hidden" r:id="rId16"/>
    <sheet name="SoP016" sheetId="262" r:id="rId17"/>
    <sheet name="SoP017" sheetId="263" r:id="rId18"/>
    <sheet name="SoP018" sheetId="254" r:id="rId19"/>
    <sheet name="SoP019" sheetId="25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1" localSheetId="0">#REF!</definedName>
    <definedName name="\1" localSheetId="2">#REF!</definedName>
    <definedName name="\1" localSheetId="16">#REF!</definedName>
    <definedName name="\1">#REF!</definedName>
    <definedName name="\2" localSheetId="0">[1]TLPPOCT!#REF!</definedName>
    <definedName name="\2" localSheetId="2">[1]TLPPOCT!#REF!</definedName>
    <definedName name="\2" localSheetId="16">[1]TLPPOCT!#REF!</definedName>
    <definedName name="\2">[1]TLPPOCT!#REF!</definedName>
    <definedName name="\a" localSheetId="0">#REF!</definedName>
    <definedName name="\a" localSheetId="2">#REF!</definedName>
    <definedName name="\a" localSheetId="16">#REF!</definedName>
    <definedName name="\a">#REF!</definedName>
    <definedName name="\b" localSheetId="0">#REF!</definedName>
    <definedName name="\b" localSheetId="2">#REF!</definedName>
    <definedName name="\b" localSheetId="16">#REF!</definedName>
    <definedName name="\b">#REF!</definedName>
    <definedName name="\p" localSheetId="15">#REF!</definedName>
    <definedName name="\p" localSheetId="0">#REF!</definedName>
    <definedName name="\p">#REF!</definedName>
    <definedName name="__123Graph_A" localSheetId="15" hidden="1">'[2]mpmla wise pp0001'!$A$166:$A$172</definedName>
    <definedName name="__123Graph_A" localSheetId="14" hidden="1">'[3]mpmla wise pp0001'!$A$166:$A$172</definedName>
    <definedName name="__123Graph_A" localSheetId="13" hidden="1">'[4]mpmla wise pp0001'!$A$166:$A$172</definedName>
    <definedName name="__123Graph_A" localSheetId="2" hidden="1">'[5]mpmla wise pp0001'!$A$166:$A$172</definedName>
    <definedName name="__123Graph_A" hidden="1">'[6]mpmla wise pp0001'!$A$166:$A$172</definedName>
    <definedName name="__123Graph_B" localSheetId="11" hidden="1">'[6]mpmla wise pp0001'!#REF!</definedName>
    <definedName name="__123Graph_B" localSheetId="15" hidden="1">'[2]mpmla wise pp0001'!#REF!</definedName>
    <definedName name="__123Graph_B" localSheetId="14" hidden="1">'[3]mpmla wise pp0001'!#REF!</definedName>
    <definedName name="__123Graph_B" localSheetId="13" hidden="1">'[4]mpmla wise pp0001'!#REF!</definedName>
    <definedName name="__123Graph_B" localSheetId="0" hidden="1">'[6]mpmla wise pp0001'!#REF!</definedName>
    <definedName name="__123Graph_B" localSheetId="2" hidden="1">'[5]mpmla wise pp0001'!#REF!</definedName>
    <definedName name="__123Graph_B" hidden="1">'[6]mpmla wise pp0001'!#REF!</definedName>
    <definedName name="__123Graph_C" localSheetId="15" hidden="1">'[2]mpmla wise pp0001'!$B$166:$B$172</definedName>
    <definedName name="__123Graph_C" localSheetId="14" hidden="1">'[3]mpmla wise pp0001'!$B$166:$B$172</definedName>
    <definedName name="__123Graph_C" localSheetId="13" hidden="1">'[4]mpmla wise pp0001'!$B$166:$B$172</definedName>
    <definedName name="__123Graph_C" localSheetId="2" hidden="1">'[5]mpmla wise pp0001'!$B$166:$B$172</definedName>
    <definedName name="__123Graph_C" hidden="1">'[6]mpmla wise pp0001'!$B$166:$B$172</definedName>
    <definedName name="__123Graph_D" localSheetId="11" hidden="1">'[6]mpmla wise pp0001'!#REF!</definedName>
    <definedName name="__123Graph_D" localSheetId="15" hidden="1">'[2]mpmla wise pp0001'!#REF!</definedName>
    <definedName name="__123Graph_D" localSheetId="14" hidden="1">'[3]mpmla wise pp0001'!#REF!</definedName>
    <definedName name="__123Graph_D" localSheetId="13" hidden="1">'[4]mpmla wise pp0001'!#REF!</definedName>
    <definedName name="__123Graph_D" localSheetId="0" hidden="1">'[6]mpmla wise pp0001'!#REF!</definedName>
    <definedName name="__123Graph_D" localSheetId="2" hidden="1">'[5]mpmla wise pp0001'!#REF!</definedName>
    <definedName name="__123Graph_D" hidden="1">'[6]mpmla wise pp0001'!#REF!</definedName>
    <definedName name="__123Graph_E" localSheetId="15" hidden="1">'[2]mpmla wise pp0001'!$C$166:$C$172</definedName>
    <definedName name="__123Graph_E" localSheetId="14" hidden="1">'[3]mpmla wise pp0001'!$C$166:$C$172</definedName>
    <definedName name="__123Graph_E" localSheetId="13" hidden="1">'[4]mpmla wise pp0001'!$C$166:$C$172</definedName>
    <definedName name="__123Graph_E" localSheetId="2" hidden="1">'[5]mpmla wise pp0001'!$C$166:$C$172</definedName>
    <definedName name="__123Graph_E" hidden="1">'[6]mpmla wise pp0001'!$C$166:$C$172</definedName>
    <definedName name="__123Graph_F" localSheetId="11" hidden="1">'[6]mpmla wise pp0001'!#REF!</definedName>
    <definedName name="__123Graph_F" localSheetId="15" hidden="1">'[2]mpmla wise pp0001'!#REF!</definedName>
    <definedName name="__123Graph_F" localSheetId="14" hidden="1">'[3]mpmla wise pp0001'!#REF!</definedName>
    <definedName name="__123Graph_F" localSheetId="13" hidden="1">'[4]mpmla wise pp0001'!#REF!</definedName>
    <definedName name="__123Graph_F" localSheetId="0" hidden="1">'[6]mpmla wise pp0001'!#REF!</definedName>
    <definedName name="__123Graph_F" localSheetId="2" hidden="1">'[5]mpmla wise pp0001'!#REF!</definedName>
    <definedName name="__123Graph_F" hidden="1">'[6]mpmla wise pp0001'!#REF!</definedName>
    <definedName name="__123Graph_X" localSheetId="11" hidden="1">'[6]mpmla wise pp0001'!#REF!</definedName>
    <definedName name="__123Graph_X" localSheetId="15" hidden="1">'[2]mpmla wise pp0001'!#REF!</definedName>
    <definedName name="__123Graph_X" localSheetId="14" hidden="1">'[3]mpmla wise pp0001'!#REF!</definedName>
    <definedName name="__123Graph_X" localSheetId="13" hidden="1">'[4]mpmla wise pp0001'!#REF!</definedName>
    <definedName name="__123Graph_X" localSheetId="0" hidden="1">'[6]mpmla wise pp0001'!#REF!</definedName>
    <definedName name="__123Graph_X" localSheetId="2" hidden="1">'[5]mpmla wise pp0001'!#REF!</definedName>
    <definedName name="__123Graph_X" hidden="1">'[6]mpmla wise pp0001'!#REF!</definedName>
    <definedName name="_1" localSheetId="15">#REF!</definedName>
    <definedName name="_1" localSheetId="0">#REF!</definedName>
    <definedName name="_1" localSheetId="8">#REF!</definedName>
    <definedName name="_1" localSheetId="9">#REF!</definedName>
    <definedName name="_1" localSheetId="10">#REF!</definedName>
    <definedName name="_1" localSheetId="7">#REF!</definedName>
    <definedName name="_1" localSheetId="2">#REF!</definedName>
    <definedName name="_1">#REF!</definedName>
    <definedName name="_1_1" localSheetId="0">#REF!</definedName>
    <definedName name="_1_1">#REF!</definedName>
    <definedName name="_1_1_1" localSheetId="0">#REF!</definedName>
    <definedName name="_1_1_1">#REF!</definedName>
    <definedName name="_1_10" localSheetId="0">#REF!</definedName>
    <definedName name="_1_10">#REF!</definedName>
    <definedName name="_1_7" localSheetId="0">#REF!</definedName>
    <definedName name="_1_7">#REF!</definedName>
    <definedName name="_1_8" localSheetId="0">#REF!</definedName>
    <definedName name="_1_8">#REF!</definedName>
    <definedName name="_1_9" localSheetId="0">#REF!</definedName>
    <definedName name="_1_9">#REF!</definedName>
    <definedName name="_10_2_1_1" localSheetId="0">[7]TLPPOCT!#REF!</definedName>
    <definedName name="_10_2_1_1">[7]TLPPOCT!#REF!</definedName>
    <definedName name="_11_a_1" localSheetId="0">#REF!</definedName>
    <definedName name="_11_a_1">#REF!</definedName>
    <definedName name="_12_a_1_1" localSheetId="0">#REF!</definedName>
    <definedName name="_12_a_1_1">#REF!</definedName>
    <definedName name="_123" localSheetId="11" hidden="1">'[2]mpmla wise pp0001'!#REF!</definedName>
    <definedName name="_123" localSheetId="0" hidden="1">'[2]mpmla wise pp0001'!#REF!</definedName>
    <definedName name="_123" hidden="1">'[2]mpmla wise pp0001'!#REF!</definedName>
    <definedName name="_124" localSheetId="11" hidden="1">'[8]mpmla wise pp02_03'!#REF!</definedName>
    <definedName name="_124" localSheetId="0" hidden="1">'[8]mpmla wise pp02_03'!#REF!</definedName>
    <definedName name="_124" hidden="1">'[8]mpmla wise pp02_03'!#REF!</definedName>
    <definedName name="_125" localSheetId="11" hidden="1">'[8]mpmla wise pp02_03'!#REF!</definedName>
    <definedName name="_125" localSheetId="0" hidden="1">'[8]mpmla wise pp02_03'!#REF!</definedName>
    <definedName name="_125" hidden="1">'[8]mpmla wise pp02_03'!#REF!</definedName>
    <definedName name="_126" localSheetId="11" hidden="1">'[8]mpmla wise pp02_03'!#REF!</definedName>
    <definedName name="_126" localSheetId="0" hidden="1">'[8]mpmla wise pp02_03'!#REF!</definedName>
    <definedName name="_126" hidden="1">'[8]mpmla wise pp02_03'!#REF!</definedName>
    <definedName name="_127" localSheetId="11" hidden="1">'[8]mpmla wise pp02_03'!#REF!</definedName>
    <definedName name="_127" localSheetId="0" hidden="1">'[8]mpmla wise pp02_03'!#REF!</definedName>
    <definedName name="_127" hidden="1">'[8]mpmla wise pp02_03'!#REF!</definedName>
    <definedName name="_128" localSheetId="11" hidden="1">'[8]mpmla wise pp02_03'!#REF!</definedName>
    <definedName name="_128" localSheetId="0" hidden="1">'[8]mpmla wise pp02_03'!#REF!</definedName>
    <definedName name="_128" hidden="1">'[8]mpmla wise pp02_03'!#REF!</definedName>
    <definedName name="_129" localSheetId="11" hidden="1">'[8]mpmla wise pp02_03'!#REF!</definedName>
    <definedName name="_129" localSheetId="0" hidden="1">'[8]mpmla wise pp02_03'!#REF!</definedName>
    <definedName name="_129" hidden="1">'[8]mpmla wise pp02_03'!#REF!</definedName>
    <definedName name="_13_b_1" localSheetId="0">#REF!</definedName>
    <definedName name="_13_b_1">#REF!</definedName>
    <definedName name="_130" hidden="1">[9]zpF0001!$E$39:$E$78</definedName>
    <definedName name="_131" hidden="1">[9]zpF0001!$O$149:$O$158</definedName>
    <definedName name="_132" hidden="1">[9]zpF0001!$A$39:$CB$78</definedName>
    <definedName name="_135" localSheetId="11" hidden="1">'[10]mpmla wise pp01_02'!#REF!</definedName>
    <definedName name="_135" localSheetId="0" hidden="1">'[10]mpmla wise pp01_02'!#REF!</definedName>
    <definedName name="_135" hidden="1">'[10]mpmla wise pp01_02'!#REF!</definedName>
    <definedName name="_14_b_1_1" localSheetId="0">#REF!</definedName>
    <definedName name="_14_b_1_1">#REF!</definedName>
    <definedName name="_142" localSheetId="11" hidden="1">'[10]mpmla wise pp01_02'!#REF!</definedName>
    <definedName name="_142" localSheetId="0" hidden="1">'[10]mpmla wise pp01_02'!#REF!</definedName>
    <definedName name="_142" hidden="1">'[10]mpmla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0">[1]TLPPOCT!#REF!</definedName>
    <definedName name="_2" localSheetId="8">[1]TLPPOCT!#REF!</definedName>
    <definedName name="_2" localSheetId="9">[1]TLPPOCT!#REF!</definedName>
    <definedName name="_2" localSheetId="10">[1]TLPPOCT!#REF!</definedName>
    <definedName name="_2" localSheetId="7">[1]TLPPOCT!#REF!</definedName>
    <definedName name="_2" localSheetId="2">[1]TLPPOCT!#REF!</definedName>
    <definedName name="_2">[1]TLPPOCT!#REF!</definedName>
    <definedName name="_2_1" localSheetId="0">[7]TLPPOCT!#REF!</definedName>
    <definedName name="_2_1">[7]TLPPOCT!#REF!</definedName>
    <definedName name="_2_1_1" localSheetId="0">[7]TLPPOCT!#REF!</definedName>
    <definedName name="_2_1_1">[7]TLPPOCT!#REF!</definedName>
    <definedName name="_2_10" localSheetId="0">[7]TLPPOCT!#REF!</definedName>
    <definedName name="_2_10">[7]TLPPOCT!#REF!</definedName>
    <definedName name="_2_7" localSheetId="0">[7]TLPPOCT!#REF!</definedName>
    <definedName name="_2_7">[7]TLPPOCT!#REF!</definedName>
    <definedName name="_2_8" localSheetId="0">[7]TLPPOCT!#REF!</definedName>
    <definedName name="_2_8">[7]TLPPOCT!#REF!</definedName>
    <definedName name="_2_9" localSheetId="0">[7]TLPPOCT!#REF!</definedName>
    <definedName name="_2_9">[7]TLPPOCT!#REF!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[7]TLPPOCT!#REF!</definedName>
    <definedName name="_7_2_1">[7]TLPPOCT!#REF!</definedName>
    <definedName name="_a" localSheetId="15">#REF!</definedName>
    <definedName name="_a" localSheetId="0">#REF!</definedName>
    <definedName name="_a" localSheetId="2">#REF!</definedName>
    <definedName name="_a">#REF!</definedName>
    <definedName name="_a_1" localSheetId="0">#REF!</definedName>
    <definedName name="_a_1">#REF!</definedName>
    <definedName name="_a_1_11" localSheetId="0">#REF!</definedName>
    <definedName name="_a_1_11">#REF!</definedName>
    <definedName name="_a_1_6" localSheetId="0">#REF!</definedName>
    <definedName name="_a_1_6">#REF!</definedName>
    <definedName name="_b" localSheetId="15">#REF!</definedName>
    <definedName name="_b" localSheetId="0">#REF!</definedName>
    <definedName name="_b" localSheetId="2">#REF!</definedName>
    <definedName name="_b">#REF!</definedName>
    <definedName name="_b_1" localSheetId="0">#REF!</definedName>
    <definedName name="_b_1">#REF!</definedName>
    <definedName name="_Dist_Bin" localSheetId="11" hidden="1">#REF!</definedName>
    <definedName name="_Dist_Bin" localSheetId="3" hidden="1">#REF!</definedName>
    <definedName name="_Dist_Bin" localSheetId="0" hidden="1">#REF!</definedName>
    <definedName name="_Dist_Bin" hidden="1">#REF!</definedName>
    <definedName name="_Dist_Values" localSheetId="11" hidden="1">#REF!</definedName>
    <definedName name="_Dist_Values" localSheetId="3" hidden="1">#REF!</definedName>
    <definedName name="_Dist_Values" localSheetId="0" hidden="1">#REF!</definedName>
    <definedName name="_Dist_Values" hidden="1">#REF!</definedName>
    <definedName name="_Fill" localSheetId="11" hidden="1">#REF!</definedName>
    <definedName name="_Fill" localSheetId="0" hidden="1">#REF!</definedName>
    <definedName name="_Fill" hidden="1">#REF!</definedName>
    <definedName name="_xlnm._FilterDatabase" localSheetId="4" hidden="1">'004'!$A$2:$D$2</definedName>
    <definedName name="_xlnm._FilterDatabase" localSheetId="11" hidden="1">'015'!$A$4:$G$46</definedName>
    <definedName name="_xlnm._FilterDatabase" localSheetId="3" hidden="1">'3B'!$A$6:$J$41</definedName>
    <definedName name="_xlnm._FilterDatabase" localSheetId="15" hidden="1">'accd-2'!$A$5:$O$753</definedName>
    <definedName name="_xlnm._FilterDatabase" localSheetId="14" hidden="1">Accident!#REF!</definedName>
    <definedName name="_xlnm._FilterDatabase" localSheetId="0" hidden="1">INDEX!$A$2:$I$21</definedName>
    <definedName name="_Key1" localSheetId="15" hidden="1">[2]zpF0001!$E$39:$E$78</definedName>
    <definedName name="_Key1" localSheetId="14" hidden="1">[3]zpF0001!$E$39:$E$78</definedName>
    <definedName name="_Key1" localSheetId="13" hidden="1">[4]zpF0001!$E$39:$E$78</definedName>
    <definedName name="_Key1" localSheetId="2" hidden="1">[5]zpF0001!$E$39:$E$78</definedName>
    <definedName name="_Key1" hidden="1">[6]zpF0001!$E$39:$E$78</definedName>
    <definedName name="_Key2" localSheetId="15" hidden="1">[2]zpF0001!$O$149:$O$158</definedName>
    <definedName name="_Key2" localSheetId="14" hidden="1">[3]zpF0001!$O$149:$O$158</definedName>
    <definedName name="_Key2" localSheetId="13" hidden="1">[4]zpF0001!$O$149:$O$158</definedName>
    <definedName name="_Key2" localSheetId="2" hidden="1">[5]zpF0001!$O$149:$O$158</definedName>
    <definedName name="_Key2" hidden="1">[6]zpF0001!$O$149:$O$158</definedName>
    <definedName name="_key3" localSheetId="11" hidden="1">'[11]mpmla wise pp01_02'!#REF!</definedName>
    <definedName name="_key3" localSheetId="0" hidden="1">'[11]mpmla wise pp01_02'!#REF!</definedName>
    <definedName name="_key3" hidden="1">'[11]mpmla wise pp01_02'!#REF!</definedName>
    <definedName name="_Order1" hidden="1">255</definedName>
    <definedName name="_Order2" hidden="1">255</definedName>
    <definedName name="_p" localSheetId="0">#REF!</definedName>
    <definedName name="_p">#REF!</definedName>
    <definedName name="_p_1" localSheetId="0">#REF!</definedName>
    <definedName name="_p_1">#REF!</definedName>
    <definedName name="_S8" localSheetId="0">#REF!</definedName>
    <definedName name="_S8">#REF!</definedName>
    <definedName name="_S88" localSheetId="0">#REF!</definedName>
    <definedName name="_S88">#REF!</definedName>
    <definedName name="_S888" localSheetId="0">#REF!</definedName>
    <definedName name="_S888">#REF!</definedName>
    <definedName name="_Sort" localSheetId="15" hidden="1">[2]zpF0001!$A$39:$CB$78</definedName>
    <definedName name="_Sort" localSheetId="14" hidden="1">[3]zpF0001!$A$39:$CB$78</definedName>
    <definedName name="_Sort" localSheetId="13" hidden="1">[4]zpF0001!$A$39:$CB$78</definedName>
    <definedName name="_Sort" localSheetId="2" hidden="1">[5]zpF0001!$A$39:$CB$78</definedName>
    <definedName name="_Sort" hidden="1">[6]zpF0001!$A$39:$CB$78</definedName>
    <definedName name="a" localSheetId="15">[12]shp_T_D_drive!$A$1:$AE$31</definedName>
    <definedName name="a">[12]shp_T_D_drive!$A$1:$AE$31</definedName>
    <definedName name="a_10">[12]shp_T_D_drive!$A$1:$AE$31</definedName>
    <definedName name="a_17">[13]shp_T_D_drive!$A$1:$AE$31</definedName>
    <definedName name="a_18">[13]shp_T_D_drive!$A$1:$AE$31</definedName>
    <definedName name="a_2">[14]shp_T_D_drive!$A$1:$AE$31</definedName>
    <definedName name="a_5">[14]shp_T_D_drive!$A$1:$AE$31</definedName>
    <definedName name="a_51">[15]shp_T_D_drive!$A$1:$AE$31</definedName>
    <definedName name="a_52">[15]shp_T_D_drive!$A$1:$AE$31</definedName>
    <definedName name="a_8">[12]shp_T_D_drive!$A$1:$AE$31</definedName>
    <definedName name="a_9">[12]shp_T_D_drive!$A$1:$AE$31</definedName>
    <definedName name="aa" localSheetId="15">[12]shp_T_D_drive!$A$1:$AE$31</definedName>
    <definedName name="aa">[12]shp_T_D_drive!$A$1:$AE$31</definedName>
    <definedName name="aa_10">[12]shp_T_D_drive!$A$1:$AE$31</definedName>
    <definedName name="aa_17">[13]shp_T_D_drive!$A$1:$AE$31</definedName>
    <definedName name="aa_18">[13]shp_T_D_drive!$A$1:$AE$31</definedName>
    <definedName name="aa_2">[14]shp_T_D_drive!$A$1:$AE$31</definedName>
    <definedName name="aa_5">[14]shp_T_D_drive!$A$1:$AE$31</definedName>
    <definedName name="aa_51">[15]shp_T_D_drive!$A$1:$AE$31</definedName>
    <definedName name="aa_52">[15]shp_T_D_drive!$A$1:$AE$31</definedName>
    <definedName name="aa_8">[12]shp_T_D_drive!$A$1:$AE$31</definedName>
    <definedName name="aa_9">[12]shp_T_D_drive!$A$1:$AE$31</definedName>
    <definedName name="aaa" localSheetId="11" hidden="1">'[16]mpmla wise pp01_02'!#REF!</definedName>
    <definedName name="aaa" localSheetId="15" hidden="1">'[11]mpmla wise pp01_02'!#REF!</definedName>
    <definedName name="aaa" localSheetId="14" hidden="1">'[17]mpmla wise pp01_02'!#REF!</definedName>
    <definedName name="aaa" localSheetId="13" hidden="1">'[18]mpmla wise pp01_02'!#REF!</definedName>
    <definedName name="aaa" localSheetId="0" hidden="1">'[16]mpmla wise pp01_02'!#REF!</definedName>
    <definedName name="aaa" localSheetId="2" hidden="1">'[19]mpmla wise pp01_02'!#REF!</definedName>
    <definedName name="aaa" hidden="1">'[16]mpmla wise pp01_02'!#REF!</definedName>
    <definedName name="Acti" localSheetId="11" hidden="1">{"'Sheet1'!$A$4386:$N$4591"}</definedName>
    <definedName name="Acti" localSheetId="3" hidden="1">{"'Sheet1'!$A$4386:$N$4591"}</definedName>
    <definedName name="Acti" localSheetId="0" hidden="1">{"'Sheet1'!$A$4386:$N$4591"}</definedName>
    <definedName name="Acti" hidden="1">{"'Sheet1'!$A$4386:$N$4591"}</definedName>
    <definedName name="agmeter" localSheetId="15">#REF!</definedName>
    <definedName name="agmeter" localSheetId="0">#REF!</definedName>
    <definedName name="agmeter" localSheetId="2">#REF!</definedName>
    <definedName name="agmeter">#REF!</definedName>
    <definedName name="agmeter_1" localSheetId="0">#REF!</definedName>
    <definedName name="agmeter_1">#REF!</definedName>
    <definedName name="agmeter_10" localSheetId="0">#REF!</definedName>
    <definedName name="agmeter_10">#REF!</definedName>
    <definedName name="agmeter_17" localSheetId="0">#REF!</definedName>
    <definedName name="agmeter_17">#REF!</definedName>
    <definedName name="agmeter_18" localSheetId="0">#REF!</definedName>
    <definedName name="agmeter_18">#REF!</definedName>
    <definedName name="agmeter_2" localSheetId="0">#REF!</definedName>
    <definedName name="agmeter_2">#REF!</definedName>
    <definedName name="agmeter_5" localSheetId="0">#REF!</definedName>
    <definedName name="agmeter_5">#REF!</definedName>
    <definedName name="agmeter_51" localSheetId="0">#REF!</definedName>
    <definedName name="agmeter_51" localSheetId="2">#REF!</definedName>
    <definedName name="agmeter_51">#REF!</definedName>
    <definedName name="agmeter_52" localSheetId="0">#REF!</definedName>
    <definedName name="agmeter_52" localSheetId="2">#REF!</definedName>
    <definedName name="agmeter_52">#REF!</definedName>
    <definedName name="agmeter_8" localSheetId="0">#REF!</definedName>
    <definedName name="agmeter_8">#REF!</definedName>
    <definedName name="agmeter_9" localSheetId="0">#REF!</definedName>
    <definedName name="agmeter_9">#REF!</definedName>
    <definedName name="ann" localSheetId="11" hidden="1">{"'Sheet1'!$A$4386:$N$4591"}</definedName>
    <definedName name="ann" localSheetId="3" hidden="1">{"'Sheet1'!$A$4386:$N$4591"}</definedName>
    <definedName name="ann" localSheetId="0" hidden="1">{"'Sheet1'!$A$4386:$N$4591"}</definedName>
    <definedName name="ann" hidden="1">{"'Sheet1'!$A$4386:$N$4591"}</definedName>
    <definedName name="as" localSheetId="15">[12]shp_T_D_drive!$A$1:$AE$31</definedName>
    <definedName name="as">[12]shp_T_D_drive!$A$1:$AE$31</definedName>
    <definedName name="as_10">[12]shp_T_D_drive!$A$1:$AE$31</definedName>
    <definedName name="as_17">[13]shp_T_D_drive!$A$1:$AE$31</definedName>
    <definedName name="as_18">[13]shp_T_D_drive!$A$1:$AE$31</definedName>
    <definedName name="as_2">[14]shp_T_D_drive!$A$1:$AE$31</definedName>
    <definedName name="as_5">[14]shp_T_D_drive!$A$1:$AE$31</definedName>
    <definedName name="as_51">[15]shp_T_D_drive!$A$1:$AE$31</definedName>
    <definedName name="as_52">[15]shp_T_D_drive!$A$1:$AE$31</definedName>
    <definedName name="as_8">[12]shp_T_D_drive!$A$1:$AE$31</definedName>
    <definedName name="as_9">[12]shp_T_D_drive!$A$1:$AE$31</definedName>
    <definedName name="ATCFMP_1_10" localSheetId="0">#REF!</definedName>
    <definedName name="ATCFMP_1_10">#REF!</definedName>
    <definedName name="ATCFMP_1_11" localSheetId="0">#REF!</definedName>
    <definedName name="ATCFMP_1_11">#REF!</definedName>
    <definedName name="ATCFMP_1_20">'[20]compar jgy'!$B$1:$H$259</definedName>
    <definedName name="ATCFMP_1_21">'[20]COMPARE AG'!$B$1:$H$147</definedName>
    <definedName name="ATCFMP_1_36" localSheetId="0">#REF!</definedName>
    <definedName name="ATCFMP_1_36">#REF!</definedName>
    <definedName name="ATCFMP_1_38" localSheetId="0">#REF!</definedName>
    <definedName name="ATCFMP_1_38">#REF!</definedName>
    <definedName name="ATCFMP_1_39" localSheetId="0">#REF!</definedName>
    <definedName name="ATCFMP_1_39">#REF!</definedName>
    <definedName name="ATCFMP_1_4" localSheetId="0">#REF!</definedName>
    <definedName name="ATCFMP_1_4">#REF!</definedName>
    <definedName name="ATCFMP_1_40" localSheetId="0">#REF!</definedName>
    <definedName name="ATCFMP_1_40">#REF!</definedName>
    <definedName name="ATCFMP_1_41" localSheetId="0">#REF!</definedName>
    <definedName name="ATCFMP_1_41">#REF!</definedName>
    <definedName name="ATCFMP_1_42" localSheetId="0">#REF!</definedName>
    <definedName name="ATCFMP_1_42">#REF!</definedName>
    <definedName name="ATCFMP_1_43" localSheetId="0">#REF!</definedName>
    <definedName name="ATCFMP_1_43">#REF!</definedName>
    <definedName name="ATCFMP_1_5" localSheetId="0">#REF!</definedName>
    <definedName name="ATCFMP_1_5">#REF!</definedName>
    <definedName name="ATCFMP_1_6" localSheetId="0">#REF!</definedName>
    <definedName name="ATCFMP_1_6">#REF!</definedName>
    <definedName name="ATCFMP_1_9" localSheetId="0">#REF!</definedName>
    <definedName name="ATCFMP_1_9">#REF!</definedName>
    <definedName name="ATCFMP_10_6" localSheetId="0">#REF!</definedName>
    <definedName name="ATCFMP_10_6">#REF!</definedName>
    <definedName name="ATCFMP_11_6" localSheetId="0">#REF!</definedName>
    <definedName name="ATCFMP_11_6">#REF!</definedName>
    <definedName name="ATCFMP_12_6" localSheetId="0">#REF!</definedName>
    <definedName name="ATCFMP_12_6">#REF!</definedName>
    <definedName name="ATCFMP_2" localSheetId="0">'[21]ruf fmp'!#REF!</definedName>
    <definedName name="ATCFMP_2">'[21]ruf fmp'!#REF!</definedName>
    <definedName name="ATCFMP_2_10" localSheetId="0">#REF!</definedName>
    <definedName name="ATCFMP_2_10">#REF!</definedName>
    <definedName name="ATCFMP_2_11" localSheetId="0">#REF!</definedName>
    <definedName name="ATCFMP_2_11">#REF!</definedName>
    <definedName name="ATCFMP_2_16" localSheetId="0">#REF!</definedName>
    <definedName name="ATCFMP_2_16">#REF!</definedName>
    <definedName name="ATCFMP_2_36" localSheetId="0">#REF!</definedName>
    <definedName name="ATCFMP_2_36">#REF!</definedName>
    <definedName name="ATCFMP_2_39" localSheetId="0">#REF!</definedName>
    <definedName name="ATCFMP_2_39">#REF!</definedName>
    <definedName name="ATCFMP_2_41" localSheetId="0">#REF!</definedName>
    <definedName name="ATCFMP_2_41">#REF!</definedName>
    <definedName name="ATCFMP_2_5" localSheetId="0">#REF!</definedName>
    <definedName name="ATCFMP_2_5">#REF!</definedName>
    <definedName name="ATCFMP_2_6" localSheetId="0">#REF!</definedName>
    <definedName name="ATCFMP_2_6">#REF!</definedName>
    <definedName name="ATCFMP_2_9" localSheetId="0">#REF!</definedName>
    <definedName name="ATCFMP_2_9">#REF!</definedName>
    <definedName name="ATCFMP_20">'[20]compar jgy'!$B$1:$H$105</definedName>
    <definedName name="ATCFMP_21">'[20]COMPARE AG'!$B$1:$H$106</definedName>
    <definedName name="ATCFMP_3" localSheetId="0">#REF!</definedName>
    <definedName name="ATCFMP_3">#REF!</definedName>
    <definedName name="ATCFMP_3_10" localSheetId="0">#REF!</definedName>
    <definedName name="ATCFMP_3_10">#REF!</definedName>
    <definedName name="ATCFMP_3_11" localSheetId="0">#REF!</definedName>
    <definedName name="ATCFMP_3_11">#REF!</definedName>
    <definedName name="ATCFMP_3_16" localSheetId="0">#REF!</definedName>
    <definedName name="ATCFMP_3_16">#REF!</definedName>
    <definedName name="ATCFMP_3_39" localSheetId="0">#REF!</definedName>
    <definedName name="ATCFMP_3_39">#REF!</definedName>
    <definedName name="ATCFMP_3_41" localSheetId="0">#REF!</definedName>
    <definedName name="ATCFMP_3_41">#REF!</definedName>
    <definedName name="ATCFMP_3_5" localSheetId="0">#REF!</definedName>
    <definedName name="ATCFMP_3_5">#REF!</definedName>
    <definedName name="ATCFMP_3_6" localSheetId="0">#REF!</definedName>
    <definedName name="ATCFMP_3_6">#REF!</definedName>
    <definedName name="ATCFMP_3_9" localSheetId="0">#REF!</definedName>
    <definedName name="ATCFMP_3_9">#REF!</definedName>
    <definedName name="ATCFMP_36" localSheetId="0">#REF!</definedName>
    <definedName name="ATCFMP_36">#REF!</definedName>
    <definedName name="ATCFMP_38" localSheetId="0">#REF!</definedName>
    <definedName name="ATCFMP_38">#REF!</definedName>
    <definedName name="ATCFMP_39" localSheetId="0">#REF!</definedName>
    <definedName name="ATCFMP_39">#REF!</definedName>
    <definedName name="ATCFMP_4" localSheetId="0">#REF!</definedName>
    <definedName name="ATCFMP_4">#REF!</definedName>
    <definedName name="ATCFMP_4_5" localSheetId="0">#REF!</definedName>
    <definedName name="ATCFMP_4_5">#REF!</definedName>
    <definedName name="ATCFMP_4_6" localSheetId="0">#REF!</definedName>
    <definedName name="ATCFMP_4_6">#REF!</definedName>
    <definedName name="ATCFMP_4_9" localSheetId="0">#REF!</definedName>
    <definedName name="ATCFMP_4_9">#REF!</definedName>
    <definedName name="ATCFMP_40" localSheetId="0">#REF!</definedName>
    <definedName name="ATCFMP_40">#REF!</definedName>
    <definedName name="ATCFMP_41" localSheetId="0">#REF!</definedName>
    <definedName name="ATCFMP_41">#REF!</definedName>
    <definedName name="ATCFMP_42" localSheetId="0">#REF!</definedName>
    <definedName name="ATCFMP_42">#REF!</definedName>
    <definedName name="ATCFMP_43" localSheetId="0">#REF!</definedName>
    <definedName name="ATCFMP_43">#REF!</definedName>
    <definedName name="ATCFMP_5_5" localSheetId="0">#REF!</definedName>
    <definedName name="ATCFMP_5_5">#REF!</definedName>
    <definedName name="ATCFMP_5_6" localSheetId="0">#REF!</definedName>
    <definedName name="ATCFMP_5_6">#REF!</definedName>
    <definedName name="ATCFMP_5_9" localSheetId="0">#REF!</definedName>
    <definedName name="ATCFMP_5_9">#REF!</definedName>
    <definedName name="ATCFMP_6_5" localSheetId="0">#REF!</definedName>
    <definedName name="ATCFMP_6_5">#REF!</definedName>
    <definedName name="ATCFMP_6_6" localSheetId="0">#REF!</definedName>
    <definedName name="ATCFMP_6_6">#REF!</definedName>
    <definedName name="ATCFMP_6_9" localSheetId="0">#REF!</definedName>
    <definedName name="ATCFMP_6_9">#REF!</definedName>
    <definedName name="ATCFMP_7_6" localSheetId="0">#REF!</definedName>
    <definedName name="ATCFMP_7_6">#REF!</definedName>
    <definedName name="ATCFMP_8_6" localSheetId="0">#REF!</definedName>
    <definedName name="ATCFMP_8_6">#REF!</definedName>
    <definedName name="ATCFMP_9_6" localSheetId="0">#REF!</definedName>
    <definedName name="ATCFMP_9_6">#REF!</definedName>
    <definedName name="CMTHLOSS_12" localSheetId="0">#REF!</definedName>
    <definedName name="CMTHLOSS_12">#REF!</definedName>
    <definedName name="CMTHLOSS_2" localSheetId="0">#REF!</definedName>
    <definedName name="CMTHLOSS_2">#REF!</definedName>
    <definedName name="CMTHLOSS_3" localSheetId="0">#REF!</definedName>
    <definedName name="CMTHLOSS_3">#REF!</definedName>
    <definedName name="CMTHLOSS_36" localSheetId="0">#REF!</definedName>
    <definedName name="CMTHLOSS_36">#REF!</definedName>
    <definedName name="ControlOfCisternCapacityInLitres" localSheetId="0">#REF!</definedName>
    <definedName name="ControlOfCisternCapacityInLitres">#REF!</definedName>
    <definedName name="CTDCOMP_2" localSheetId="0">#REF!</definedName>
    <definedName name="CTDCOMP_2">#REF!</definedName>
    <definedName name="CTDCOMP_3" localSheetId="0">#REF!</definedName>
    <definedName name="CTDCOMP_3">#REF!</definedName>
    <definedName name="cwctat" localSheetId="15">#REF!</definedName>
    <definedName name="cwctat" localSheetId="0">#REF!</definedName>
    <definedName name="cwctat">#REF!</definedName>
    <definedName name="cwctat_1" localSheetId="0">#REF!</definedName>
    <definedName name="cwctat_1">#REF!</definedName>
    <definedName name="cwctat_11" localSheetId="0">#REF!</definedName>
    <definedName name="cwctat_11">#REF!</definedName>
    <definedName name="cwctat_2" localSheetId="0">#REF!</definedName>
    <definedName name="cwctat_2">#REF!</definedName>
    <definedName name="cwctat_6" localSheetId="0">#REF!</definedName>
    <definedName name="cwctat_6">#REF!</definedName>
    <definedName name="CYPMNT_2" localSheetId="0">#REF!</definedName>
    <definedName name="CYPMNT_2">#REF!</definedName>
    <definedName name="CYPMNT_3" localSheetId="0">#REF!</definedName>
    <definedName name="CYPMNT_3">#REF!</definedName>
    <definedName name="CYPMNT_36" localSheetId="0">#REF!</definedName>
    <definedName name="CYPMNT_36">#REF!</definedName>
    <definedName name="D" localSheetId="15">#REF!</definedName>
    <definedName name="D" localSheetId="0">#REF!</definedName>
    <definedName name="D">#REF!</definedName>
    <definedName name="D_1" localSheetId="0">#REF!</definedName>
    <definedName name="D_1">#REF!</definedName>
    <definedName name="D_11" localSheetId="0">#REF!</definedName>
    <definedName name="D_11">#REF!</definedName>
    <definedName name="D_2" localSheetId="0">#REF!</definedName>
    <definedName name="D_2">#REF!</definedName>
    <definedName name="D_6" localSheetId="0">#REF!</definedName>
    <definedName name="D_6">#REF!</definedName>
    <definedName name="_xlnm.Database" localSheetId="0">#REF!</definedName>
    <definedName name="_xlnm.Database" localSheetId="2">#REF!</definedName>
    <definedName name="_xlnm.Database" localSheetId="16">#REF!</definedName>
    <definedName name="_xlnm.Database">#REF!</definedName>
    <definedName name="DATE" localSheetId="0">[22]LMAIN!#REF!</definedName>
    <definedName name="DATE">[22]LMAIN!#REF!</definedName>
    <definedName name="DATE_1" localSheetId="0">[22]LMAIN!#REF!</definedName>
    <definedName name="DATE_1">[22]LMAIN!#REF!</definedName>
    <definedName name="DATE1" localSheetId="0">[22]LMAIN!#REF!</definedName>
    <definedName name="DATE1">[22]LMAIN!#REF!</definedName>
    <definedName name="DATE1_1" localSheetId="0">[22]LMAIN!#REF!</definedName>
    <definedName name="DATE1_1">[22]LMAIN!#REF!</definedName>
    <definedName name="dfd" localSheetId="11" hidden="1">{"'Sheet1'!$A$4386:$N$4591"}</definedName>
    <definedName name="dfd" localSheetId="3" hidden="1">{"'Sheet1'!$A$4386:$N$4591"}</definedName>
    <definedName name="dfd" localSheetId="0" hidden="1">{"'Sheet1'!$A$4386:$N$4591"}</definedName>
    <definedName name="dfd" hidden="1">{"'Sheet1'!$A$4386:$N$4591"}</definedName>
    <definedName name="DMTHLOS_17" localSheetId="0">#REF!</definedName>
    <definedName name="DMTHLOS_17">#REF!</definedName>
    <definedName name="Document_array_3">NA()</definedName>
    <definedName name="DT" localSheetId="15">#REF!</definedName>
    <definedName name="DT" localSheetId="0">#REF!</definedName>
    <definedName name="DT">#REF!</definedName>
    <definedName name="DT_1" localSheetId="0">#REF!</definedName>
    <definedName name="DT_1">#REF!</definedName>
    <definedName name="DT_11" localSheetId="0">#REF!</definedName>
    <definedName name="DT_11">#REF!</definedName>
    <definedName name="DT_2" localSheetId="0">#REF!</definedName>
    <definedName name="DT_2">#REF!</definedName>
    <definedName name="DT_6" localSheetId="0">#REF!</definedName>
    <definedName name="DT_6">#REF!</definedName>
    <definedName name="DTT" localSheetId="15">#REF!</definedName>
    <definedName name="DTT" localSheetId="0">#REF!</definedName>
    <definedName name="DTT">#REF!</definedName>
    <definedName name="DTT_1" localSheetId="0">#REF!</definedName>
    <definedName name="DTT_1">#REF!</definedName>
    <definedName name="DTT_11" localSheetId="0">#REF!</definedName>
    <definedName name="DTT_11">#REF!</definedName>
    <definedName name="DTT_2" localSheetId="0">#REF!</definedName>
    <definedName name="DTT_2">#REF!</definedName>
    <definedName name="DTT_6" localSheetId="0">#REF!</definedName>
    <definedName name="DTT_6">#REF!</definedName>
    <definedName name="ert" localSheetId="0">#REF!</definedName>
    <definedName name="ert" localSheetId="2">#REF!</definedName>
    <definedName name="ert">#REF!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6" localSheetId="0">#REF!</definedName>
    <definedName name="Excel_BuiltIn__FilterDatabase_1_6">#REF!</definedName>
    <definedName name="Excel_BuiltIn__FilterDatabase_1_9" localSheetId="0">#REF!</definedName>
    <definedName name="Excel_BuiltIn__FilterDatabase_1_9">#REF!</definedName>
    <definedName name="Excel_BuiltIn__FilterDatabase_10" localSheetId="0">#REF!</definedName>
    <definedName name="Excel_BuiltIn__FilterDatabase_10">#REF!</definedName>
    <definedName name="Excel_BuiltIn__FilterDatabase_11" localSheetId="0">#REF!</definedName>
    <definedName name="Excel_BuiltIn__FilterDatabase_11">#REF!</definedName>
    <definedName name="Excel_BuiltIn__FilterDatabase_11_1" localSheetId="0">#REF!</definedName>
    <definedName name="Excel_BuiltIn__FilterDatabase_11_1">#REF!</definedName>
    <definedName name="Excel_BuiltIn__FilterDatabase_15" localSheetId="0">#REF!</definedName>
    <definedName name="Excel_BuiltIn__FilterDatabase_15">#REF!</definedName>
    <definedName name="Excel_BuiltIn__FilterDatabase_17" localSheetId="0">#REF!</definedName>
    <definedName name="Excel_BuiltIn__FilterDatabase_17">#REF!</definedName>
    <definedName name="Excel_BuiltIn__FilterDatabase_17_10" localSheetId="0">#REF!</definedName>
    <definedName name="Excel_BuiltIn__FilterDatabase_17_10">#REF!</definedName>
    <definedName name="Excel_BuiltIn__FilterDatabase_17_11" localSheetId="0">#REF!</definedName>
    <definedName name="Excel_BuiltIn__FilterDatabase_17_11">#REF!</definedName>
    <definedName name="Excel_BuiltIn__FilterDatabase_17_8" localSheetId="0">#REF!</definedName>
    <definedName name="Excel_BuiltIn__FilterDatabase_17_8">#REF!</definedName>
    <definedName name="Excel_BuiltIn__FilterDatabase_17_9" localSheetId="0">#REF!</definedName>
    <definedName name="Excel_BuiltIn__FilterDatabase_17_9">#REF!</definedName>
    <definedName name="Excel_BuiltIn__FilterDatabase_18" localSheetId="0">#REF!</definedName>
    <definedName name="Excel_BuiltIn__FilterDatabase_18">#REF!</definedName>
    <definedName name="Excel_BuiltIn__FilterDatabase_18_10" localSheetId="0">#REF!</definedName>
    <definedName name="Excel_BuiltIn__FilterDatabase_18_10">#REF!</definedName>
    <definedName name="Excel_BuiltIn__FilterDatabase_18_11" localSheetId="0">#REF!</definedName>
    <definedName name="Excel_BuiltIn__FilterDatabase_18_11">#REF!</definedName>
    <definedName name="Excel_BuiltIn__FilterDatabase_18_8" localSheetId="0">#REF!</definedName>
    <definedName name="Excel_BuiltIn__FilterDatabase_18_8">#REF!</definedName>
    <definedName name="Excel_BuiltIn__FilterDatabase_18_9" localSheetId="0">#REF!</definedName>
    <definedName name="Excel_BuiltIn__FilterDatabase_18_9">#REF!</definedName>
    <definedName name="Excel_BuiltIn__FilterDatabase_2" localSheetId="0">#REF!</definedName>
    <definedName name="Excel_BuiltIn__FilterDatabase_2">#REF!</definedName>
    <definedName name="Excel_BuiltIn__FilterDatabase_36" localSheetId="0">#REF!</definedName>
    <definedName name="Excel_BuiltIn__FilterDatabase_36">#REF!</definedName>
    <definedName name="Excel_BuiltIn__FilterDatabase_4" localSheetId="0">[23]PRO_39_C!#REF!</definedName>
    <definedName name="Excel_BuiltIn__FilterDatabase_4">[23]PRO_39_C!#REF!</definedName>
    <definedName name="Excel_BuiltIn__FilterDatabase_9" localSheetId="0">#REF!</definedName>
    <definedName name="Excel_BuiltIn__FilterDatabase_9">#REF!</definedName>
    <definedName name="Excel_BuiltIn_Database" localSheetId="15">#REF!</definedName>
    <definedName name="Excel_BuiltIn_Database" localSheetId="0">#REF!</definedName>
    <definedName name="Excel_BuiltIn_Database" localSheetId="2">#REF!</definedName>
    <definedName name="Excel_BuiltIn_Database">#REF!</definedName>
    <definedName name="Excel_BuiltIn_Database_1" localSheetId="0">#REF!</definedName>
    <definedName name="Excel_BuiltIn_Database_1">#REF!</definedName>
    <definedName name="Excel_BuiltIn_Database_1_11" localSheetId="0">#REF!</definedName>
    <definedName name="Excel_BuiltIn_Database_1_11">#REF!</definedName>
    <definedName name="Excel_BuiltIn_Database_1_6" localSheetId="0">#REF!</definedName>
    <definedName name="Excel_BuiltIn_Database_1_6">#REF!</definedName>
    <definedName name="Excel_BuiltIn_Database_15" localSheetId="0">#REF!</definedName>
    <definedName name="Excel_BuiltIn_Database_15">#REF!</definedName>
    <definedName name="Excel_BuiltIn_Database_16" localSheetId="0">#REF!</definedName>
    <definedName name="Excel_BuiltIn_Database_16">#REF!</definedName>
    <definedName name="Excel_BuiltIn_Database_17" localSheetId="0">#REF!</definedName>
    <definedName name="Excel_BuiltIn_Database_17">#REF!</definedName>
    <definedName name="Excel_BuiltIn_Database_18" localSheetId="0">#REF!</definedName>
    <definedName name="Excel_BuiltIn_Database_18">#REF!</definedName>
    <definedName name="Excel_BuiltIn_Database_20" localSheetId="0">#REF!</definedName>
    <definedName name="Excel_BuiltIn_Database_20">#REF!</definedName>
    <definedName name="Excel_BuiltIn_Database_51" localSheetId="0">#REF!</definedName>
    <definedName name="Excel_BuiltIn_Database_51" localSheetId="2">#REF!</definedName>
    <definedName name="Excel_BuiltIn_Database_51">#REF!</definedName>
    <definedName name="Excel_BuiltIn_Database_52" localSheetId="0">#REF!</definedName>
    <definedName name="Excel_BuiltIn_Database_52" localSheetId="2">#REF!</definedName>
    <definedName name="Excel_BuiltIn_Database_52">#REF!</definedName>
    <definedName name="Excel_BuiltIn_Print_Area_1" localSheetId="15">'accd-2'!$A$1:$M$749</definedName>
    <definedName name="Excel_BuiltIn_Print_Area_1" localSheetId="0">#REF!</definedName>
    <definedName name="Excel_BuiltIn_Print_Area_1">#REF!</definedName>
    <definedName name="Excel_BuiltIn_Print_Area_1_11" localSheetId="0">#REF!</definedName>
    <definedName name="Excel_BuiltIn_Print_Area_1_11">#REF!</definedName>
    <definedName name="Excel_BuiltIn_Print_Area_2" localSheetId="0">#REF!</definedName>
    <definedName name="Excel_BuiltIn_Print_Area_2">#REF!</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1" localSheetId="0">#REF!</definedName>
    <definedName name="Excel_BuiltIn_Print_Area_9_11">#REF!</definedName>
    <definedName name="Excel_BuiltIn_Print_Area_9_6" localSheetId="0">#REF!</definedName>
    <definedName name="Excel_BuiltIn_Print_Area_9_6">#REF!</definedName>
    <definedName name="Excel_BuiltIn_Print_Titles_10_1" localSheetId="0">#REF!,#REF!</definedName>
    <definedName name="Excel_BuiltIn_Print_Titles_10_1">#REF!,#REF!</definedName>
    <definedName name="Excel_BuiltIn_Print_Titles_11">[24]SuvP_Ltg_Catwise!$D$1:$D$65484,[24]SuvP_Ltg_Catwise!$A$1:$IV$6</definedName>
    <definedName name="Excel_BuiltIn_Print_Titles_11_1">[25]SuvP_Ltg_Catwise!$D$1:$D$65484,[25]SuvP_Ltg_Catwise!$A$1:$IV$6</definedName>
    <definedName name="Excel_BuiltIn_Print_Titles_11_11">[24]SuvP_Ltg_Catwise!$D$1:$D$65484,[24]SuvP_Ltg_Catwise!$A$1:$IV$6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[24]PP_Ltg_Catwise!$D$1:$D$65479,[24]PP_Ltg_Catwise!$A$1:$IV$6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0">'[26]T_D COMP'!$A$1:$B$65536,'[26]T_D COMP'!#REF!</definedName>
    <definedName name="Excel_BuiltIn_Print_Titles_2">'[26]T_D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0">'[26]T_D COMP'!$A$1:$B$65536,'[26]T_D COMP'!#REF!</definedName>
    <definedName name="Excel_BuiltIn_Print_Titles_2_9">'[26]T_D COMP'!$A$1:$B$65536,'[26]T_D COMP'!#REF!</definedName>
    <definedName name="Excel_BuiltIn_Print_Titles_5">'[24]SuvP_Ind_Catwise '!$D$1:$D$65484,'[24]SuvP_Ind_Catwise '!$A$1:$IV$6</definedName>
    <definedName name="Excel_BuiltIn_Print_Titles_5_1">'[25]SuvP_Ind_Catwise '!$D$1:$D$65484,'[25]SuvP_Ind_Catwise '!$A$1:$IV$6</definedName>
    <definedName name="Excel_BuiltIn_Print_Titles_5_11">'[24]SuvP_Ind_Catwise '!$D$1:$D$65484,'[24]SuvP_Ind_Catwise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'[24]PP_Ind_Catwise '!$A$1:$D$65484,'[24]PP_Ind_Catwise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0">#REF!</definedName>
    <definedName name="Excel1223" localSheetId="2">#REF!</definedName>
    <definedName name="Excel1223">#REF!</definedName>
    <definedName name="H" localSheetId="0">#REF!</definedName>
    <definedName name="H">#REF!</definedName>
    <definedName name="hht" localSheetId="11" hidden="1">{"'Sheet1'!$A$4386:$N$4591"}</definedName>
    <definedName name="hht" localSheetId="0" hidden="1">{"'Sheet1'!$A$4386:$N$4591"}</definedName>
    <definedName name="hht" hidden="1">{"'Sheet1'!$A$4386:$N$4591"}</definedName>
    <definedName name="HT" localSheetId="11" hidden="1">{"'Sheet1'!$A$4386:$N$4591"}</definedName>
    <definedName name="HT" localSheetId="3" hidden="1">{"'Sheet1'!$A$4386:$N$4591"}</definedName>
    <definedName name="HT" localSheetId="0" hidden="1">{"'Sheet1'!$A$4386:$N$4591"}</definedName>
    <definedName name="HT" hidden="1">{"'Sheet1'!$A$4386:$N$4591"}</definedName>
    <definedName name="HTML_CodePage" hidden="1">1252</definedName>
    <definedName name="HTML_Control" localSheetId="11" hidden="1">{"'Sheet1'!$A$4386:$N$4591"}</definedName>
    <definedName name="HTML_Control" localSheetId="3" hidden="1">{"'Sheet1'!$A$4386:$N$4591"}</definedName>
    <definedName name="HTML_Control" localSheetId="15" hidden="1">{"'Sheet1'!$A$4386:$N$4591"}</definedName>
    <definedName name="HTML_Control" localSheetId="14" hidden="1">{"'Sheet1'!$A$4386:$N$4591"}</definedName>
    <definedName name="HTML_Control" localSheetId="13" hidden="1">{"'Sheet1'!$A$4386:$N$4591"}</definedName>
    <definedName name="HTML_Control" localSheetId="0" hidden="1">{"'Sheet1'!$A$4386:$N$4591"}</definedName>
    <definedName name="HTML_Control" localSheetId="9" hidden="1">{"'Sheet1'!$A$4386:$N$4591"}</definedName>
    <definedName name="HTML_Control" localSheetId="10" hidden="1">{"'Sheet1'!$A$4386:$N$4591"}</definedName>
    <definedName name="HTML_Control" localSheetId="7" hidden="1">{"'Sheet1'!$A$4386:$N$4591"}</definedName>
    <definedName name="HTML_Control" localSheetId="2" hidden="1">{"'Sheet1'!$A$4386:$N$4591"}</definedName>
    <definedName name="HTML_Control" localSheetId="16" hidden="1">{"'Sheet1'!$A$4386:$N$4591"}</definedName>
    <definedName name="HTML_Control" hidden="1">{"'Sheet1'!$A$4386:$N$4591"}</definedName>
    <definedName name="HTML_Control_1" localSheetId="11" hidden="1">{"'Sheet1'!$A$4386:$N$4591"}</definedName>
    <definedName name="HTML_Control_1" localSheetId="3" hidden="1">{"'Sheet1'!$A$4386:$N$4591"}</definedName>
    <definedName name="HTML_Control_1" localSheetId="0" hidden="1">{"'Sheet1'!$A$4386:$N$4591"}</definedName>
    <definedName name="HTML_Control_1" hidden="1">{"'Sheet1'!$A$4386:$N$4591"}</definedName>
    <definedName name="HTML_Control_2" localSheetId="11" hidden="1">{"'Sheet1'!$A$4386:$N$4591"}</definedName>
    <definedName name="HTML_Control_2" localSheetId="3" hidden="1">{"'Sheet1'!$A$4386:$N$4591"}</definedName>
    <definedName name="HTML_Control_2" localSheetId="0" hidden="1">{"'Sheet1'!$A$4386:$N$4591"}</definedName>
    <definedName name="HTML_Control_2" hidden="1">{"'Sheet1'!$A$4386:$N$4591"}</definedName>
    <definedName name="HTML_Control_3" localSheetId="11" hidden="1">{"'Sheet1'!$A$4386:$N$4591"}</definedName>
    <definedName name="HTML_Control_3" localSheetId="3" hidden="1">{"'Sheet1'!$A$4386:$N$4591"}</definedName>
    <definedName name="HTML_Control_3" localSheetId="0" hidden="1">{"'Sheet1'!$A$4386:$N$4591"}</definedName>
    <definedName name="HTML_Control_3" hidden="1">{"'Sheet1'!$A$4386:$N$4591"}</definedName>
    <definedName name="HTML_Control_4" localSheetId="11" hidden="1">{"'Sheet1'!$A$4386:$N$4591"}</definedName>
    <definedName name="HTML_Control_4" localSheetId="3" hidden="1">{"'Sheet1'!$A$4386:$N$4591"}</definedName>
    <definedName name="HTML_Control_4" localSheetId="0" hidden="1">{"'Sheet1'!$A$4386:$N$4591"}</definedName>
    <definedName name="HTML_Control_4" hidden="1">{"'Sheet1'!$A$4386:$N$4591"}</definedName>
    <definedName name="HTML_Control_5" localSheetId="11" hidden="1">{"'Sheet1'!$A$4386:$N$4591"}</definedName>
    <definedName name="HTML_Control_5" localSheetId="3"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1" hidden="1">{"'Sheet1'!$A$4386:$N$4591"}</definedName>
    <definedName name="j" localSheetId="3" hidden="1">{"'Sheet1'!$A$4386:$N$4591"}</definedName>
    <definedName name="j" localSheetId="0" hidden="1">{"'Sheet1'!$A$4386:$N$4591"}</definedName>
    <definedName name="j" hidden="1">{"'Sheet1'!$A$4386:$N$4591"}</definedName>
    <definedName name="jjj" localSheetId="11" hidden="1">{"'Sheet1'!$A$4386:$N$4591"}</definedName>
    <definedName name="jjj" localSheetId="3" hidden="1">{"'Sheet1'!$A$4386:$N$4591"}</definedName>
    <definedName name="jjj" localSheetId="0" hidden="1">{"'Sheet1'!$A$4386:$N$4591"}</definedName>
    <definedName name="jjj" hidden="1">{"'Sheet1'!$A$4386:$N$4591"}</definedName>
    <definedName name="k" localSheetId="11" hidden="1">{"'Sheet1'!$A$4386:$N$4591"}</definedName>
    <definedName name="k" localSheetId="0" hidden="1">{"'Sheet1'!$A$4386:$N$4591"}</definedName>
    <definedName name="k" hidden="1">{"'Sheet1'!$A$4386:$N$4591"}</definedName>
    <definedName name="ltg" localSheetId="11" hidden="1">#REF!</definedName>
    <definedName name="ltg" localSheetId="0" hidden="1">#REF!</definedName>
    <definedName name="ltg" hidden="1">#REF!</definedName>
    <definedName name="Man" hidden="1">[2]zpF0001!$E$39:$E$78</definedName>
    <definedName name="oil" hidden="1">[2]zpF0001!$A$39:$CB$78</definedName>
    <definedName name="OO" localSheetId="0">#REF!</definedName>
    <definedName name="OO">#REF!</definedName>
    <definedName name="oooo" localSheetId="0">#REF!</definedName>
    <definedName name="oooo">#REF!</definedName>
    <definedName name="P8V" localSheetId="0">#REF!</definedName>
    <definedName name="P8V">#REF!</definedName>
    <definedName name="po" hidden="1">[2]zpF0001!$E$39:$E$78</definedName>
    <definedName name="pptat" localSheetId="15">#REF!</definedName>
    <definedName name="pptat" localSheetId="0">#REF!</definedName>
    <definedName name="pptat">#REF!</definedName>
    <definedName name="pptat_1" localSheetId="0">#REF!</definedName>
    <definedName name="pptat_1">#REF!</definedName>
    <definedName name="pptat_11" localSheetId="0">#REF!</definedName>
    <definedName name="pptat_11">#REF!</definedName>
    <definedName name="pptat_2" localSheetId="0">#REF!</definedName>
    <definedName name="pptat_2">#REF!</definedName>
    <definedName name="pptat_6" localSheetId="0">#REF!</definedName>
    <definedName name="pptat_6">#REF!</definedName>
    <definedName name="PR5IND3" localSheetId="15">#REF!</definedName>
    <definedName name="PR5IND3" localSheetId="0">#REF!</definedName>
    <definedName name="PR5IND3">#REF!</definedName>
    <definedName name="PR5IND3_1" localSheetId="0">#REF!</definedName>
    <definedName name="PR5IND3_1">#REF!</definedName>
    <definedName name="PR5IND5" localSheetId="15">#REF!</definedName>
    <definedName name="PR5IND5" localSheetId="0">#REF!</definedName>
    <definedName name="PR5IND5">#REF!</definedName>
    <definedName name="PR5IND5_1" localSheetId="0">#REF!</definedName>
    <definedName name="PR5IND5_1">#REF!</definedName>
    <definedName name="PR5LTG3" localSheetId="15">#REF!</definedName>
    <definedName name="PR5LTG3" localSheetId="0">#REF!</definedName>
    <definedName name="PR5LTG3">#REF!</definedName>
    <definedName name="PR5LTG3_1" localSheetId="0">#REF!</definedName>
    <definedName name="PR5LTG3_1">#REF!</definedName>
    <definedName name="PR5LTG5" localSheetId="15">#REF!</definedName>
    <definedName name="PR5LTG5" localSheetId="0">#REF!</definedName>
    <definedName name="PR5LTG5">#REF!</definedName>
    <definedName name="PR5LTG5_1" localSheetId="0">#REF!</definedName>
    <definedName name="PR5LTG5_1">#REF!</definedName>
    <definedName name="_xlnm.Print_Area" localSheetId="4">'004'!$A$1:$D$18</definedName>
    <definedName name="_xlnm.Print_Area" localSheetId="5">'005'!$A$1:$H$16</definedName>
    <definedName name="_xlnm.Print_Area" localSheetId="15">'accd-2'!$A$1:$N$753</definedName>
    <definedName name="_xlnm.Print_Area" localSheetId="14">Accident!$A$1:$G$26</definedName>
    <definedName name="_xlnm.Print_Area" localSheetId="13">'Accident (2)'!$A$1:$S$70</definedName>
    <definedName name="_xlnm.Print_Area" localSheetId="0">INDEX!$A$1:$D$21</definedName>
    <definedName name="_xlnm.Print_Area" localSheetId="8">'SoP 010-013 AG'!$A$1:$J$87</definedName>
    <definedName name="_xlnm.Print_Area" localSheetId="9">'SoP 010-013 JGY'!$A$1:$J$88</definedName>
    <definedName name="_xlnm.Print_Area" localSheetId="10">'SoP 010-013 other than AG &amp; JGY'!$A$1:$J$87</definedName>
    <definedName name="_xlnm.Print_Area" localSheetId="7">'SoP 010-013 Overall'!$A$1:$J$86</definedName>
    <definedName name="_xlnm.Print_Area" localSheetId="2">'SoP001'!$A$1:$L$20</definedName>
    <definedName name="_xlnm.Print_Area" localSheetId="16">'SoP016'!$A$1:$H$34</definedName>
    <definedName name="_xlnm.Print_Area" localSheetId="18">'SoP018'!$A$1:$F$17</definedName>
    <definedName name="_xlnm.Print_Area" localSheetId="19">'SoP019'!$A$1:$F$17</definedName>
    <definedName name="PRINT_AREA_MI" localSheetId="0">#REF!</definedName>
    <definedName name="PRINT_AREA_MI">#REF!</definedName>
    <definedName name="_xlnm.Print_Titles" localSheetId="15">'accd-2'!$1:$5</definedName>
    <definedName name="_xlnm.Print_Titles" localSheetId="14">Accident!#REF!</definedName>
    <definedName name="_xlnm.Print_Titles" localSheetId="13">'Accident (2)'!$1:$5</definedName>
    <definedName name="_xlnm.Print_Titles" localSheetId="16">'SoP016'!$4:$8</definedName>
    <definedName name="q" localSheetId="15">[27]shp_T_D_drive!$A$1:$AE$31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11" hidden="1">{"'Sheet1'!$A$4386:$N$4591"}</definedName>
    <definedName name="ra.city" localSheetId="3" hidden="1">{"'Sheet1'!$A$4386:$N$4591"}</definedName>
    <definedName name="ra.city" localSheetId="15" hidden="1">{"'Sheet1'!$A$4386:$N$4591"}</definedName>
    <definedName name="ra.city" localSheetId="0" hidden="1">{"'Sheet1'!$A$4386:$N$4591"}</definedName>
    <definedName name="ra.city" hidden="1">{"'Sheet1'!$A$4386:$N$4591"}</definedName>
    <definedName name="REN" localSheetId="0">'[31]SUM-04-05'!#REF!</definedName>
    <definedName name="REN">'[31]SUM-04-05'!#REF!</definedName>
    <definedName name="RngSteel">[32]CDSteelMaster!$B$3:$S$12</definedName>
    <definedName name="S" localSheetId="15">#REF!</definedName>
    <definedName name="S" localSheetId="0">#REF!</definedName>
    <definedName name="S">#REF!</definedName>
    <definedName name="S_1" localSheetId="0">#REF!</definedName>
    <definedName name="S_1">#REF!</definedName>
    <definedName name="S_11" localSheetId="0">#REF!</definedName>
    <definedName name="S_11">#REF!</definedName>
    <definedName name="S_2" localSheetId="0">#REF!</definedName>
    <definedName name="S_2">#REF!</definedName>
    <definedName name="S_6" localSheetId="0">#REF!</definedName>
    <definedName name="S_6">#REF!</definedName>
    <definedName name="SI_1">#N/A</definedName>
    <definedName name="SI_2">#N/A</definedName>
    <definedName name="ss" localSheetId="15">[12]shp_T_D_drive!$A$1:$AE$31</definedName>
    <definedName name="ss">[12]shp_T_D_drive!$A$1:$AE$31</definedName>
    <definedName name="ss_10">[12]shp_T_D_drive!$A$1:$AE$31</definedName>
    <definedName name="ss_11">[12]shp_T_D_drive!$A$1:$AE$31</definedName>
    <definedName name="ss_17">[13]shp_T_D_drive!$A$1:$AE$31</definedName>
    <definedName name="ss_18">[13]shp_T_D_drive!$A$1:$AE$31</definedName>
    <definedName name="ss_2">[14]shp_T_D_drive!$A$1:$AE$31</definedName>
    <definedName name="ss_5">[14]shp_T_D_drive!$A$1:$AE$31</definedName>
    <definedName name="ss_51">[15]shp_T_D_drive!$A$1:$AE$31</definedName>
    <definedName name="ss_52">[15]shp_T_D_drive!$A$1:$AE$31</definedName>
    <definedName name="ss_7">[13]shp_T_D_drive!$A$1:$AE$31</definedName>
    <definedName name="ss_8">[12]shp_T_D_drive!$A$1:$AE$31</definedName>
    <definedName name="ss_9">[12]shp_T_D_drive!$A$1:$AE$31</definedName>
    <definedName name="t" localSheetId="15">[12]shp_T_D_drive!$A$1:$AE$31</definedName>
    <definedName name="t">[12]shp_T_D_drive!$A$1:$AE$31</definedName>
    <definedName name="t_10">[12]shp_T_D_drive!$A$1:$AE$31</definedName>
    <definedName name="t_11">[12]shp_T_D_drive!$A$1:$AE$31</definedName>
    <definedName name="t_17">[13]shp_T_D_drive!$A$1:$AE$31</definedName>
    <definedName name="t_18">[13]shp_T_D_drive!$A$1:$AE$31</definedName>
    <definedName name="t_2">[14]shp_T_D_drive!$A$1:$AE$31</definedName>
    <definedName name="t_5">[14]shp_T_D_drive!$A$1:$AE$31</definedName>
    <definedName name="t_51">[15]shp_T_D_drive!$A$1:$AE$31</definedName>
    <definedName name="t_52">[15]shp_T_D_drive!$A$1:$AE$31</definedName>
    <definedName name="t_7">[13]shp_T_D_drive!$A$1:$AE$31</definedName>
    <definedName name="t_8">[12]shp_T_D_drive!$A$1:$AE$31</definedName>
    <definedName name="t_9">[12]shp_T_D_drive!$A$1:$AE$31</definedName>
    <definedName name="TableName">"Dummy"</definedName>
    <definedName name="TaxTV">10%</definedName>
    <definedName name="TaxXL">5%</definedName>
    <definedName name="TC" localSheetId="15">#REF!</definedName>
    <definedName name="TC" localSheetId="0">#REF!</definedName>
    <definedName name="TC">#REF!</definedName>
    <definedName name="TC_1" localSheetId="0">#REF!</definedName>
    <definedName name="TC_1">#REF!</definedName>
    <definedName name="TC_11" localSheetId="0">#REF!</definedName>
    <definedName name="TC_11">#REF!</definedName>
    <definedName name="TC_2" localSheetId="0">#REF!</definedName>
    <definedName name="TC_2">#REF!</definedName>
    <definedName name="TC_6" localSheetId="0">#REF!</definedName>
    <definedName name="TC_6">#REF!</definedName>
    <definedName name="temp" localSheetId="11" hidden="1">{"'Sheet1'!$A$4386:$N$4591"}</definedName>
    <definedName name="temp" localSheetId="3" hidden="1">{"'Sheet1'!$A$4386:$N$4591"}</definedName>
    <definedName name="temp" localSheetId="15" hidden="1">{"'Sheet1'!$A$4386:$N$4591"}</definedName>
    <definedName name="temp" localSheetId="0" hidden="1">{"'Sheet1'!$A$4386:$N$4591"}</definedName>
    <definedName name="temp" hidden="1">{"'Sheet1'!$A$4386:$N$4591"}</definedName>
    <definedName name="tr" localSheetId="0">#REF!</definedName>
    <definedName name="tr" localSheetId="2">#REF!</definedName>
    <definedName name="tr">#REF!</definedName>
    <definedName name="TRANS" localSheetId="11" hidden="1">{"'Sheet1'!$A$4386:$N$4591"}</definedName>
    <definedName name="TRANS" localSheetId="3" hidden="1">{"'Sheet1'!$A$4386:$N$4591"}</definedName>
    <definedName name="TRANS" localSheetId="15" hidden="1">{"'Sheet1'!$A$4386:$N$4591"}</definedName>
    <definedName name="TRANS" localSheetId="0" hidden="1">{"'Sheet1'!$A$4386:$N$4591"}</definedName>
    <definedName name="TRANS" hidden="1">{"'Sheet1'!$A$4386:$N$4591"}</definedName>
    <definedName name="TRANS_1" localSheetId="11" hidden="1">{"'Sheet1'!$A$4386:$N$4591"}</definedName>
    <definedName name="TRANS_1" localSheetId="3" hidden="1">{"'Sheet1'!$A$4386:$N$4591"}</definedName>
    <definedName name="TRANS_1" localSheetId="0" hidden="1">{"'Sheet1'!$A$4386:$N$4591"}</definedName>
    <definedName name="TRANS_1" hidden="1">{"'Sheet1'!$A$4386:$N$4591"}</definedName>
    <definedName name="TRANS_2" localSheetId="11" hidden="1">{"'Sheet1'!$A$4386:$N$4591"}</definedName>
    <definedName name="TRANS_2" localSheetId="3" hidden="1">{"'Sheet1'!$A$4386:$N$4591"}</definedName>
    <definedName name="TRANS_2" localSheetId="0" hidden="1">{"'Sheet1'!$A$4386:$N$4591"}</definedName>
    <definedName name="TRANS_2" hidden="1">{"'Sheet1'!$A$4386:$N$4591"}</definedName>
    <definedName name="TRANS_3" localSheetId="11" hidden="1">{"'Sheet1'!$A$4386:$N$4591"}</definedName>
    <definedName name="TRANS_3" localSheetId="3" hidden="1">{"'Sheet1'!$A$4386:$N$4591"}</definedName>
    <definedName name="TRANS_3" localSheetId="0" hidden="1">{"'Sheet1'!$A$4386:$N$4591"}</definedName>
    <definedName name="TRANS_3" hidden="1">{"'Sheet1'!$A$4386:$N$4591"}</definedName>
    <definedName name="TRANS_4" localSheetId="11" hidden="1">{"'Sheet1'!$A$4386:$N$4591"}</definedName>
    <definedName name="TRANS_4" localSheetId="3" hidden="1">{"'Sheet1'!$A$4386:$N$4591"}</definedName>
    <definedName name="TRANS_4" localSheetId="0" hidden="1">{"'Sheet1'!$A$4386:$N$4591"}</definedName>
    <definedName name="TRANS_4" hidden="1">{"'Sheet1'!$A$4386:$N$4591"}</definedName>
    <definedName name="TRANS_5" localSheetId="11" hidden="1">{"'Sheet1'!$A$4386:$N$4591"}</definedName>
    <definedName name="TRANS_5" localSheetId="3" hidden="1">{"'Sheet1'!$A$4386:$N$4591"}</definedName>
    <definedName name="TRANS_5" localSheetId="0" hidden="1">{"'Sheet1'!$A$4386:$N$4591"}</definedName>
    <definedName name="TRANS_5" hidden="1">{"'Sheet1'!$A$4386:$N$4591"}</definedName>
    <definedName name="TST" hidden="1">'[2]mpmla wise pp0001'!$B$166:$B$172</definedName>
    <definedName name="ttrertr" localSheetId="0">#REF!</definedName>
    <definedName name="ttrertr" localSheetId="2">#REF!</definedName>
    <definedName name="ttrertr">#REF!</definedName>
    <definedName name="uyuy" localSheetId="11" hidden="1">#REF!</definedName>
    <definedName name="uyuy" localSheetId="0" hidden="1">#REF!</definedName>
    <definedName name="uyuy" hidden="1">#REF!</definedName>
    <definedName name="VG" localSheetId="11" hidden="1">{"'Sheet1'!$A$4386:$N$4591"}</definedName>
    <definedName name="VG" localSheetId="3" hidden="1">{"'Sheet1'!$A$4386:$N$4591"}</definedName>
    <definedName name="VG" localSheetId="0" hidden="1">{"'Sheet1'!$A$4386:$N$4591"}</definedName>
    <definedName name="VG" hidden="1">{"'Sheet1'!$A$4386:$N$4591"}</definedName>
    <definedName name="wctat" localSheetId="15">#REF!</definedName>
    <definedName name="wctat" localSheetId="0">#REF!</definedName>
    <definedName name="wctat">#REF!</definedName>
    <definedName name="wctat_1" localSheetId="0">#REF!</definedName>
    <definedName name="wctat_1">#REF!</definedName>
    <definedName name="wctat_11" localSheetId="0">#REF!</definedName>
    <definedName name="wctat_11">#REF!</definedName>
    <definedName name="wctat_2" localSheetId="0">#REF!</definedName>
    <definedName name="wctat_2">#REF!</definedName>
    <definedName name="wctat_6" localSheetId="0">#REF!</definedName>
    <definedName name="wctat_6">#REF!</definedName>
    <definedName name="work_pp_0601" localSheetId="0">[1]TLPPOCT!#REF!</definedName>
    <definedName name="work_pp_0601" localSheetId="8">[1]TLPPOCT!#REF!</definedName>
    <definedName name="work_pp_0601" localSheetId="9">[1]TLPPOCT!#REF!</definedName>
    <definedName name="work_pp_0601" localSheetId="10">[1]TLPPOCT!#REF!</definedName>
    <definedName name="work_pp_0601" localSheetId="7">[1]TLPPOCT!#REF!</definedName>
    <definedName name="work_pp_0601" localSheetId="2">[1]TLPPOCT!#REF!</definedName>
    <definedName name="work_pp_0601" localSheetId="16">[1]TLPPOCT!#REF!</definedName>
    <definedName name="work_pp_0601">[1]TLPPOCT!#REF!</definedName>
    <definedName name="work_pp_0601_1" localSheetId="0">[7]TLPPOCT!#REF!</definedName>
    <definedName name="work_pp_0601_1">[7]TLPPOCT!#REF!</definedName>
    <definedName name="work_pp_0601_10" localSheetId="0">[7]TLPPOCT!#REF!</definedName>
    <definedName name="work_pp_0601_10">[7]TLPPOCT!#REF!</definedName>
    <definedName name="work_pp_0601_7" localSheetId="0">[7]TLPPOCT!#REF!</definedName>
    <definedName name="work_pp_0601_7">[7]TLPPOCT!#REF!</definedName>
    <definedName name="work_pp_0601_8" localSheetId="0">[7]TLPPOCT!#REF!</definedName>
    <definedName name="work_pp_0601_8">[7]TLPPOCT!#REF!</definedName>
    <definedName name="work_pp_0601_9" localSheetId="0">[7]TLPPOCT!#REF!</definedName>
    <definedName name="work_pp_0601_9">[7]TLPPOCT!#REF!</definedName>
    <definedName name="xyz" localSheetId="11" hidden="1">'[16]mpmla wise pp01_02'!#REF!</definedName>
    <definedName name="xyz" localSheetId="15" hidden="1">'[11]mpmla wise pp01_02'!#REF!</definedName>
    <definedName name="xyz" localSheetId="14" hidden="1">'[17]mpmla wise pp01_02'!#REF!</definedName>
    <definedName name="xyz" localSheetId="13" hidden="1">'[18]mpmla wise pp01_02'!#REF!</definedName>
    <definedName name="xyz" localSheetId="0" hidden="1">'[16]mpmla wise pp01_02'!#REF!</definedName>
    <definedName name="xyz" localSheetId="2" hidden="1">'[19]mpmla wise pp01_02'!#REF!</definedName>
    <definedName name="xyz" hidden="1">'[16]mpmla wise pp01_02'!#REF!</definedName>
    <definedName name="y" localSheetId="0">#REF!</definedName>
    <definedName name="y" localSheetId="2">#REF!</definedName>
    <definedName name="y">#REF!</definedName>
    <definedName name="YASH" localSheetId="15">#REF!</definedName>
    <definedName name="YASH" localSheetId="0">#REF!</definedName>
    <definedName name="YASH">#REF!</definedName>
    <definedName name="YASH_1" localSheetId="0">#REF!</definedName>
    <definedName name="YASH_1">#REF!</definedName>
    <definedName name="YASH_11" localSheetId="0">#REF!</definedName>
    <definedName name="YASH_11">#REF!</definedName>
    <definedName name="YASH_2" localSheetId="0">#REF!</definedName>
    <definedName name="YASH_2">#REF!</definedName>
    <definedName name="YASH_6" localSheetId="0">#REF!</definedName>
    <definedName name="YASH_6">#REF!</definedName>
    <definedName name="YY" localSheetId="0">#REF!</definedName>
    <definedName name="YY">#REF!</definedName>
  </definedNames>
  <calcPr calcId="162913"/>
</workbook>
</file>

<file path=xl/calcChain.xml><?xml version="1.0" encoding="utf-8"?>
<calcChain xmlns="http://schemas.openxmlformats.org/spreadsheetml/2006/main">
  <c r="H13" i="249" l="1"/>
  <c r="C39" i="249"/>
  <c r="F56" i="249" s="1"/>
  <c r="G45" i="256" l="1"/>
  <c r="C12" i="249" l="1"/>
  <c r="H9" i="256"/>
  <c r="I9" i="256"/>
  <c r="J9" i="256"/>
  <c r="K9" i="256"/>
  <c r="L9" i="256"/>
  <c r="H10" i="256"/>
  <c r="I10" i="256"/>
  <c r="J10" i="256"/>
  <c r="K10" i="256"/>
  <c r="L10" i="256"/>
  <c r="H11" i="256"/>
  <c r="I11" i="256"/>
  <c r="J11" i="256"/>
  <c r="K11" i="256"/>
  <c r="L11" i="256"/>
  <c r="H12" i="256"/>
  <c r="I12" i="256"/>
  <c r="J12" i="256"/>
  <c r="K12" i="256"/>
  <c r="L12" i="256"/>
  <c r="H13" i="256"/>
  <c r="I13" i="256"/>
  <c r="J13" i="256"/>
  <c r="K13" i="256"/>
  <c r="L13" i="256"/>
  <c r="H14" i="256"/>
  <c r="I14" i="256"/>
  <c r="J14" i="256"/>
  <c r="K14" i="256"/>
  <c r="L14" i="256"/>
  <c r="H15" i="256"/>
  <c r="I15" i="256"/>
  <c r="J15" i="256"/>
  <c r="K15" i="256"/>
  <c r="L15" i="256"/>
  <c r="H16" i="256"/>
  <c r="I16" i="256"/>
  <c r="J16" i="256"/>
  <c r="K16" i="256"/>
  <c r="L16" i="256"/>
  <c r="H17" i="256"/>
  <c r="I17" i="256"/>
  <c r="J17" i="256"/>
  <c r="K17" i="256"/>
  <c r="L17" i="256"/>
  <c r="H18" i="256"/>
  <c r="I18" i="256"/>
  <c r="J18" i="256"/>
  <c r="K18" i="256"/>
  <c r="L18" i="256"/>
  <c r="H19" i="256"/>
  <c r="I19" i="256"/>
  <c r="J19" i="256"/>
  <c r="K19" i="256"/>
  <c r="L19" i="256"/>
  <c r="I8" i="256"/>
  <c r="J8" i="256"/>
  <c r="K8" i="256"/>
  <c r="L8" i="256"/>
  <c r="H8" i="256"/>
  <c r="L42" i="256"/>
  <c r="K42" i="256"/>
  <c r="J42" i="256"/>
  <c r="I42" i="256"/>
  <c r="H42" i="256"/>
  <c r="G42" i="256"/>
  <c r="F42" i="256"/>
  <c r="E42" i="256"/>
  <c r="D42" i="256"/>
  <c r="C42" i="256"/>
  <c r="G44" i="256" s="1"/>
  <c r="G46" i="256" s="1"/>
  <c r="M41" i="256"/>
  <c r="M40" i="256"/>
  <c r="M39" i="256"/>
  <c r="M38" i="256"/>
  <c r="M37" i="256"/>
  <c r="M36" i="256"/>
  <c r="M35" i="256"/>
  <c r="M34" i="256"/>
  <c r="M33" i="256"/>
  <c r="M32" i="256"/>
  <c r="M31" i="256"/>
  <c r="A31" i="256"/>
  <c r="A32" i="256" s="1"/>
  <c r="A33" i="256" s="1"/>
  <c r="A34" i="256" s="1"/>
  <c r="A35" i="256" s="1"/>
  <c r="A36" i="256" s="1"/>
  <c r="A37" i="256" s="1"/>
  <c r="A38" i="256" s="1"/>
  <c r="A39" i="256" s="1"/>
  <c r="A40" i="256" s="1"/>
  <c r="A41" i="256" s="1"/>
  <c r="M30" i="256"/>
  <c r="M42" i="256" l="1"/>
  <c r="F61" i="249"/>
  <c r="H41" i="249" l="1"/>
  <c r="F62" i="249" s="1"/>
  <c r="F52" i="249" l="1"/>
  <c r="F51" i="249"/>
  <c r="H50" i="249"/>
  <c r="F50" i="249"/>
  <c r="I50" i="249" s="1"/>
  <c r="F39" i="249"/>
  <c r="F53" i="249" s="1"/>
  <c r="F55" i="249" s="1"/>
  <c r="F58" i="249" s="1"/>
  <c r="G52" i="260" l="1"/>
  <c r="C28" i="236"/>
  <c r="C27" i="236"/>
  <c r="C26" i="236"/>
  <c r="C25" i="236"/>
  <c r="C24" i="236"/>
  <c r="C23" i="236"/>
  <c r="C22" i="236"/>
  <c r="C21" i="236"/>
  <c r="C20" i="236"/>
  <c r="C19" i="236"/>
  <c r="C18" i="236"/>
  <c r="L17" i="255" l="1"/>
  <c r="K17" i="255"/>
  <c r="J17" i="255"/>
  <c r="I17" i="255"/>
  <c r="H17" i="255"/>
  <c r="L17" i="254"/>
  <c r="K17" i="254"/>
  <c r="J17" i="254"/>
  <c r="I17" i="254"/>
  <c r="H17" i="254"/>
  <c r="K5" i="253" l="1"/>
  <c r="N25" i="256" l="1"/>
  <c r="N26" i="256" s="1"/>
  <c r="N24" i="256"/>
  <c r="N23" i="256"/>
  <c r="O23" i="256" s="1"/>
  <c r="O22" i="256"/>
  <c r="N22" i="256"/>
  <c r="M23" i="256"/>
  <c r="M24" i="256"/>
  <c r="M25" i="256"/>
  <c r="M22" i="256"/>
  <c r="O24" i="256" l="1"/>
  <c r="O25" i="256"/>
  <c r="C85" i="260" l="1"/>
  <c r="C84" i="260"/>
  <c r="C83" i="260"/>
  <c r="G64" i="260"/>
  <c r="C85" i="259"/>
  <c r="C84" i="259"/>
  <c r="C83" i="259"/>
  <c r="G64" i="259"/>
  <c r="C85" i="258"/>
  <c r="C84" i="258"/>
  <c r="C83" i="258"/>
  <c r="E84" i="257"/>
  <c r="E83" i="257"/>
  <c r="C85" i="257"/>
  <c r="C84" i="257"/>
  <c r="C83" i="257"/>
  <c r="G64" i="257"/>
  <c r="L41" i="235"/>
  <c r="L40" i="235"/>
  <c r="L39" i="235"/>
  <c r="L38" i="235"/>
  <c r="L37" i="235"/>
  <c r="L36" i="235"/>
  <c r="L35" i="235"/>
  <c r="L34" i="235"/>
  <c r="L33" i="235"/>
  <c r="L32" i="235"/>
  <c r="L31" i="235"/>
  <c r="L30" i="235"/>
  <c r="L29" i="235"/>
  <c r="L28" i="235"/>
  <c r="L27" i="235"/>
  <c r="L26" i="235"/>
  <c r="L25" i="235"/>
  <c r="L24" i="235"/>
  <c r="L23" i="235"/>
  <c r="L22" i="235"/>
  <c r="L21" i="235"/>
  <c r="L20" i="235"/>
  <c r="L19" i="235"/>
  <c r="L18" i="235"/>
  <c r="L17" i="235"/>
  <c r="L16" i="235"/>
  <c r="L15" i="235"/>
  <c r="L14" i="235"/>
  <c r="L13" i="235"/>
  <c r="L12" i="235"/>
  <c r="L11" i="235"/>
  <c r="L10" i="235"/>
  <c r="L9" i="235"/>
  <c r="L8" i="235"/>
  <c r="L7" i="235"/>
  <c r="F83" i="257" l="1"/>
  <c r="L42" i="235"/>
  <c r="F84" i="257"/>
  <c r="C43" i="253"/>
  <c r="C42" i="253"/>
  <c r="C41" i="253"/>
  <c r="N6" i="253" l="1"/>
  <c r="N7" i="253"/>
  <c r="N8" i="253"/>
  <c r="N9" i="253"/>
  <c r="N10" i="253"/>
  <c r="N11" i="253"/>
  <c r="N12" i="253"/>
  <c r="N13" i="253"/>
  <c r="N14" i="253"/>
  <c r="N15" i="253"/>
  <c r="N16" i="253"/>
  <c r="N17" i="253"/>
  <c r="N18" i="253"/>
  <c r="N19" i="253"/>
  <c r="N20" i="253"/>
  <c r="N21" i="253"/>
  <c r="N22" i="253"/>
  <c r="N23" i="253"/>
  <c r="N24" i="253"/>
  <c r="N25" i="253"/>
  <c r="N26" i="253"/>
  <c r="N27" i="253"/>
  <c r="N28" i="253"/>
  <c r="N29" i="253"/>
  <c r="N30" i="253"/>
  <c r="N31" i="253"/>
  <c r="N32" i="253"/>
  <c r="N33" i="253"/>
  <c r="N34" i="253"/>
  <c r="N35" i="253"/>
  <c r="N36" i="253"/>
  <c r="N37" i="253"/>
  <c r="N38" i="253"/>
  <c r="N39" i="253"/>
  <c r="N40" i="253"/>
  <c r="N5" i="253"/>
  <c r="M43" i="253"/>
  <c r="M42" i="253"/>
  <c r="M41" i="253"/>
  <c r="N41" i="253" l="1"/>
  <c r="N43" i="253"/>
  <c r="N42" i="253"/>
  <c r="I6" i="257"/>
  <c r="J43" i="253" l="1"/>
  <c r="J42" i="253"/>
  <c r="J41" i="253"/>
  <c r="K6" i="253"/>
  <c r="K7" i="253"/>
  <c r="K8" i="253"/>
  <c r="K9" i="253"/>
  <c r="K10" i="253"/>
  <c r="K11" i="253"/>
  <c r="K12" i="253"/>
  <c r="K13" i="253"/>
  <c r="K14" i="253"/>
  <c r="K15" i="253"/>
  <c r="K16" i="253"/>
  <c r="K17" i="253"/>
  <c r="K18" i="253"/>
  <c r="K19" i="253"/>
  <c r="K20" i="253"/>
  <c r="K21" i="253"/>
  <c r="K22" i="253"/>
  <c r="K23" i="253"/>
  <c r="K24" i="253"/>
  <c r="K25" i="253"/>
  <c r="K26" i="253"/>
  <c r="K27" i="253"/>
  <c r="K28" i="253"/>
  <c r="K29" i="253"/>
  <c r="K30" i="253"/>
  <c r="K31" i="253"/>
  <c r="K32" i="253"/>
  <c r="K33" i="253"/>
  <c r="K34" i="253"/>
  <c r="K35" i="253"/>
  <c r="K36" i="253"/>
  <c r="K37" i="253"/>
  <c r="K38" i="253"/>
  <c r="K39" i="253"/>
  <c r="K40" i="253"/>
  <c r="C33" i="236"/>
  <c r="D33" i="236" s="1"/>
  <c r="C34" i="236"/>
  <c r="D34" i="236" s="1"/>
  <c r="C35" i="236"/>
  <c r="D35" i="236" s="1"/>
  <c r="C36" i="236"/>
  <c r="D36" i="236" s="1"/>
  <c r="C37" i="236"/>
  <c r="D37" i="236" s="1"/>
  <c r="C38" i="236"/>
  <c r="D38" i="236" s="1"/>
  <c r="C39" i="236"/>
  <c r="D39" i="236" s="1"/>
  <c r="C40" i="236"/>
  <c r="D40" i="236" s="1"/>
  <c r="C41" i="236"/>
  <c r="D41" i="236" s="1"/>
  <c r="C42" i="236"/>
  <c r="D42" i="236" s="1"/>
  <c r="C43" i="236"/>
  <c r="D43" i="236" s="1"/>
  <c r="C32" i="236"/>
  <c r="D32" i="236" s="1"/>
  <c r="K5" i="236"/>
  <c r="K6" i="236"/>
  <c r="K7" i="236"/>
  <c r="K8" i="236"/>
  <c r="K9" i="236"/>
  <c r="K10" i="236"/>
  <c r="K11" i="236"/>
  <c r="K12" i="236"/>
  <c r="K13" i="236"/>
  <c r="K14" i="236"/>
  <c r="K15" i="236"/>
  <c r="K4" i="236"/>
  <c r="K41" i="253" l="1"/>
  <c r="K43" i="253"/>
  <c r="K42" i="253"/>
  <c r="J16" i="236"/>
  <c r="C81" i="260" l="1"/>
  <c r="C80" i="260"/>
  <c r="C79" i="260"/>
  <c r="G60" i="260"/>
  <c r="G60" i="259"/>
  <c r="C81" i="259"/>
  <c r="C80" i="259"/>
  <c r="C79" i="259"/>
  <c r="C81" i="258" l="1"/>
  <c r="C80" i="258"/>
  <c r="C79" i="258"/>
  <c r="E80" i="257"/>
  <c r="E79" i="257"/>
  <c r="C81" i="257"/>
  <c r="C80" i="257"/>
  <c r="C79" i="257"/>
  <c r="F79" i="257" l="1"/>
  <c r="F80" i="257"/>
  <c r="G60" i="257"/>
  <c r="M108" i="235" l="1"/>
  <c r="M100" i="235"/>
  <c r="M92" i="235"/>
  <c r="M84" i="235"/>
  <c r="M72" i="235"/>
  <c r="M71" i="235"/>
  <c r="M63" i="235"/>
  <c r="M55" i="235"/>
  <c r="M48" i="235"/>
  <c r="M47" i="235"/>
  <c r="M64" i="235"/>
  <c r="M56" i="235"/>
  <c r="M114" i="235"/>
  <c r="M113" i="235"/>
  <c r="M112" i="235"/>
  <c r="M111" i="235"/>
  <c r="M110" i="235"/>
  <c r="M109" i="235"/>
  <c r="M107" i="235"/>
  <c r="M106" i="235"/>
  <c r="M105" i="235"/>
  <c r="M104" i="235"/>
  <c r="M103" i="235"/>
  <c r="M102" i="235"/>
  <c r="M101" i="235"/>
  <c r="M99" i="235"/>
  <c r="M98" i="235"/>
  <c r="M97" i="235"/>
  <c r="M96" i="235"/>
  <c r="M95" i="235"/>
  <c r="M94" i="235"/>
  <c r="M93" i="235"/>
  <c r="M91" i="235"/>
  <c r="M90" i="235"/>
  <c r="M89" i="235"/>
  <c r="M88" i="235"/>
  <c r="M87" i="235"/>
  <c r="M86" i="235"/>
  <c r="M85" i="235"/>
  <c r="M83" i="235"/>
  <c r="M82" i="235"/>
  <c r="M81" i="235"/>
  <c r="M80" i="235"/>
  <c r="M78" i="235"/>
  <c r="M77" i="235"/>
  <c r="M76" i="235"/>
  <c r="M75" i="235"/>
  <c r="M74" i="235"/>
  <c r="M73" i="235"/>
  <c r="M70" i="235"/>
  <c r="M69" i="235"/>
  <c r="M68" i="235"/>
  <c r="M67" i="235"/>
  <c r="M66" i="235"/>
  <c r="M65" i="235"/>
  <c r="M62" i="235"/>
  <c r="M61" i="235"/>
  <c r="M60" i="235"/>
  <c r="M59" i="235"/>
  <c r="M58" i="235"/>
  <c r="M57" i="235"/>
  <c r="M54" i="235"/>
  <c r="M53" i="235"/>
  <c r="M52" i="235"/>
  <c r="M51" i="235"/>
  <c r="M50" i="235"/>
  <c r="M49" i="235"/>
  <c r="M46" i="235"/>
  <c r="M45" i="235"/>
  <c r="M44" i="235"/>
  <c r="C77" i="260" l="1"/>
  <c r="C76" i="260"/>
  <c r="C75" i="260"/>
  <c r="G56" i="260"/>
  <c r="C77" i="259"/>
  <c r="C76" i="259"/>
  <c r="C75" i="259"/>
  <c r="G56" i="259"/>
  <c r="C77" i="258"/>
  <c r="C76" i="258"/>
  <c r="C75" i="258"/>
  <c r="G64" i="258"/>
  <c r="G60" i="258"/>
  <c r="G56" i="258"/>
  <c r="E76" i="257"/>
  <c r="E75" i="257"/>
  <c r="C77" i="257"/>
  <c r="C76" i="257"/>
  <c r="C75" i="257"/>
  <c r="G56" i="257"/>
  <c r="F73" i="236"/>
  <c r="E73" i="236"/>
  <c r="C73" i="236"/>
  <c r="G72" i="236"/>
  <c r="D72" i="236"/>
  <c r="G71" i="236"/>
  <c r="D71" i="236"/>
  <c r="G70" i="236"/>
  <c r="D70" i="236"/>
  <c r="G69" i="236"/>
  <c r="D69" i="236"/>
  <c r="G68" i="236"/>
  <c r="D68" i="236"/>
  <c r="G67" i="236"/>
  <c r="D67" i="236"/>
  <c r="G66" i="236"/>
  <c r="D66" i="236"/>
  <c r="G65" i="236"/>
  <c r="D65" i="236"/>
  <c r="G64" i="236"/>
  <c r="D64" i="236"/>
  <c r="G63" i="236"/>
  <c r="D63" i="236"/>
  <c r="G62" i="236"/>
  <c r="D62" i="236"/>
  <c r="G61" i="236"/>
  <c r="D61" i="236"/>
  <c r="H59" i="236"/>
  <c r="I59" i="236" s="1"/>
  <c r="E59" i="236"/>
  <c r="I58" i="236"/>
  <c r="F58" i="236"/>
  <c r="F43" i="236" s="1"/>
  <c r="F29" i="236" s="1"/>
  <c r="G29" i="236" s="1"/>
  <c r="C58" i="236"/>
  <c r="I57" i="236"/>
  <c r="F57" i="236"/>
  <c r="I42" i="236" s="1"/>
  <c r="C57" i="236"/>
  <c r="I56" i="236"/>
  <c r="F56" i="236"/>
  <c r="F41" i="236" s="1"/>
  <c r="F27" i="236" s="1"/>
  <c r="G27" i="236" s="1"/>
  <c r="C56" i="236"/>
  <c r="I55" i="236"/>
  <c r="F55" i="236"/>
  <c r="I40" i="236" s="1"/>
  <c r="C55" i="236"/>
  <c r="I54" i="236"/>
  <c r="F54" i="236"/>
  <c r="I39" i="236" s="1"/>
  <c r="C54" i="236"/>
  <c r="I53" i="236"/>
  <c r="F53" i="236"/>
  <c r="C53" i="236"/>
  <c r="I52" i="236"/>
  <c r="F52" i="236"/>
  <c r="I37" i="236" s="1"/>
  <c r="C52" i="236"/>
  <c r="D52" i="236" s="1"/>
  <c r="I51" i="236"/>
  <c r="F51" i="236"/>
  <c r="C51" i="236"/>
  <c r="I50" i="236"/>
  <c r="F50" i="236"/>
  <c r="F35" i="236" s="1"/>
  <c r="F21" i="236" s="1"/>
  <c r="G21" i="236" s="1"/>
  <c r="C50" i="236"/>
  <c r="I49" i="236"/>
  <c r="F49" i="236"/>
  <c r="I34" i="236" s="1"/>
  <c r="C49" i="236"/>
  <c r="I48" i="236"/>
  <c r="F48" i="236"/>
  <c r="C48" i="236"/>
  <c r="D48" i="236" s="1"/>
  <c r="I47" i="236"/>
  <c r="F47" i="236"/>
  <c r="F32" i="236" s="1"/>
  <c r="F18" i="236" s="1"/>
  <c r="G18" i="236" s="1"/>
  <c r="C47" i="236"/>
  <c r="H44" i="236"/>
  <c r="E44" i="236"/>
  <c r="C29" i="236" s="1"/>
  <c r="C44" i="236"/>
  <c r="H30" i="236"/>
  <c r="E30" i="236"/>
  <c r="C30" i="236"/>
  <c r="D29" i="236"/>
  <c r="D28" i="236"/>
  <c r="D27" i="236"/>
  <c r="D26" i="236"/>
  <c r="D25" i="236"/>
  <c r="D24" i="236"/>
  <c r="D23" i="236"/>
  <c r="D22" i="236"/>
  <c r="D21" i="236"/>
  <c r="D20" i="236"/>
  <c r="D19" i="236"/>
  <c r="D18" i="236"/>
  <c r="G35" i="236" l="1"/>
  <c r="G41" i="236"/>
  <c r="I41" i="236"/>
  <c r="I21" i="236"/>
  <c r="G43" i="236"/>
  <c r="I35" i="236"/>
  <c r="I27" i="236"/>
  <c r="F76" i="257"/>
  <c r="G52" i="236"/>
  <c r="F37" i="236"/>
  <c r="F23" i="236" s="1"/>
  <c r="G23" i="236" s="1"/>
  <c r="G57" i="236"/>
  <c r="F42" i="236"/>
  <c r="F28" i="236" s="1"/>
  <c r="G28" i="236" s="1"/>
  <c r="G55" i="236"/>
  <c r="F40" i="236"/>
  <c r="F26" i="236" s="1"/>
  <c r="G26" i="236" s="1"/>
  <c r="G32" i="236"/>
  <c r="G49" i="236"/>
  <c r="F34" i="236"/>
  <c r="F20" i="236" s="1"/>
  <c r="G20" i="236" s="1"/>
  <c r="G48" i="236"/>
  <c r="F33" i="236"/>
  <c r="I19" i="236" s="1"/>
  <c r="G53" i="236"/>
  <c r="F38" i="236"/>
  <c r="G54" i="236"/>
  <c r="F39" i="236"/>
  <c r="F25" i="236" s="1"/>
  <c r="G25" i="236" s="1"/>
  <c r="G51" i="236"/>
  <c r="F36" i="236"/>
  <c r="D53" i="236"/>
  <c r="D44" i="236"/>
  <c r="I29" i="236"/>
  <c r="D49" i="236"/>
  <c r="D51" i="236"/>
  <c r="I33" i="236"/>
  <c r="C59" i="236"/>
  <c r="D54" i="236"/>
  <c r="D57" i="236"/>
  <c r="D56" i="236"/>
  <c r="D73" i="236"/>
  <c r="D50" i="236"/>
  <c r="D55" i="236"/>
  <c r="F75" i="257"/>
  <c r="F59" i="236"/>
  <c r="I44" i="236" s="1"/>
  <c r="I32" i="236"/>
  <c r="G73" i="236"/>
  <c r="I43" i="236"/>
  <c r="G56" i="236"/>
  <c r="G58" i="236"/>
  <c r="D30" i="236"/>
  <c r="I38" i="236"/>
  <c r="D58" i="236"/>
  <c r="I18" i="236"/>
  <c r="I22" i="236"/>
  <c r="I36" i="236"/>
  <c r="G50" i="236"/>
  <c r="D47" i="236"/>
  <c r="G47" i="236"/>
  <c r="G38" i="236" l="1"/>
  <c r="F24" i="236"/>
  <c r="G24" i="236" s="1"/>
  <c r="G33" i="236"/>
  <c r="F19" i="236"/>
  <c r="G36" i="236"/>
  <c r="F22" i="236"/>
  <c r="G22" i="236" s="1"/>
  <c r="G42" i="236"/>
  <c r="I28" i="236"/>
  <c r="G39" i="236"/>
  <c r="I25" i="236"/>
  <c r="I23" i="236"/>
  <c r="G37" i="236"/>
  <c r="I20" i="236"/>
  <c r="G34" i="236"/>
  <c r="G40" i="236"/>
  <c r="I26" i="236"/>
  <c r="I24" i="236"/>
  <c r="F44" i="236"/>
  <c r="K16" i="236"/>
  <c r="G59" i="236"/>
  <c r="D59" i="236"/>
  <c r="F30" i="236" l="1"/>
  <c r="G30" i="236" s="1"/>
  <c r="G19" i="236"/>
  <c r="I30" i="236"/>
  <c r="G44" i="236"/>
  <c r="D86" i="260"/>
  <c r="E85" i="260"/>
  <c r="F85" i="260" s="1"/>
  <c r="E84" i="260"/>
  <c r="F84" i="260" s="1"/>
  <c r="E83" i="260"/>
  <c r="F83" i="260" s="1"/>
  <c r="D82" i="260"/>
  <c r="E81" i="260"/>
  <c r="F81" i="260" s="1"/>
  <c r="E80" i="260"/>
  <c r="F80" i="260" s="1"/>
  <c r="E79" i="260"/>
  <c r="F79" i="260" s="1"/>
  <c r="D78" i="260"/>
  <c r="E77" i="260"/>
  <c r="F77" i="260" s="1"/>
  <c r="E76" i="260"/>
  <c r="F76" i="260" s="1"/>
  <c r="E75" i="260"/>
  <c r="F75" i="260" s="1"/>
  <c r="C78" i="260"/>
  <c r="D74" i="260"/>
  <c r="E73" i="260"/>
  <c r="C73" i="260"/>
  <c r="E72" i="260"/>
  <c r="C72" i="260"/>
  <c r="E71" i="260"/>
  <c r="C71" i="260"/>
  <c r="D64" i="260"/>
  <c r="C64" i="260"/>
  <c r="E64" i="260" s="1"/>
  <c r="F63" i="260"/>
  <c r="E63" i="260"/>
  <c r="F62" i="260"/>
  <c r="H62" i="260" s="1"/>
  <c r="E62" i="260"/>
  <c r="F61" i="260"/>
  <c r="H61" i="260" s="1"/>
  <c r="E61" i="260"/>
  <c r="D60" i="260"/>
  <c r="C60" i="260"/>
  <c r="F59" i="260"/>
  <c r="H59" i="260" s="1"/>
  <c r="E59" i="260"/>
  <c r="F58" i="260"/>
  <c r="H58" i="260" s="1"/>
  <c r="E58" i="260"/>
  <c r="F57" i="260"/>
  <c r="H57" i="260" s="1"/>
  <c r="E57" i="260"/>
  <c r="D56" i="260"/>
  <c r="C56" i="260"/>
  <c r="F55" i="260"/>
  <c r="H55" i="260" s="1"/>
  <c r="E55" i="260"/>
  <c r="F54" i="260"/>
  <c r="H54" i="260" s="1"/>
  <c r="E54" i="260"/>
  <c r="F53" i="260"/>
  <c r="E53" i="260"/>
  <c r="G65" i="260"/>
  <c r="D52" i="260"/>
  <c r="C52" i="260"/>
  <c r="F51" i="260"/>
  <c r="H51" i="260" s="1"/>
  <c r="E51" i="260"/>
  <c r="F50" i="260"/>
  <c r="H50" i="260" s="1"/>
  <c r="E50" i="260"/>
  <c r="F49" i="260"/>
  <c r="E49" i="260"/>
  <c r="I43" i="260"/>
  <c r="D43" i="260"/>
  <c r="H42" i="260"/>
  <c r="J42" i="260" s="1"/>
  <c r="F42" i="260"/>
  <c r="C42" i="260"/>
  <c r="E42" i="260" s="1"/>
  <c r="H41" i="260"/>
  <c r="J41" i="260" s="1"/>
  <c r="F41" i="260"/>
  <c r="C41" i="260"/>
  <c r="E41" i="260" s="1"/>
  <c r="G41" i="260" s="1"/>
  <c r="H40" i="260"/>
  <c r="F40" i="260"/>
  <c r="C40" i="260"/>
  <c r="I39" i="260"/>
  <c r="D39" i="260"/>
  <c r="H38" i="260"/>
  <c r="J38" i="260" s="1"/>
  <c r="F38" i="260"/>
  <c r="C38" i="260"/>
  <c r="E38" i="260" s="1"/>
  <c r="H37" i="260"/>
  <c r="J37" i="260" s="1"/>
  <c r="F37" i="260"/>
  <c r="C37" i="260"/>
  <c r="E37" i="260" s="1"/>
  <c r="H36" i="260"/>
  <c r="F36" i="260"/>
  <c r="C36" i="260"/>
  <c r="E36" i="260" s="1"/>
  <c r="I35" i="260"/>
  <c r="D35" i="260"/>
  <c r="H34" i="260"/>
  <c r="J34" i="260" s="1"/>
  <c r="F34" i="260"/>
  <c r="C34" i="260"/>
  <c r="E34" i="260" s="1"/>
  <c r="G34" i="260" s="1"/>
  <c r="H33" i="260"/>
  <c r="J33" i="260" s="1"/>
  <c r="F33" i="260"/>
  <c r="C33" i="260"/>
  <c r="E33" i="260" s="1"/>
  <c r="H32" i="260"/>
  <c r="F32" i="260"/>
  <c r="C32" i="260"/>
  <c r="E32" i="260" s="1"/>
  <c r="I31" i="260"/>
  <c r="D31" i="260"/>
  <c r="H30" i="260"/>
  <c r="J30" i="260" s="1"/>
  <c r="F30" i="260"/>
  <c r="C30" i="260"/>
  <c r="E30" i="260" s="1"/>
  <c r="H29" i="260"/>
  <c r="J29" i="260" s="1"/>
  <c r="F29" i="260"/>
  <c r="C29" i="260"/>
  <c r="E29" i="260" s="1"/>
  <c r="H28" i="260"/>
  <c r="J28" i="260" s="1"/>
  <c r="F28" i="260"/>
  <c r="C28" i="260"/>
  <c r="E28" i="260" s="1"/>
  <c r="B22" i="260"/>
  <c r="B44" i="260" s="1"/>
  <c r="B65" i="260" s="1"/>
  <c r="B87" i="260" s="1"/>
  <c r="A22" i="260"/>
  <c r="A44" i="260" s="1"/>
  <c r="A65" i="260" s="1"/>
  <c r="A87" i="260" s="1"/>
  <c r="E21" i="260"/>
  <c r="D21" i="260"/>
  <c r="C21" i="260"/>
  <c r="B21" i="260"/>
  <c r="B43" i="260" s="1"/>
  <c r="B64" i="260" s="1"/>
  <c r="B86" i="260" s="1"/>
  <c r="G20" i="260"/>
  <c r="B20" i="260"/>
  <c r="B42" i="260" s="1"/>
  <c r="B63" i="260" s="1"/>
  <c r="B85" i="260" s="1"/>
  <c r="B19" i="260"/>
  <c r="B41" i="260" s="1"/>
  <c r="B62" i="260" s="1"/>
  <c r="B84" i="260" s="1"/>
  <c r="G18" i="260"/>
  <c r="B18" i="260"/>
  <c r="B40" i="260" s="1"/>
  <c r="B61" i="260" s="1"/>
  <c r="B83" i="260" s="1"/>
  <c r="E17" i="260"/>
  <c r="D17" i="260"/>
  <c r="C17" i="260"/>
  <c r="B17" i="260"/>
  <c r="B39" i="260" s="1"/>
  <c r="B60" i="260" s="1"/>
  <c r="B82" i="260" s="1"/>
  <c r="G16" i="260"/>
  <c r="B16" i="260"/>
  <c r="B38" i="260" s="1"/>
  <c r="B59" i="260" s="1"/>
  <c r="B81" i="260" s="1"/>
  <c r="G15" i="260"/>
  <c r="B15" i="260"/>
  <c r="B37" i="260" s="1"/>
  <c r="B58" i="260" s="1"/>
  <c r="B80" i="260" s="1"/>
  <c r="G14" i="260"/>
  <c r="B14" i="260"/>
  <c r="B36" i="260" s="1"/>
  <c r="B57" i="260" s="1"/>
  <c r="B79" i="260" s="1"/>
  <c r="E13" i="260"/>
  <c r="D13" i="260"/>
  <c r="C13" i="260"/>
  <c r="B13" i="260"/>
  <c r="B35" i="260" s="1"/>
  <c r="B56" i="260" s="1"/>
  <c r="B78" i="260" s="1"/>
  <c r="G12" i="260"/>
  <c r="B12" i="260"/>
  <c r="B34" i="260" s="1"/>
  <c r="B55" i="260" s="1"/>
  <c r="B77" i="260" s="1"/>
  <c r="G11" i="260"/>
  <c r="B11" i="260"/>
  <c r="B33" i="260" s="1"/>
  <c r="B54" i="260" s="1"/>
  <c r="B76" i="260" s="1"/>
  <c r="B10" i="260"/>
  <c r="B32" i="260" s="1"/>
  <c r="B53" i="260" s="1"/>
  <c r="B75" i="260" s="1"/>
  <c r="F9" i="260"/>
  <c r="E9" i="260"/>
  <c r="D9" i="260"/>
  <c r="C9" i="260"/>
  <c r="B9" i="260"/>
  <c r="B31" i="260" s="1"/>
  <c r="B52" i="260" s="1"/>
  <c r="B74" i="260" s="1"/>
  <c r="G8" i="260"/>
  <c r="B8" i="260"/>
  <c r="B30" i="260" s="1"/>
  <c r="B51" i="260" s="1"/>
  <c r="B73" i="260" s="1"/>
  <c r="G7" i="260"/>
  <c r="B7" i="260"/>
  <c r="B29" i="260" s="1"/>
  <c r="B50" i="260" s="1"/>
  <c r="B72" i="260" s="1"/>
  <c r="G6" i="260"/>
  <c r="B6" i="260"/>
  <c r="B28" i="260" s="1"/>
  <c r="B49" i="260" s="1"/>
  <c r="B71" i="260" s="1"/>
  <c r="A6" i="260"/>
  <c r="A28" i="260" s="1"/>
  <c r="A49" i="260" s="1"/>
  <c r="A71" i="260" s="1"/>
  <c r="D86" i="259"/>
  <c r="E85" i="259"/>
  <c r="F85" i="259" s="1"/>
  <c r="E84" i="259"/>
  <c r="F84" i="259" s="1"/>
  <c r="E83" i="259"/>
  <c r="F83" i="259" s="1"/>
  <c r="D82" i="259"/>
  <c r="E81" i="259"/>
  <c r="F81" i="259" s="1"/>
  <c r="E80" i="259"/>
  <c r="F80" i="259" s="1"/>
  <c r="E79" i="259"/>
  <c r="F79" i="259" s="1"/>
  <c r="D78" i="259"/>
  <c r="E77" i="259"/>
  <c r="F77" i="259" s="1"/>
  <c r="E76" i="259"/>
  <c r="F76" i="259" s="1"/>
  <c r="E75" i="259"/>
  <c r="F75" i="259" s="1"/>
  <c r="D74" i="259"/>
  <c r="E73" i="259"/>
  <c r="C73" i="259"/>
  <c r="E72" i="259"/>
  <c r="C72" i="259"/>
  <c r="E71" i="259"/>
  <c r="C71" i="259"/>
  <c r="D64" i="259"/>
  <c r="C64" i="259"/>
  <c r="F63" i="259"/>
  <c r="H63" i="259" s="1"/>
  <c r="E63" i="259"/>
  <c r="F62" i="259"/>
  <c r="H62" i="259" s="1"/>
  <c r="E62" i="259"/>
  <c r="F61" i="259"/>
  <c r="E61" i="259"/>
  <c r="D60" i="259"/>
  <c r="C60" i="259"/>
  <c r="F59" i="259"/>
  <c r="H59" i="259" s="1"/>
  <c r="E59" i="259"/>
  <c r="F58" i="259"/>
  <c r="H58" i="259" s="1"/>
  <c r="E58" i="259"/>
  <c r="F57" i="259"/>
  <c r="E57" i="259"/>
  <c r="D56" i="259"/>
  <c r="C56" i="259"/>
  <c r="F55" i="259"/>
  <c r="H55" i="259" s="1"/>
  <c r="E55" i="259"/>
  <c r="F54" i="259"/>
  <c r="H54" i="259" s="1"/>
  <c r="E54" i="259"/>
  <c r="F53" i="259"/>
  <c r="E53" i="259"/>
  <c r="G52" i="259"/>
  <c r="G65" i="259" s="1"/>
  <c r="D52" i="259"/>
  <c r="C52" i="259"/>
  <c r="F51" i="259"/>
  <c r="H51" i="259" s="1"/>
  <c r="E51" i="259"/>
  <c r="F50" i="259"/>
  <c r="H50" i="259" s="1"/>
  <c r="E50" i="259"/>
  <c r="F49" i="259"/>
  <c r="E49" i="259"/>
  <c r="I43" i="259"/>
  <c r="D43" i="259"/>
  <c r="H42" i="259"/>
  <c r="J42" i="259" s="1"/>
  <c r="F42" i="259"/>
  <c r="C42" i="259"/>
  <c r="E42" i="259" s="1"/>
  <c r="H41" i="259"/>
  <c r="F41" i="259"/>
  <c r="C41" i="259"/>
  <c r="E41" i="259" s="1"/>
  <c r="H40" i="259"/>
  <c r="J40" i="259" s="1"/>
  <c r="F40" i="259"/>
  <c r="C40" i="259"/>
  <c r="E40" i="259" s="1"/>
  <c r="I39" i="259"/>
  <c r="D39" i="259"/>
  <c r="H38" i="259"/>
  <c r="J38" i="259" s="1"/>
  <c r="F38" i="259"/>
  <c r="C38" i="259"/>
  <c r="E38" i="259" s="1"/>
  <c r="H37" i="259"/>
  <c r="J37" i="259" s="1"/>
  <c r="F37" i="259"/>
  <c r="C37" i="259"/>
  <c r="E37" i="259" s="1"/>
  <c r="H36" i="259"/>
  <c r="F36" i="259"/>
  <c r="C36" i="259"/>
  <c r="I35" i="259"/>
  <c r="D35" i="259"/>
  <c r="H34" i="259"/>
  <c r="J34" i="259" s="1"/>
  <c r="F34" i="259"/>
  <c r="C34" i="259"/>
  <c r="E34" i="259" s="1"/>
  <c r="H33" i="259"/>
  <c r="J33" i="259" s="1"/>
  <c r="F33" i="259"/>
  <c r="C33" i="259"/>
  <c r="H32" i="259"/>
  <c r="J32" i="259" s="1"/>
  <c r="F32" i="259"/>
  <c r="C32" i="259"/>
  <c r="E32" i="259" s="1"/>
  <c r="I31" i="259"/>
  <c r="D31" i="259"/>
  <c r="H30" i="259"/>
  <c r="J30" i="259" s="1"/>
  <c r="F30" i="259"/>
  <c r="C30" i="259"/>
  <c r="E30" i="259" s="1"/>
  <c r="H29" i="259"/>
  <c r="J29" i="259" s="1"/>
  <c r="F29" i="259"/>
  <c r="C29" i="259"/>
  <c r="E29" i="259" s="1"/>
  <c r="H28" i="259"/>
  <c r="F28" i="259"/>
  <c r="C28" i="259"/>
  <c r="E28" i="259" s="1"/>
  <c r="B22" i="259"/>
  <c r="B44" i="259" s="1"/>
  <c r="B65" i="259" s="1"/>
  <c r="B87" i="259" s="1"/>
  <c r="A22" i="259"/>
  <c r="A44" i="259" s="1"/>
  <c r="A65" i="259" s="1"/>
  <c r="A87" i="259" s="1"/>
  <c r="E21" i="259"/>
  <c r="D21" i="259"/>
  <c r="C21" i="259"/>
  <c r="B21" i="259"/>
  <c r="B43" i="259" s="1"/>
  <c r="B64" i="259" s="1"/>
  <c r="B86" i="259" s="1"/>
  <c r="G20" i="259"/>
  <c r="B20" i="259"/>
  <c r="B42" i="259" s="1"/>
  <c r="B63" i="259" s="1"/>
  <c r="B85" i="259" s="1"/>
  <c r="G19" i="259"/>
  <c r="B19" i="259"/>
  <c r="B41" i="259" s="1"/>
  <c r="B62" i="259" s="1"/>
  <c r="B84" i="259" s="1"/>
  <c r="G18" i="259"/>
  <c r="B18" i="259"/>
  <c r="B40" i="259" s="1"/>
  <c r="B61" i="259" s="1"/>
  <c r="B83" i="259" s="1"/>
  <c r="E17" i="259"/>
  <c r="D17" i="259"/>
  <c r="C17" i="259"/>
  <c r="B17" i="259"/>
  <c r="B39" i="259" s="1"/>
  <c r="B60" i="259" s="1"/>
  <c r="B82" i="259" s="1"/>
  <c r="G16" i="259"/>
  <c r="B16" i="259"/>
  <c r="B38" i="259" s="1"/>
  <c r="B59" i="259" s="1"/>
  <c r="B81" i="259" s="1"/>
  <c r="G15" i="259"/>
  <c r="B15" i="259"/>
  <c r="B37" i="259" s="1"/>
  <c r="B58" i="259" s="1"/>
  <c r="B80" i="259" s="1"/>
  <c r="G14" i="259"/>
  <c r="B14" i="259"/>
  <c r="B36" i="259" s="1"/>
  <c r="B57" i="259" s="1"/>
  <c r="B79" i="259" s="1"/>
  <c r="E13" i="259"/>
  <c r="D13" i="259"/>
  <c r="C13" i="259"/>
  <c r="B13" i="259"/>
  <c r="B35" i="259" s="1"/>
  <c r="B56" i="259" s="1"/>
  <c r="B78" i="259" s="1"/>
  <c r="G12" i="259"/>
  <c r="B12" i="259"/>
  <c r="B34" i="259" s="1"/>
  <c r="B55" i="259" s="1"/>
  <c r="B77" i="259" s="1"/>
  <c r="G11" i="259"/>
  <c r="B11" i="259"/>
  <c r="B33" i="259" s="1"/>
  <c r="B54" i="259" s="1"/>
  <c r="B76" i="259" s="1"/>
  <c r="B10" i="259"/>
  <c r="B32" i="259" s="1"/>
  <c r="B53" i="259" s="1"/>
  <c r="B75" i="259" s="1"/>
  <c r="F9" i="259"/>
  <c r="E9" i="259"/>
  <c r="D9" i="259"/>
  <c r="C9" i="259"/>
  <c r="B9" i="259"/>
  <c r="B31" i="259" s="1"/>
  <c r="B52" i="259" s="1"/>
  <c r="B74" i="259" s="1"/>
  <c r="G8" i="259"/>
  <c r="B8" i="259"/>
  <c r="B30" i="259" s="1"/>
  <c r="B51" i="259" s="1"/>
  <c r="B73" i="259" s="1"/>
  <c r="G7" i="259"/>
  <c r="B7" i="259"/>
  <c r="B29" i="259" s="1"/>
  <c r="B50" i="259" s="1"/>
  <c r="B72" i="259" s="1"/>
  <c r="G6" i="259"/>
  <c r="B6" i="259"/>
  <c r="B28" i="259" s="1"/>
  <c r="B49" i="259" s="1"/>
  <c r="B71" i="259" s="1"/>
  <c r="A6" i="259"/>
  <c r="A28" i="259" s="1"/>
  <c r="A49" i="259" s="1"/>
  <c r="A71" i="259" s="1"/>
  <c r="D86" i="258"/>
  <c r="E85" i="258"/>
  <c r="F85" i="258" s="1"/>
  <c r="E84" i="258"/>
  <c r="F84" i="258" s="1"/>
  <c r="E83" i="258"/>
  <c r="F83" i="258" s="1"/>
  <c r="D82" i="258"/>
  <c r="E81" i="258"/>
  <c r="F81" i="258" s="1"/>
  <c r="E80" i="258"/>
  <c r="F80" i="258" s="1"/>
  <c r="E79" i="258"/>
  <c r="F79" i="258" s="1"/>
  <c r="C82" i="258"/>
  <c r="D78" i="258"/>
  <c r="E77" i="258"/>
  <c r="F77" i="258" s="1"/>
  <c r="E76" i="258"/>
  <c r="F76" i="258" s="1"/>
  <c r="E75" i="258"/>
  <c r="F75" i="258" s="1"/>
  <c r="D74" i="258"/>
  <c r="E73" i="258"/>
  <c r="C73" i="258"/>
  <c r="E72" i="258"/>
  <c r="C72" i="258"/>
  <c r="E71" i="258"/>
  <c r="C71" i="258"/>
  <c r="D64" i="258"/>
  <c r="C64" i="258"/>
  <c r="F63" i="258"/>
  <c r="H63" i="258" s="1"/>
  <c r="E63" i="258"/>
  <c r="F62" i="258"/>
  <c r="H62" i="258" s="1"/>
  <c r="E62" i="258"/>
  <c r="F61" i="258"/>
  <c r="H61" i="258" s="1"/>
  <c r="E61" i="258"/>
  <c r="D60" i="258"/>
  <c r="C60" i="258"/>
  <c r="F59" i="258"/>
  <c r="H59" i="258" s="1"/>
  <c r="E59" i="258"/>
  <c r="F58" i="258"/>
  <c r="H58" i="258" s="1"/>
  <c r="E58" i="258"/>
  <c r="F57" i="258"/>
  <c r="E57" i="258"/>
  <c r="D56" i="258"/>
  <c r="C56" i="258"/>
  <c r="F55" i="258"/>
  <c r="H55" i="258" s="1"/>
  <c r="E55" i="258"/>
  <c r="F54" i="258"/>
  <c r="H54" i="258" s="1"/>
  <c r="E54" i="258"/>
  <c r="F53" i="258"/>
  <c r="H53" i="258" s="1"/>
  <c r="E53" i="258"/>
  <c r="G52" i="258"/>
  <c r="G65" i="258" s="1"/>
  <c r="D52" i="258"/>
  <c r="C52" i="258"/>
  <c r="F51" i="258"/>
  <c r="H51" i="258" s="1"/>
  <c r="E51" i="258"/>
  <c r="F50" i="258"/>
  <c r="H50" i="258" s="1"/>
  <c r="E50" i="258"/>
  <c r="F49" i="258"/>
  <c r="E49" i="258"/>
  <c r="I43" i="258"/>
  <c r="D43" i="258"/>
  <c r="H42" i="258"/>
  <c r="J42" i="258" s="1"/>
  <c r="F42" i="258"/>
  <c r="C42" i="258"/>
  <c r="E42" i="258" s="1"/>
  <c r="H41" i="258"/>
  <c r="J41" i="258" s="1"/>
  <c r="F41" i="258"/>
  <c r="C41" i="258"/>
  <c r="E41" i="258" s="1"/>
  <c r="H40" i="258"/>
  <c r="F40" i="258"/>
  <c r="C40" i="258"/>
  <c r="E40" i="258" s="1"/>
  <c r="I39" i="258"/>
  <c r="D39" i="258"/>
  <c r="H38" i="258"/>
  <c r="J38" i="258" s="1"/>
  <c r="F38" i="258"/>
  <c r="C38" i="258"/>
  <c r="E38" i="258" s="1"/>
  <c r="H37" i="258"/>
  <c r="J37" i="258" s="1"/>
  <c r="F37" i="258"/>
  <c r="C37" i="258"/>
  <c r="E37" i="258" s="1"/>
  <c r="H36" i="258"/>
  <c r="J36" i="258" s="1"/>
  <c r="F36" i="258"/>
  <c r="C36" i="258"/>
  <c r="E36" i="258" s="1"/>
  <c r="I35" i="258"/>
  <c r="D35" i="258"/>
  <c r="H34" i="258"/>
  <c r="J34" i="258" s="1"/>
  <c r="F34" i="258"/>
  <c r="C34" i="258"/>
  <c r="E34" i="258" s="1"/>
  <c r="H33" i="258"/>
  <c r="J33" i="258" s="1"/>
  <c r="F33" i="258"/>
  <c r="C33" i="258"/>
  <c r="E33" i="258" s="1"/>
  <c r="H32" i="258"/>
  <c r="F32" i="258"/>
  <c r="C32" i="258"/>
  <c r="E32" i="258" s="1"/>
  <c r="I31" i="258"/>
  <c r="D31" i="258"/>
  <c r="H30" i="258"/>
  <c r="J30" i="258" s="1"/>
  <c r="F30" i="258"/>
  <c r="C30" i="258"/>
  <c r="E30" i="258" s="1"/>
  <c r="H29" i="258"/>
  <c r="J29" i="258" s="1"/>
  <c r="F29" i="258"/>
  <c r="C29" i="258"/>
  <c r="E29" i="258" s="1"/>
  <c r="H28" i="258"/>
  <c r="F28" i="258"/>
  <c r="C28" i="258"/>
  <c r="E28" i="258" s="1"/>
  <c r="B22" i="258"/>
  <c r="B44" i="258" s="1"/>
  <c r="B65" i="258" s="1"/>
  <c r="B87" i="258" s="1"/>
  <c r="A22" i="258"/>
  <c r="A44" i="258" s="1"/>
  <c r="A65" i="258" s="1"/>
  <c r="A87" i="258" s="1"/>
  <c r="E21" i="258"/>
  <c r="D21" i="258"/>
  <c r="C21" i="258"/>
  <c r="B21" i="258"/>
  <c r="B43" i="258" s="1"/>
  <c r="B64" i="258" s="1"/>
  <c r="B86" i="258" s="1"/>
  <c r="G20" i="258"/>
  <c r="B20" i="258"/>
  <c r="B42" i="258" s="1"/>
  <c r="B63" i="258" s="1"/>
  <c r="B85" i="258" s="1"/>
  <c r="G19" i="258"/>
  <c r="B19" i="258"/>
  <c r="B41" i="258" s="1"/>
  <c r="B62" i="258" s="1"/>
  <c r="B84" i="258" s="1"/>
  <c r="B18" i="258"/>
  <c r="B40" i="258" s="1"/>
  <c r="B61" i="258" s="1"/>
  <c r="B83" i="258" s="1"/>
  <c r="E17" i="258"/>
  <c r="D17" i="258"/>
  <c r="C17" i="258"/>
  <c r="B17" i="258"/>
  <c r="B39" i="258" s="1"/>
  <c r="B60" i="258" s="1"/>
  <c r="B82" i="258" s="1"/>
  <c r="G16" i="258"/>
  <c r="B16" i="258"/>
  <c r="B38" i="258" s="1"/>
  <c r="B59" i="258" s="1"/>
  <c r="B81" i="258" s="1"/>
  <c r="G15" i="258"/>
  <c r="B15" i="258"/>
  <c r="B37" i="258" s="1"/>
  <c r="B58" i="258" s="1"/>
  <c r="B80" i="258" s="1"/>
  <c r="G14" i="258"/>
  <c r="B14" i="258"/>
  <c r="B36" i="258" s="1"/>
  <c r="B57" i="258" s="1"/>
  <c r="B79" i="258" s="1"/>
  <c r="E13" i="258"/>
  <c r="D13" i="258"/>
  <c r="C13" i="258"/>
  <c r="B13" i="258"/>
  <c r="B35" i="258" s="1"/>
  <c r="B56" i="258" s="1"/>
  <c r="B78" i="258" s="1"/>
  <c r="G12" i="258"/>
  <c r="B12" i="258"/>
  <c r="B34" i="258" s="1"/>
  <c r="B55" i="258" s="1"/>
  <c r="B77" i="258" s="1"/>
  <c r="G11" i="258"/>
  <c r="B11" i="258"/>
  <c r="B33" i="258" s="1"/>
  <c r="B54" i="258" s="1"/>
  <c r="B76" i="258" s="1"/>
  <c r="F13" i="258"/>
  <c r="G13" i="258" s="1"/>
  <c r="B10" i="258"/>
  <c r="B32" i="258" s="1"/>
  <c r="B53" i="258" s="1"/>
  <c r="B75" i="258" s="1"/>
  <c r="F9" i="258"/>
  <c r="E9" i="258"/>
  <c r="D9" i="258"/>
  <c r="C9" i="258"/>
  <c r="B9" i="258"/>
  <c r="B31" i="258" s="1"/>
  <c r="B52" i="258" s="1"/>
  <c r="B74" i="258" s="1"/>
  <c r="G8" i="258"/>
  <c r="B8" i="258"/>
  <c r="B30" i="258" s="1"/>
  <c r="B51" i="258" s="1"/>
  <c r="B73" i="258" s="1"/>
  <c r="G7" i="258"/>
  <c r="B7" i="258"/>
  <c r="B29" i="258" s="1"/>
  <c r="B50" i="258" s="1"/>
  <c r="B72" i="258" s="1"/>
  <c r="G6" i="258"/>
  <c r="B6" i="258"/>
  <c r="B28" i="258" s="1"/>
  <c r="B49" i="258" s="1"/>
  <c r="B71" i="258" s="1"/>
  <c r="A6" i="258"/>
  <c r="A28" i="258" s="1"/>
  <c r="A49" i="258" s="1"/>
  <c r="A71" i="258" s="1"/>
  <c r="D86" i="257"/>
  <c r="C86" i="257"/>
  <c r="D82" i="257"/>
  <c r="C82" i="257"/>
  <c r="D78" i="257"/>
  <c r="C78" i="257"/>
  <c r="D74" i="257"/>
  <c r="E73" i="257"/>
  <c r="C73" i="257"/>
  <c r="E72" i="257"/>
  <c r="C72" i="257"/>
  <c r="E71" i="257"/>
  <c r="C71" i="257"/>
  <c r="D64" i="257"/>
  <c r="C64" i="257"/>
  <c r="F63" i="257"/>
  <c r="H63" i="257" s="1"/>
  <c r="E63" i="257"/>
  <c r="F62" i="257"/>
  <c r="H62" i="257" s="1"/>
  <c r="E62" i="257"/>
  <c r="F61" i="257"/>
  <c r="E61" i="257"/>
  <c r="D60" i="257"/>
  <c r="C60" i="257"/>
  <c r="F59" i="257"/>
  <c r="H59" i="257" s="1"/>
  <c r="E59" i="257"/>
  <c r="F58" i="257"/>
  <c r="H58" i="257" s="1"/>
  <c r="E58" i="257"/>
  <c r="F57" i="257"/>
  <c r="E57" i="257"/>
  <c r="D56" i="257"/>
  <c r="C56" i="257"/>
  <c r="F55" i="257"/>
  <c r="H55" i="257" s="1"/>
  <c r="E55" i="257"/>
  <c r="F54" i="257"/>
  <c r="H54" i="257" s="1"/>
  <c r="E54" i="257"/>
  <c r="F53" i="257"/>
  <c r="E53" i="257"/>
  <c r="G52" i="257"/>
  <c r="G65" i="257" s="1"/>
  <c r="D52" i="257"/>
  <c r="C52" i="257"/>
  <c r="F51" i="257"/>
  <c r="H51" i="257" s="1"/>
  <c r="E51" i="257"/>
  <c r="F50" i="257"/>
  <c r="H50" i="257" s="1"/>
  <c r="E50" i="257"/>
  <c r="F49" i="257"/>
  <c r="E49" i="257"/>
  <c r="B44" i="257"/>
  <c r="B65" i="257" s="1"/>
  <c r="B87" i="257" s="1"/>
  <c r="A44" i="257"/>
  <c r="A65" i="257" s="1"/>
  <c r="A87" i="257" s="1"/>
  <c r="I43" i="257"/>
  <c r="D43" i="257"/>
  <c r="B43" i="257"/>
  <c r="B64" i="257" s="1"/>
  <c r="B86" i="257" s="1"/>
  <c r="H42" i="257"/>
  <c r="J42" i="257" s="1"/>
  <c r="F42" i="257"/>
  <c r="C42" i="257"/>
  <c r="E42" i="257" s="1"/>
  <c r="B42" i="257"/>
  <c r="B63" i="257" s="1"/>
  <c r="B85" i="257" s="1"/>
  <c r="H41" i="257"/>
  <c r="J41" i="257" s="1"/>
  <c r="F41" i="257"/>
  <c r="C41" i="257"/>
  <c r="E41" i="257" s="1"/>
  <c r="B41" i="257"/>
  <c r="B62" i="257" s="1"/>
  <c r="B84" i="257" s="1"/>
  <c r="H40" i="257"/>
  <c r="F40" i="257"/>
  <c r="C40" i="257"/>
  <c r="E40" i="257" s="1"/>
  <c r="B40" i="257"/>
  <c r="B61" i="257" s="1"/>
  <c r="B83" i="257" s="1"/>
  <c r="I39" i="257"/>
  <c r="D39" i="257"/>
  <c r="B39" i="257"/>
  <c r="B60" i="257" s="1"/>
  <c r="B82" i="257" s="1"/>
  <c r="H38" i="257"/>
  <c r="J38" i="257" s="1"/>
  <c r="F38" i="257"/>
  <c r="C38" i="257"/>
  <c r="E38" i="257" s="1"/>
  <c r="B38" i="257"/>
  <c r="B59" i="257" s="1"/>
  <c r="B81" i="257" s="1"/>
  <c r="H37" i="257"/>
  <c r="J37" i="257" s="1"/>
  <c r="F37" i="257"/>
  <c r="C37" i="257"/>
  <c r="E37" i="257" s="1"/>
  <c r="B37" i="257"/>
  <c r="B58" i="257" s="1"/>
  <c r="B80" i="257" s="1"/>
  <c r="H36" i="257"/>
  <c r="H39" i="257" s="1"/>
  <c r="F36" i="257"/>
  <c r="C36" i="257"/>
  <c r="E36" i="257" s="1"/>
  <c r="B36" i="257"/>
  <c r="B57" i="257" s="1"/>
  <c r="B79" i="257" s="1"/>
  <c r="I35" i="257"/>
  <c r="D35" i="257"/>
  <c r="B35" i="257"/>
  <c r="B56" i="257" s="1"/>
  <c r="B78" i="257" s="1"/>
  <c r="H34" i="257"/>
  <c r="J34" i="257" s="1"/>
  <c r="F34" i="257"/>
  <c r="C34" i="257"/>
  <c r="E34" i="257" s="1"/>
  <c r="B34" i="257"/>
  <c r="B55" i="257" s="1"/>
  <c r="B77" i="257" s="1"/>
  <c r="H33" i="257"/>
  <c r="J33" i="257" s="1"/>
  <c r="F33" i="257"/>
  <c r="C33" i="257"/>
  <c r="E33" i="257" s="1"/>
  <c r="B33" i="257"/>
  <c r="B54" i="257" s="1"/>
  <c r="B76" i="257" s="1"/>
  <c r="H32" i="257"/>
  <c r="F32" i="257"/>
  <c r="C32" i="257"/>
  <c r="E32" i="257" s="1"/>
  <c r="B32" i="257"/>
  <c r="B53" i="257" s="1"/>
  <c r="B75" i="257" s="1"/>
  <c r="I31" i="257"/>
  <c r="D31" i="257"/>
  <c r="B31" i="257"/>
  <c r="B52" i="257" s="1"/>
  <c r="B74" i="257" s="1"/>
  <c r="H30" i="257"/>
  <c r="J30" i="257" s="1"/>
  <c r="F30" i="257"/>
  <c r="C30" i="257"/>
  <c r="E30" i="257" s="1"/>
  <c r="B30" i="257"/>
  <c r="B51" i="257" s="1"/>
  <c r="B73" i="257" s="1"/>
  <c r="H29" i="257"/>
  <c r="J29" i="257" s="1"/>
  <c r="F29" i="257"/>
  <c r="C29" i="257"/>
  <c r="E29" i="257" s="1"/>
  <c r="B29" i="257"/>
  <c r="B50" i="257" s="1"/>
  <c r="B72" i="257" s="1"/>
  <c r="H28" i="257"/>
  <c r="J28" i="257" s="1"/>
  <c r="F28" i="257"/>
  <c r="C28" i="257"/>
  <c r="B28" i="257"/>
  <c r="B49" i="257" s="1"/>
  <c r="B71" i="257" s="1"/>
  <c r="A28" i="257"/>
  <c r="A49" i="257" s="1"/>
  <c r="A71" i="257" s="1"/>
  <c r="E21" i="257"/>
  <c r="D21" i="257"/>
  <c r="C21" i="257"/>
  <c r="G20" i="257"/>
  <c r="G19" i="257"/>
  <c r="E17" i="257"/>
  <c r="D17" i="257"/>
  <c r="E85" i="257" s="1"/>
  <c r="F85" i="257" s="1"/>
  <c r="C17" i="257"/>
  <c r="G16" i="257"/>
  <c r="G15" i="257"/>
  <c r="G14" i="257"/>
  <c r="E13" i="257"/>
  <c r="D13" i="257"/>
  <c r="E81" i="257" s="1"/>
  <c r="F81" i="257" s="1"/>
  <c r="C13" i="257"/>
  <c r="G12" i="257"/>
  <c r="G11" i="257"/>
  <c r="G10" i="257"/>
  <c r="F9" i="257"/>
  <c r="E9" i="257"/>
  <c r="D9" i="257"/>
  <c r="E77" i="257" s="1"/>
  <c r="F77" i="257" s="1"/>
  <c r="C9" i="257"/>
  <c r="G8" i="257"/>
  <c r="G7" i="257"/>
  <c r="A7" i="257"/>
  <c r="A8" i="257" s="1"/>
  <c r="A30" i="257" s="1"/>
  <c r="A51" i="257" s="1"/>
  <c r="A73" i="257" s="1"/>
  <c r="G6" i="257"/>
  <c r="G32" i="259" l="1"/>
  <c r="F73" i="260"/>
  <c r="F71" i="259"/>
  <c r="G40" i="258"/>
  <c r="G30" i="258"/>
  <c r="G36" i="258"/>
  <c r="F35" i="258"/>
  <c r="F52" i="258"/>
  <c r="H52" i="258" s="1"/>
  <c r="E86" i="257"/>
  <c r="F86" i="257" s="1"/>
  <c r="G33" i="257"/>
  <c r="F31" i="258"/>
  <c r="G29" i="258"/>
  <c r="F39" i="259"/>
  <c r="E60" i="258"/>
  <c r="G28" i="258"/>
  <c r="E82" i="257"/>
  <c r="F82" i="257" s="1"/>
  <c r="D65" i="257"/>
  <c r="E64" i="257"/>
  <c r="F72" i="260"/>
  <c r="E86" i="260"/>
  <c r="F86" i="260" s="1"/>
  <c r="F43" i="260"/>
  <c r="F52" i="260"/>
  <c r="H52" i="260" s="1"/>
  <c r="G9" i="260"/>
  <c r="C74" i="260"/>
  <c r="F73" i="259"/>
  <c r="E74" i="259"/>
  <c r="G30" i="259"/>
  <c r="H31" i="259"/>
  <c r="J31" i="259" s="1"/>
  <c r="J28" i="259"/>
  <c r="F72" i="259"/>
  <c r="E52" i="259"/>
  <c r="F31" i="259"/>
  <c r="F21" i="258"/>
  <c r="G21" i="258" s="1"/>
  <c r="F72" i="258"/>
  <c r="E64" i="258"/>
  <c r="G37" i="258"/>
  <c r="F73" i="258"/>
  <c r="G9" i="258"/>
  <c r="F60" i="258"/>
  <c r="H60" i="258" s="1"/>
  <c r="H31" i="258"/>
  <c r="J31" i="258" s="1"/>
  <c r="H57" i="258"/>
  <c r="E74" i="258"/>
  <c r="E52" i="258"/>
  <c r="E56" i="257"/>
  <c r="E60" i="257"/>
  <c r="C74" i="257"/>
  <c r="C87" i="257" s="1"/>
  <c r="G9" i="257"/>
  <c r="I44" i="260"/>
  <c r="H31" i="260"/>
  <c r="J31" i="260" s="1"/>
  <c r="E74" i="260"/>
  <c r="F71" i="260"/>
  <c r="C65" i="259"/>
  <c r="G29" i="259"/>
  <c r="C65" i="258"/>
  <c r="F43" i="258"/>
  <c r="H43" i="258"/>
  <c r="J43" i="258" s="1"/>
  <c r="G41" i="258"/>
  <c r="F39" i="258"/>
  <c r="H49" i="258"/>
  <c r="C74" i="258"/>
  <c r="F31" i="257"/>
  <c r="G29" i="257"/>
  <c r="F73" i="257"/>
  <c r="C22" i="257"/>
  <c r="F35" i="260"/>
  <c r="C22" i="259"/>
  <c r="E78" i="259"/>
  <c r="D65" i="260"/>
  <c r="E60" i="260"/>
  <c r="F17" i="260"/>
  <c r="G17" i="260" s="1"/>
  <c r="F39" i="260"/>
  <c r="F13" i="260"/>
  <c r="G13" i="260" s="1"/>
  <c r="G32" i="260"/>
  <c r="H39" i="260"/>
  <c r="J39" i="260" s="1"/>
  <c r="F64" i="260"/>
  <c r="H64" i="260" s="1"/>
  <c r="G37" i="260"/>
  <c r="H35" i="260"/>
  <c r="J35" i="260" s="1"/>
  <c r="C43" i="260"/>
  <c r="E43" i="260" s="1"/>
  <c r="E60" i="259"/>
  <c r="E64" i="259"/>
  <c r="I44" i="259"/>
  <c r="F56" i="259"/>
  <c r="H56" i="259" s="1"/>
  <c r="C35" i="259"/>
  <c r="E35" i="259" s="1"/>
  <c r="D22" i="259"/>
  <c r="G34" i="259"/>
  <c r="H35" i="258"/>
  <c r="J35" i="258" s="1"/>
  <c r="E22" i="258"/>
  <c r="D87" i="258"/>
  <c r="E56" i="258"/>
  <c r="D65" i="258"/>
  <c r="D44" i="258"/>
  <c r="G42" i="258"/>
  <c r="G10" i="258"/>
  <c r="J32" i="258"/>
  <c r="H39" i="258"/>
  <c r="J39" i="258" s="1"/>
  <c r="G18" i="258"/>
  <c r="C22" i="258"/>
  <c r="D22" i="258"/>
  <c r="G38" i="258"/>
  <c r="C78" i="258"/>
  <c r="G34" i="257"/>
  <c r="F71" i="257"/>
  <c r="E78" i="257"/>
  <c r="F78" i="257" s="1"/>
  <c r="A7" i="258"/>
  <c r="A29" i="258" s="1"/>
  <c r="A50" i="258" s="1"/>
  <c r="A72" i="258" s="1"/>
  <c r="C31" i="258"/>
  <c r="E31" i="258" s="1"/>
  <c r="G33" i="258"/>
  <c r="C35" i="258"/>
  <c r="E35" i="258" s="1"/>
  <c r="C31" i="260"/>
  <c r="E31" i="260" s="1"/>
  <c r="G34" i="258"/>
  <c r="G30" i="257"/>
  <c r="C43" i="258"/>
  <c r="E43" i="258" s="1"/>
  <c r="A29" i="257"/>
  <c r="A50" i="257" s="1"/>
  <c r="A72" i="257" s="1"/>
  <c r="A7" i="259"/>
  <c r="A29" i="259" s="1"/>
  <c r="A50" i="259" s="1"/>
  <c r="A72" i="259" s="1"/>
  <c r="I44" i="257"/>
  <c r="F21" i="257"/>
  <c r="G21" i="257" s="1"/>
  <c r="H43" i="257"/>
  <c r="J43" i="257" s="1"/>
  <c r="C65" i="257"/>
  <c r="D44" i="257"/>
  <c r="J39" i="257"/>
  <c r="F60" i="257"/>
  <c r="H60" i="257" s="1"/>
  <c r="E22" i="257"/>
  <c r="J40" i="257"/>
  <c r="D22" i="257"/>
  <c r="C35" i="257"/>
  <c r="E35" i="257" s="1"/>
  <c r="G32" i="257"/>
  <c r="F56" i="257"/>
  <c r="H56" i="257" s="1"/>
  <c r="F17" i="257"/>
  <c r="G17" i="257" s="1"/>
  <c r="F35" i="257"/>
  <c r="F43" i="257"/>
  <c r="G41" i="257"/>
  <c r="F13" i="257"/>
  <c r="G13" i="257" s="1"/>
  <c r="C31" i="257"/>
  <c r="E31" i="257" s="1"/>
  <c r="G38" i="257"/>
  <c r="F52" i="257"/>
  <c r="H52" i="257" s="1"/>
  <c r="H31" i="257"/>
  <c r="J31" i="257" s="1"/>
  <c r="D87" i="260"/>
  <c r="E56" i="260"/>
  <c r="G42" i="260"/>
  <c r="G38" i="260"/>
  <c r="G10" i="260"/>
  <c r="J32" i="260"/>
  <c r="J36" i="260"/>
  <c r="E40" i="260"/>
  <c r="G40" i="260" s="1"/>
  <c r="G43" i="260" s="1"/>
  <c r="C22" i="260"/>
  <c r="C39" i="260"/>
  <c r="E39" i="260" s="1"/>
  <c r="D22" i="260"/>
  <c r="G33" i="260"/>
  <c r="E22" i="260"/>
  <c r="G36" i="260"/>
  <c r="H63" i="260"/>
  <c r="D65" i="259"/>
  <c r="G41" i="259"/>
  <c r="G38" i="259"/>
  <c r="H53" i="259"/>
  <c r="E33" i="259"/>
  <c r="G33" i="259" s="1"/>
  <c r="H43" i="259"/>
  <c r="J43" i="259" s="1"/>
  <c r="E22" i="259"/>
  <c r="G37" i="259"/>
  <c r="C86" i="259"/>
  <c r="F35" i="259"/>
  <c r="C39" i="259"/>
  <c r="E39" i="259" s="1"/>
  <c r="G42" i="259"/>
  <c r="C82" i="259"/>
  <c r="H35" i="259"/>
  <c r="E36" i="259"/>
  <c r="G36" i="259" s="1"/>
  <c r="F64" i="259"/>
  <c r="H64" i="259" s="1"/>
  <c r="C78" i="259"/>
  <c r="F78" i="259" s="1"/>
  <c r="E82" i="259"/>
  <c r="F82" i="259" s="1"/>
  <c r="A8" i="260"/>
  <c r="A30" i="260" s="1"/>
  <c r="A51" i="260" s="1"/>
  <c r="A73" i="260" s="1"/>
  <c r="A8" i="259"/>
  <c r="A30" i="259" s="1"/>
  <c r="A51" i="259" s="1"/>
  <c r="A73" i="259" s="1"/>
  <c r="A8" i="258"/>
  <c r="A30" i="258" s="1"/>
  <c r="A51" i="258" s="1"/>
  <c r="A73" i="258" s="1"/>
  <c r="G37" i="257"/>
  <c r="C43" i="257"/>
  <c r="E43" i="257" s="1"/>
  <c r="F64" i="257"/>
  <c r="H64" i="257" s="1"/>
  <c r="H61" i="257"/>
  <c r="F39" i="257"/>
  <c r="G36" i="257"/>
  <c r="G42" i="257"/>
  <c r="A9" i="257"/>
  <c r="H35" i="257"/>
  <c r="J32" i="257"/>
  <c r="E28" i="257"/>
  <c r="G28" i="257" s="1"/>
  <c r="J36" i="257"/>
  <c r="G40" i="257"/>
  <c r="H57" i="257"/>
  <c r="F17" i="258"/>
  <c r="G17" i="258" s="1"/>
  <c r="C39" i="258"/>
  <c r="E39" i="258" s="1"/>
  <c r="G9" i="259"/>
  <c r="C31" i="259"/>
  <c r="D87" i="259"/>
  <c r="G30" i="260"/>
  <c r="C74" i="259"/>
  <c r="F72" i="257"/>
  <c r="D87" i="257"/>
  <c r="D44" i="259"/>
  <c r="H39" i="259"/>
  <c r="J39" i="259" s="1"/>
  <c r="J36" i="259"/>
  <c r="A7" i="260"/>
  <c r="A29" i="260" s="1"/>
  <c r="A50" i="260" s="1"/>
  <c r="A72" i="260" s="1"/>
  <c r="C35" i="260"/>
  <c r="E86" i="258"/>
  <c r="E52" i="257"/>
  <c r="H53" i="257"/>
  <c r="F56" i="258"/>
  <c r="H56" i="258" s="1"/>
  <c r="F71" i="258"/>
  <c r="F13" i="259"/>
  <c r="G13" i="259" s="1"/>
  <c r="F52" i="259"/>
  <c r="H49" i="259"/>
  <c r="G29" i="260"/>
  <c r="E78" i="258"/>
  <c r="F21" i="260"/>
  <c r="G21" i="260" s="1"/>
  <c r="G19" i="260"/>
  <c r="G18" i="257"/>
  <c r="C39" i="257"/>
  <c r="E39" i="257" s="1"/>
  <c r="H49" i="257"/>
  <c r="E74" i="257"/>
  <c r="J28" i="258"/>
  <c r="G32" i="258"/>
  <c r="J40" i="258"/>
  <c r="E82" i="258"/>
  <c r="F82" i="258" s="1"/>
  <c r="G10" i="259"/>
  <c r="G28" i="259"/>
  <c r="J41" i="259"/>
  <c r="F56" i="260"/>
  <c r="H56" i="260" s="1"/>
  <c r="H53" i="260"/>
  <c r="F60" i="260"/>
  <c r="H60" i="260" s="1"/>
  <c r="F60" i="259"/>
  <c r="H60" i="259" s="1"/>
  <c r="H57" i="259"/>
  <c r="C65" i="260"/>
  <c r="E65" i="260" s="1"/>
  <c r="E52" i="260"/>
  <c r="I44" i="258"/>
  <c r="E56" i="259"/>
  <c r="D44" i="260"/>
  <c r="E78" i="260"/>
  <c r="F78" i="260" s="1"/>
  <c r="C82" i="260"/>
  <c r="C86" i="260"/>
  <c r="F31" i="260"/>
  <c r="G28" i="260"/>
  <c r="H43" i="260"/>
  <c r="J43" i="260" s="1"/>
  <c r="J40" i="260"/>
  <c r="E82" i="260"/>
  <c r="F82" i="260" s="1"/>
  <c r="F43" i="259"/>
  <c r="G40" i="259"/>
  <c r="G43" i="259" s="1"/>
  <c r="F64" i="258"/>
  <c r="H64" i="258" s="1"/>
  <c r="C86" i="258"/>
  <c r="F17" i="259"/>
  <c r="G17" i="259" s="1"/>
  <c r="E86" i="259"/>
  <c r="F21" i="259"/>
  <c r="G21" i="259" s="1"/>
  <c r="H49" i="260"/>
  <c r="C43" i="259"/>
  <c r="E43" i="259" s="1"/>
  <c r="H61" i="259"/>
  <c r="G39" i="260" l="1"/>
  <c r="F86" i="259"/>
  <c r="F86" i="258"/>
  <c r="G43" i="258"/>
  <c r="G31" i="258"/>
  <c r="E87" i="257"/>
  <c r="F87" i="257" s="1"/>
  <c r="G43" i="257"/>
  <c r="E65" i="257"/>
  <c r="G35" i="259"/>
  <c r="G35" i="258"/>
  <c r="F74" i="260"/>
  <c r="F74" i="259"/>
  <c r="G39" i="259"/>
  <c r="G35" i="257"/>
  <c r="E65" i="259"/>
  <c r="F44" i="258"/>
  <c r="F74" i="258"/>
  <c r="E65" i="258"/>
  <c r="G39" i="258"/>
  <c r="F78" i="258"/>
  <c r="G39" i="257"/>
  <c r="G31" i="257"/>
  <c r="H44" i="257"/>
  <c r="J44" i="257" s="1"/>
  <c r="G35" i="260"/>
  <c r="E87" i="260"/>
  <c r="E87" i="259"/>
  <c r="F44" i="259"/>
  <c r="C87" i="258"/>
  <c r="H44" i="258"/>
  <c r="J44" i="258" s="1"/>
  <c r="F22" i="258"/>
  <c r="G22" i="258" s="1"/>
  <c r="E87" i="258"/>
  <c r="C44" i="258"/>
  <c r="E44" i="258" s="1"/>
  <c r="F22" i="257"/>
  <c r="G22" i="257" s="1"/>
  <c r="F44" i="257"/>
  <c r="J35" i="257"/>
  <c r="C44" i="260"/>
  <c r="E44" i="260" s="1"/>
  <c r="E35" i="260"/>
  <c r="F22" i="260"/>
  <c r="G22" i="260" s="1"/>
  <c r="C87" i="260"/>
  <c r="H44" i="259"/>
  <c r="J44" i="259" s="1"/>
  <c r="C87" i="259"/>
  <c r="J35" i="259"/>
  <c r="F65" i="259"/>
  <c r="H65" i="259" s="1"/>
  <c r="H52" i="259"/>
  <c r="F65" i="260"/>
  <c r="H65" i="260" s="1"/>
  <c r="C44" i="259"/>
  <c r="E44" i="259" s="1"/>
  <c r="E31" i="259"/>
  <c r="G31" i="259" s="1"/>
  <c r="F74" i="257"/>
  <c r="G31" i="260"/>
  <c r="F44" i="260"/>
  <c r="F22" i="259"/>
  <c r="G22" i="259" s="1"/>
  <c r="F65" i="258"/>
  <c r="H65" i="258" s="1"/>
  <c r="A9" i="259"/>
  <c r="A31" i="259" s="1"/>
  <c r="A52" i="259" s="1"/>
  <c r="A74" i="259" s="1"/>
  <c r="A9" i="260"/>
  <c r="A31" i="260" s="1"/>
  <c r="A52" i="260" s="1"/>
  <c r="A74" i="260" s="1"/>
  <c r="A10" i="257"/>
  <c r="A31" i="257"/>
  <c r="A52" i="257" s="1"/>
  <c r="A74" i="257" s="1"/>
  <c r="A9" i="258"/>
  <c r="A31" i="258" s="1"/>
  <c r="A52" i="258" s="1"/>
  <c r="A74" i="258" s="1"/>
  <c r="H44" i="260"/>
  <c r="J44" i="260" s="1"/>
  <c r="C44" i="257"/>
  <c r="E44" i="257" s="1"/>
  <c r="F65" i="257"/>
  <c r="H65" i="257" s="1"/>
  <c r="G44" i="258" l="1"/>
  <c r="G44" i="257"/>
  <c r="G44" i="259"/>
  <c r="F87" i="259"/>
  <c r="G44" i="260"/>
  <c r="F87" i="258"/>
  <c r="F87" i="260"/>
  <c r="A10" i="260"/>
  <c r="A32" i="260" s="1"/>
  <c r="A53" i="260" s="1"/>
  <c r="A75" i="260" s="1"/>
  <c r="A10" i="259"/>
  <c r="A32" i="259" s="1"/>
  <c r="A53" i="259" s="1"/>
  <c r="A75" i="259" s="1"/>
  <c r="A11" i="257"/>
  <c r="A10" i="258"/>
  <c r="A32" i="258" s="1"/>
  <c r="A53" i="258" s="1"/>
  <c r="A75" i="258" s="1"/>
  <c r="A32" i="257"/>
  <c r="A53" i="257" s="1"/>
  <c r="A75" i="257" s="1"/>
  <c r="A11" i="259" l="1"/>
  <c r="A33" i="259" s="1"/>
  <c r="A54" i="259" s="1"/>
  <c r="A76" i="259" s="1"/>
  <c r="A33" i="257"/>
  <c r="A54" i="257" s="1"/>
  <c r="A76" i="257" s="1"/>
  <c r="A11" i="260"/>
  <c r="A33" i="260" s="1"/>
  <c r="A54" i="260" s="1"/>
  <c r="A76" i="260" s="1"/>
  <c r="A12" i="257"/>
  <c r="A11" i="258"/>
  <c r="A33" i="258" s="1"/>
  <c r="A54" i="258" s="1"/>
  <c r="A76" i="258" s="1"/>
  <c r="A12" i="260" l="1"/>
  <c r="A34" i="260" s="1"/>
  <c r="A55" i="260" s="1"/>
  <c r="A77" i="260" s="1"/>
  <c r="A12" i="259"/>
  <c r="A34" i="259" s="1"/>
  <c r="A55" i="259" s="1"/>
  <c r="A77" i="259" s="1"/>
  <c r="A12" i="258"/>
  <c r="A34" i="258" s="1"/>
  <c r="A55" i="258" s="1"/>
  <c r="A77" i="258" s="1"/>
  <c r="A13" i="257"/>
  <c r="A34" i="257"/>
  <c r="A55" i="257" s="1"/>
  <c r="A77" i="257" s="1"/>
  <c r="A13" i="260" l="1"/>
  <c r="A35" i="260" s="1"/>
  <c r="A56" i="260" s="1"/>
  <c r="A78" i="260" s="1"/>
  <c r="A13" i="259"/>
  <c r="A35" i="259" s="1"/>
  <c r="A56" i="259" s="1"/>
  <c r="A78" i="259" s="1"/>
  <c r="A35" i="257"/>
  <c r="A56" i="257" s="1"/>
  <c r="A78" i="257" s="1"/>
  <c r="A13" i="258"/>
  <c r="A35" i="258" s="1"/>
  <c r="A56" i="258" s="1"/>
  <c r="A78" i="258" s="1"/>
  <c r="A14" i="260" l="1"/>
  <c r="A36" i="260" s="1"/>
  <c r="A57" i="260" s="1"/>
  <c r="A79" i="260" s="1"/>
  <c r="A14" i="258"/>
  <c r="A36" i="258" s="1"/>
  <c r="A57" i="258" s="1"/>
  <c r="A79" i="258" s="1"/>
  <c r="A14" i="259"/>
  <c r="A36" i="259" s="1"/>
  <c r="A57" i="259" s="1"/>
  <c r="A79" i="259" s="1"/>
  <c r="A36" i="257"/>
  <c r="A57" i="257" s="1"/>
  <c r="A79" i="257" s="1"/>
  <c r="A15" i="257"/>
  <c r="A15" i="260" l="1"/>
  <c r="A37" i="260" s="1"/>
  <c r="A58" i="260" s="1"/>
  <c r="A80" i="260" s="1"/>
  <c r="A15" i="259"/>
  <c r="A37" i="259" s="1"/>
  <c r="A58" i="259" s="1"/>
  <c r="A80" i="259" s="1"/>
  <c r="A15" i="258"/>
  <c r="A37" i="258" s="1"/>
  <c r="A58" i="258" s="1"/>
  <c r="A80" i="258" s="1"/>
  <c r="A37" i="257"/>
  <c r="A58" i="257" s="1"/>
  <c r="A80" i="257" s="1"/>
  <c r="A16" i="257"/>
  <c r="A17" i="257" l="1"/>
  <c r="A16" i="258"/>
  <c r="A38" i="258" s="1"/>
  <c r="A59" i="258" s="1"/>
  <c r="A81" i="258" s="1"/>
  <c r="A16" i="260"/>
  <c r="A38" i="260" s="1"/>
  <c r="A59" i="260" s="1"/>
  <c r="A81" i="260" s="1"/>
  <c r="A38" i="257"/>
  <c r="A59" i="257" s="1"/>
  <c r="A81" i="257" s="1"/>
  <c r="A16" i="259"/>
  <c r="A38" i="259" s="1"/>
  <c r="A59" i="259" s="1"/>
  <c r="A81" i="259" s="1"/>
  <c r="A17" i="260" l="1"/>
  <c r="A39" i="260" s="1"/>
  <c r="A60" i="260" s="1"/>
  <c r="A82" i="260" s="1"/>
  <c r="A17" i="259"/>
  <c r="A39" i="259" s="1"/>
  <c r="A60" i="259" s="1"/>
  <c r="A82" i="259" s="1"/>
  <c r="A17" i="258"/>
  <c r="A39" i="258" s="1"/>
  <c r="A60" i="258" s="1"/>
  <c r="A82" i="258" s="1"/>
  <c r="A39" i="257"/>
  <c r="A60" i="257" s="1"/>
  <c r="A82" i="257" s="1"/>
  <c r="A18" i="257"/>
  <c r="A18" i="260" l="1"/>
  <c r="A40" i="260" s="1"/>
  <c r="A61" i="260" s="1"/>
  <c r="A83" i="260" s="1"/>
  <c r="A18" i="259"/>
  <c r="A40" i="259" s="1"/>
  <c r="A61" i="259" s="1"/>
  <c r="A83" i="259" s="1"/>
  <c r="A19" i="257"/>
  <c r="A40" i="257"/>
  <c r="A61" i="257" s="1"/>
  <c r="A83" i="257" s="1"/>
  <c r="A18" i="258"/>
  <c r="A40" i="258" s="1"/>
  <c r="A61" i="258" s="1"/>
  <c r="A83" i="258" s="1"/>
  <c r="A19" i="260" l="1"/>
  <c r="A41" i="260" s="1"/>
  <c r="A62" i="260" s="1"/>
  <c r="A84" i="260" s="1"/>
  <c r="A19" i="258"/>
  <c r="A41" i="258" s="1"/>
  <c r="A62" i="258" s="1"/>
  <c r="A84" i="258" s="1"/>
  <c r="A41" i="257"/>
  <c r="A62" i="257" s="1"/>
  <c r="A84" i="257" s="1"/>
  <c r="A19" i="259"/>
  <c r="A41" i="259" s="1"/>
  <c r="A62" i="259" s="1"/>
  <c r="A84" i="259" s="1"/>
  <c r="A20" i="257"/>
  <c r="A20" i="260" l="1"/>
  <c r="A42" i="260" s="1"/>
  <c r="A63" i="260" s="1"/>
  <c r="A85" i="260" s="1"/>
  <c r="A20" i="259"/>
  <c r="A42" i="259" s="1"/>
  <c r="A63" i="259" s="1"/>
  <c r="A85" i="259" s="1"/>
  <c r="A42" i="257"/>
  <c r="A63" i="257" s="1"/>
  <c r="A85" i="257" s="1"/>
  <c r="A20" i="258"/>
  <c r="A42" i="258" s="1"/>
  <c r="A63" i="258" s="1"/>
  <c r="A85" i="258" s="1"/>
  <c r="A21" i="257"/>
  <c r="A21" i="260" l="1"/>
  <c r="A43" i="260" s="1"/>
  <c r="A64" i="260" s="1"/>
  <c r="A86" i="260" s="1"/>
  <c r="A21" i="258"/>
  <c r="A43" i="258" s="1"/>
  <c r="A64" i="258" s="1"/>
  <c r="A86" i="258" s="1"/>
  <c r="A43" i="257"/>
  <c r="A64" i="257" s="1"/>
  <c r="A86" i="257" s="1"/>
  <c r="A21" i="259"/>
  <c r="A43" i="259" s="1"/>
  <c r="A64" i="259" s="1"/>
  <c r="A86" i="259" s="1"/>
  <c r="E5" i="236" l="1"/>
  <c r="G5" i="236" s="1"/>
  <c r="E6" i="236"/>
  <c r="G6" i="236" s="1"/>
  <c r="E7" i="236"/>
  <c r="G7" i="236" s="1"/>
  <c r="E8" i="236"/>
  <c r="G8" i="236" s="1"/>
  <c r="E9" i="236"/>
  <c r="G9" i="236" s="1"/>
  <c r="E10" i="236"/>
  <c r="G10" i="236" s="1"/>
  <c r="E11" i="236"/>
  <c r="G11" i="236" s="1"/>
  <c r="E12" i="236"/>
  <c r="G12" i="236" s="1"/>
  <c r="E13" i="236"/>
  <c r="G13" i="236" s="1"/>
  <c r="E14" i="236"/>
  <c r="G14" i="236" s="1"/>
  <c r="E15" i="236"/>
  <c r="G15" i="236" s="1"/>
  <c r="D8" i="235"/>
  <c r="M8" i="235" s="1"/>
  <c r="E8" i="235"/>
  <c r="D9" i="235"/>
  <c r="M9" i="235" s="1"/>
  <c r="E9" i="235"/>
  <c r="D10" i="235"/>
  <c r="M10" i="235" s="1"/>
  <c r="E10" i="235"/>
  <c r="D11" i="235"/>
  <c r="M11" i="235" s="1"/>
  <c r="E11" i="235"/>
  <c r="D12" i="235"/>
  <c r="M12" i="235" s="1"/>
  <c r="E12" i="235"/>
  <c r="D13" i="235"/>
  <c r="M13" i="235" s="1"/>
  <c r="E13" i="235"/>
  <c r="D14" i="235"/>
  <c r="M14" i="235" s="1"/>
  <c r="E14" i="235"/>
  <c r="D15" i="235"/>
  <c r="M15" i="235" s="1"/>
  <c r="E15" i="235"/>
  <c r="D16" i="235"/>
  <c r="M16" i="235" s="1"/>
  <c r="E16" i="235"/>
  <c r="D17" i="235"/>
  <c r="M17" i="235" s="1"/>
  <c r="E17" i="235"/>
  <c r="D18" i="235"/>
  <c r="M18" i="235" s="1"/>
  <c r="E18" i="235"/>
  <c r="D19" i="235"/>
  <c r="M19" i="235" s="1"/>
  <c r="E19" i="235"/>
  <c r="D20" i="235"/>
  <c r="M20" i="235" s="1"/>
  <c r="E20" i="235"/>
  <c r="D21" i="235"/>
  <c r="M21" i="235" s="1"/>
  <c r="E21" i="235"/>
  <c r="D22" i="235"/>
  <c r="M22" i="235" s="1"/>
  <c r="E22" i="235"/>
  <c r="D23" i="235"/>
  <c r="M23" i="235" s="1"/>
  <c r="E23" i="235"/>
  <c r="D24" i="235"/>
  <c r="M24" i="235" s="1"/>
  <c r="E24" i="235"/>
  <c r="D25" i="235"/>
  <c r="M25" i="235" s="1"/>
  <c r="E25" i="235"/>
  <c r="D26" i="235"/>
  <c r="M26" i="235" s="1"/>
  <c r="E26" i="235"/>
  <c r="D27" i="235"/>
  <c r="M27" i="235" s="1"/>
  <c r="E27" i="235"/>
  <c r="D28" i="235"/>
  <c r="M28" i="235" s="1"/>
  <c r="E28" i="235"/>
  <c r="D29" i="235"/>
  <c r="M29" i="235" s="1"/>
  <c r="E29" i="235"/>
  <c r="D30" i="235"/>
  <c r="M30" i="235" s="1"/>
  <c r="E30" i="235"/>
  <c r="D31" i="235"/>
  <c r="M31" i="235" s="1"/>
  <c r="E31" i="235"/>
  <c r="D32" i="235"/>
  <c r="M32" i="235" s="1"/>
  <c r="E32" i="235"/>
  <c r="D33" i="235"/>
  <c r="M33" i="235" s="1"/>
  <c r="E33" i="235"/>
  <c r="D34" i="235"/>
  <c r="M34" i="235" s="1"/>
  <c r="E34" i="235"/>
  <c r="D35" i="235"/>
  <c r="M35" i="235" s="1"/>
  <c r="E35" i="235"/>
  <c r="D36" i="235"/>
  <c r="M36" i="235" s="1"/>
  <c r="E36" i="235"/>
  <c r="D37" i="235"/>
  <c r="M37" i="235" s="1"/>
  <c r="E37" i="235"/>
  <c r="D38" i="235"/>
  <c r="M38" i="235" s="1"/>
  <c r="E38" i="235"/>
  <c r="D39" i="235"/>
  <c r="M39" i="235" s="1"/>
  <c r="E39" i="235"/>
  <c r="D40" i="235"/>
  <c r="M40" i="235" s="1"/>
  <c r="E40" i="235"/>
  <c r="D41" i="235"/>
  <c r="M41" i="235" s="1"/>
  <c r="E41" i="235"/>
  <c r="E7" i="235"/>
  <c r="E4" i="236" l="1"/>
  <c r="G4" i="236" s="1"/>
  <c r="F16" i="236"/>
  <c r="D16" i="236"/>
  <c r="C16" i="236"/>
  <c r="E16" i="236" l="1"/>
  <c r="G16" i="236" s="1"/>
  <c r="H41" i="235"/>
  <c r="G41" i="235"/>
  <c r="H40" i="235"/>
  <c r="G40" i="235"/>
  <c r="H39" i="235"/>
  <c r="G39" i="235"/>
  <c r="H38" i="235"/>
  <c r="G38" i="235"/>
  <c r="H37" i="235"/>
  <c r="G37" i="235"/>
  <c r="H36" i="235"/>
  <c r="G36" i="235"/>
  <c r="H35" i="235"/>
  <c r="G35" i="235"/>
  <c r="H34" i="235"/>
  <c r="G34" i="235"/>
  <c r="H33" i="235"/>
  <c r="G33" i="235"/>
  <c r="H32" i="235"/>
  <c r="G32" i="235"/>
  <c r="H31" i="235"/>
  <c r="G31" i="235"/>
  <c r="H30" i="235"/>
  <c r="G30" i="235"/>
  <c r="H29" i="235"/>
  <c r="G29" i="235"/>
  <c r="H28" i="235"/>
  <c r="G28" i="235"/>
  <c r="H27" i="235"/>
  <c r="G27" i="235"/>
  <c r="H26" i="235"/>
  <c r="G26" i="235"/>
  <c r="H25" i="235"/>
  <c r="G25" i="235"/>
  <c r="H24" i="235"/>
  <c r="G24" i="235"/>
  <c r="H23" i="235"/>
  <c r="G23" i="235"/>
  <c r="H22" i="235"/>
  <c r="G22" i="235"/>
  <c r="H21" i="235"/>
  <c r="G21" i="235"/>
  <c r="H20" i="235"/>
  <c r="G20" i="235"/>
  <c r="H19" i="235"/>
  <c r="G19" i="235"/>
  <c r="H18" i="235"/>
  <c r="G18" i="235"/>
  <c r="H17" i="235"/>
  <c r="G17" i="235"/>
  <c r="H16" i="235"/>
  <c r="G16" i="235"/>
  <c r="H15" i="235"/>
  <c r="G15" i="235"/>
  <c r="H14" i="235"/>
  <c r="G14" i="235"/>
  <c r="H13" i="235"/>
  <c r="G13" i="235"/>
  <c r="H12" i="235"/>
  <c r="G12" i="235"/>
  <c r="H11" i="235"/>
  <c r="G11" i="235"/>
  <c r="H10" i="235"/>
  <c r="G10" i="235"/>
  <c r="H9" i="235"/>
  <c r="G9" i="235"/>
  <c r="H8" i="235"/>
  <c r="G8" i="235"/>
  <c r="H7" i="235"/>
  <c r="G7" i="235"/>
  <c r="D7" i="235"/>
  <c r="M7" i="235" s="1"/>
  <c r="F45" i="235"/>
  <c r="F46" i="235"/>
  <c r="F47" i="235"/>
  <c r="F48" i="235"/>
  <c r="F49" i="235"/>
  <c r="F50" i="235"/>
  <c r="F51" i="235"/>
  <c r="F52" i="235"/>
  <c r="F53" i="235"/>
  <c r="F54" i="235"/>
  <c r="F55" i="235"/>
  <c r="F56" i="235"/>
  <c r="F57" i="235"/>
  <c r="F58" i="235"/>
  <c r="F59" i="235"/>
  <c r="F60" i="235"/>
  <c r="F61" i="235"/>
  <c r="F62" i="235"/>
  <c r="F63" i="235"/>
  <c r="F64" i="235"/>
  <c r="F65" i="235"/>
  <c r="F66" i="235"/>
  <c r="F67" i="235"/>
  <c r="F68" i="235"/>
  <c r="F69" i="235"/>
  <c r="F70" i="235"/>
  <c r="F71" i="235"/>
  <c r="F72" i="235"/>
  <c r="F73" i="235"/>
  <c r="F74" i="235"/>
  <c r="F75" i="235"/>
  <c r="F76" i="235"/>
  <c r="F77" i="235"/>
  <c r="F78" i="235"/>
  <c r="F80" i="235"/>
  <c r="F81" i="235"/>
  <c r="F82" i="235"/>
  <c r="F83" i="235"/>
  <c r="F84" i="235"/>
  <c r="F85" i="235"/>
  <c r="F86" i="235"/>
  <c r="F87" i="235"/>
  <c r="F88" i="235"/>
  <c r="F89" i="235"/>
  <c r="F90" i="235"/>
  <c r="F91" i="235"/>
  <c r="F92" i="235"/>
  <c r="F93" i="235"/>
  <c r="F94" i="235"/>
  <c r="F95" i="235"/>
  <c r="F96" i="235"/>
  <c r="F97" i="235"/>
  <c r="F98" i="235"/>
  <c r="F99" i="235"/>
  <c r="F100" i="235"/>
  <c r="F101" i="235"/>
  <c r="F102" i="235"/>
  <c r="F103" i="235"/>
  <c r="F104" i="235"/>
  <c r="F105" i="235"/>
  <c r="F106" i="235"/>
  <c r="F107" i="235"/>
  <c r="F108" i="235"/>
  <c r="F109" i="235"/>
  <c r="F110" i="235"/>
  <c r="F111" i="235"/>
  <c r="F112" i="235"/>
  <c r="F113" i="235"/>
  <c r="F114" i="235"/>
  <c r="F116" i="235"/>
  <c r="F117" i="235"/>
  <c r="F118" i="235"/>
  <c r="F119" i="235"/>
  <c r="F120" i="235"/>
  <c r="F121" i="235"/>
  <c r="F122" i="235"/>
  <c r="F123" i="235"/>
  <c r="F124" i="235"/>
  <c r="F125" i="235"/>
  <c r="F126" i="235"/>
  <c r="F127" i="235"/>
  <c r="F128" i="235"/>
  <c r="F129" i="235"/>
  <c r="F130" i="235"/>
  <c r="F131" i="235"/>
  <c r="F132" i="235"/>
  <c r="F133" i="235"/>
  <c r="F134" i="235"/>
  <c r="F135" i="235"/>
  <c r="F136" i="235"/>
  <c r="F137" i="235"/>
  <c r="F138" i="235"/>
  <c r="F139" i="235"/>
  <c r="F140" i="235"/>
  <c r="F141" i="235"/>
  <c r="F142" i="235"/>
  <c r="F143" i="235"/>
  <c r="F144" i="235"/>
  <c r="F145" i="235"/>
  <c r="F146" i="235"/>
  <c r="F147" i="235"/>
  <c r="F148" i="235"/>
  <c r="F149" i="235"/>
  <c r="F150" i="235"/>
  <c r="F152" i="235"/>
  <c r="F153" i="235"/>
  <c r="F154" i="235"/>
  <c r="F155" i="235"/>
  <c r="F156" i="235"/>
  <c r="F157" i="235"/>
  <c r="F158" i="235"/>
  <c r="F159" i="235"/>
  <c r="F160" i="235"/>
  <c r="F161" i="235"/>
  <c r="F162" i="235"/>
  <c r="F163" i="235"/>
  <c r="F164" i="235"/>
  <c r="F165" i="235"/>
  <c r="F166" i="235"/>
  <c r="F167" i="235"/>
  <c r="F168" i="235"/>
  <c r="F169" i="235"/>
  <c r="F170" i="235"/>
  <c r="F171" i="235"/>
  <c r="F172" i="235"/>
  <c r="F173" i="235"/>
  <c r="F174" i="235"/>
  <c r="F175" i="235"/>
  <c r="F176" i="235"/>
  <c r="F177" i="235"/>
  <c r="F178" i="235"/>
  <c r="F179" i="235"/>
  <c r="F180" i="235"/>
  <c r="F181" i="235"/>
  <c r="F182" i="235"/>
  <c r="F183" i="235"/>
  <c r="F184" i="235"/>
  <c r="F185" i="235"/>
  <c r="F186" i="235"/>
  <c r="F188" i="235"/>
  <c r="F189" i="235"/>
  <c r="F190" i="235"/>
  <c r="F191" i="235"/>
  <c r="F192" i="235"/>
  <c r="F193" i="235"/>
  <c r="F194" i="235"/>
  <c r="F195" i="235"/>
  <c r="F196" i="235"/>
  <c r="F197" i="235"/>
  <c r="F198" i="235"/>
  <c r="F199" i="235"/>
  <c r="F200" i="235"/>
  <c r="F201" i="235"/>
  <c r="F202" i="235"/>
  <c r="F203" i="235"/>
  <c r="F204" i="235"/>
  <c r="F205" i="235"/>
  <c r="F206" i="235"/>
  <c r="F207" i="235"/>
  <c r="F208" i="235"/>
  <c r="F209" i="235"/>
  <c r="F210" i="235"/>
  <c r="F211" i="235"/>
  <c r="F212" i="235"/>
  <c r="F213" i="235"/>
  <c r="F214" i="235"/>
  <c r="F215" i="235"/>
  <c r="F216" i="235"/>
  <c r="F217" i="235"/>
  <c r="F218" i="235"/>
  <c r="F219" i="235"/>
  <c r="F220" i="235"/>
  <c r="F221" i="235"/>
  <c r="F222" i="235"/>
  <c r="F224" i="235"/>
  <c r="F225" i="235"/>
  <c r="F226" i="235"/>
  <c r="F227" i="235"/>
  <c r="F228" i="235"/>
  <c r="F229" i="235"/>
  <c r="F230" i="235"/>
  <c r="F231" i="235"/>
  <c r="F232" i="235"/>
  <c r="F233" i="235"/>
  <c r="F234" i="235"/>
  <c r="F235" i="235"/>
  <c r="F236" i="235"/>
  <c r="F237" i="235"/>
  <c r="F238" i="235"/>
  <c r="F239" i="235"/>
  <c r="F240" i="235"/>
  <c r="F241" i="235"/>
  <c r="F242" i="235"/>
  <c r="F243" i="235"/>
  <c r="F244" i="235"/>
  <c r="F245" i="235"/>
  <c r="F246" i="235"/>
  <c r="F247" i="235"/>
  <c r="F248" i="235"/>
  <c r="F249" i="235"/>
  <c r="F250" i="235"/>
  <c r="F251" i="235"/>
  <c r="F252" i="235"/>
  <c r="F253" i="235"/>
  <c r="F254" i="235"/>
  <c r="F255" i="235"/>
  <c r="F256" i="235"/>
  <c r="F257" i="235"/>
  <c r="F258" i="235"/>
  <c r="F260" i="235"/>
  <c r="F261" i="235"/>
  <c r="F262" i="235"/>
  <c r="F263" i="235"/>
  <c r="F264" i="235"/>
  <c r="F265" i="235"/>
  <c r="F266" i="235"/>
  <c r="F267" i="235"/>
  <c r="F268" i="235"/>
  <c r="F269" i="235"/>
  <c r="F270" i="235"/>
  <c r="F271" i="235"/>
  <c r="F272" i="235"/>
  <c r="F273" i="235"/>
  <c r="F274" i="235"/>
  <c r="F275" i="235"/>
  <c r="F276" i="235"/>
  <c r="F277" i="235"/>
  <c r="F278" i="235"/>
  <c r="F279" i="235"/>
  <c r="F280" i="235"/>
  <c r="F281" i="235"/>
  <c r="F282" i="235"/>
  <c r="F283" i="235"/>
  <c r="F284" i="235"/>
  <c r="F285" i="235"/>
  <c r="F286" i="235"/>
  <c r="F287" i="235"/>
  <c r="F288" i="235"/>
  <c r="F289" i="235"/>
  <c r="F290" i="235"/>
  <c r="F291" i="235"/>
  <c r="F292" i="235"/>
  <c r="F293" i="235"/>
  <c r="F294" i="235"/>
  <c r="F296" i="235"/>
  <c r="F297" i="235"/>
  <c r="F298" i="235"/>
  <c r="F299" i="235"/>
  <c r="F300" i="235"/>
  <c r="F301" i="235"/>
  <c r="F302" i="235"/>
  <c r="F303" i="235"/>
  <c r="F304" i="235"/>
  <c r="F305" i="235"/>
  <c r="F306" i="235"/>
  <c r="F307" i="235"/>
  <c r="F308" i="235"/>
  <c r="F309" i="235"/>
  <c r="F310" i="235"/>
  <c r="F311" i="235"/>
  <c r="F312" i="235"/>
  <c r="F313" i="235"/>
  <c r="F314" i="235"/>
  <c r="F315" i="235"/>
  <c r="F316" i="235"/>
  <c r="F317" i="235"/>
  <c r="F318" i="235"/>
  <c r="F319" i="235"/>
  <c r="F320" i="235"/>
  <c r="F321" i="235"/>
  <c r="F322" i="235"/>
  <c r="F323" i="235"/>
  <c r="F324" i="235"/>
  <c r="F325" i="235"/>
  <c r="F326" i="235"/>
  <c r="F327" i="235"/>
  <c r="F328" i="235"/>
  <c r="F329" i="235"/>
  <c r="F330" i="235"/>
  <c r="F332" i="235"/>
  <c r="F333" i="235"/>
  <c r="F334" i="235"/>
  <c r="F335" i="235"/>
  <c r="F336" i="235"/>
  <c r="F337" i="235"/>
  <c r="F338" i="235"/>
  <c r="F339" i="235"/>
  <c r="F340" i="235"/>
  <c r="F341" i="235"/>
  <c r="F342" i="235"/>
  <c r="F343" i="235"/>
  <c r="F344" i="235"/>
  <c r="F345" i="235"/>
  <c r="F346" i="235"/>
  <c r="F347" i="235"/>
  <c r="F348" i="235"/>
  <c r="F349" i="235"/>
  <c r="F350" i="235"/>
  <c r="F351" i="235"/>
  <c r="F352" i="235"/>
  <c r="F353" i="235"/>
  <c r="F354" i="235"/>
  <c r="F355" i="235"/>
  <c r="F356" i="235"/>
  <c r="F357" i="235"/>
  <c r="F358" i="235"/>
  <c r="F359" i="235"/>
  <c r="F360" i="235"/>
  <c r="F361" i="235"/>
  <c r="F362" i="235"/>
  <c r="F363" i="235"/>
  <c r="F364" i="235"/>
  <c r="F365" i="235"/>
  <c r="F366" i="235"/>
  <c r="F367" i="235"/>
  <c r="F368" i="235"/>
  <c r="F369" i="235"/>
  <c r="F370" i="235"/>
  <c r="F371" i="235"/>
  <c r="F372" i="235"/>
  <c r="F373" i="235"/>
  <c r="F374" i="235"/>
  <c r="F375" i="235"/>
  <c r="F376" i="235"/>
  <c r="F377" i="235"/>
  <c r="F378" i="235"/>
  <c r="F379" i="235"/>
  <c r="F380" i="235"/>
  <c r="F381" i="235"/>
  <c r="F382" i="235"/>
  <c r="F383" i="235"/>
  <c r="F384" i="235"/>
  <c r="F385" i="235"/>
  <c r="F386" i="235"/>
  <c r="F387" i="235"/>
  <c r="F388" i="235"/>
  <c r="F389" i="235"/>
  <c r="F390" i="235"/>
  <c r="F391" i="235"/>
  <c r="F392" i="235"/>
  <c r="F393" i="235"/>
  <c r="F394" i="235"/>
  <c r="F395" i="235"/>
  <c r="F396" i="235"/>
  <c r="F397" i="235"/>
  <c r="F398" i="235"/>
  <c r="F399" i="235"/>
  <c r="F400" i="235"/>
  <c r="F401" i="235"/>
  <c r="F402" i="235"/>
  <c r="F403" i="235"/>
  <c r="F404" i="235"/>
  <c r="F405" i="235"/>
  <c r="F406" i="235"/>
  <c r="F407" i="235"/>
  <c r="F408" i="235"/>
  <c r="F409" i="235"/>
  <c r="F410" i="235"/>
  <c r="F411" i="235"/>
  <c r="F412" i="235"/>
  <c r="F413" i="235"/>
  <c r="F414" i="235"/>
  <c r="F415" i="235"/>
  <c r="F416" i="235"/>
  <c r="F417" i="235"/>
  <c r="F418" i="235"/>
  <c r="F419" i="235"/>
  <c r="F420" i="235"/>
  <c r="F421" i="235"/>
  <c r="F422" i="235"/>
  <c r="F423" i="235"/>
  <c r="F424" i="235"/>
  <c r="F425" i="235"/>
  <c r="F426" i="235"/>
  <c r="F427" i="235"/>
  <c r="F428" i="235"/>
  <c r="F429" i="235"/>
  <c r="F430" i="235"/>
  <c r="F431" i="235"/>
  <c r="F432" i="235"/>
  <c r="F433" i="235"/>
  <c r="F434" i="235"/>
  <c r="F435" i="235"/>
  <c r="F436" i="235"/>
  <c r="F437" i="235"/>
  <c r="F438" i="235"/>
  <c r="F439" i="235"/>
  <c r="F440" i="235"/>
  <c r="F441" i="235"/>
  <c r="F442" i="235"/>
  <c r="F443" i="235"/>
  <c r="F444" i="235"/>
  <c r="F445" i="235"/>
  <c r="F446" i="235"/>
  <c r="F447" i="235"/>
  <c r="F448" i="235"/>
  <c r="F449" i="235"/>
  <c r="F450" i="235"/>
  <c r="F451" i="235"/>
  <c r="F452" i="235"/>
  <c r="F453" i="235"/>
  <c r="F454" i="235"/>
  <c r="F455" i="235"/>
  <c r="F456" i="235"/>
  <c r="F457" i="235"/>
  <c r="F458" i="235"/>
  <c r="F459" i="235"/>
  <c r="F460" i="235"/>
  <c r="F461" i="235"/>
  <c r="F462" i="235"/>
  <c r="F463" i="235"/>
  <c r="F464" i="235"/>
  <c r="F465" i="235"/>
  <c r="F466" i="235"/>
  <c r="F467" i="235"/>
  <c r="F468" i="235"/>
  <c r="F469" i="235"/>
  <c r="F470" i="235"/>
  <c r="F471" i="235"/>
  <c r="F472" i="235"/>
  <c r="F473" i="235"/>
  <c r="F474" i="235"/>
  <c r="I474" i="235"/>
  <c r="I473" i="235"/>
  <c r="I472" i="235"/>
  <c r="I471" i="235"/>
  <c r="I469" i="235"/>
  <c r="I468" i="235"/>
  <c r="I467" i="235"/>
  <c r="I466" i="235"/>
  <c r="I465" i="235"/>
  <c r="I464" i="235"/>
  <c r="I463" i="235"/>
  <c r="I462" i="235"/>
  <c r="I461" i="235"/>
  <c r="I460" i="235"/>
  <c r="I459" i="235"/>
  <c r="I458" i="235"/>
  <c r="I457" i="235"/>
  <c r="I456" i="235"/>
  <c r="I455" i="235"/>
  <c r="I454" i="235"/>
  <c r="I453" i="235"/>
  <c r="I452" i="235"/>
  <c r="I451" i="235"/>
  <c r="I450" i="235"/>
  <c r="I449" i="235"/>
  <c r="I448" i="235"/>
  <c r="I447" i="235"/>
  <c r="I446" i="235"/>
  <c r="I445" i="235"/>
  <c r="I444" i="235"/>
  <c r="I443" i="235"/>
  <c r="I442" i="235"/>
  <c r="I441" i="235"/>
  <c r="I440" i="235"/>
  <c r="I438" i="235"/>
  <c r="I436" i="235"/>
  <c r="I435" i="235"/>
  <c r="I434" i="235"/>
  <c r="I433" i="235"/>
  <c r="J433" i="235" s="1"/>
  <c r="M433" i="235" s="1"/>
  <c r="I432" i="235"/>
  <c r="I431" i="235"/>
  <c r="I430" i="235"/>
  <c r="I428" i="235"/>
  <c r="I427" i="235"/>
  <c r="I426" i="235"/>
  <c r="I425" i="235"/>
  <c r="I424" i="235"/>
  <c r="I423" i="235"/>
  <c r="I422" i="235"/>
  <c r="I421" i="235"/>
  <c r="I420" i="235"/>
  <c r="I419" i="235"/>
  <c r="I418" i="235"/>
  <c r="I417" i="235"/>
  <c r="I416" i="235"/>
  <c r="I415" i="235"/>
  <c r="I414" i="235"/>
  <c r="I412" i="235"/>
  <c r="I411" i="235"/>
  <c r="I410" i="235"/>
  <c r="I409" i="235"/>
  <c r="I408" i="235"/>
  <c r="I407" i="235"/>
  <c r="I406" i="235"/>
  <c r="I404" i="235"/>
  <c r="I402" i="235"/>
  <c r="I401" i="235"/>
  <c r="I400" i="235"/>
  <c r="I399" i="235"/>
  <c r="I398" i="235"/>
  <c r="I397" i="235"/>
  <c r="I396" i="235"/>
  <c r="I395" i="235"/>
  <c r="I394" i="235"/>
  <c r="I393" i="235"/>
  <c r="I392" i="235"/>
  <c r="I391" i="235"/>
  <c r="I390" i="235"/>
  <c r="I389" i="235"/>
  <c r="I387" i="235"/>
  <c r="I386" i="235"/>
  <c r="I385" i="235"/>
  <c r="I384" i="235"/>
  <c r="I383" i="235"/>
  <c r="I382" i="235"/>
  <c r="I381" i="235"/>
  <c r="I379" i="235"/>
  <c r="I378" i="235"/>
  <c r="I377" i="235"/>
  <c r="I376" i="235"/>
  <c r="I375" i="235"/>
  <c r="I374" i="235"/>
  <c r="I373" i="235"/>
  <c r="I371" i="235"/>
  <c r="I370" i="235"/>
  <c r="I369" i="235"/>
  <c r="J369" i="235" s="1"/>
  <c r="M369" i="235" s="1"/>
  <c r="I368" i="235"/>
  <c r="I366" i="235"/>
  <c r="I365" i="235"/>
  <c r="J365" i="235" s="1"/>
  <c r="M365" i="235" s="1"/>
  <c r="I364" i="235"/>
  <c r="I363" i="235"/>
  <c r="I362" i="235"/>
  <c r="I361" i="235"/>
  <c r="J361" i="235" s="1"/>
  <c r="M361" i="235" s="1"/>
  <c r="I360" i="235"/>
  <c r="I359" i="235"/>
  <c r="I358" i="235"/>
  <c r="I357" i="235"/>
  <c r="I356" i="235"/>
  <c r="I355" i="235"/>
  <c r="I354" i="235"/>
  <c r="I353" i="235"/>
  <c r="I352" i="235"/>
  <c r="I351" i="235"/>
  <c r="I350" i="235"/>
  <c r="I349" i="235"/>
  <c r="J349" i="235" s="1"/>
  <c r="M349" i="235" s="1"/>
  <c r="I348" i="235"/>
  <c r="I347" i="235"/>
  <c r="I346" i="235"/>
  <c r="I345" i="235"/>
  <c r="J345" i="235" s="1"/>
  <c r="M345" i="235" s="1"/>
  <c r="I344" i="235"/>
  <c r="I343" i="235"/>
  <c r="I342" i="235"/>
  <c r="J342" i="235" s="1"/>
  <c r="M342" i="235" s="1"/>
  <c r="I341" i="235"/>
  <c r="J341" i="235" s="1"/>
  <c r="M341" i="235" s="1"/>
  <c r="I340" i="235"/>
  <c r="I339" i="235"/>
  <c r="I338" i="235"/>
  <c r="I337" i="235"/>
  <c r="I336" i="235"/>
  <c r="I335" i="235"/>
  <c r="I334" i="235"/>
  <c r="I333" i="235"/>
  <c r="I332" i="235"/>
  <c r="I330" i="235"/>
  <c r="I329" i="235"/>
  <c r="I328" i="235"/>
  <c r="I327" i="235"/>
  <c r="I326" i="235"/>
  <c r="I325" i="235"/>
  <c r="I324" i="235"/>
  <c r="I323" i="235"/>
  <c r="I322" i="235"/>
  <c r="I321" i="235"/>
  <c r="J321" i="235" s="1"/>
  <c r="M321" i="235" s="1"/>
  <c r="I320" i="235"/>
  <c r="I319" i="235"/>
  <c r="I318" i="235"/>
  <c r="J318" i="235" s="1"/>
  <c r="M318" i="235" s="1"/>
  <c r="I317" i="235"/>
  <c r="I316" i="235"/>
  <c r="I315" i="235"/>
  <c r="I314" i="235"/>
  <c r="I313" i="235"/>
  <c r="I312" i="235"/>
  <c r="I311" i="235"/>
  <c r="I310" i="235"/>
  <c r="I309" i="235"/>
  <c r="I308" i="235"/>
  <c r="J308" i="235" s="1"/>
  <c r="M308" i="235" s="1"/>
  <c r="I307" i="235"/>
  <c r="I306" i="235"/>
  <c r="I305" i="235"/>
  <c r="I304" i="235"/>
  <c r="I303" i="235"/>
  <c r="I302" i="235"/>
  <c r="I301" i="235"/>
  <c r="I300" i="235"/>
  <c r="I299" i="235"/>
  <c r="I298" i="235"/>
  <c r="I297" i="235"/>
  <c r="I296" i="235"/>
  <c r="I294" i="235"/>
  <c r="I293" i="235"/>
  <c r="I292" i="235"/>
  <c r="I291" i="235"/>
  <c r="I290" i="235"/>
  <c r="I289" i="235"/>
  <c r="I288" i="235"/>
  <c r="I287" i="235"/>
  <c r="I286" i="235"/>
  <c r="I285" i="235"/>
  <c r="I284" i="235"/>
  <c r="I283" i="235"/>
  <c r="I282" i="235"/>
  <c r="I280" i="235"/>
  <c r="I279" i="235"/>
  <c r="I278" i="235"/>
  <c r="I277" i="235"/>
  <c r="I276" i="235"/>
  <c r="I275" i="235"/>
  <c r="I274" i="235"/>
  <c r="I273" i="235"/>
  <c r="I272" i="235"/>
  <c r="I271" i="235"/>
  <c r="I270" i="235"/>
  <c r="I269" i="235"/>
  <c r="I268" i="235"/>
  <c r="I267" i="235"/>
  <c r="I266" i="235"/>
  <c r="I265" i="235"/>
  <c r="I264" i="235"/>
  <c r="I263" i="235"/>
  <c r="I262" i="235"/>
  <c r="I261" i="235"/>
  <c r="J261" i="235" s="1"/>
  <c r="M261" i="235" s="1"/>
  <c r="I260" i="235"/>
  <c r="I258" i="235"/>
  <c r="I257" i="235"/>
  <c r="I255" i="235"/>
  <c r="I254" i="235"/>
  <c r="I253" i="235"/>
  <c r="J253" i="235" s="1"/>
  <c r="M253" i="235" s="1"/>
  <c r="I252" i="235"/>
  <c r="I251" i="235"/>
  <c r="I250" i="235"/>
  <c r="I249" i="235"/>
  <c r="I248" i="235"/>
  <c r="I247" i="235"/>
  <c r="I246" i="235"/>
  <c r="I245" i="235"/>
  <c r="I244" i="235"/>
  <c r="I243" i="235"/>
  <c r="I242" i="235"/>
  <c r="I241" i="235"/>
  <c r="I240" i="235"/>
  <c r="I239" i="235"/>
  <c r="I238" i="235"/>
  <c r="I237" i="235"/>
  <c r="I236" i="235"/>
  <c r="I235" i="235"/>
  <c r="I234" i="235"/>
  <c r="I233" i="235"/>
  <c r="I231" i="235"/>
  <c r="I230" i="235"/>
  <c r="I229" i="235"/>
  <c r="I228" i="235"/>
  <c r="I227" i="235"/>
  <c r="I226" i="235"/>
  <c r="I225" i="235"/>
  <c r="I224" i="235"/>
  <c r="I222" i="235"/>
  <c r="I221" i="235"/>
  <c r="J221" i="235" s="1"/>
  <c r="M221" i="235" s="1"/>
  <c r="I220" i="235"/>
  <c r="I219" i="235"/>
  <c r="I218" i="235"/>
  <c r="I217" i="235"/>
  <c r="J217" i="235" s="1"/>
  <c r="M217" i="235" s="1"/>
  <c r="I216" i="235"/>
  <c r="I215" i="235"/>
  <c r="I214" i="235"/>
  <c r="I213" i="235"/>
  <c r="J213" i="235" s="1"/>
  <c r="M213" i="235" s="1"/>
  <c r="I212" i="235"/>
  <c r="I211" i="235"/>
  <c r="I210" i="235"/>
  <c r="I209" i="235"/>
  <c r="I208" i="235"/>
  <c r="I206" i="235"/>
  <c r="I205" i="235"/>
  <c r="I204" i="235"/>
  <c r="I202" i="235"/>
  <c r="J202" i="235" s="1"/>
  <c r="M202" i="235" s="1"/>
  <c r="I201" i="235"/>
  <c r="J201" i="235" s="1"/>
  <c r="M201" i="235" s="1"/>
  <c r="I200" i="235"/>
  <c r="I199" i="235"/>
  <c r="I198" i="235"/>
  <c r="I197" i="235"/>
  <c r="J197" i="235" s="1"/>
  <c r="M197" i="235" s="1"/>
  <c r="I196" i="235"/>
  <c r="I195" i="235"/>
  <c r="I194" i="235"/>
  <c r="I193" i="235"/>
  <c r="I192" i="235"/>
  <c r="I191" i="235"/>
  <c r="I190" i="235"/>
  <c r="I189" i="235"/>
  <c r="I188" i="235"/>
  <c r="I186" i="235"/>
  <c r="I185" i="235"/>
  <c r="I184" i="235"/>
  <c r="I183" i="235"/>
  <c r="I182" i="235"/>
  <c r="I181" i="235"/>
  <c r="I180" i="235"/>
  <c r="I179" i="235"/>
  <c r="I178" i="235"/>
  <c r="I177" i="235"/>
  <c r="J177" i="235" s="1"/>
  <c r="M177" i="235" s="1"/>
  <c r="I176" i="235"/>
  <c r="I175" i="235"/>
  <c r="I174" i="235"/>
  <c r="I173" i="235"/>
  <c r="I172" i="235"/>
  <c r="I171" i="235"/>
  <c r="I170" i="235"/>
  <c r="I169" i="235"/>
  <c r="I168" i="235"/>
  <c r="I167" i="235"/>
  <c r="I166" i="235"/>
  <c r="I165" i="235"/>
  <c r="I164" i="235"/>
  <c r="I163" i="235"/>
  <c r="I162" i="235"/>
  <c r="I161" i="235"/>
  <c r="I160" i="235"/>
  <c r="I159" i="235"/>
  <c r="I157" i="235"/>
  <c r="I156" i="235"/>
  <c r="I155" i="235"/>
  <c r="I153" i="235"/>
  <c r="I152" i="235"/>
  <c r="I150" i="235"/>
  <c r="I149" i="235"/>
  <c r="I148" i="235"/>
  <c r="I147" i="235"/>
  <c r="I146" i="235"/>
  <c r="I145" i="235"/>
  <c r="I144" i="235"/>
  <c r="I143" i="235"/>
  <c r="I142" i="235"/>
  <c r="I141" i="235"/>
  <c r="I140" i="235"/>
  <c r="I139" i="235"/>
  <c r="I138" i="235"/>
  <c r="I137" i="235"/>
  <c r="I136" i="235"/>
  <c r="I135" i="235"/>
  <c r="I134" i="235"/>
  <c r="I133" i="235"/>
  <c r="I132" i="235"/>
  <c r="I131" i="235"/>
  <c r="I130" i="235"/>
  <c r="I128" i="235"/>
  <c r="I127" i="235"/>
  <c r="I126" i="235"/>
  <c r="I125" i="235"/>
  <c r="I124" i="235"/>
  <c r="I123" i="235"/>
  <c r="I122" i="235"/>
  <c r="I121" i="235"/>
  <c r="I120" i="235"/>
  <c r="I119" i="235"/>
  <c r="I118" i="235"/>
  <c r="I116" i="235"/>
  <c r="I114" i="235"/>
  <c r="I113" i="235"/>
  <c r="I112" i="235"/>
  <c r="I111" i="235"/>
  <c r="I110" i="235"/>
  <c r="I109" i="235"/>
  <c r="I108" i="235"/>
  <c r="I107" i="235"/>
  <c r="I106" i="235"/>
  <c r="I105" i="235"/>
  <c r="I103" i="235"/>
  <c r="I102" i="235"/>
  <c r="I101" i="235"/>
  <c r="I100" i="235"/>
  <c r="I99" i="235"/>
  <c r="I98" i="235"/>
  <c r="I97" i="235"/>
  <c r="I96" i="235"/>
  <c r="I94" i="235"/>
  <c r="J94" i="235"/>
  <c r="I93" i="235"/>
  <c r="I91" i="235"/>
  <c r="I90" i="235"/>
  <c r="I89" i="235"/>
  <c r="I88" i="235"/>
  <c r="I87" i="235"/>
  <c r="I86" i="235"/>
  <c r="I85" i="235"/>
  <c r="I84" i="235"/>
  <c r="I83" i="235"/>
  <c r="I82" i="235"/>
  <c r="I81" i="235"/>
  <c r="I80" i="235"/>
  <c r="I78" i="235"/>
  <c r="I77" i="235"/>
  <c r="I76" i="235"/>
  <c r="I75" i="235"/>
  <c r="I74" i="235"/>
  <c r="I73" i="235"/>
  <c r="J73" i="235" s="1"/>
  <c r="I72" i="235"/>
  <c r="I71" i="235"/>
  <c r="I70" i="235"/>
  <c r="I69" i="235"/>
  <c r="I68" i="235"/>
  <c r="I67" i="235"/>
  <c r="I66" i="235"/>
  <c r="I65" i="235"/>
  <c r="J65" i="235" s="1"/>
  <c r="I64" i="235"/>
  <c r="I63" i="235"/>
  <c r="I62" i="235"/>
  <c r="I61" i="235"/>
  <c r="I60" i="235"/>
  <c r="I59" i="235"/>
  <c r="I58" i="235"/>
  <c r="I57" i="235"/>
  <c r="I56" i="235"/>
  <c r="I55" i="235"/>
  <c r="I54" i="235"/>
  <c r="J54" i="235"/>
  <c r="I53" i="235"/>
  <c r="I52" i="235"/>
  <c r="I51" i="235"/>
  <c r="I50" i="235"/>
  <c r="I49" i="235"/>
  <c r="I48" i="235"/>
  <c r="I47" i="235"/>
  <c r="I46" i="235"/>
  <c r="I45" i="235"/>
  <c r="I44" i="235"/>
  <c r="F44" i="235"/>
  <c r="J102" i="235" l="1"/>
  <c r="J449" i="235"/>
  <c r="M449" i="235" s="1"/>
  <c r="J61" i="235"/>
  <c r="J45" i="235"/>
  <c r="J453" i="235"/>
  <c r="M453" i="235" s="1"/>
  <c r="J409" i="235"/>
  <c r="M409" i="235" s="1"/>
  <c r="J284" i="235"/>
  <c r="M284" i="235" s="1"/>
  <c r="J285" i="235"/>
  <c r="M285" i="235" s="1"/>
  <c r="J153" i="235"/>
  <c r="M153" i="235" s="1"/>
  <c r="J393" i="235"/>
  <c r="M393" i="235" s="1"/>
  <c r="J121" i="235"/>
  <c r="M121" i="235" s="1"/>
  <c r="J373" i="235"/>
  <c r="M373" i="235" s="1"/>
  <c r="J457" i="235"/>
  <c r="M457" i="235" s="1"/>
  <c r="J465" i="235"/>
  <c r="M465" i="235" s="1"/>
  <c r="J389" i="235"/>
  <c r="M389" i="235" s="1"/>
  <c r="J398" i="235"/>
  <c r="M398" i="235" s="1"/>
  <c r="J353" i="235"/>
  <c r="M353" i="235" s="1"/>
  <c r="J333" i="235"/>
  <c r="M333" i="235" s="1"/>
  <c r="J337" i="235"/>
  <c r="M337" i="235" s="1"/>
  <c r="J357" i="235"/>
  <c r="M357" i="235" s="1"/>
  <c r="J305" i="235"/>
  <c r="M305" i="235" s="1"/>
  <c r="J313" i="235"/>
  <c r="M313" i="235" s="1"/>
  <c r="J309" i="235"/>
  <c r="M309" i="235" s="1"/>
  <c r="J293" i="235"/>
  <c r="M293" i="235" s="1"/>
  <c r="J226" i="235"/>
  <c r="M226" i="235" s="1"/>
  <c r="J228" i="235"/>
  <c r="M228" i="235" s="1"/>
  <c r="J189" i="235"/>
  <c r="M189" i="235" s="1"/>
  <c r="J193" i="235"/>
  <c r="M193" i="235" s="1"/>
  <c r="J205" i="235"/>
  <c r="M205" i="235" s="1"/>
  <c r="J209" i="235"/>
  <c r="M209" i="235" s="1"/>
  <c r="J210" i="235"/>
  <c r="M210" i="235" s="1"/>
  <c r="J161" i="235"/>
  <c r="M161" i="235" s="1"/>
  <c r="J185" i="235"/>
  <c r="M185" i="235" s="1"/>
  <c r="J89" i="235"/>
  <c r="J49" i="235"/>
  <c r="J57" i="235"/>
  <c r="J77" i="235"/>
  <c r="J419" i="235"/>
  <c r="M419" i="235" s="1"/>
  <c r="J411" i="235"/>
  <c r="M411" i="235" s="1"/>
  <c r="J273" i="235"/>
  <c r="M273" i="235" s="1"/>
  <c r="J130" i="235"/>
  <c r="M130" i="235" s="1"/>
  <c r="J473" i="235"/>
  <c r="M473" i="235" s="1"/>
  <c r="J113" i="235"/>
  <c r="J286" i="235"/>
  <c r="M286" i="235" s="1"/>
  <c r="J394" i="235"/>
  <c r="M394" i="235" s="1"/>
  <c r="J298" i="235"/>
  <c r="M298" i="235" s="1"/>
  <c r="J157" i="235"/>
  <c r="M157" i="235" s="1"/>
  <c r="J165" i="235"/>
  <c r="M165" i="235" s="1"/>
  <c r="J173" i="235"/>
  <c r="M173" i="235" s="1"/>
  <c r="J181" i="235"/>
  <c r="M181" i="235" s="1"/>
  <c r="J190" i="235"/>
  <c r="M190" i="235" s="1"/>
  <c r="J124" i="235"/>
  <c r="M124" i="235" s="1"/>
  <c r="J59" i="235"/>
  <c r="J468" i="235"/>
  <c r="M468" i="235" s="1"/>
  <c r="J452" i="235"/>
  <c r="M452" i="235" s="1"/>
  <c r="J444" i="235"/>
  <c r="M444" i="235" s="1"/>
  <c r="J85" i="235"/>
  <c r="J75" i="235"/>
  <c r="J110" i="235"/>
  <c r="J68" i="235"/>
  <c r="J52" i="235"/>
  <c r="J379" i="235"/>
  <c r="M379" i="235" s="1"/>
  <c r="J371" i="235"/>
  <c r="M371" i="235" s="1"/>
  <c r="J392" i="235"/>
  <c r="M392" i="235" s="1"/>
  <c r="J368" i="235"/>
  <c r="M368" i="235" s="1"/>
  <c r="J359" i="235"/>
  <c r="M359" i="235" s="1"/>
  <c r="J366" i="235"/>
  <c r="M366" i="235" s="1"/>
  <c r="J358" i="235"/>
  <c r="M358" i="235" s="1"/>
  <c r="J312" i="235"/>
  <c r="M312" i="235" s="1"/>
  <c r="J296" i="235"/>
  <c r="M296" i="235" s="1"/>
  <c r="J311" i="235"/>
  <c r="M311" i="235" s="1"/>
  <c r="J272" i="235"/>
  <c r="M272" i="235" s="1"/>
  <c r="J287" i="235"/>
  <c r="M287" i="235" s="1"/>
  <c r="J271" i="235"/>
  <c r="M271" i="235" s="1"/>
  <c r="J294" i="235"/>
  <c r="M294" i="235" s="1"/>
  <c r="J267" i="235"/>
  <c r="M267" i="235" s="1"/>
  <c r="J239" i="235"/>
  <c r="M239" i="235" s="1"/>
  <c r="J231" i="235"/>
  <c r="M231" i="235" s="1"/>
  <c r="J235" i="235"/>
  <c r="M235" i="235" s="1"/>
  <c r="J227" i="235"/>
  <c r="M227" i="235" s="1"/>
  <c r="J208" i="235"/>
  <c r="M208" i="235" s="1"/>
  <c r="J206" i="235"/>
  <c r="M206" i="235" s="1"/>
  <c r="J159" i="235"/>
  <c r="M159" i="235" s="1"/>
  <c r="J184" i="235"/>
  <c r="M184" i="235" s="1"/>
  <c r="J176" i="235"/>
  <c r="M176" i="235" s="1"/>
  <c r="J116" i="235"/>
  <c r="M116" i="235" s="1"/>
  <c r="J147" i="235"/>
  <c r="M147" i="235" s="1"/>
  <c r="J139" i="235"/>
  <c r="M139" i="235" s="1"/>
  <c r="J131" i="235"/>
  <c r="M131" i="235" s="1"/>
  <c r="J143" i="235"/>
  <c r="M143" i="235" s="1"/>
  <c r="J135" i="235"/>
  <c r="M135" i="235" s="1"/>
  <c r="J127" i="235"/>
  <c r="M127" i="235" s="1"/>
  <c r="J119" i="235"/>
  <c r="M119" i="235" s="1"/>
  <c r="J99" i="235"/>
  <c r="J112" i="235"/>
  <c r="J87" i="235"/>
  <c r="H42" i="235"/>
  <c r="J47" i="235"/>
  <c r="J78" i="235"/>
  <c r="J70" i="235"/>
  <c r="J62" i="235"/>
  <c r="J46" i="235"/>
  <c r="J141" i="235"/>
  <c r="M141" i="235" s="1"/>
  <c r="J149" i="235"/>
  <c r="M149" i="235" s="1"/>
  <c r="J109" i="235"/>
  <c r="J436" i="235"/>
  <c r="M436" i="235" s="1"/>
  <c r="J420" i="235"/>
  <c r="M420" i="235" s="1"/>
  <c r="J416" i="235"/>
  <c r="M416" i="235" s="1"/>
  <c r="J438" i="235"/>
  <c r="M438" i="235" s="1"/>
  <c r="J456" i="235"/>
  <c r="M456" i="235" s="1"/>
  <c r="J454" i="235"/>
  <c r="M454" i="235" s="1"/>
  <c r="J446" i="235"/>
  <c r="M446" i="235" s="1"/>
  <c r="G42" i="235"/>
  <c r="J426" i="235"/>
  <c r="M426" i="235" s="1"/>
  <c r="J314" i="235"/>
  <c r="M314" i="235" s="1"/>
  <c r="J225" i="235"/>
  <c r="M225" i="235" s="1"/>
  <c r="J257" i="235"/>
  <c r="M257" i="235" s="1"/>
  <c r="J93" i="235"/>
  <c r="J320" i="235"/>
  <c r="M320" i="235" s="1"/>
  <c r="J447" i="235"/>
  <c r="M447" i="235" s="1"/>
  <c r="J56" i="235"/>
  <c r="J72" i="235"/>
  <c r="J80" i="235"/>
  <c r="J247" i="235"/>
  <c r="M247" i="235" s="1"/>
  <c r="J255" i="235"/>
  <c r="M255" i="235" s="1"/>
  <c r="J328" i="235"/>
  <c r="M328" i="235" s="1"/>
  <c r="J440" i="235"/>
  <c r="M440" i="235" s="1"/>
  <c r="J448" i="235"/>
  <c r="M448" i="235" s="1"/>
  <c r="J472" i="235"/>
  <c r="M472" i="235" s="1"/>
  <c r="J160" i="235"/>
  <c r="M160" i="235" s="1"/>
  <c r="J280" i="235"/>
  <c r="M280" i="235" s="1"/>
  <c r="J360" i="235"/>
  <c r="M360" i="235" s="1"/>
  <c r="J375" i="235"/>
  <c r="M375" i="235" s="1"/>
  <c r="J384" i="235"/>
  <c r="M384" i="235" s="1"/>
  <c r="J407" i="235"/>
  <c r="M407" i="235" s="1"/>
  <c r="J415" i="235"/>
  <c r="M415" i="235" s="1"/>
  <c r="J431" i="235"/>
  <c r="M431" i="235" s="1"/>
  <c r="J464" i="235"/>
  <c r="M464" i="235" s="1"/>
  <c r="J120" i="235"/>
  <c r="M120" i="235" s="1"/>
  <c r="J152" i="235"/>
  <c r="M152" i="235" s="1"/>
  <c r="J168" i="235"/>
  <c r="M168" i="235" s="1"/>
  <c r="J175" i="235"/>
  <c r="M175" i="235" s="1"/>
  <c r="J376" i="235"/>
  <c r="M376" i="235" s="1"/>
  <c r="J408" i="235"/>
  <c r="M408" i="235" s="1"/>
  <c r="J432" i="235"/>
  <c r="M432" i="235" s="1"/>
  <c r="J136" i="235"/>
  <c r="M136" i="235" s="1"/>
  <c r="J304" i="235"/>
  <c r="M304" i="235" s="1"/>
  <c r="J424" i="235"/>
  <c r="M424" i="235" s="1"/>
  <c r="J200" i="235"/>
  <c r="M200" i="235" s="1"/>
  <c r="J400" i="235"/>
  <c r="M400" i="235" s="1"/>
  <c r="J254" i="235"/>
  <c r="M254" i="235" s="1"/>
  <c r="J374" i="235"/>
  <c r="M374" i="235" s="1"/>
  <c r="J391" i="235"/>
  <c r="M391" i="235" s="1"/>
  <c r="J406" i="235"/>
  <c r="M406" i="235" s="1"/>
  <c r="J414" i="235"/>
  <c r="M414" i="235" s="1"/>
  <c r="J279" i="235"/>
  <c r="M279" i="235" s="1"/>
  <c r="J191" i="235"/>
  <c r="M191" i="235" s="1"/>
  <c r="J198" i="235"/>
  <c r="M198" i="235" s="1"/>
  <c r="J326" i="235"/>
  <c r="M326" i="235" s="1"/>
  <c r="J399" i="235"/>
  <c r="M399" i="235" s="1"/>
  <c r="J111" i="235"/>
  <c r="J199" i="235"/>
  <c r="M199" i="235" s="1"/>
  <c r="J327" i="235"/>
  <c r="M327" i="235" s="1"/>
  <c r="J343" i="235"/>
  <c r="M343" i="235" s="1"/>
  <c r="J351" i="235"/>
  <c r="M351" i="235" s="1"/>
  <c r="J423" i="235"/>
  <c r="M423" i="235" s="1"/>
  <c r="J63" i="235"/>
  <c r="J134" i="235"/>
  <c r="M134" i="235" s="1"/>
  <c r="J214" i="235"/>
  <c r="M214" i="235" s="1"/>
  <c r="J222" i="235"/>
  <c r="M222" i="235" s="1"/>
  <c r="J262" i="235"/>
  <c r="M262" i="235" s="1"/>
  <c r="J150" i="235"/>
  <c r="M150" i="235" s="1"/>
  <c r="J230" i="235"/>
  <c r="M230" i="235" s="1"/>
  <c r="J238" i="235"/>
  <c r="M238" i="235" s="1"/>
  <c r="J263" i="235"/>
  <c r="M263" i="235" s="1"/>
  <c r="J382" i="235"/>
  <c r="M382" i="235" s="1"/>
  <c r="J390" i="235"/>
  <c r="M390" i="235" s="1"/>
  <c r="E42" i="235"/>
  <c r="D42" i="235"/>
  <c r="M42" i="235" s="1"/>
  <c r="J460" i="235"/>
  <c r="M460" i="235" s="1"/>
  <c r="J276" i="235"/>
  <c r="M276" i="235" s="1"/>
  <c r="J260" i="235"/>
  <c r="M260" i="235" s="1"/>
  <c r="J252" i="235"/>
  <c r="M252" i="235" s="1"/>
  <c r="J164" i="235"/>
  <c r="M164" i="235" s="1"/>
  <c r="J156" i="235"/>
  <c r="M156" i="235" s="1"/>
  <c r="J148" i="235"/>
  <c r="M148" i="235" s="1"/>
  <c r="J132" i="235"/>
  <c r="M132" i="235" s="1"/>
  <c r="J123" i="235"/>
  <c r="M123" i="235" s="1"/>
  <c r="J386" i="235"/>
  <c r="M386" i="235" s="1"/>
  <c r="J266" i="235"/>
  <c r="M266" i="235" s="1"/>
  <c r="J242" i="235"/>
  <c r="M242" i="235" s="1"/>
  <c r="J234" i="235"/>
  <c r="M234" i="235" s="1"/>
  <c r="J194" i="235"/>
  <c r="M194" i="235" s="1"/>
  <c r="J98" i="235"/>
  <c r="J427" i="235"/>
  <c r="M427" i="235" s="1"/>
  <c r="J243" i="235"/>
  <c r="M243" i="235" s="1"/>
  <c r="J347" i="235"/>
  <c r="M347" i="235" s="1"/>
  <c r="J106" i="235"/>
  <c r="J170" i="235"/>
  <c r="M170" i="235" s="1"/>
  <c r="J180" i="235"/>
  <c r="M180" i="235" s="1"/>
  <c r="J244" i="235"/>
  <c r="M244" i="235" s="1"/>
  <c r="J306" i="235"/>
  <c r="M306" i="235" s="1"/>
  <c r="J339" i="235"/>
  <c r="M339" i="235" s="1"/>
  <c r="J346" i="235"/>
  <c r="M346" i="235" s="1"/>
  <c r="J348" i="235"/>
  <c r="M348" i="235" s="1"/>
  <c r="J355" i="235"/>
  <c r="M355" i="235" s="1"/>
  <c r="J363" i="235"/>
  <c r="M363" i="235" s="1"/>
  <c r="J442" i="235"/>
  <c r="M442" i="235" s="1"/>
  <c r="J451" i="235"/>
  <c r="M451" i="235" s="1"/>
  <c r="J316" i="235"/>
  <c r="M316" i="235" s="1"/>
  <c r="J50" i="235"/>
  <c r="J90" i="235"/>
  <c r="J107" i="235"/>
  <c r="J251" i="235"/>
  <c r="M251" i="235" s="1"/>
  <c r="J283" i="235"/>
  <c r="M283" i="235" s="1"/>
  <c r="J299" i="235"/>
  <c r="M299" i="235" s="1"/>
  <c r="J140" i="235"/>
  <c r="M140" i="235" s="1"/>
  <c r="J82" i="235"/>
  <c r="J91" i="235"/>
  <c r="J282" i="235"/>
  <c r="M282" i="235" s="1"/>
  <c r="J74" i="235"/>
  <c r="J178" i="235"/>
  <c r="M178" i="235" s="1"/>
  <c r="J236" i="235"/>
  <c r="M236" i="235" s="1"/>
  <c r="J275" i="235"/>
  <c r="M275" i="235" s="1"/>
  <c r="J291" i="235"/>
  <c r="M291" i="235" s="1"/>
  <c r="J324" i="235"/>
  <c r="M324" i="235" s="1"/>
  <c r="J338" i="235"/>
  <c r="M338" i="235" s="1"/>
  <c r="J354" i="235"/>
  <c r="M354" i="235" s="1"/>
  <c r="J356" i="235"/>
  <c r="M356" i="235" s="1"/>
  <c r="J467" i="235"/>
  <c r="M467" i="235" s="1"/>
  <c r="J474" i="235"/>
  <c r="M474" i="235" s="1"/>
  <c r="J300" i="235"/>
  <c r="M300" i="235" s="1"/>
  <c r="J58" i="235"/>
  <c r="J114" i="235"/>
  <c r="J172" i="235"/>
  <c r="M172" i="235" s="1"/>
  <c r="J250" i="235"/>
  <c r="M250" i="235" s="1"/>
  <c r="J258" i="235"/>
  <c r="M258" i="235" s="1"/>
  <c r="J307" i="235"/>
  <c r="M307" i="235" s="1"/>
  <c r="J323" i="235"/>
  <c r="M323" i="235" s="1"/>
  <c r="J330" i="235"/>
  <c r="M330" i="235" s="1"/>
  <c r="J450" i="235"/>
  <c r="M450" i="235" s="1"/>
  <c r="J60" i="235"/>
  <c r="J76" i="235"/>
  <c r="J44" i="235"/>
  <c r="J51" i="235"/>
  <c r="J53" i="235"/>
  <c r="J67" i="235"/>
  <c r="J69" i="235"/>
  <c r="J84" i="235"/>
  <c r="J86" i="235"/>
  <c r="J48" i="235"/>
  <c r="J55" i="235"/>
  <c r="J64" i="235"/>
  <c r="J71" i="235"/>
  <c r="J81" i="235"/>
  <c r="J88" i="235"/>
  <c r="J66" i="235"/>
  <c r="J83" i="235"/>
  <c r="J125" i="235"/>
  <c r="M125" i="235" s="1"/>
  <c r="J162" i="235"/>
  <c r="M162" i="235" s="1"/>
  <c r="J182" i="235"/>
  <c r="M182" i="235" s="1"/>
  <c r="J211" i="235"/>
  <c r="M211" i="235" s="1"/>
  <c r="J240" i="235"/>
  <c r="M240" i="235" s="1"/>
  <c r="J237" i="235"/>
  <c r="M237" i="235" s="1"/>
  <c r="I92" i="235"/>
  <c r="J92" i="235" s="1"/>
  <c r="J101" i="235"/>
  <c r="I117" i="235"/>
  <c r="J117" i="235" s="1"/>
  <c r="M117" i="235" s="1"/>
  <c r="J128" i="235"/>
  <c r="M128" i="235" s="1"/>
  <c r="J133" i="235"/>
  <c r="M133" i="235" s="1"/>
  <c r="J138" i="235"/>
  <c r="M138" i="235" s="1"/>
  <c r="I154" i="235"/>
  <c r="J154" i="235" s="1"/>
  <c r="M154" i="235" s="1"/>
  <c r="J167" i="235"/>
  <c r="M167" i="235" s="1"/>
  <c r="J188" i="235"/>
  <c r="M188" i="235" s="1"/>
  <c r="I203" i="235"/>
  <c r="J203" i="235" s="1"/>
  <c r="M203" i="235" s="1"/>
  <c r="J216" i="235"/>
  <c r="M216" i="235" s="1"/>
  <c r="J219" i="235"/>
  <c r="M219" i="235" s="1"/>
  <c r="I232" i="235"/>
  <c r="J232" i="235" s="1"/>
  <c r="M232" i="235" s="1"/>
  <c r="J146" i="235"/>
  <c r="M146" i="235" s="1"/>
  <c r="I95" i="235"/>
  <c r="J95" i="235" s="1"/>
  <c r="J97" i="235"/>
  <c r="I104" i="235"/>
  <c r="J104" i="235" s="1"/>
  <c r="J118" i="235"/>
  <c r="M118" i="235" s="1"/>
  <c r="J144" i="235"/>
  <c r="M144" i="235" s="1"/>
  <c r="J155" i="235"/>
  <c r="M155" i="235" s="1"/>
  <c r="J204" i="235"/>
  <c r="M204" i="235" s="1"/>
  <c r="J233" i="235"/>
  <c r="M233" i="235" s="1"/>
  <c r="J246" i="235"/>
  <c r="M246" i="235" s="1"/>
  <c r="J126" i="235"/>
  <c r="M126" i="235" s="1"/>
  <c r="J163" i="235"/>
  <c r="M163" i="235" s="1"/>
  <c r="J183" i="235"/>
  <c r="M183" i="235" s="1"/>
  <c r="J212" i="235"/>
  <c r="M212" i="235" s="1"/>
  <c r="J241" i="235"/>
  <c r="M241" i="235" s="1"/>
  <c r="J122" i="235"/>
  <c r="M122" i="235" s="1"/>
  <c r="J196" i="235"/>
  <c r="M196" i="235" s="1"/>
  <c r="J100" i="235"/>
  <c r="J105" i="235"/>
  <c r="J137" i="235"/>
  <c r="M137" i="235" s="1"/>
  <c r="J166" i="235"/>
  <c r="M166" i="235" s="1"/>
  <c r="J171" i="235"/>
  <c r="M171" i="235" s="1"/>
  <c r="J186" i="235"/>
  <c r="M186" i="235" s="1"/>
  <c r="J215" i="235"/>
  <c r="M215" i="235" s="1"/>
  <c r="J220" i="235"/>
  <c r="M220" i="235" s="1"/>
  <c r="J96" i="235"/>
  <c r="J103" i="235"/>
  <c r="J108" i="235"/>
  <c r="I129" i="235"/>
  <c r="J129" i="235" s="1"/>
  <c r="M129" i="235" s="1"/>
  <c r="J142" i="235"/>
  <c r="M142" i="235" s="1"/>
  <c r="J145" i="235"/>
  <c r="M145" i="235" s="1"/>
  <c r="I158" i="235"/>
  <c r="J158" i="235" s="1"/>
  <c r="M158" i="235" s="1"/>
  <c r="J169" i="235"/>
  <c r="M169" i="235" s="1"/>
  <c r="J174" i="235"/>
  <c r="M174" i="235" s="1"/>
  <c r="J179" i="235"/>
  <c r="M179" i="235" s="1"/>
  <c r="J192" i="235"/>
  <c r="M192" i="235" s="1"/>
  <c r="J195" i="235"/>
  <c r="M195" i="235" s="1"/>
  <c r="I207" i="235"/>
  <c r="J207" i="235" s="1"/>
  <c r="M207" i="235" s="1"/>
  <c r="J218" i="235"/>
  <c r="M218" i="235" s="1"/>
  <c r="J224" i="235"/>
  <c r="M224" i="235" s="1"/>
  <c r="J229" i="235"/>
  <c r="M229" i="235" s="1"/>
  <c r="J248" i="235"/>
  <c r="M248" i="235" s="1"/>
  <c r="J317" i="235"/>
  <c r="M317" i="235" s="1"/>
  <c r="J319" i="235"/>
  <c r="M319" i="235" s="1"/>
  <c r="J344" i="235"/>
  <c r="M344" i="235" s="1"/>
  <c r="J370" i="235"/>
  <c r="M370" i="235" s="1"/>
  <c r="J377" i="235"/>
  <c r="M377" i="235" s="1"/>
  <c r="I380" i="235"/>
  <c r="J380" i="235" s="1"/>
  <c r="M380" i="235" s="1"/>
  <c r="J387" i="235"/>
  <c r="M387" i="235" s="1"/>
  <c r="J401" i="235"/>
  <c r="M401" i="235" s="1"/>
  <c r="I405" i="235"/>
  <c r="J405" i="235" s="1"/>
  <c r="M405" i="235" s="1"/>
  <c r="J412" i="235"/>
  <c r="M412" i="235" s="1"/>
  <c r="J434" i="235"/>
  <c r="M434" i="235" s="1"/>
  <c r="I437" i="235"/>
  <c r="J437" i="235" s="1"/>
  <c r="M437" i="235" s="1"/>
  <c r="J445" i="235"/>
  <c r="M445" i="235" s="1"/>
  <c r="J270" i="235"/>
  <c r="M270" i="235" s="1"/>
  <c r="J292" i="235"/>
  <c r="M292" i="235" s="1"/>
  <c r="J302" i="235"/>
  <c r="M302" i="235" s="1"/>
  <c r="J462" i="235"/>
  <c r="M462" i="235" s="1"/>
  <c r="J245" i="235"/>
  <c r="M245" i="235" s="1"/>
  <c r="J265" i="235"/>
  <c r="M265" i="235" s="1"/>
  <c r="J268" i="235"/>
  <c r="M268" i="235" s="1"/>
  <c r="J277" i="235"/>
  <c r="M277" i="235" s="1"/>
  <c r="J289" i="235"/>
  <c r="M289" i="235" s="1"/>
  <c r="J297" i="235"/>
  <c r="M297" i="235" s="1"/>
  <c r="J334" i="235"/>
  <c r="M334" i="235" s="1"/>
  <c r="J336" i="235"/>
  <c r="M336" i="235" s="1"/>
  <c r="I372" i="235"/>
  <c r="J372" i="235" s="1"/>
  <c r="M372" i="235" s="1"/>
  <c r="J396" i="235"/>
  <c r="M396" i="235" s="1"/>
  <c r="J404" i="235"/>
  <c r="M404" i="235" s="1"/>
  <c r="J418" i="235"/>
  <c r="M418" i="235" s="1"/>
  <c r="J421" i="235"/>
  <c r="M421" i="235" s="1"/>
  <c r="I429" i="235"/>
  <c r="J429" i="235" s="1"/>
  <c r="M429" i="235" s="1"/>
  <c r="J459" i="235"/>
  <c r="M459" i="235" s="1"/>
  <c r="I470" i="235"/>
  <c r="J470" i="235" s="1"/>
  <c r="M470" i="235" s="1"/>
  <c r="J274" i="235"/>
  <c r="M274" i="235" s="1"/>
  <c r="J340" i="235"/>
  <c r="M340" i="235" s="1"/>
  <c r="J249" i="235"/>
  <c r="M249" i="235" s="1"/>
  <c r="J315" i="235"/>
  <c r="M315" i="235" s="1"/>
  <c r="J381" i="235"/>
  <c r="M381" i="235" s="1"/>
  <c r="J430" i="235"/>
  <c r="M430" i="235" s="1"/>
  <c r="J471" i="235"/>
  <c r="M471" i="235" s="1"/>
  <c r="J264" i="235"/>
  <c r="M264" i="235" s="1"/>
  <c r="J269" i="235"/>
  <c r="M269" i="235" s="1"/>
  <c r="J288" i="235"/>
  <c r="M288" i="235" s="1"/>
  <c r="J290" i="235"/>
  <c r="M290" i="235" s="1"/>
  <c r="J303" i="235"/>
  <c r="M303" i="235" s="1"/>
  <c r="J325" i="235"/>
  <c r="M325" i="235" s="1"/>
  <c r="J335" i="235"/>
  <c r="M335" i="235" s="1"/>
  <c r="J383" i="235"/>
  <c r="M383" i="235" s="1"/>
  <c r="I388" i="235"/>
  <c r="J388" i="235" s="1"/>
  <c r="M388" i="235" s="1"/>
  <c r="J395" i="235"/>
  <c r="M395" i="235" s="1"/>
  <c r="J397" i="235"/>
  <c r="M397" i="235" s="1"/>
  <c r="J410" i="235"/>
  <c r="M410" i="235" s="1"/>
  <c r="I413" i="235"/>
  <c r="J413" i="235" s="1"/>
  <c r="M413" i="235" s="1"/>
  <c r="J422" i="235"/>
  <c r="M422" i="235" s="1"/>
  <c r="J425" i="235"/>
  <c r="M425" i="235" s="1"/>
  <c r="J428" i="235"/>
  <c r="M428" i="235" s="1"/>
  <c r="J441" i="235"/>
  <c r="M441" i="235" s="1"/>
  <c r="J443" i="235"/>
  <c r="M443" i="235" s="1"/>
  <c r="J463" i="235"/>
  <c r="M463" i="235" s="1"/>
  <c r="J466" i="235"/>
  <c r="M466" i="235" s="1"/>
  <c r="J469" i="235"/>
  <c r="M469" i="235" s="1"/>
  <c r="I256" i="235"/>
  <c r="J256" i="235" s="1"/>
  <c r="M256" i="235" s="1"/>
  <c r="J278" i="235"/>
  <c r="M278" i="235" s="1"/>
  <c r="I281" i="235"/>
  <c r="J281" i="235" s="1"/>
  <c r="M281" i="235" s="1"/>
  <c r="J301" i="235"/>
  <c r="M301" i="235" s="1"/>
  <c r="J310" i="235"/>
  <c r="M310" i="235" s="1"/>
  <c r="J322" i="235"/>
  <c r="M322" i="235" s="1"/>
  <c r="J329" i="235"/>
  <c r="M329" i="235" s="1"/>
  <c r="J332" i="235"/>
  <c r="M332" i="235" s="1"/>
  <c r="J350" i="235"/>
  <c r="M350" i="235" s="1"/>
  <c r="J352" i="235"/>
  <c r="M352" i="235" s="1"/>
  <c r="J362" i="235"/>
  <c r="M362" i="235" s="1"/>
  <c r="J364" i="235"/>
  <c r="M364" i="235" s="1"/>
  <c r="J378" i="235"/>
  <c r="M378" i="235" s="1"/>
  <c r="J385" i="235"/>
  <c r="M385" i="235" s="1"/>
  <c r="J402" i="235"/>
  <c r="M402" i="235" s="1"/>
  <c r="J417" i="235"/>
  <c r="M417" i="235" s="1"/>
  <c r="J435" i="235"/>
  <c r="M435" i="235" s="1"/>
  <c r="J455" i="235"/>
  <c r="M455" i="235" s="1"/>
  <c r="J458" i="235"/>
  <c r="M458" i="235" s="1"/>
  <c r="J461" i="235"/>
  <c r="M461" i="235" s="1"/>
  <c r="I42" i="235" l="1"/>
  <c r="F42" i="235"/>
  <c r="I8" i="235"/>
  <c r="I9" i="235"/>
  <c r="I10" i="235"/>
  <c r="I11" i="235"/>
  <c r="I12" i="235"/>
  <c r="I13" i="235"/>
  <c r="I14" i="235"/>
  <c r="I15" i="235"/>
  <c r="I16" i="235"/>
  <c r="I17" i="235"/>
  <c r="I18" i="235"/>
  <c r="I19" i="235"/>
  <c r="I20" i="235"/>
  <c r="I21" i="235"/>
  <c r="I22" i="235"/>
  <c r="I23" i="235"/>
  <c r="I24" i="235"/>
  <c r="I25" i="235"/>
  <c r="I26" i="235"/>
  <c r="I27" i="235"/>
  <c r="I28" i="235"/>
  <c r="I29" i="235"/>
  <c r="I30" i="235"/>
  <c r="I31" i="235"/>
  <c r="I32" i="235"/>
  <c r="I33" i="235"/>
  <c r="I34" i="235"/>
  <c r="I35" i="235"/>
  <c r="I36" i="235"/>
  <c r="I37" i="235"/>
  <c r="I38" i="235"/>
  <c r="J38" i="235" s="1"/>
  <c r="I39" i="235"/>
  <c r="I40" i="235"/>
  <c r="I41" i="235"/>
  <c r="I7" i="235"/>
  <c r="F8" i="235"/>
  <c r="J8" i="235" s="1"/>
  <c r="F9" i="235"/>
  <c r="J9" i="235" s="1"/>
  <c r="F10" i="235"/>
  <c r="J10" i="235" s="1"/>
  <c r="F11" i="235"/>
  <c r="F12" i="235"/>
  <c r="F13" i="235"/>
  <c r="F14" i="235"/>
  <c r="F15" i="235"/>
  <c r="F16" i="235"/>
  <c r="F17" i="235"/>
  <c r="F18" i="235"/>
  <c r="F19" i="235"/>
  <c r="F20" i="235"/>
  <c r="F21" i="235"/>
  <c r="F22" i="235"/>
  <c r="F23" i="235"/>
  <c r="F24" i="235"/>
  <c r="F25" i="235"/>
  <c r="F26" i="235"/>
  <c r="F27" i="235"/>
  <c r="F28" i="235"/>
  <c r="F29" i="235"/>
  <c r="F30" i="235"/>
  <c r="F31" i="235"/>
  <c r="F32" i="235"/>
  <c r="F33" i="235"/>
  <c r="F34" i="235"/>
  <c r="F35" i="235"/>
  <c r="F36" i="235"/>
  <c r="F37" i="235"/>
  <c r="F38" i="235"/>
  <c r="F39" i="235"/>
  <c r="F40" i="235"/>
  <c r="F41" i="235"/>
  <c r="F7" i="235"/>
  <c r="J42" i="235" l="1"/>
  <c r="J11" i="235"/>
  <c r="J32" i="235"/>
  <c r="J40" i="235"/>
  <c r="J19" i="235"/>
  <c r="J16" i="235"/>
  <c r="J35" i="235"/>
  <c r="J27" i="235"/>
  <c r="J26" i="235"/>
  <c r="J25" i="235"/>
  <c r="J24" i="235"/>
  <c r="J7" i="235"/>
  <c r="J41" i="235"/>
  <c r="J18" i="235"/>
  <c r="J17" i="235"/>
  <c r="J34" i="235"/>
  <c r="J33" i="235"/>
  <c r="J22" i="235"/>
  <c r="J36" i="235"/>
  <c r="J28" i="235"/>
  <c r="J20" i="235"/>
  <c r="J12" i="235"/>
  <c r="J14" i="235"/>
  <c r="J37" i="235"/>
  <c r="J29" i="235"/>
  <c r="J21" i="235"/>
  <c r="J13" i="235"/>
  <c r="J30" i="235"/>
  <c r="J31" i="235"/>
  <c r="J23" i="235"/>
  <c r="J15" i="235"/>
  <c r="J39" i="235"/>
  <c r="H1" i="236" l="1"/>
  <c r="G1" i="8" s="1"/>
  <c r="F2" i="253" s="1"/>
  <c r="L20" i="256" l="1"/>
  <c r="K20" i="256"/>
  <c r="J20" i="256"/>
  <c r="I20" i="256"/>
  <c r="H20" i="256"/>
  <c r="G20" i="256"/>
  <c r="F20" i="256"/>
  <c r="E20" i="256"/>
  <c r="D20" i="256"/>
  <c r="C20" i="256"/>
  <c r="M19" i="256"/>
  <c r="M18" i="256"/>
  <c r="M17" i="256"/>
  <c r="M16" i="256"/>
  <c r="M15" i="256"/>
  <c r="M14" i="256"/>
  <c r="M13" i="256"/>
  <c r="M12" i="256"/>
  <c r="M11" i="256"/>
  <c r="M10" i="256"/>
  <c r="M9" i="256"/>
  <c r="A9" i="256"/>
  <c r="A10" i="256" s="1"/>
  <c r="A11" i="256" s="1"/>
  <c r="A12" i="256" s="1"/>
  <c r="A13" i="256" s="1"/>
  <c r="A14" i="256" s="1"/>
  <c r="A15" i="256" s="1"/>
  <c r="A16" i="256" s="1"/>
  <c r="A17" i="256" s="1"/>
  <c r="A18" i="256" s="1"/>
  <c r="A19" i="256" s="1"/>
  <c r="M8" i="256"/>
  <c r="M20" i="256" l="1"/>
  <c r="F17" i="255"/>
  <c r="E17" i="255"/>
  <c r="D17" i="255"/>
  <c r="C17" i="255"/>
  <c r="B17" i="255"/>
  <c r="F17" i="254"/>
  <c r="E17" i="254"/>
  <c r="D17" i="254"/>
  <c r="C17" i="254"/>
  <c r="B17" i="254"/>
  <c r="F43" i="253" l="1"/>
  <c r="D43" i="253"/>
  <c r="F42" i="253"/>
  <c r="D42" i="253"/>
  <c r="F41" i="253"/>
  <c r="D41" i="253"/>
  <c r="E40" i="253"/>
  <c r="G40" i="253" s="1"/>
  <c r="E39" i="253"/>
  <c r="G39" i="253" s="1"/>
  <c r="E38" i="253"/>
  <c r="G38" i="253" s="1"/>
  <c r="E37" i="253"/>
  <c r="G37" i="253" s="1"/>
  <c r="E36" i="253"/>
  <c r="G36" i="253" s="1"/>
  <c r="E35" i="253"/>
  <c r="G35" i="253" s="1"/>
  <c r="E34" i="253"/>
  <c r="G34" i="253" s="1"/>
  <c r="E33" i="253"/>
  <c r="G33" i="253" s="1"/>
  <c r="E32" i="253"/>
  <c r="G32" i="253" s="1"/>
  <c r="E31" i="253"/>
  <c r="G31" i="253" s="1"/>
  <c r="E30" i="253"/>
  <c r="G30" i="253" s="1"/>
  <c r="E29" i="253"/>
  <c r="G29" i="253" s="1"/>
  <c r="E28" i="253"/>
  <c r="G28" i="253" s="1"/>
  <c r="E27" i="253"/>
  <c r="G27" i="253" s="1"/>
  <c r="E26" i="253"/>
  <c r="G26" i="253" s="1"/>
  <c r="E25" i="253"/>
  <c r="G25" i="253" s="1"/>
  <c r="E24" i="253"/>
  <c r="G24" i="253" s="1"/>
  <c r="E23" i="253"/>
  <c r="G23" i="253" s="1"/>
  <c r="E22" i="253"/>
  <c r="G22" i="253" s="1"/>
  <c r="E21" i="253"/>
  <c r="G21" i="253" s="1"/>
  <c r="E20" i="253"/>
  <c r="G20" i="253" s="1"/>
  <c r="E19" i="253"/>
  <c r="G19" i="253" s="1"/>
  <c r="E18" i="253"/>
  <c r="G18" i="253" s="1"/>
  <c r="E17" i="253"/>
  <c r="G17" i="253" s="1"/>
  <c r="E16" i="253"/>
  <c r="G16" i="253" s="1"/>
  <c r="E15" i="253"/>
  <c r="G15" i="253" s="1"/>
  <c r="E14" i="253"/>
  <c r="G14" i="253" s="1"/>
  <c r="E13" i="253"/>
  <c r="G13" i="253" s="1"/>
  <c r="E12" i="253"/>
  <c r="G12" i="253" s="1"/>
  <c r="E11" i="253"/>
  <c r="G11" i="253" s="1"/>
  <c r="E10" i="253"/>
  <c r="E9" i="253"/>
  <c r="G9" i="253" s="1"/>
  <c r="E8" i="253"/>
  <c r="E7" i="253"/>
  <c r="G7" i="253" s="1"/>
  <c r="E6" i="253"/>
  <c r="G6" i="253" s="1"/>
  <c r="E5" i="253"/>
  <c r="G5" i="253" s="1"/>
  <c r="E41" i="253" l="1"/>
  <c r="G8" i="253"/>
  <c r="G41" i="253" s="1"/>
  <c r="E43" i="253"/>
  <c r="G42" i="253"/>
  <c r="E42" i="253"/>
  <c r="G10" i="253"/>
  <c r="G43" i="253" s="1"/>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comments1.xml><?xml version="1.0" encoding="utf-8"?>
<comments xmlns="http://schemas.openxmlformats.org/spreadsheetml/2006/main">
  <authors>
    <author>Mr. Jignesh R. Bavalia</author>
  </authors>
  <commentList>
    <comment ref="D12" authorId="0" shapeId="0">
      <text>
        <r>
          <rPr>
            <b/>
            <sz val="9"/>
            <color indexed="81"/>
            <rFont val="Tahoma"/>
            <family val="2"/>
          </rPr>
          <t>Mr. Jignesh R. Bavalia:
From IT Section
user name-gerc, Password-gerc@4578</t>
        </r>
      </text>
    </comment>
    <comment ref="D13" authorId="0" shapeId="0">
      <text>
        <r>
          <rPr>
            <b/>
            <sz val="9"/>
            <color indexed="81"/>
            <rFont val="Tahoma"/>
            <family val="2"/>
          </rPr>
          <t>Mr. Jignesh R. Bavalia:</t>
        </r>
        <r>
          <rPr>
            <sz val="9"/>
            <color indexed="81"/>
            <rFont val="Tahoma"/>
            <family val="2"/>
          </rPr>
          <t xml:space="preserve">
From Revenue Section-Total Metered Consumer
LT bill:
Brief Report (LT &amp; HT Ass. &amp; CGL)
((LT CGL: (Grand total consumer-PDC-NC-UC-Ujala/LED))
+ ((HT Assesement: (Total consumer-PDC-NC-UC)) - A1 (125 Age: Age analysis report-125 age: Arrears Type-5 Normal cases)
</t>
        </r>
      </text>
    </comment>
  </commentList>
</comments>
</file>

<file path=xl/sharedStrings.xml><?xml version="1.0" encoding="utf-8"?>
<sst xmlns="http://schemas.openxmlformats.org/spreadsheetml/2006/main" count="6641" uniqueCount="2263">
  <si>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</si>
  <si>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</si>
  <si>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</si>
  <si>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</si>
  <si>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</si>
  <si>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</si>
  <si>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</si>
  <si>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</si>
  <si>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</si>
  <si>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</si>
  <si>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</si>
  <si>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</si>
  <si>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</si>
  <si>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</si>
  <si>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</si>
  <si>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</si>
  <si>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</si>
  <si>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</si>
  <si>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</si>
  <si>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</si>
  <si>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</si>
  <si>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</si>
  <si>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</si>
  <si>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</si>
  <si>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</si>
  <si>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</si>
  <si>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</si>
  <si>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</si>
  <si>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</si>
  <si>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</si>
  <si>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</si>
  <si>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</si>
  <si>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</si>
  <si>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</si>
  <si>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</si>
  <si>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</si>
  <si>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</si>
  <si>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</si>
  <si>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</si>
  <si>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</si>
  <si>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</si>
  <si>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</si>
  <si>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</si>
  <si>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</si>
  <si>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</si>
  <si>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</si>
  <si>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</si>
  <si>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</si>
  <si>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</si>
  <si>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</si>
  <si>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</si>
  <si>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</si>
  <si>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</si>
  <si>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</si>
  <si>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</si>
  <si>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</si>
  <si>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</si>
  <si>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</si>
  <si>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</si>
  <si>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</si>
  <si>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</si>
  <si>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</si>
  <si>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</si>
  <si>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</si>
  <si>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</si>
  <si>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</si>
  <si>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</si>
  <si>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</si>
  <si>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</si>
  <si>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</si>
  <si>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</si>
  <si>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</si>
  <si>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</si>
  <si>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</si>
  <si>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</si>
  <si>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</si>
  <si>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</si>
  <si>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</si>
  <si>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</si>
  <si>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</si>
  <si>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</si>
  <si>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</si>
  <si>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</si>
  <si>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</si>
  <si>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</si>
  <si>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</si>
  <si>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</si>
  <si>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</si>
  <si>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</si>
  <si>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</si>
  <si>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</si>
  <si>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</si>
  <si>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</si>
  <si>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</si>
  <si>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</si>
  <si>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</si>
  <si>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</si>
  <si>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</si>
  <si>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</si>
  <si>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</si>
  <si>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</si>
  <si>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</si>
  <si>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</si>
  <si>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</si>
  <si>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</si>
  <si>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</si>
  <si>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</si>
  <si>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</si>
  <si>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</si>
  <si>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</si>
  <si>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</si>
  <si>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</si>
  <si>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</si>
  <si>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</si>
  <si>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</si>
  <si>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</si>
  <si>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</si>
  <si>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</si>
  <si>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</si>
  <si>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</si>
  <si>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</si>
  <si>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</si>
  <si>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</si>
  <si>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</si>
  <si>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</si>
  <si>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</si>
  <si>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</si>
  <si>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</si>
  <si>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</si>
  <si>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</si>
  <si>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</si>
  <si>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</si>
  <si>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</si>
  <si>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</si>
  <si>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</si>
  <si>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</si>
  <si>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</si>
  <si>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</si>
  <si>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</si>
  <si>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</si>
  <si>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</si>
  <si>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</si>
  <si>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</si>
  <si>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</si>
  <si>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</si>
  <si>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</si>
  <si>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</si>
  <si>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</si>
  <si>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</si>
  <si>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</si>
  <si>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</si>
  <si>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</si>
  <si>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</si>
  <si>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</si>
  <si>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</si>
  <si>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</si>
  <si>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</si>
  <si>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</si>
  <si>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</si>
  <si>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</si>
  <si>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</si>
  <si>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</si>
  <si>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</si>
  <si>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</si>
  <si>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</si>
  <si>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</si>
  <si>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</si>
  <si>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</si>
  <si>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</si>
  <si>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</si>
  <si>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</si>
  <si>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</si>
  <si>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</si>
  <si>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</si>
  <si>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</si>
  <si>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</si>
  <si>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</si>
  <si>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</si>
  <si>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</si>
  <si>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</si>
  <si>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</si>
  <si>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</si>
  <si>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</si>
  <si>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</si>
  <si>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</si>
  <si>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</si>
  <si>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</si>
  <si>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</si>
  <si>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</si>
  <si>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</si>
  <si>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</si>
  <si>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</si>
  <si>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</si>
  <si>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</si>
  <si>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</si>
  <si>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</si>
  <si>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</si>
  <si>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</si>
  <si>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</si>
  <si>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</si>
  <si>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</si>
  <si>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</si>
  <si>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</si>
  <si>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</si>
  <si>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</si>
  <si>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</si>
  <si>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</si>
  <si>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</si>
  <si>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</si>
  <si>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</si>
  <si>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</si>
  <si>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</si>
  <si>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</si>
  <si>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</si>
  <si>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</si>
  <si>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</si>
  <si>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</si>
  <si>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</si>
  <si>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</si>
  <si>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</si>
  <si>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</si>
  <si>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</si>
  <si>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</si>
  <si>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</si>
  <si>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</si>
  <si>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</si>
  <si>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</si>
  <si>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</si>
  <si>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</si>
  <si>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</si>
  <si>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</si>
  <si>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</si>
  <si>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</si>
  <si>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</si>
  <si>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</si>
  <si>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</si>
  <si>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</si>
  <si>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</si>
  <si>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</si>
  <si>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</si>
  <si>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</si>
  <si>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</si>
  <si>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</si>
  <si>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</si>
  <si>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</si>
  <si>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</si>
  <si>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</si>
  <si>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</si>
  <si>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</si>
  <si>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</si>
  <si>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</si>
  <si>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</si>
  <si>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</si>
  <si>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</si>
  <si>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</si>
  <si>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</si>
  <si>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</si>
  <si>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</si>
  <si>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</si>
  <si>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</si>
  <si>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</si>
  <si>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</si>
  <si>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</si>
  <si>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</si>
  <si>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</si>
  <si>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</si>
  <si>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</si>
  <si>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</si>
  <si>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</si>
  <si>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</si>
  <si>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</si>
  <si>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</si>
  <si>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</si>
  <si>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</si>
  <si>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</si>
  <si>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</si>
  <si>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</si>
  <si>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</si>
  <si>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</si>
  <si>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</si>
  <si>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</si>
  <si>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</si>
  <si>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</si>
  <si>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</si>
  <si>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</si>
  <si>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</si>
  <si>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</si>
  <si>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</si>
  <si>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</si>
  <si>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</si>
  <si>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</si>
  <si>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</si>
  <si>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</si>
  <si>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</si>
  <si>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</si>
  <si>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</si>
  <si>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</si>
  <si>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</si>
  <si>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</si>
  <si>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</si>
  <si>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</si>
  <si>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</si>
  <si>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</si>
  <si>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</si>
  <si>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</si>
  <si>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</si>
  <si>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</si>
  <si>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</si>
  <si>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</si>
  <si>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</si>
  <si>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</si>
  <si>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</si>
  <si>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</si>
  <si>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</si>
  <si>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</si>
  <si>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</si>
  <si>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</si>
  <si>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</si>
  <si>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</si>
  <si>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</si>
  <si>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</si>
  <si>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</si>
  <si>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</si>
  <si>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</si>
  <si>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</si>
  <si>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</si>
  <si>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</si>
  <si>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</si>
  <si>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</si>
  <si>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</si>
  <si>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</si>
  <si>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</si>
  <si>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</si>
  <si>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</si>
  <si>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</si>
  <si>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</si>
  <si>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</si>
  <si>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</si>
  <si>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</si>
  <si>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</si>
  <si>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</si>
  <si>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</si>
  <si>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</si>
  <si>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</si>
  <si>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</si>
  <si>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</si>
  <si>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</si>
  <si>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</si>
  <si>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</si>
  <si>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</si>
  <si>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</si>
  <si>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</si>
  <si>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</si>
  <si>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</si>
  <si>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</si>
  <si>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</si>
  <si>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</si>
  <si>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</si>
  <si>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</si>
  <si>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</si>
  <si>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</si>
  <si>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</si>
  <si>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</si>
  <si>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</si>
  <si>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</si>
  <si>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</si>
  <si>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</si>
  <si>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</si>
  <si>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</si>
  <si>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</si>
  <si>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</si>
  <si>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</si>
  <si>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</si>
  <si>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</si>
  <si>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</si>
  <si>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</si>
  <si>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</si>
  <si>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</si>
  <si>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</si>
  <si>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</si>
  <si>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</si>
  <si>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</si>
  <si>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</si>
  <si>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</si>
  <si>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</si>
  <si>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</si>
  <si>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</si>
  <si>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</si>
  <si>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</si>
  <si>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</si>
  <si>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</si>
  <si>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</si>
  <si>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</si>
  <si>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</si>
  <si>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</si>
  <si>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</si>
  <si>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Name of Area / Circle</t>
  </si>
  <si>
    <t>09.11.07</t>
  </si>
  <si>
    <t>Total number of   Power transformer failed</t>
  </si>
  <si>
    <t>% failure rate of Power transformer</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</si>
  <si>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</si>
  <si>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</si>
  <si>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</si>
  <si>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</si>
  <si>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</si>
  <si>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</si>
  <si>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</si>
  <si>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</si>
  <si>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</si>
  <si>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</si>
  <si>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</si>
  <si>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</si>
  <si>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</si>
  <si>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</si>
  <si>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</si>
  <si>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</si>
  <si>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</si>
  <si>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</si>
  <si>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</si>
  <si>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</si>
  <si>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</si>
  <si>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</si>
  <si>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</si>
  <si>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</si>
  <si>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</si>
  <si>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</si>
  <si>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</si>
  <si>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</si>
  <si>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</si>
  <si>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</si>
  <si>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</si>
  <si>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</si>
  <si>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</si>
  <si>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</si>
  <si>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</si>
  <si>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</si>
  <si>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</si>
  <si>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</si>
  <si>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</si>
  <si>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</si>
  <si>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</si>
  <si>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</si>
  <si>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</si>
  <si>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</si>
  <si>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</si>
  <si>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</si>
  <si>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</si>
  <si>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</si>
  <si>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</si>
  <si>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</si>
  <si>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</si>
  <si>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</si>
  <si>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</si>
  <si>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</si>
  <si>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</si>
  <si>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</si>
  <si>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</si>
  <si>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</si>
  <si>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</si>
  <si>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</si>
  <si>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</si>
  <si>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</si>
  <si>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</si>
  <si>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</si>
  <si>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</si>
  <si>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</si>
  <si>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</si>
  <si>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</si>
  <si>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</si>
  <si>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</si>
  <si>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</si>
  <si>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</si>
  <si>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</si>
  <si>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</si>
  <si>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</si>
  <si>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</si>
  <si>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</si>
  <si>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</si>
  <si>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</si>
  <si>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</si>
  <si>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</si>
  <si>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</si>
  <si>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</si>
  <si>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</si>
  <si>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</si>
  <si>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</si>
  <si>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</si>
  <si>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</si>
  <si>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</si>
  <si>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</si>
  <si>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</si>
  <si>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</si>
  <si>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</si>
  <si>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</si>
  <si>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</si>
  <si>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</si>
  <si>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</si>
  <si>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</si>
  <si>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</si>
  <si>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</si>
  <si>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</si>
  <si>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</si>
  <si>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</si>
  <si>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</si>
  <si>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A(i)</t>
  </si>
  <si>
    <t>A(ii)</t>
  </si>
  <si>
    <t>A(iii)</t>
  </si>
  <si>
    <t>B(i)</t>
  </si>
  <si>
    <t>B(ii)</t>
  </si>
  <si>
    <t>C(i)</t>
  </si>
  <si>
    <t>C(ii)</t>
  </si>
  <si>
    <t>D(i)</t>
  </si>
  <si>
    <t>D(ii)</t>
  </si>
  <si>
    <t>E(i)</t>
  </si>
  <si>
    <t>E(ii)</t>
  </si>
  <si>
    <t>F(i)</t>
  </si>
  <si>
    <t>F(ii)</t>
  </si>
  <si>
    <t>F(iii)</t>
  </si>
  <si>
    <t>F(iv)</t>
  </si>
  <si>
    <t>G</t>
  </si>
  <si>
    <t>H</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</si>
  <si>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</si>
  <si>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</si>
  <si>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</si>
  <si>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</si>
  <si>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</si>
  <si>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</si>
  <si>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</si>
  <si>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</si>
  <si>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</si>
  <si>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</si>
  <si>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</si>
  <si>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</si>
  <si>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</si>
  <si>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</si>
  <si>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</si>
  <si>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</si>
  <si>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</si>
  <si>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</si>
  <si>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</si>
  <si>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</si>
  <si>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</si>
  <si>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</si>
  <si>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</si>
  <si>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</si>
  <si>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</si>
  <si>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</si>
  <si>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</si>
  <si>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</si>
  <si>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</si>
  <si>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</si>
  <si>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</si>
  <si>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</si>
  <si>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</si>
  <si>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</si>
  <si>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</si>
  <si>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</si>
  <si>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</si>
  <si>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</si>
  <si>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</si>
  <si>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</si>
  <si>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</si>
  <si>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</si>
  <si>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</si>
  <si>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</si>
  <si>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</si>
  <si>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</si>
  <si>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</si>
  <si>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</si>
  <si>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</si>
  <si>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</si>
  <si>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</si>
  <si>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</si>
  <si>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</si>
  <si>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</si>
  <si>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</si>
  <si>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</si>
  <si>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</si>
  <si>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</si>
  <si>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</si>
  <si>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</si>
  <si>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</si>
  <si>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</si>
  <si>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</si>
  <si>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</si>
  <si>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</si>
  <si>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</si>
  <si>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</si>
  <si>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</si>
  <si>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</si>
  <si>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</si>
  <si>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</si>
  <si>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</si>
  <si>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</si>
  <si>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</si>
  <si>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</si>
  <si>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</si>
  <si>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</si>
  <si>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</si>
  <si>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</si>
  <si>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</si>
  <si>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</si>
  <si>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</si>
  <si>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</si>
  <si>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</si>
  <si>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</si>
  <si>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</si>
  <si>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</si>
  <si>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</si>
  <si>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</si>
  <si>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</si>
  <si>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</si>
  <si>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</si>
  <si>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</si>
  <si>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</si>
  <si>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Total no. of defective / faulty Meter</t>
  </si>
  <si>
    <t>(3)=(2)+(1)</t>
  </si>
  <si>
    <t>No. of faulty Meters repaired and replaced</t>
  </si>
  <si>
    <t xml:space="preserve">No of faulty meters pending at the end of the quarter </t>
  </si>
  <si>
    <t>(5)=(3)-(4)</t>
  </si>
  <si>
    <t>Single Phase</t>
  </si>
  <si>
    <t>Three Phase</t>
  </si>
  <si>
    <t>HT</t>
  </si>
  <si>
    <t>[1]</t>
  </si>
  <si>
    <t>[2]</t>
  </si>
  <si>
    <t>[4]</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</si>
  <si>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</si>
  <si>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</si>
  <si>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</si>
  <si>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</si>
  <si>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</si>
  <si>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</si>
  <si>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</si>
  <si>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</si>
  <si>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</si>
  <si>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</si>
  <si>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</si>
  <si>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</si>
  <si>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</si>
  <si>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</si>
  <si>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</si>
  <si>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</si>
  <si>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</si>
  <si>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</si>
  <si>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</si>
  <si>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</si>
  <si>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</si>
  <si>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</si>
  <si>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</si>
  <si>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</si>
  <si>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</si>
  <si>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</si>
  <si>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</si>
  <si>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</si>
  <si>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</si>
  <si>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</si>
  <si>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</si>
  <si>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</si>
  <si>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</si>
  <si>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</si>
  <si>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</si>
  <si>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</si>
  <si>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</si>
  <si>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</si>
  <si>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</si>
  <si>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</si>
  <si>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</si>
  <si>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</si>
  <si>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</si>
  <si>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</si>
  <si>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</si>
  <si>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</si>
  <si>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</si>
  <si>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</si>
  <si>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</si>
  <si>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</si>
  <si>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</si>
  <si>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</si>
  <si>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</si>
  <si>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</si>
  <si>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</si>
  <si>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</si>
  <si>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</si>
  <si>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</si>
  <si>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</si>
  <si>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</si>
  <si>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</si>
  <si>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</si>
  <si>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</si>
  <si>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</si>
  <si>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</si>
  <si>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</si>
  <si>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</si>
  <si>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</si>
  <si>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</si>
  <si>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</si>
  <si>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</si>
  <si>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</si>
  <si>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</si>
  <si>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</si>
  <si>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</si>
  <si>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</si>
  <si>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</si>
  <si>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</si>
  <si>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</si>
  <si>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</si>
  <si>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</si>
  <si>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</si>
  <si>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</si>
  <si>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</si>
  <si>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</si>
  <si>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</si>
  <si>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</si>
  <si>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</si>
  <si>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</si>
  <si>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</si>
  <si>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</si>
  <si>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</si>
  <si>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</si>
  <si>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</si>
  <si>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</si>
  <si>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</si>
  <si>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</si>
  <si>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</si>
  <si>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</si>
  <si>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</si>
  <si>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</si>
  <si>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</si>
  <si>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</si>
  <si>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</si>
  <si>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</si>
  <si>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</si>
  <si>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</si>
  <si>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</si>
  <si>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</si>
  <si>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</si>
  <si>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</si>
  <si>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</si>
  <si>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</si>
  <si>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</si>
  <si>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</si>
  <si>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</si>
  <si>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</si>
  <si>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</si>
  <si>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</si>
  <si>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</si>
  <si>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</si>
  <si>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</si>
  <si>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</si>
  <si>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</si>
  <si>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</si>
  <si>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</si>
  <si>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</si>
  <si>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</si>
  <si>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</si>
  <si>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</si>
  <si>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</si>
  <si>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</si>
  <si>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</si>
  <si>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</si>
  <si>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</si>
  <si>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</si>
  <si>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</si>
  <si>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Consumer Category</t>
  </si>
  <si>
    <t>No. of faulty meters at the start of the quarter / year</t>
  </si>
  <si>
    <t xml:space="preserve">No. of faulty meters added during the quarter / year     </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</si>
  <si>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</si>
  <si>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</si>
  <si>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</si>
  <si>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</si>
  <si>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</si>
  <si>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</si>
  <si>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</si>
  <si>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</si>
  <si>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</si>
  <si>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</si>
  <si>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</si>
  <si>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</si>
  <si>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</si>
  <si>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</si>
  <si>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</si>
  <si>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</si>
  <si>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</si>
  <si>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</si>
  <si>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</si>
  <si>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</si>
  <si>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</si>
  <si>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</si>
  <si>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</si>
  <si>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</si>
  <si>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</si>
  <si>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</si>
  <si>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</si>
  <si>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</si>
  <si>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</si>
  <si>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</si>
  <si>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</si>
  <si>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</si>
  <si>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</si>
  <si>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</si>
  <si>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</si>
  <si>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</si>
  <si>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</si>
  <si>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</si>
  <si>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Performa SoP 003 B: APPENDIX-B (already in the SoP regulation)</t>
  </si>
  <si>
    <t>Total number of Distribution Transformers</t>
  </si>
  <si>
    <t>Sr. No.</t>
  </si>
  <si>
    <t>% failure rate of Distribution transformer</t>
  </si>
  <si>
    <t>A</t>
  </si>
  <si>
    <t>B</t>
  </si>
  <si>
    <t>C=A+B</t>
  </si>
  <si>
    <t>D</t>
  </si>
  <si>
    <t>H = (D)*100/C</t>
  </si>
  <si>
    <t>No. of existing Power Transformers at the start of the quarter / year</t>
  </si>
  <si>
    <t>no. of Power Transformers added during the quarter / year</t>
  </si>
  <si>
    <t>Total number of Power Transformers</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</si>
  <si>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</si>
  <si>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</si>
  <si>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</si>
  <si>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</si>
  <si>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</si>
  <si>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</si>
  <si>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</si>
  <si>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</si>
  <si>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</si>
  <si>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</si>
  <si>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</si>
  <si>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</si>
  <si>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</si>
  <si>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</si>
  <si>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</si>
  <si>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</si>
  <si>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</si>
  <si>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</si>
  <si>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</si>
  <si>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</si>
  <si>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</si>
  <si>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</si>
  <si>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</si>
  <si>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</si>
  <si>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</si>
  <si>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</si>
  <si>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</si>
  <si>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</si>
  <si>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</si>
  <si>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</si>
  <si>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</si>
  <si>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</si>
  <si>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</si>
  <si>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</si>
  <si>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</si>
  <si>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</si>
  <si>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</si>
  <si>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</si>
  <si>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</si>
  <si>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</si>
  <si>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</si>
  <si>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</si>
  <si>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</si>
  <si>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</si>
  <si>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</si>
  <si>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</si>
  <si>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</si>
  <si>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</si>
  <si>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</si>
  <si>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</si>
  <si>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</si>
  <si>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</si>
  <si>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</si>
  <si>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</si>
  <si>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</si>
  <si>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</si>
  <si>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</si>
  <si>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</si>
  <si>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</si>
  <si>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</si>
  <si>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</si>
  <si>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</si>
  <si>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</si>
  <si>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</si>
  <si>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</si>
  <si>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</si>
  <si>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</si>
  <si>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</si>
  <si>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</si>
  <si>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</si>
  <si>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</si>
  <si>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</si>
  <si>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</si>
  <si>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</si>
  <si>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</si>
  <si>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</si>
  <si>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</si>
  <si>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</si>
  <si>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</si>
  <si>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</si>
  <si>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</si>
  <si>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</si>
  <si>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</si>
  <si>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</si>
  <si>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</si>
  <si>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</si>
  <si>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</si>
  <si>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</si>
  <si>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</si>
  <si>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</si>
  <si>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</si>
  <si>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</si>
  <si>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</si>
  <si>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</si>
  <si>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</si>
  <si>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</si>
  <si>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</si>
  <si>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</si>
  <si>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</si>
  <si>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</si>
  <si>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</si>
  <si>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</si>
  <si>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</si>
  <si>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</si>
  <si>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</si>
  <si>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</si>
  <si>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</si>
  <si>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</si>
  <si>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</si>
  <si>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</si>
  <si>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</si>
  <si>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</si>
  <si>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</si>
  <si>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</si>
  <si>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</si>
  <si>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</si>
  <si>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</si>
  <si>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</si>
  <si>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</si>
  <si>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</si>
  <si>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</si>
  <si>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</si>
  <si>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</si>
  <si>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</si>
  <si>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</si>
  <si>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</si>
  <si>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</si>
  <si>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</si>
  <si>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</si>
  <si>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</si>
  <si>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</si>
  <si>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</si>
  <si>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</si>
  <si>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</si>
  <si>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</si>
  <si>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</si>
  <si>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</si>
  <si>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</si>
  <si>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</si>
  <si>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</si>
  <si>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</si>
  <si>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</si>
  <si>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</si>
  <si>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</si>
  <si>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</si>
  <si>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</si>
  <si>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</si>
  <si>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</si>
  <si>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</si>
  <si>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</si>
  <si>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</si>
  <si>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</si>
  <si>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</si>
  <si>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</si>
  <si>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</si>
  <si>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</si>
  <si>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</si>
  <si>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</si>
  <si>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</si>
  <si>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</si>
  <si>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</si>
  <si>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</si>
  <si>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</si>
  <si>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</si>
  <si>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</si>
  <si>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</si>
  <si>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</si>
  <si>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</si>
  <si>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</si>
  <si>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</si>
  <si>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</si>
  <si>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</si>
  <si>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</si>
  <si>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</si>
  <si>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</si>
  <si>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</si>
  <si>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</si>
  <si>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</si>
  <si>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</si>
  <si>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</si>
  <si>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</si>
  <si>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</si>
  <si>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</si>
  <si>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</si>
  <si>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</si>
  <si>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</si>
  <si>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</si>
  <si>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</si>
  <si>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</si>
  <si>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</si>
  <si>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</si>
  <si>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</si>
  <si>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REGISTER FOR COMPILING THE COMPLAINTS CLASSIFICATIONWISE</t>
  </si>
  <si>
    <t>Name of Area/Circle</t>
  </si>
  <si>
    <t>Departmental</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</si>
  <si>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</si>
  <si>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</si>
  <si>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</si>
  <si>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</si>
  <si>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</si>
  <si>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</si>
  <si>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</si>
  <si>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</si>
  <si>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</si>
  <si>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</si>
  <si>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</si>
  <si>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</si>
  <si>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</si>
  <si>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</si>
  <si>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</si>
  <si>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</si>
  <si>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</si>
  <si>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</si>
  <si>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</si>
  <si>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</si>
  <si>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</si>
  <si>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</si>
  <si>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</si>
  <si>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</si>
  <si>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</si>
  <si>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</si>
  <si>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</si>
  <si>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</si>
  <si>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</si>
  <si>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</si>
  <si>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</si>
  <si>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</si>
  <si>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</si>
  <si>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</si>
  <si>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</si>
  <si>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</si>
  <si>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</si>
  <si>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</si>
  <si>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</si>
  <si>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</si>
  <si>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</si>
  <si>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</si>
  <si>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</si>
  <si>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</si>
  <si>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</si>
  <si>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</si>
  <si>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</si>
  <si>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</si>
  <si>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</si>
  <si>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</si>
  <si>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</si>
  <si>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</si>
  <si>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</si>
  <si>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</si>
  <si>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</si>
  <si>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</si>
  <si>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</si>
  <si>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</si>
  <si>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</si>
  <si>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</si>
  <si>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</si>
  <si>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</si>
  <si>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</si>
  <si>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</si>
  <si>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</si>
  <si>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</si>
  <si>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</si>
  <si>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</si>
  <si>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</si>
  <si>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</si>
  <si>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</si>
  <si>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</si>
  <si>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</si>
  <si>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</si>
  <si>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</si>
  <si>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</si>
  <si>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</si>
  <si>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</si>
  <si>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</si>
  <si>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</si>
  <si>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</si>
  <si>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</si>
  <si>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</si>
  <si>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</si>
  <si>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</si>
  <si>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</si>
  <si>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</si>
  <si>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</si>
  <si>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</si>
  <si>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</si>
  <si>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</si>
  <si>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</si>
  <si>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</si>
  <si>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</si>
  <si>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</si>
  <si>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</si>
  <si>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</si>
  <si>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</si>
  <si>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</si>
  <si>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</si>
  <si>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</si>
  <si>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</si>
  <si>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</si>
  <si>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No. of Distribution Transformers added during the quarter / year</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</si>
  <si>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</si>
  <si>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</si>
  <si>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</si>
  <si>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</si>
  <si>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</si>
  <si>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</si>
  <si>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</si>
  <si>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</si>
  <si>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</si>
  <si>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</si>
  <si>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</si>
  <si>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</si>
  <si>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</si>
  <si>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</si>
  <si>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</si>
  <si>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</si>
  <si>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</si>
  <si>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</si>
  <si>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</si>
  <si>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</si>
  <si>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</si>
  <si>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</si>
  <si>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</si>
  <si>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</si>
  <si>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</si>
  <si>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</si>
  <si>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</si>
  <si>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</si>
  <si>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</si>
  <si>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</si>
  <si>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</si>
  <si>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</si>
  <si>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</si>
  <si>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</si>
  <si>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</si>
  <si>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</si>
  <si>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</si>
  <si>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</si>
  <si>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</si>
  <si>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</si>
  <si>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</si>
  <si>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</si>
  <si>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</si>
  <si>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</si>
  <si>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</si>
  <si>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</si>
  <si>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</si>
  <si>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</si>
  <si>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</si>
  <si>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</si>
  <si>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</si>
  <si>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</si>
  <si>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</si>
  <si>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</si>
  <si>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</si>
  <si>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</si>
  <si>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</si>
  <si>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</si>
  <si>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</si>
  <si>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</si>
  <si>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</si>
  <si>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</si>
  <si>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</si>
  <si>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</si>
  <si>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</si>
  <si>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</si>
  <si>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</si>
  <si>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</si>
  <si>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</si>
  <si>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</si>
  <si>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</si>
  <si>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</si>
  <si>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</si>
  <si>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</si>
  <si>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</si>
  <si>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</si>
  <si>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</si>
  <si>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</si>
  <si>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</si>
  <si>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</si>
  <si>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</si>
  <si>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</si>
  <si>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</si>
  <si>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</si>
  <si>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</si>
  <si>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</si>
  <si>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</si>
  <si>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</si>
  <si>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</si>
  <si>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</si>
  <si>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</si>
  <si>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</si>
  <si>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</si>
  <si>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</si>
  <si>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</si>
  <si>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</si>
  <si>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</si>
  <si>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</si>
  <si>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</si>
  <si>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</si>
  <si>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</si>
  <si>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</si>
  <si>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</si>
  <si>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</si>
  <si>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</si>
  <si>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</si>
  <si>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</si>
  <si>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</si>
  <si>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</si>
  <si>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</si>
  <si>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</si>
  <si>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</si>
  <si>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</si>
  <si>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</si>
  <si>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</si>
  <si>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</si>
  <si>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</si>
  <si>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</si>
  <si>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</si>
  <si>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</si>
  <si>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</si>
  <si>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</si>
  <si>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</si>
  <si>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</si>
  <si>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</si>
  <si>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</si>
  <si>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</si>
  <si>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</si>
  <si>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</si>
  <si>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</si>
  <si>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</si>
  <si>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</si>
  <si>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</si>
  <si>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</si>
  <si>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</si>
  <si>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</si>
  <si>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</si>
  <si>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</si>
  <si>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</si>
  <si>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</si>
  <si>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</si>
  <si>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</si>
  <si>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</si>
  <si>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</si>
  <si>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</si>
  <si>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</si>
  <si>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</si>
  <si>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</si>
  <si>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</si>
  <si>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</si>
  <si>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</si>
  <si>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</si>
  <si>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</si>
  <si>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</si>
  <si>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</si>
  <si>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</si>
  <si>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</si>
  <si>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</si>
  <si>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</si>
  <si>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</si>
  <si>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</si>
  <si>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</si>
  <si>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</si>
  <si>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</si>
  <si>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</si>
  <si>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</si>
  <si>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</si>
  <si>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</si>
  <si>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</si>
  <si>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</si>
  <si>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</si>
  <si>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</si>
  <si>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</si>
  <si>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</si>
  <si>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</si>
  <si>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</si>
  <si>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</si>
  <si>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</si>
  <si>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</si>
  <si>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</si>
  <si>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</si>
  <si>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</si>
  <si>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</si>
  <si>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</si>
  <si>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</si>
  <si>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</si>
  <si>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</si>
  <si>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</si>
  <si>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</si>
  <si>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</si>
  <si>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</si>
  <si>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</si>
  <si>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</si>
  <si>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</si>
  <si>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</si>
  <si>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</si>
  <si>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</si>
  <si>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</si>
  <si>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</si>
  <si>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</si>
  <si>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</si>
  <si>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</si>
  <si>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</si>
  <si>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</si>
  <si>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</si>
  <si>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</si>
  <si>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</si>
  <si>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</si>
  <si>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</si>
  <si>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</si>
  <si>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</si>
  <si>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</si>
  <si>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</si>
  <si>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</si>
  <si>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</si>
  <si>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</si>
  <si>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</si>
  <si>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</si>
  <si>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</si>
  <si>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</si>
  <si>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</si>
  <si>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</si>
  <si>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</si>
  <si>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</si>
  <si>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</si>
  <si>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</si>
  <si>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</si>
  <si>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</si>
  <si>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</si>
  <si>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</si>
  <si>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</si>
  <si>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</si>
  <si>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</si>
  <si>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</si>
  <si>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</si>
  <si>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</si>
  <si>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</si>
  <si>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</si>
  <si>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</si>
  <si>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</si>
  <si>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</si>
  <si>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</si>
  <si>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</si>
  <si>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</si>
  <si>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</si>
  <si>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</si>
  <si>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</si>
  <si>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</si>
  <si>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</si>
  <si>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</si>
  <si>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</si>
  <si>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</si>
  <si>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</si>
  <si>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</si>
  <si>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</si>
  <si>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</si>
  <si>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</si>
  <si>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</si>
  <si>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</si>
  <si>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</si>
  <si>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</si>
  <si>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</si>
  <si>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</si>
  <si>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</si>
  <si>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</si>
  <si>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</si>
  <si>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</si>
  <si>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</si>
  <si>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</si>
  <si>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</si>
  <si>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</si>
  <si>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</si>
  <si>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</si>
  <si>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</si>
  <si>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</si>
  <si>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</si>
  <si>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</si>
  <si>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</si>
  <si>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</si>
  <si>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</si>
  <si>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</si>
  <si>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</si>
  <si>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</si>
  <si>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</si>
  <si>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</si>
  <si>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</si>
  <si>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</si>
  <si>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</si>
  <si>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</si>
  <si>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</si>
  <si>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</si>
  <si>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</si>
  <si>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</si>
  <si>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</si>
  <si>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</si>
  <si>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</si>
  <si>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</si>
  <si>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</si>
  <si>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</si>
  <si>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</si>
  <si>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</si>
  <si>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</si>
  <si>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</si>
  <si>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</si>
  <si>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</si>
  <si>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</si>
  <si>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</si>
  <si>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</si>
  <si>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</si>
  <si>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</si>
  <si>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</si>
  <si>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</si>
  <si>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</si>
  <si>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</si>
  <si>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</si>
  <si>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</si>
  <si>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</si>
  <si>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</si>
  <si>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</si>
  <si>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</si>
  <si>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</si>
  <si>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</si>
  <si>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</si>
  <si>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</si>
  <si>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</si>
  <si>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</si>
  <si>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</si>
  <si>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</si>
  <si>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</si>
  <si>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</si>
  <si>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</si>
  <si>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</si>
  <si>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</si>
  <si>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</si>
  <si>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</si>
  <si>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</si>
  <si>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</si>
  <si>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</si>
  <si>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</si>
  <si>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</si>
  <si>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</si>
  <si>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</si>
  <si>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</si>
  <si>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</si>
  <si>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</si>
  <si>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</si>
  <si>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</si>
  <si>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</si>
  <si>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</si>
  <si>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</si>
  <si>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</si>
  <si>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</si>
  <si>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</si>
  <si>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</si>
  <si>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</si>
  <si>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</si>
  <si>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</si>
  <si>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</si>
  <si>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</si>
  <si>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</si>
  <si>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</si>
  <si>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</si>
  <si>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</si>
  <si>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</si>
  <si>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</si>
  <si>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</si>
  <si>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</si>
  <si>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</si>
  <si>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</si>
  <si>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</si>
  <si>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</si>
  <si>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</si>
  <si>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</si>
  <si>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</si>
  <si>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</si>
  <si>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</si>
  <si>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</si>
  <si>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</si>
  <si>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</si>
  <si>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</si>
  <si>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</si>
  <si>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</si>
  <si>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</si>
  <si>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</si>
  <si>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</si>
  <si>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</si>
  <si>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</si>
  <si>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</si>
  <si>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</si>
  <si>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</si>
  <si>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</si>
  <si>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</si>
  <si>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</si>
  <si>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</si>
  <si>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</si>
  <si>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</si>
  <si>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</si>
  <si>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</si>
  <si>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</si>
  <si>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</si>
  <si>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</si>
  <si>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</si>
  <si>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</si>
  <si>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</si>
  <si>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</si>
  <si>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</si>
  <si>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</si>
  <si>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</si>
  <si>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</si>
  <si>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</si>
  <si>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</si>
  <si>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</si>
  <si>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</si>
  <si>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</si>
  <si>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</si>
  <si>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</si>
  <si>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</si>
  <si>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</si>
  <si>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</si>
  <si>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</si>
  <si>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</si>
  <si>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</si>
  <si>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</si>
  <si>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</si>
  <si>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</si>
  <si>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</si>
  <si>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</si>
  <si>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</si>
  <si>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</si>
  <si>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</si>
  <si>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</si>
  <si>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</si>
  <si>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</si>
  <si>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</si>
  <si>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</si>
  <si>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</si>
  <si>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</si>
  <si>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</si>
  <si>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</si>
  <si>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</si>
  <si>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</si>
  <si>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</si>
  <si>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</si>
  <si>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</si>
  <si>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</si>
  <si>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</si>
  <si>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</si>
  <si>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</si>
  <si>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</si>
  <si>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</si>
  <si>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</si>
  <si>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</si>
  <si>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</si>
  <si>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</si>
  <si>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</si>
  <si>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</si>
  <si>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</si>
  <si>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</si>
  <si>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</si>
  <si>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</si>
  <si>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</si>
  <si>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</si>
  <si>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</si>
  <si>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</si>
  <si>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</si>
  <si>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</si>
  <si>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</si>
  <si>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</si>
  <si>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</si>
  <si>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</si>
  <si>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</si>
  <si>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</si>
  <si>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</si>
  <si>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</si>
  <si>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</si>
  <si>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</si>
  <si>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</si>
  <si>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</si>
  <si>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</si>
  <si>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</si>
  <si>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</si>
  <si>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</si>
  <si>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</si>
  <si>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</si>
  <si>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</si>
  <si>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</si>
  <si>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</si>
  <si>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</si>
  <si>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</si>
  <si>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</si>
  <si>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</si>
  <si>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</si>
  <si>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</si>
  <si>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</si>
  <si>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</si>
  <si>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</si>
  <si>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</si>
  <si>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</si>
  <si>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</si>
  <si>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</si>
  <si>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</si>
  <si>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</si>
  <si>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</si>
  <si>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</si>
  <si>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</si>
  <si>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</si>
  <si>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</si>
  <si>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</si>
  <si>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</si>
  <si>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</si>
  <si>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</si>
  <si>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</si>
  <si>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</si>
  <si>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</si>
  <si>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</si>
  <si>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</si>
  <si>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</si>
  <si>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</si>
  <si>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</si>
  <si>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</si>
  <si>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</si>
  <si>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</si>
  <si>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</si>
  <si>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</si>
  <si>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</si>
  <si>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</si>
  <si>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</si>
  <si>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</si>
  <si>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</si>
  <si>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</si>
  <si>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</si>
  <si>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</si>
  <si>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</si>
  <si>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</si>
  <si>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</si>
  <si>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</si>
  <si>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</si>
  <si>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</si>
  <si>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</si>
  <si>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</si>
  <si>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</si>
  <si>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</si>
  <si>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</si>
  <si>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</si>
  <si>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</si>
  <si>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</si>
  <si>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</si>
  <si>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</si>
  <si>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</si>
  <si>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</si>
  <si>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</si>
  <si>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</si>
  <si>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</si>
  <si>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</si>
  <si>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</si>
  <si>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</si>
  <si>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</si>
  <si>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</si>
  <si>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</si>
  <si>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</si>
  <si>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</si>
  <si>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</si>
  <si>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</si>
  <si>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</si>
  <si>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</si>
  <si>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</si>
  <si>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</si>
  <si>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</si>
  <si>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</si>
  <si>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</si>
  <si>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</si>
  <si>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</si>
  <si>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</si>
  <si>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</si>
  <si>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</si>
  <si>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</si>
  <si>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</si>
  <si>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</si>
  <si>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</si>
  <si>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</si>
  <si>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</si>
  <si>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</si>
  <si>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</si>
  <si>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</si>
  <si>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</si>
  <si>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</si>
  <si>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</si>
  <si>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</si>
  <si>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</si>
  <si>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</si>
  <si>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</si>
  <si>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</si>
  <si>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</si>
  <si>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</si>
  <si>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</si>
  <si>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</si>
  <si>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</si>
  <si>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</si>
  <si>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</si>
  <si>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Classification</t>
  </si>
  <si>
    <t>Total Complaints</t>
  </si>
  <si>
    <t>Beyond stipulated time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</si>
  <si>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</si>
  <si>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</si>
  <si>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</si>
  <si>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</si>
  <si>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</si>
  <si>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</si>
  <si>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</si>
  <si>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</si>
  <si>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</si>
  <si>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</si>
  <si>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</si>
  <si>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</si>
  <si>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</si>
  <si>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</si>
  <si>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</si>
  <si>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</si>
  <si>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</si>
  <si>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</si>
  <si>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</si>
  <si>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</si>
  <si>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</si>
  <si>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</si>
  <si>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</si>
  <si>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</si>
  <si>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</si>
  <si>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</si>
  <si>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</si>
  <si>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</si>
  <si>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</si>
  <si>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</si>
  <si>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</si>
  <si>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</si>
  <si>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</si>
  <si>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</si>
  <si>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</si>
  <si>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</si>
  <si>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</si>
  <si>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</si>
  <si>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</si>
  <si>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</si>
  <si>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</si>
  <si>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</si>
  <si>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</si>
  <si>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</si>
  <si>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</si>
  <si>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</si>
  <si>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</si>
  <si>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</si>
  <si>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</si>
  <si>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</si>
  <si>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</si>
  <si>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</si>
  <si>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</si>
  <si>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</si>
  <si>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</si>
  <si>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</si>
  <si>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</si>
  <si>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</si>
  <si>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</si>
  <si>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</si>
  <si>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</si>
  <si>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</si>
  <si>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</si>
  <si>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</si>
  <si>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</si>
  <si>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</si>
  <si>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</si>
  <si>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</si>
  <si>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</si>
  <si>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</si>
  <si>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</si>
  <si>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</si>
  <si>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</si>
  <si>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</si>
  <si>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</si>
  <si>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</si>
  <si>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</si>
  <si>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</si>
  <si>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</si>
  <si>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</si>
  <si>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</si>
  <si>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</si>
  <si>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</si>
  <si>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</si>
  <si>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</si>
  <si>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</si>
  <si>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</si>
  <si>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</si>
  <si>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</si>
  <si>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</si>
  <si>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</si>
  <si>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</si>
  <si>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</si>
  <si>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</si>
  <si>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</si>
  <si>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</si>
  <si>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</si>
  <si>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</si>
  <si>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</si>
  <si>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</si>
  <si>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</si>
  <si>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</si>
  <si>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</si>
  <si>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</si>
  <si>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</si>
  <si>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</si>
  <si>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</si>
  <si>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</si>
  <si>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</si>
  <si>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</si>
  <si>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</si>
  <si>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</si>
  <si>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</si>
  <si>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</si>
  <si>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</si>
  <si>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</si>
  <si>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</si>
  <si>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</si>
  <si>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</si>
  <si>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</si>
  <si>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</si>
  <si>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</si>
  <si>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</si>
  <si>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</si>
  <si>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</si>
  <si>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</si>
  <si>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</si>
  <si>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</si>
  <si>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</si>
  <si>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</si>
  <si>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</si>
  <si>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</si>
  <si>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</si>
  <si>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</si>
  <si>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</si>
  <si>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</si>
  <si>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</si>
  <si>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</si>
  <si>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</si>
  <si>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</si>
  <si>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</si>
  <si>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</si>
  <si>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</si>
  <si>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</si>
  <si>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</si>
  <si>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</si>
  <si>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</si>
  <si>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</si>
  <si>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</si>
  <si>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</si>
  <si>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</si>
  <si>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</si>
  <si>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</si>
  <si>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</si>
  <si>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</si>
  <si>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</si>
  <si>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</si>
  <si>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</si>
  <si>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</si>
  <si>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</si>
  <si>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</si>
  <si>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</si>
  <si>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</si>
  <si>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</si>
  <si>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</si>
  <si>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</si>
  <si>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</si>
  <si>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</si>
  <si>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</si>
  <si>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</si>
  <si>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</si>
  <si>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</si>
  <si>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</si>
  <si>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</si>
  <si>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</si>
  <si>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</si>
  <si>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</si>
  <si>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</si>
  <si>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</si>
  <si>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</si>
  <si>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</si>
  <si>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</si>
  <si>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</si>
  <si>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</si>
  <si>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</si>
  <si>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</si>
  <si>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</si>
  <si>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</si>
  <si>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</si>
  <si>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</si>
  <si>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</si>
  <si>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</si>
  <si>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</si>
  <si>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</si>
  <si>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</si>
  <si>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</si>
  <si>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</si>
  <si>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</si>
  <si>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</si>
  <si>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</si>
  <si>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</si>
  <si>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</si>
  <si>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</si>
  <si>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</si>
  <si>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</si>
  <si>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</si>
  <si>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</si>
  <si>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</si>
  <si>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</si>
  <si>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</si>
  <si>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</si>
  <si>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</si>
  <si>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</si>
  <si>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</si>
  <si>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</si>
  <si>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</si>
  <si>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</si>
  <si>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</si>
  <si>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</si>
  <si>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</si>
  <si>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</si>
  <si>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</si>
  <si>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</si>
  <si>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</si>
  <si>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</si>
  <si>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</si>
  <si>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Interruption due to line breakdown</t>
  </si>
  <si>
    <t>Where augmentation is required.</t>
  </si>
  <si>
    <t>Loose Wires</t>
  </si>
  <si>
    <t>Inadequate ground clearance</t>
  </si>
  <si>
    <t>For current bills where no additional information is required</t>
  </si>
  <si>
    <t>Modification in connected load</t>
  </si>
  <si>
    <t>Refund of amount due in regard to temporary connection</t>
  </si>
  <si>
    <t>Others</t>
  </si>
  <si>
    <t>ANJ</t>
  </si>
  <si>
    <t>Sop 005</t>
  </si>
  <si>
    <t>Sop 007</t>
  </si>
  <si>
    <t>Failure of Power Transformer</t>
  </si>
  <si>
    <r>
      <t>Reported By</t>
    </r>
    <r>
      <rPr>
        <b/>
        <sz val="20"/>
        <color indexed="8"/>
        <rFont val="Arial"/>
        <family val="2"/>
      </rPr>
      <t xml:space="preserve">
Pascim Gujarat Vij Company Limited</t>
    </r>
  </si>
  <si>
    <t>Qtr</t>
  </si>
  <si>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</si>
  <si>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</si>
  <si>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</si>
  <si>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</si>
  <si>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</si>
  <si>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</si>
  <si>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</si>
  <si>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</si>
  <si>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</si>
  <si>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</si>
  <si>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</si>
  <si>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</si>
  <si>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</si>
  <si>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</si>
  <si>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</si>
  <si>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</si>
  <si>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</si>
  <si>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</si>
  <si>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</si>
  <si>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Statement Showing the ATC losses, collection efficiency and Billing Efficiency</t>
  </si>
  <si>
    <t>Sop 015</t>
  </si>
  <si>
    <t>Release of New Connection status</t>
  </si>
  <si>
    <t>TnD</t>
  </si>
  <si>
    <t>I</t>
  </si>
  <si>
    <t>A(iv)</t>
  </si>
  <si>
    <t>A(v)</t>
  </si>
  <si>
    <t>Loose connections at meter, MCB or service line or from pole</t>
  </si>
  <si>
    <t>No power complaint on account of blowing of HT/ DropOut (DO)/ LT fuse</t>
  </si>
  <si>
    <t>Interruption due to failure of transformer or distribution transformer MCB</t>
  </si>
  <si>
    <t>Load shedding/ schedule outages</t>
  </si>
  <si>
    <t>B(iii)</t>
  </si>
  <si>
    <t>B(iv)</t>
  </si>
  <si>
    <t>B(v)</t>
  </si>
  <si>
    <t>Voltage variations related issue</t>
  </si>
  <si>
    <t>Neutral voltage related issue</t>
  </si>
  <si>
    <t>Harmonics related issue</t>
  </si>
  <si>
    <t>Ordinary case, which requires no augmentation,</t>
  </si>
  <si>
    <t>C(iii)</t>
  </si>
  <si>
    <t>C(iv)</t>
  </si>
  <si>
    <t>C(v)</t>
  </si>
  <si>
    <t>C(vi)</t>
  </si>
  <si>
    <t>Stopped/Defective Meters.</t>
  </si>
  <si>
    <t>Meter accuracy test (Fast/ Slow)</t>
  </si>
  <si>
    <t>Burnt Meter</t>
  </si>
  <si>
    <t>Stolen Meter</t>
  </si>
  <si>
    <t>Billing on average basis for more than two hills</t>
  </si>
  <si>
    <t>Meter boxes/ metering system</t>
  </si>
  <si>
    <t>Where additional information relating to correctness of reading etc. is required,</t>
  </si>
  <si>
    <t>E(iii)</t>
  </si>
  <si>
    <t>E(iv)</t>
  </si>
  <si>
    <t>Change of Tariff</t>
  </si>
  <si>
    <t>Final bill for vacation of premises/ change of occupancy</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</si>
  <si>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</si>
  <si>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</si>
  <si>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</si>
  <si>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</si>
  <si>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</si>
  <si>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</si>
  <si>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</si>
  <si>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</si>
  <si>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F(v)</t>
  </si>
  <si>
    <t>F(vi)</t>
  </si>
  <si>
    <t>F(vii)</t>
  </si>
  <si>
    <t>F(viii)</t>
  </si>
  <si>
    <t>F(ix)</t>
  </si>
  <si>
    <t>Request for reconnection/ consumer wanting disconnection</t>
  </si>
  <si>
    <t>Street Light complaint</t>
  </si>
  <si>
    <t>J</t>
  </si>
  <si>
    <t>No. of Complaints redressed during the month.</t>
  </si>
  <si>
    <t>Within stipulated time</t>
  </si>
  <si>
    <t>Balance Complaints to be redressed</t>
  </si>
  <si>
    <t>4 = 3 + 4</t>
  </si>
  <si>
    <t>7 = 5 + 6</t>
  </si>
  <si>
    <t>Likely number of consumers influenced</t>
  </si>
  <si>
    <t>Performa SoP 005: Failure of Distribution Transformer</t>
  </si>
  <si>
    <t>No. of existing Distribution Transformer at the start of the quarter/year</t>
  </si>
  <si>
    <t>Total number of Distribution transformer failed</t>
  </si>
  <si>
    <t>Performa SoP 006: Failure of Power Transformer</t>
  </si>
  <si>
    <t>E = (D)*100/C</t>
  </si>
  <si>
    <t>Sop 017</t>
  </si>
  <si>
    <t xml:space="preserve">Individual Complaint where Compensation has been paid </t>
  </si>
  <si>
    <t>Sop 018</t>
  </si>
  <si>
    <t xml:space="preserve">Unauthorised Use of electricity </t>
  </si>
  <si>
    <t>Sop 019</t>
  </si>
  <si>
    <t>Theft of electricity</t>
  </si>
  <si>
    <t>Paschim Gujarat Vij Company Limited</t>
  </si>
  <si>
    <t>Performa SoP 018: Unauthorised Use of electricity (To be submitted Quarterly)</t>
  </si>
  <si>
    <t>Name of circle</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</si>
  <si>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</si>
  <si>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</si>
  <si>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</si>
  <si>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</si>
  <si>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</si>
  <si>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RCC</t>
  </si>
  <si>
    <t>RRC</t>
  </si>
  <si>
    <t>PGVCL TOTAL</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</si>
  <si>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</si>
  <si>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</si>
  <si>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</si>
  <si>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</si>
  <si>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</si>
  <si>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Performa - SoP 001 : Fatal and Non-fatal Accident report</t>
  </si>
  <si>
    <t>Name of Circle</t>
  </si>
  <si>
    <t>Cumulative since the first quarter of the current FY</t>
  </si>
  <si>
    <t>TOTAL</t>
  </si>
  <si>
    <t>Performa SoP 004</t>
  </si>
  <si>
    <t>Actions or steps carried out by PGVCL towards public awareness in the quarter</t>
  </si>
  <si>
    <t>Details about the media</t>
  </si>
  <si>
    <t>Display board of SOP at circle, Division &amp; S/Dn</t>
  </si>
  <si>
    <t>Notice Board</t>
  </si>
  <si>
    <t xml:space="preserve">Display board of Name of information officers under RTI Act 2005 at Circle,Division,Sub- division offices.   </t>
  </si>
  <si>
    <t xml:space="preserve">Consumer care centers at various  places </t>
  </si>
  <si>
    <t>Verbal &amp; Notice Board at  CCC</t>
  </si>
  <si>
    <t xml:space="preserve">Advertisement through Daily News papers </t>
  </si>
  <si>
    <t>Daily News papers</t>
  </si>
  <si>
    <t xml:space="preserve">Pamphlets distributed among public </t>
  </si>
  <si>
    <t>Pamphlets</t>
  </si>
  <si>
    <t xml:space="preserve">Advertisement through slide in TV / Banners </t>
  </si>
  <si>
    <t>T V Channels</t>
  </si>
  <si>
    <t xml:space="preserve">On Web site of Paschim Gujarat Vij Company Limited    </t>
  </si>
  <si>
    <t>Internet</t>
  </si>
  <si>
    <t>Through Regular Energy Bills</t>
  </si>
  <si>
    <t>Energy Bill</t>
  </si>
  <si>
    <t xml:space="preserve">CD </t>
  </si>
  <si>
    <t>Village Meeting, Khedut shibir, Gramsabha, Ward meeting arranged at various place</t>
  </si>
  <si>
    <t xml:space="preserve">Programme arranged i.e slogan, drawing, essay, drama competition for Students at Schools &amp; Colleges </t>
  </si>
  <si>
    <t>Safety Committee meeting at circle level, Safety meeting at Sdn. level, Contractor Meeting, Mockdrill &amp; trainning</t>
  </si>
  <si>
    <t>Others (Safety awareness)</t>
  </si>
  <si>
    <t>ANJAR</t>
  </si>
  <si>
    <t>BVNC</t>
  </si>
  <si>
    <t>Remarks</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</si>
  <si>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</si>
  <si>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</si>
  <si>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</si>
  <si>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</si>
  <si>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</si>
  <si>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</si>
  <si>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</si>
  <si>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</si>
  <si>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</si>
  <si>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</si>
  <si>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</si>
  <si>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</si>
  <si>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</si>
  <si>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</si>
  <si>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</si>
  <si>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</si>
  <si>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</si>
  <si>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</si>
  <si>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</si>
  <si>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</si>
  <si>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</si>
  <si>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</si>
  <si>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</si>
  <si>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</si>
  <si>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</si>
  <si>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</si>
  <si>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</si>
  <si>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</si>
  <si>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</si>
  <si>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</si>
  <si>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</si>
  <si>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</si>
  <si>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</si>
  <si>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</si>
  <si>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</si>
  <si>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</si>
  <si>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</si>
  <si>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</si>
  <si>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</si>
  <si>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</si>
  <si>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</si>
  <si>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Removed from old report</t>
  </si>
  <si>
    <t>Performa SoP 015: Meter faults</t>
  </si>
  <si>
    <t>Performa SoP 016 : Compensation Details (To be submitted Quarterly)</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</si>
  <si>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</si>
  <si>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</si>
  <si>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</si>
  <si>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</si>
  <si>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</si>
  <si>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</si>
  <si>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</si>
  <si>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</si>
  <si>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</si>
  <si>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</si>
  <si>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</si>
  <si>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</si>
  <si>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</si>
  <si>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</si>
  <si>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</si>
  <si>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</si>
  <si>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</si>
  <si>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</si>
  <si>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</si>
  <si>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</si>
  <si>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</si>
  <si>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</si>
  <si>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</si>
  <si>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</si>
  <si>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</si>
  <si>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</si>
  <si>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</si>
  <si>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</si>
  <si>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t>
  </si>
  <si>
    <t>500/- for LT connection and Rs. 50/- for each interruption subject to maximum Rs.</t>
  </si>
  <si>
    <t>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</si>
  <si>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</si>
  <si>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</si>
  <si>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</si>
  <si>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</si>
  <si>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</si>
  <si>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</si>
  <si>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</si>
  <si>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</si>
  <si>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</si>
  <si>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</si>
  <si>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</si>
  <si>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</si>
  <si>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</si>
  <si>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</si>
  <si>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</si>
  <si>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 xml:space="preserve">Sr.
No.
</t>
  </si>
  <si>
    <t>Complaint No.</t>
  </si>
  <si>
    <t xml:space="preserve">Date of filing Complaint/ Automatic Compensation
</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</si>
  <si>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</si>
  <si>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</si>
  <si>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</si>
  <si>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</si>
  <si>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</si>
  <si>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</si>
  <si>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</si>
  <si>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</si>
  <si>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</si>
  <si>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</si>
  <si>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</si>
  <si>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</si>
  <si>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</si>
  <si>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</si>
  <si>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</si>
  <si>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</si>
  <si>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</si>
  <si>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Safety</t>
  </si>
  <si>
    <t>Revenue</t>
  </si>
  <si>
    <t>IT</t>
  </si>
  <si>
    <t>8 = 4-7</t>
  </si>
  <si>
    <t>1st Qtr.</t>
  </si>
  <si>
    <t>2nd Qtr.</t>
  </si>
  <si>
    <t>CHANGE LINK</t>
  </si>
  <si>
    <t>UPTO MAR</t>
  </si>
  <si>
    <t>CROSS CHECK</t>
  </si>
  <si>
    <t>QTR - 4</t>
  </si>
  <si>
    <t>UPTO DEC</t>
  </si>
  <si>
    <t>QTR - 3</t>
  </si>
  <si>
    <t>UPTO SEP</t>
  </si>
  <si>
    <t>QTR - 2</t>
  </si>
  <si>
    <t>QTR - 1</t>
  </si>
  <si>
    <t>Last Qtr consumers</t>
  </si>
  <si>
    <t>Last Qtr. TC (Manually add)</t>
  </si>
  <si>
    <t>Must be +ve or zero</t>
  </si>
  <si>
    <t>Last Qtr.F-mtr. (Manually add)</t>
  </si>
  <si>
    <t>Must be zero</t>
  </si>
  <si>
    <t>Last Qtr. Balance complaint (Manually add)</t>
  </si>
  <si>
    <t>As per tech-1</t>
  </si>
  <si>
    <t>Pending complaints of previous Quarter</t>
  </si>
  <si>
    <t>Complaints received during the Quarter</t>
  </si>
  <si>
    <t>3rd Qtr.</t>
  </si>
  <si>
    <t>4th Qtr.</t>
  </si>
  <si>
    <t>Programme arranged i.e Safety Seminar</t>
  </si>
  <si>
    <t>STANDARD OF PERFORMANCE COMPLIANCE REPORT YEAR : 2025-26</t>
  </si>
  <si>
    <t>No.of accidents in the 1st Quarter</t>
  </si>
  <si>
    <t>10 = 9 / 8</t>
  </si>
  <si>
    <t>9 = Σ (5 x 6)</t>
  </si>
  <si>
    <t>Total Metered Consumer
LT bill:
Brief Report (LT &amp; HT Ass. &amp; CGL)
((LT CGL: (Total consumer-PDC-NC-UC-Ujala/LED))
+ ((HT Assesement: (Total consumer-PDC-NC-UC)) - A1 (125 Age: Age analysis report-125 age: Arrears Type-5 Normal cases)</t>
  </si>
  <si>
    <t>Manufacturing &amp; Service Industries</t>
  </si>
  <si>
    <t>Street Light</t>
  </si>
  <si>
    <t>Temporary</t>
  </si>
  <si>
    <t>LED</t>
  </si>
  <si>
    <t>Solar</t>
  </si>
  <si>
    <t>PDC</t>
  </si>
  <si>
    <t>GRAND TOTAL</t>
  </si>
  <si>
    <t>UC</t>
  </si>
  <si>
    <t>NC</t>
  </si>
  <si>
    <t>Unposted</t>
  </si>
  <si>
    <t>RL</t>
  </si>
  <si>
    <t>GLP</t>
  </si>
  <si>
    <t>Temp</t>
  </si>
  <si>
    <t>WW</t>
  </si>
  <si>
    <t>Ag</t>
  </si>
  <si>
    <t>TOT (NOR + UNPOST)</t>
  </si>
  <si>
    <t>TOT (PDC + UN)</t>
  </si>
  <si>
    <t>TOT (TEMP + NON)</t>
  </si>
  <si>
    <t>A1 Category already excluded</t>
  </si>
  <si>
    <t>Ag metered Consumer</t>
  </si>
  <si>
    <t>Total metered consumer as per sr. no. 8 above</t>
  </si>
  <si>
    <t>Consumer excluding Ag metered consumers</t>
  </si>
  <si>
    <t>YEAR 2024-25 (July-25 to Sept.-25)</t>
  </si>
  <si>
    <t>Year 2024-25 (July-25 to Sept.-25)</t>
  </si>
  <si>
    <t>Some Villages of Kukavav sdn. Is transferred to newly created Patanvan sdn. Of RRC and hence TC added is -ve</t>
  </si>
  <si>
    <t>Year 2024-25  (July-25 to Sept.-25)</t>
  </si>
  <si>
    <t>Report: July-2025 to September-2025</t>
  </si>
  <si>
    <t>LT CGL</t>
  </si>
  <si>
    <t>HT CGL</t>
  </si>
  <si>
    <t>Total Consumer</t>
  </si>
  <si>
    <t>LT</t>
  </si>
  <si>
    <t>A1</t>
  </si>
  <si>
    <t>Total metered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</si>
</sst>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s>
  <fonts count="15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2"/>
      <color indexed="8"/>
      <name val="Bookman Old Style"/>
      <family val="1"/>
    </font>
    <font>
      <b/>
      <sz val="16"/>
      <color indexed="8"/>
      <name val="Arial"/>
      <family val="2"/>
    </font>
    <font>
      <sz val="8"/>
      <color indexed="8"/>
      <name val="Bookman Old Style"/>
      <family val="1"/>
    </font>
    <font>
      <sz val="8"/>
      <color indexed="8"/>
      <name val="Times New Roman"/>
      <family val="1"/>
    </font>
    <font>
      <b/>
      <sz val="15"/>
      <color indexed="8"/>
      <name val="Arial"/>
      <family val="2"/>
    </font>
    <font>
      <b/>
      <sz val="20"/>
      <color indexed="8"/>
      <name val="Arial"/>
      <family val="2"/>
    </font>
    <font>
      <b/>
      <sz val="18"/>
      <color indexed="8"/>
      <name val="Arial"/>
      <family val="2"/>
    </font>
    <font>
      <b/>
      <sz val="10"/>
      <name val="Bookman Old Style"/>
      <family val="1"/>
    </font>
    <font>
      <sz val="10"/>
      <name val="Bookman Old Style"/>
      <family val="1"/>
    </font>
    <font>
      <b/>
      <sz val="10"/>
      <name val="Arial"/>
      <family val="2"/>
    </font>
    <font>
      <sz val="11"/>
      <color indexed="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b/>
      <u/>
      <sz val="10"/>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2"/>
      <color indexed="8"/>
      <name val="Trebuchet MS"/>
      <family val="2"/>
    </font>
    <font>
      <sz val="10"/>
      <color indexed="8"/>
      <name val="Trebuchet MS"/>
      <family val="2"/>
    </font>
    <font>
      <sz val="10"/>
      <name val="Arial"/>
      <family val="2"/>
    </font>
    <font>
      <sz val="8"/>
      <color theme="1"/>
      <name val="Times New Roman"/>
      <family val="1"/>
    </font>
    <font>
      <sz val="8"/>
      <color theme="1"/>
      <name val="Bookman Old Style"/>
      <family val="1"/>
    </font>
    <font>
      <sz val="10"/>
      <color theme="1"/>
      <name val="Trebuchet MS"/>
      <family val="2"/>
    </font>
    <font>
      <b/>
      <sz val="14"/>
      <name val="Arial"/>
      <family val="2"/>
    </font>
    <font>
      <b/>
      <sz val="11"/>
      <name val="Arial"/>
      <family val="2"/>
    </font>
    <font>
      <b/>
      <sz val="22"/>
      <name val="Arial"/>
      <family val="2"/>
    </font>
    <font>
      <b/>
      <i/>
      <sz val="12"/>
      <name val="Arial"/>
      <family val="2"/>
    </font>
    <font>
      <b/>
      <sz val="20"/>
      <name val="Arial"/>
      <family val="2"/>
    </font>
    <font>
      <sz val="9"/>
      <color indexed="8"/>
      <name val="Arial"/>
      <family val="2"/>
    </font>
    <font>
      <b/>
      <sz val="9"/>
      <name val="Arial"/>
      <family val="2"/>
    </font>
    <font>
      <sz val="11"/>
      <color theme="1"/>
      <name val="Trebuchet MS"/>
      <family val="2"/>
    </font>
    <font>
      <sz val="12"/>
      <color theme="1"/>
      <name val="Trebuchet MS"/>
      <family val="2"/>
    </font>
    <font>
      <sz val="11"/>
      <color theme="1"/>
      <name val="Arial"/>
      <family val="2"/>
    </font>
    <font>
      <sz val="12"/>
      <color theme="1"/>
      <name val="Arial"/>
      <family val="2"/>
    </font>
    <font>
      <sz val="10"/>
      <color theme="1"/>
      <name val="Bookman Old Style"/>
      <family val="1"/>
    </font>
    <font>
      <sz val="10"/>
      <color theme="1"/>
      <name val="Times New Roman"/>
      <family val="1"/>
    </font>
    <font>
      <sz val="9"/>
      <color theme="1"/>
      <name val="Bookman Old Style"/>
      <family val="1"/>
    </font>
    <font>
      <sz val="10"/>
      <name val="Arial"/>
      <family val="2"/>
    </font>
    <font>
      <sz val="11"/>
      <color rgb="FFFF0000"/>
      <name val="Book Antiqua"/>
      <family val="1"/>
    </font>
    <font>
      <b/>
      <sz val="24"/>
      <name val="Arial"/>
      <family val="2"/>
    </font>
    <font>
      <sz val="9"/>
      <color indexed="81"/>
      <name val="Tahoma"/>
      <family val="2"/>
    </font>
    <font>
      <b/>
      <sz val="9"/>
      <color indexed="81"/>
      <name val="Tahoma"/>
      <family val="2"/>
    </font>
    <font>
      <b/>
      <sz val="10"/>
      <color theme="1"/>
      <name val="Bookman Old Style"/>
      <family val="1"/>
    </font>
    <font>
      <sz val="10"/>
      <color rgb="FFFF0000"/>
      <name val="Arial"/>
      <family val="2"/>
    </font>
    <font>
      <sz val="10"/>
      <color theme="0"/>
      <name val="Arial"/>
      <family val="2"/>
    </font>
    <font>
      <b/>
      <sz val="10"/>
      <color theme="0"/>
      <name val="Arial"/>
      <family val="2"/>
    </font>
    <font>
      <sz val="8"/>
      <name val="COURIER"/>
    </font>
    <font>
      <sz val="12"/>
      <name val="COURIE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s>
  <borders count="87">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02">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9" fillId="0" borderId="0"/>
    <xf numFmtId="0" fontId="20" fillId="0" borderId="0"/>
    <xf numFmtId="0" fontId="109" fillId="0" borderId="0"/>
    <xf numFmtId="0" fontId="20" fillId="0" borderId="0"/>
    <xf numFmtId="0" fontId="109"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11"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9" fillId="0" borderId="0">
      <alignment vertical="top"/>
    </xf>
    <xf numFmtId="0" fontId="119"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22" fillId="0" borderId="0">
      <alignment vertical="top"/>
    </xf>
    <xf numFmtId="0" fontId="3" fillId="0" borderId="0"/>
    <xf numFmtId="0" fontId="20" fillId="0" borderId="0"/>
    <xf numFmtId="0" fontId="2" fillId="0" borderId="0"/>
    <xf numFmtId="0" fontId="1" fillId="0" borderId="0"/>
    <xf numFmtId="0" fontId="122" fillId="0" borderId="0">
      <alignment vertical="top"/>
    </xf>
    <xf numFmtId="0" fontId="122" fillId="0" borderId="0">
      <alignment vertical="top"/>
    </xf>
    <xf numFmtId="0" fontId="122" fillId="0" borderId="0">
      <alignment vertical="top"/>
    </xf>
    <xf numFmtId="0" fontId="20" fillId="0" borderId="0">
      <alignment vertical="top"/>
    </xf>
    <xf numFmtId="0" fontId="20" fillId="0" borderId="0"/>
    <xf numFmtId="0" fontId="20" fillId="0" borderId="0"/>
    <xf numFmtId="0" fontId="20" fillId="0" borderId="0">
      <alignment vertical="top"/>
    </xf>
    <xf numFmtId="0" fontId="140" fillId="0" borderId="0">
      <alignment vertical="top"/>
    </xf>
    <xf numFmtId="0" fontId="140" fillId="0" borderId="0">
      <alignment vertical="top"/>
    </xf>
  </cellStyleXfs>
  <cellXfs count="834">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7" fillId="0" borderId="0" xfId="0" applyFont="1" applyFill="1"/>
    <xf numFmtId="0" fontId="99" fillId="0" borderId="58" xfId="3209" applyFont="1" applyFill="1" applyBorder="1" applyAlignment="1">
      <alignment horizontal="center" vertical="center" wrapText="1"/>
    </xf>
    <xf numFmtId="0" fontId="97" fillId="0" borderId="0" xfId="3209" applyFont="1" applyFill="1"/>
    <xf numFmtId="0" fontId="97" fillId="0" borderId="14" xfId="0" applyFont="1" applyFill="1" applyBorder="1" applyAlignment="1">
      <alignment horizontal="center"/>
    </xf>
    <xf numFmtId="0" fontId="100" fillId="0" borderId="14" xfId="0" applyFont="1" applyFill="1" applyBorder="1" applyAlignment="1">
      <alignment vertical="top" wrapText="1" shrinkToFit="1"/>
    </xf>
    <xf numFmtId="0" fontId="101" fillId="0" borderId="14" xfId="0" applyFont="1" applyFill="1" applyBorder="1" applyAlignment="1">
      <alignment vertical="center" wrapText="1"/>
    </xf>
    <xf numFmtId="0" fontId="100" fillId="0" borderId="14" xfId="0" applyFont="1" applyFill="1" applyBorder="1" applyAlignment="1">
      <alignment vertical="top" wrapText="1"/>
    </xf>
    <xf numFmtId="0" fontId="97" fillId="0" borderId="14" xfId="0" applyFont="1" applyFill="1" applyBorder="1"/>
    <xf numFmtId="0" fontId="100" fillId="0" borderId="14" xfId="0" applyFont="1" applyFill="1" applyBorder="1" applyAlignment="1">
      <alignment horizontal="center"/>
    </xf>
    <xf numFmtId="0" fontId="102" fillId="0" borderId="58" xfId="3209" applyFont="1" applyFill="1" applyBorder="1" applyAlignment="1">
      <alignment horizontal="center" vertical="center" wrapText="1"/>
    </xf>
    <xf numFmtId="0" fontId="104" fillId="0" borderId="58" xfId="3209" applyFont="1" applyFill="1" applyBorder="1" applyAlignment="1">
      <alignment horizontal="center" vertical="center" wrapText="1"/>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20" fillId="0" borderId="0" xfId="3187" applyFont="1" applyAlignment="1">
      <alignment vertical="center"/>
    </xf>
    <xf numFmtId="0" fontId="20" fillId="0" borderId="0" xfId="3187"/>
    <xf numFmtId="0" fontId="20" fillId="0" borderId="0" xfId="3187" applyFill="1"/>
    <xf numFmtId="0" fontId="20" fillId="0" borderId="0" xfId="3178"/>
    <xf numFmtId="0" fontId="108" fillId="0" borderId="0" xfId="3187" applyFont="1" applyFill="1"/>
    <xf numFmtId="0" fontId="110" fillId="0" borderId="0" xfId="0" applyFont="1" applyFill="1"/>
    <xf numFmtId="0" fontId="116" fillId="0" borderId="14" xfId="0" applyFont="1" applyFill="1" applyBorder="1" applyAlignment="1">
      <alignment horizontal="center" vertical="center" wrapText="1"/>
    </xf>
    <xf numFmtId="0" fontId="117" fillId="0" borderId="14" xfId="0" applyFont="1" applyFill="1" applyBorder="1" applyAlignment="1">
      <alignment horizontal="center" vertical="center" wrapText="1"/>
    </xf>
    <xf numFmtId="0" fontId="24" fillId="0" borderId="0" xfId="0" applyFont="1" applyAlignment="1">
      <alignment horizontal="left"/>
    </xf>
    <xf numFmtId="0" fontId="0" fillId="0" borderId="0" xfId="0" applyFill="1"/>
    <xf numFmtId="0" fontId="105" fillId="0" borderId="14" xfId="3187" applyFont="1" applyFill="1" applyBorder="1" applyAlignment="1">
      <alignment vertical="center" wrapText="1"/>
    </xf>
    <xf numFmtId="0" fontId="20" fillId="0" borderId="14" xfId="3187" applyFill="1" applyBorder="1" applyAlignment="1">
      <alignment vertical="center" wrapText="1"/>
    </xf>
    <xf numFmtId="0" fontId="105" fillId="0" borderId="14" xfId="3187" applyFont="1" applyFill="1" applyBorder="1" applyAlignment="1">
      <alignment horizontal="center" vertical="center" wrapText="1"/>
    </xf>
    <xf numFmtId="0" fontId="106" fillId="0" borderId="14" xfId="3187" applyFont="1" applyBorder="1" applyAlignment="1">
      <alignment vertical="center" wrapText="1"/>
    </xf>
    <xf numFmtId="0" fontId="0" fillId="0" borderId="0" xfId="0"/>
    <xf numFmtId="0" fontId="123" fillId="0" borderId="14" xfId="0" applyFont="1" applyFill="1" applyBorder="1" applyAlignment="1">
      <alignment horizontal="center" vertical="center" wrapText="1"/>
    </xf>
    <xf numFmtId="0" fontId="124" fillId="0" borderId="14" xfId="0" applyFont="1" applyFill="1" applyBorder="1" applyAlignment="1">
      <alignment horizontal="center" vertical="center" wrapText="1"/>
    </xf>
    <xf numFmtId="0" fontId="0" fillId="0" borderId="0" xfId="0"/>
    <xf numFmtId="0" fontId="125" fillId="0" borderId="14" xfId="0" applyFont="1" applyFill="1" applyBorder="1" applyAlignment="1">
      <alignment horizontal="left"/>
    </xf>
    <xf numFmtId="0" fontId="124" fillId="0" borderId="14" xfId="0" applyFont="1" applyFill="1" applyBorder="1" applyAlignment="1">
      <alignment horizontal="center" vertical="center" wrapText="1" shrinkToFit="1"/>
    </xf>
    <xf numFmtId="0" fontId="0" fillId="0" borderId="0" xfId="0"/>
    <xf numFmtId="0" fontId="0" fillId="0" borderId="14" xfId="0" applyBorder="1" applyAlignment="1">
      <alignment vertical="center" wrapText="1"/>
    </xf>
    <xf numFmtId="0" fontId="122" fillId="0" borderId="0" xfId="3293" applyAlignment="1"/>
    <xf numFmtId="0" fontId="122" fillId="0" borderId="14" xfId="3293" applyBorder="1" applyAlignment="1">
      <alignment horizontal="center" vertical="center"/>
    </xf>
    <xf numFmtId="0" fontId="122" fillId="0" borderId="14" xfId="3293" applyBorder="1" applyAlignment="1">
      <alignment horizontal="center" vertical="center" wrapText="1"/>
    </xf>
    <xf numFmtId="0" fontId="122" fillId="0" borderId="0" xfId="3288" applyAlignment="1"/>
    <xf numFmtId="0" fontId="20" fillId="0" borderId="14" xfId="3288" applyFont="1" applyBorder="1" applyAlignment="1">
      <alignment horizontal="center" vertical="center"/>
    </xf>
    <xf numFmtId="0" fontId="63" fillId="0" borderId="0" xfId="3294" applyFont="1" applyAlignment="1">
      <alignment horizontal="center" vertical="center" wrapText="1"/>
    </xf>
    <xf numFmtId="0" fontId="122" fillId="0" borderId="0" xfId="3294" applyAlignment="1"/>
    <xf numFmtId="0" fontId="63" fillId="0" borderId="0" xfId="3294" applyFont="1" applyBorder="1" applyAlignment="1">
      <alignment horizontal="center" vertical="center" wrapText="1"/>
    </xf>
    <xf numFmtId="0" fontId="127" fillId="0" borderId="0" xfId="3294" applyFont="1" applyBorder="1" applyAlignment="1">
      <alignment horizontal="center"/>
    </xf>
    <xf numFmtId="0" fontId="127" fillId="0" borderId="0" xfId="3294" applyFont="1" applyBorder="1" applyAlignment="1">
      <alignment horizontal="left" wrapText="1"/>
    </xf>
    <xf numFmtId="0" fontId="129" fillId="0" borderId="0" xfId="3294" applyFont="1" applyBorder="1" applyAlignment="1">
      <alignment horizontal="center"/>
    </xf>
    <xf numFmtId="0" fontId="127" fillId="0" borderId="14" xfId="3294" applyFont="1" applyBorder="1" applyAlignment="1">
      <alignment horizontal="left" vertical="center" wrapText="1"/>
    </xf>
    <xf numFmtId="0" fontId="26" fillId="0" borderId="14" xfId="3294" applyFont="1" applyBorder="1" applyAlignment="1">
      <alignment horizontal="center" vertical="center"/>
    </xf>
    <xf numFmtId="0" fontId="112" fillId="0" borderId="0" xfId="3294" applyFont="1" applyAlignment="1">
      <alignment horizontal="center" vertical="center" wrapText="1"/>
    </xf>
    <xf numFmtId="0" fontId="114" fillId="0" borderId="0" xfId="3294" applyFont="1" applyAlignment="1"/>
    <xf numFmtId="0" fontId="0" fillId="0" borderId="0" xfId="0" applyAlignment="1"/>
    <xf numFmtId="0" fontId="127" fillId="0" borderId="46"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47" xfId="0" applyFont="1" applyFill="1" applyBorder="1" applyAlignment="1">
      <alignment horizontal="center" vertical="center" wrapText="1"/>
    </xf>
    <xf numFmtId="0" fontId="0" fillId="0" borderId="14" xfId="0" applyBorder="1" applyAlignment="1">
      <alignment horizontal="left" vertical="center"/>
    </xf>
    <xf numFmtId="0" fontId="20" fillId="0" borderId="14" xfId="0" applyFont="1" applyBorder="1" applyAlignment="1">
      <alignment horizontal="center" vertical="center"/>
    </xf>
    <xf numFmtId="0" fontId="0" fillId="0" borderId="14" xfId="0" applyBorder="1" applyAlignment="1">
      <alignment horizontal="left" vertical="center" wrapText="1"/>
    </xf>
    <xf numFmtId="0" fontId="0" fillId="35" borderId="0" xfId="0" applyFill="1" applyAlignment="1"/>
    <xf numFmtId="0" fontId="63" fillId="0" borderId="14" xfId="0" applyFont="1" applyBorder="1" applyAlignment="1">
      <alignment horizontal="left" vertical="center" wrapText="1"/>
    </xf>
    <xf numFmtId="0" fontId="25" fillId="0" borderId="0" xfId="3187" applyFont="1" applyAlignment="1">
      <alignment horizontal="center" vertical="center"/>
    </xf>
    <xf numFmtId="0" fontId="0" fillId="0" borderId="0" xfId="0"/>
    <xf numFmtId="0" fontId="0" fillId="0" borderId="0" xfId="0" applyAlignment="1">
      <alignment vertical="center"/>
    </xf>
    <xf numFmtId="0" fontId="22" fillId="0" borderId="0" xfId="0" applyFont="1" applyAlignment="1">
      <alignment vertical="center" wrapText="1"/>
    </xf>
    <xf numFmtId="0" fontId="20" fillId="0" borderId="0" xfId="0" applyFont="1"/>
    <xf numFmtId="0" fontId="131" fillId="0" borderId="0" xfId="0" applyFont="1" applyFill="1" applyAlignment="1">
      <alignment horizontal="center" vertical="center" wrapText="1"/>
    </xf>
    <xf numFmtId="0" fontId="133" fillId="34" borderId="14" xfId="3187" applyFont="1" applyFill="1" applyBorder="1" applyAlignment="1">
      <alignment horizontal="left" vertical="center"/>
    </xf>
    <xf numFmtId="0" fontId="133" fillId="34" borderId="14" xfId="3187" applyFont="1" applyFill="1" applyBorder="1" applyAlignment="1">
      <alignment horizontal="left" vertical="top" wrapText="1"/>
    </xf>
    <xf numFmtId="0" fontId="133" fillId="0" borderId="14" xfId="3187" applyFont="1" applyFill="1" applyBorder="1" applyAlignment="1">
      <alignment horizontal="left" vertical="center"/>
    </xf>
    <xf numFmtId="0" fontId="133" fillId="0" borderId="14" xfId="3187" applyFont="1" applyFill="1" applyBorder="1" applyAlignment="1">
      <alignment horizontal="left" vertical="top" wrapText="1"/>
    </xf>
    <xf numFmtId="0" fontId="135" fillId="0" borderId="0" xfId="3187" applyFont="1"/>
    <xf numFmtId="0" fontId="135" fillId="0" borderId="0" xfId="3187" applyFont="1" applyFill="1"/>
    <xf numFmtId="0" fontId="24" fillId="0" borderId="0" xfId="0" applyFont="1"/>
    <xf numFmtId="0" fontId="120" fillId="0" borderId="14" xfId="0" applyFont="1" applyBorder="1" applyAlignment="1">
      <alignment horizontal="center" vertical="top" wrapText="1"/>
    </xf>
    <xf numFmtId="0" fontId="26" fillId="0" borderId="0" xfId="0" applyFont="1"/>
    <xf numFmtId="0" fontId="136" fillId="0" borderId="0" xfId="3187" applyFont="1"/>
    <xf numFmtId="1" fontId="136" fillId="34" borderId="14" xfId="3187" applyNumberFormat="1" applyFont="1" applyFill="1" applyBorder="1" applyAlignment="1">
      <alignment horizontal="center" vertical="center"/>
    </xf>
    <xf numFmtId="1" fontId="136" fillId="0" borderId="0" xfId="3187" applyNumberFormat="1" applyFont="1" applyFill="1"/>
    <xf numFmtId="1" fontId="136" fillId="0" borderId="0" xfId="3187" applyNumberFormat="1" applyFont="1"/>
    <xf numFmtId="1" fontId="136" fillId="0" borderId="14" xfId="3187" applyNumberFormat="1" applyFont="1" applyBorder="1" applyAlignment="1">
      <alignment horizontal="center" vertical="center"/>
    </xf>
    <xf numFmtId="0" fontId="137" fillId="0" borderId="14" xfId="0" applyFont="1" applyFill="1" applyBorder="1" applyAlignment="1">
      <alignment horizontal="center" vertical="center" wrapText="1" shrinkToFit="1"/>
    </xf>
    <xf numFmtId="0" fontId="138" fillId="0" borderId="14"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9" fillId="0" borderId="14" xfId="0" applyFont="1" applyFill="1" applyBorder="1" applyAlignment="1">
      <alignment horizontal="center" vertical="center" wrapText="1"/>
    </xf>
    <xf numFmtId="1" fontId="63" fillId="0" borderId="14" xfId="0" applyNumberFormat="1" applyFont="1" applyBorder="1" applyAlignment="1">
      <alignment horizontal="center"/>
    </xf>
    <xf numFmtId="0" fontId="63" fillId="0" borderId="14" xfId="0" applyFont="1" applyBorder="1" applyAlignment="1">
      <alignment horizontal="center"/>
    </xf>
    <xf numFmtId="0" fontId="0" fillId="0" borderId="14" xfId="0" applyBorder="1" applyAlignment="1">
      <alignment horizontal="center" vertical="center"/>
    </xf>
    <xf numFmtId="0" fontId="63" fillId="36" borderId="14" xfId="0" applyFont="1" applyFill="1" applyBorder="1" applyAlignment="1">
      <alignment horizontal="center"/>
    </xf>
    <xf numFmtId="0" fontId="0" fillId="0" borderId="0" xfId="3297" applyFont="1"/>
    <xf numFmtId="0" fontId="20" fillId="0" borderId="0" xfId="3297" applyFont="1"/>
    <xf numFmtId="0" fontId="107" fillId="0" borderId="46" xfId="3298" applyNumberFormat="1" applyFont="1" applyBorder="1" applyAlignment="1">
      <alignment horizontal="center" vertical="center" wrapText="1"/>
    </xf>
    <xf numFmtId="0" fontId="107" fillId="0" borderId="14" xfId="3298" applyNumberFormat="1" applyFont="1" applyBorder="1" applyAlignment="1">
      <alignment horizontal="center" vertical="center"/>
    </xf>
    <xf numFmtId="0" fontId="107" fillId="0" borderId="14" xfId="3298" applyNumberFormat="1" applyFont="1" applyFill="1" applyBorder="1" applyAlignment="1">
      <alignment horizontal="center" vertical="center" wrapText="1"/>
    </xf>
    <xf numFmtId="0" fontId="107" fillId="0" borderId="14" xfId="3298" applyFont="1" applyBorder="1" applyAlignment="1">
      <alignment horizontal="center" vertical="center" wrapText="1"/>
    </xf>
    <xf numFmtId="0" fontId="20" fillId="0" borderId="0" xfId="3297" applyFont="1" applyBorder="1"/>
    <xf numFmtId="0" fontId="107" fillId="0" borderId="46" xfId="3297" applyFont="1" applyBorder="1" applyAlignment="1">
      <alignment horizontal="center" vertical="center" wrapText="1"/>
    </xf>
    <xf numFmtId="0" fontId="107" fillId="0" borderId="14" xfId="3297" applyFont="1" applyBorder="1" applyAlignment="1">
      <alignment horizontal="center" vertical="center" wrapText="1"/>
    </xf>
    <xf numFmtId="2" fontId="107" fillId="0" borderId="14" xfId="3297" applyNumberFormat="1" applyFont="1" applyBorder="1" applyAlignment="1">
      <alignment horizontal="center" vertical="center" wrapText="1"/>
    </xf>
    <xf numFmtId="0" fontId="107" fillId="34" borderId="46" xfId="3297" applyFont="1" applyFill="1" applyBorder="1" applyAlignment="1">
      <alignment horizontal="center" vertical="center" wrapText="1"/>
    </xf>
    <xf numFmtId="0" fontId="107" fillId="34" borderId="14" xfId="3297" applyFont="1" applyFill="1" applyBorder="1" applyAlignment="1">
      <alignment horizontal="center" vertical="center" wrapText="1"/>
    </xf>
    <xf numFmtId="2" fontId="107"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14" xfId="3297" applyFont="1" applyBorder="1"/>
    <xf numFmtId="0" fontId="20" fillId="0" borderId="14" xfId="3297" applyFont="1" applyBorder="1" applyAlignment="1">
      <alignment vertical="center" wrapText="1"/>
    </xf>
    <xf numFmtId="0" fontId="20" fillId="0" borderId="78" xfId="3297" applyFont="1" applyBorder="1" applyAlignment="1">
      <alignment horizontal="center" vertical="center" wrapText="1"/>
    </xf>
    <xf numFmtId="17" fontId="107"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7" fillId="0" borderId="14" xfId="3298" applyNumberFormat="1" applyFont="1" applyBorder="1" applyAlignment="1">
      <alignment horizontal="center" vertical="center" wrapText="1"/>
    </xf>
    <xf numFmtId="188" fontId="107" fillId="0" borderId="14" xfId="3297" applyNumberFormat="1" applyFont="1" applyBorder="1" applyAlignment="1">
      <alignment horizontal="center" vertical="center" wrapText="1"/>
    </xf>
    <xf numFmtId="188" fontId="107" fillId="34" borderId="14" xfId="3297" applyNumberFormat="1" applyFont="1" applyFill="1" applyBorder="1" applyAlignment="1">
      <alignment horizontal="center" vertical="center" wrapText="1"/>
    </xf>
    <xf numFmtId="20" fontId="107" fillId="34" borderId="14" xfId="3297" applyNumberFormat="1" applyFont="1" applyFill="1" applyBorder="1" applyAlignment="1">
      <alignment horizontal="center" vertical="center" wrapText="1"/>
    </xf>
    <xf numFmtId="0" fontId="20" fillId="0" borderId="79" xfId="3297" applyFont="1" applyBorder="1"/>
    <xf numFmtId="0" fontId="107" fillId="0" borderId="47" xfId="3298" applyFont="1" applyBorder="1" applyAlignment="1">
      <alignment horizontal="center" vertical="center" wrapText="1"/>
    </xf>
    <xf numFmtId="0" fontId="107" fillId="0" borderId="47" xfId="3297" applyFont="1" applyBorder="1" applyAlignment="1">
      <alignment horizontal="center" vertical="center"/>
    </xf>
    <xf numFmtId="0" fontId="0" fillId="0" borderId="0" xfId="3297" applyFont="1" applyBorder="1"/>
    <xf numFmtId="2" fontId="107" fillId="0" borderId="14" xfId="3298" applyNumberFormat="1" applyFont="1" applyBorder="1" applyAlignment="1">
      <alignment horizontal="center" vertical="center" wrapText="1"/>
    </xf>
    <xf numFmtId="0" fontId="107" fillId="34" borderId="14" xfId="3298" applyNumberFormat="1" applyFont="1" applyFill="1" applyBorder="1" applyAlignment="1">
      <alignment horizontal="center" vertical="center" wrapText="1"/>
    </xf>
    <xf numFmtId="2" fontId="107" fillId="34" borderId="14" xfId="3298" applyNumberFormat="1" applyFont="1" applyFill="1" applyBorder="1" applyAlignment="1">
      <alignment horizontal="center" vertical="center" wrapText="1"/>
    </xf>
    <xf numFmtId="0" fontId="0" fillId="0" borderId="14" xfId="3297" applyFont="1" applyBorder="1"/>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7"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13" fillId="0" borderId="0" xfId="3297" applyNumberFormat="1" applyFont="1" applyBorder="1" applyAlignment="1">
      <alignment vertical="center" wrapText="1"/>
    </xf>
    <xf numFmtId="0" fontId="0" fillId="0" borderId="0" xfId="3297" applyFont="1" applyAlignment="1"/>
    <xf numFmtId="1" fontId="107" fillId="0" borderId="14" xfId="3297" applyNumberFormat="1" applyFont="1" applyBorder="1" applyAlignment="1">
      <alignment horizontal="center" vertical="center" wrapText="1"/>
    </xf>
    <xf numFmtId="1" fontId="107" fillId="34" borderId="14" xfId="3297" applyNumberFormat="1" applyFont="1" applyFill="1" applyBorder="1" applyAlignment="1">
      <alignment horizontal="center" vertical="center" wrapText="1"/>
    </xf>
    <xf numFmtId="1" fontId="107" fillId="34" borderId="14" xfId="3298" applyNumberFormat="1" applyFont="1" applyFill="1" applyBorder="1" applyAlignment="1">
      <alignment horizontal="center" vertical="center" wrapText="1"/>
    </xf>
    <xf numFmtId="0" fontId="127" fillId="0" borderId="46" xfId="3294" applyFont="1" applyBorder="1" applyAlignment="1">
      <alignment horizontal="center" vertical="center" wrapText="1"/>
    </xf>
    <xf numFmtId="0" fontId="26" fillId="0" borderId="47" xfId="3294" applyFont="1" applyBorder="1" applyAlignment="1">
      <alignment horizontal="center" vertical="center"/>
    </xf>
    <xf numFmtId="0" fontId="127" fillId="0" borderId="33" xfId="3294" applyFont="1" applyBorder="1" applyAlignment="1">
      <alignment horizontal="center" vertical="center" wrapText="1"/>
    </xf>
    <xf numFmtId="0" fontId="127" fillId="0" borderId="34" xfId="3294" applyFont="1" applyBorder="1" applyAlignment="1">
      <alignment horizontal="left" vertical="center" wrapText="1"/>
    </xf>
    <xf numFmtId="0" fontId="115" fillId="0" borderId="0"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7" fillId="0" borderId="14" xfId="0" applyFont="1" applyFill="1" applyBorder="1" applyAlignment="1">
      <alignment horizontal="left" vertical="center"/>
    </xf>
    <xf numFmtId="0" fontId="117" fillId="0" borderId="14" xfId="0" applyFont="1" applyFill="1" applyBorder="1" applyAlignment="1">
      <alignment horizontal="left" vertical="center" wrapText="1"/>
    </xf>
    <xf numFmtId="0" fontId="141" fillId="0" borderId="0" xfId="0" applyFont="1" applyFill="1" applyBorder="1" applyAlignment="1">
      <alignment horizontal="left" vertical="center"/>
    </xf>
    <xf numFmtId="0" fontId="117" fillId="0" borderId="0" xfId="0" applyFont="1" applyFill="1" applyBorder="1" applyAlignment="1">
      <alignment horizontal="left" vertical="center"/>
    </xf>
    <xf numFmtId="0" fontId="63" fillId="0" borderId="0" xfId="3299" applyFont="1" applyAlignment="1">
      <alignment horizontal="center" vertical="center" wrapText="1"/>
    </xf>
    <xf numFmtId="0" fontId="20" fillId="0" borderId="0" xfId="3299" applyAlignment="1"/>
    <xf numFmtId="0" fontId="26" fillId="0" borderId="14" xfId="3300" applyFont="1" applyBorder="1" applyAlignment="1">
      <alignment horizontal="justify" vertical="center" wrapText="1"/>
    </xf>
    <xf numFmtId="0" fontId="26" fillId="0" borderId="14" xfId="3300" applyFont="1" applyBorder="1" applyAlignment="1">
      <alignment vertical="center" wrapText="1"/>
    </xf>
    <xf numFmtId="0" fontId="26" fillId="0" borderId="14" xfId="3300" applyFont="1" applyBorder="1" applyAlignment="1">
      <alignment horizontal="center" vertical="center" wrapText="1"/>
    </xf>
    <xf numFmtId="0" fontId="140" fillId="0" borderId="0" xfId="3301" applyAlignment="1"/>
    <xf numFmtId="0" fontId="107" fillId="0" borderId="43" xfId="3301" applyFont="1" applyBorder="1" applyAlignment="1">
      <alignment horizontal="center" vertical="center" wrapText="1"/>
    </xf>
    <xf numFmtId="0" fontId="107" fillId="0" borderId="44" xfId="3301" applyFont="1" applyBorder="1" applyAlignment="1">
      <alignment horizontal="center" vertical="center" wrapText="1"/>
    </xf>
    <xf numFmtId="0" fontId="107" fillId="0" borderId="45" xfId="3301" applyFont="1" applyBorder="1" applyAlignment="1">
      <alignment horizontal="center" vertical="center" wrapText="1"/>
    </xf>
    <xf numFmtId="0" fontId="140" fillId="0" borderId="46" xfId="3301" applyBorder="1" applyAlignment="1">
      <alignment horizontal="center"/>
    </xf>
    <xf numFmtId="0" fontId="140" fillId="0" borderId="14" xfId="3301" applyBorder="1" applyAlignment="1">
      <alignment horizontal="center"/>
    </xf>
    <xf numFmtId="0" fontId="140" fillId="0" borderId="47" xfId="3301" applyBorder="1" applyAlignment="1">
      <alignment horizontal="center"/>
    </xf>
    <xf numFmtId="0" fontId="140" fillId="0" borderId="46" xfId="3301" applyBorder="1" applyAlignment="1"/>
    <xf numFmtId="0" fontId="140" fillId="0" borderId="14" xfId="3301" applyBorder="1" applyAlignment="1"/>
    <xf numFmtId="0" fontId="140" fillId="0" borderId="47" xfId="3301" applyBorder="1" applyAlignment="1"/>
    <xf numFmtId="0" fontId="140" fillId="0" borderId="33" xfId="3301" applyBorder="1" applyAlignment="1"/>
    <xf numFmtId="0" fontId="140" fillId="0" borderId="34" xfId="3301" applyBorder="1" applyAlignment="1"/>
    <xf numFmtId="0" fontId="140" fillId="0" borderId="35" xfId="3301" applyBorder="1" applyAlignment="1"/>
    <xf numFmtId="0" fontId="107" fillId="0" borderId="43" xfId="3288" applyFont="1" applyBorder="1" applyAlignment="1">
      <alignment horizontal="center" vertical="center" wrapText="1"/>
    </xf>
    <xf numFmtId="0" fontId="107" fillId="0" borderId="44" xfId="3288" applyFont="1" applyBorder="1" applyAlignment="1">
      <alignment horizontal="center" vertical="center" wrapText="1"/>
    </xf>
    <xf numFmtId="0" fontId="107" fillId="0" borderId="45" xfId="3288" applyFont="1" applyBorder="1" applyAlignment="1">
      <alignment horizontal="center" vertical="center" wrapText="1"/>
    </xf>
    <xf numFmtId="0" fontId="20" fillId="0" borderId="46" xfId="3288" applyFont="1" applyBorder="1" applyAlignment="1">
      <alignment horizontal="center" vertical="center"/>
    </xf>
    <xf numFmtId="0" fontId="20" fillId="0" borderId="47" xfId="3288" applyFont="1" applyBorder="1" applyAlignment="1">
      <alignment horizontal="center" vertical="center"/>
    </xf>
    <xf numFmtId="0" fontId="107" fillId="0" borderId="33" xfId="3288" applyFont="1" applyBorder="1" applyAlignment="1">
      <alignment horizontal="center" vertical="center"/>
    </xf>
    <xf numFmtId="0" fontId="107" fillId="0" borderId="43" xfId="3293" applyFont="1" applyBorder="1" applyAlignment="1">
      <alignment horizontal="center" vertical="center" wrapText="1"/>
    </xf>
    <xf numFmtId="0" fontId="107" fillId="0" borderId="44" xfId="3293" applyFont="1" applyBorder="1" applyAlignment="1">
      <alignment horizontal="center" vertical="center" wrapText="1"/>
    </xf>
    <xf numFmtId="0" fontId="107" fillId="0" borderId="45" xfId="3293" applyFont="1" applyBorder="1" applyAlignment="1">
      <alignment horizontal="center" vertical="center" wrapText="1"/>
    </xf>
    <xf numFmtId="0" fontId="122" fillId="0" borderId="46" xfId="3293" applyBorder="1" applyAlignment="1">
      <alignment horizontal="center" vertical="center"/>
    </xf>
    <xf numFmtId="0" fontId="122" fillId="0" borderId="47" xfId="3293" applyBorder="1" applyAlignment="1">
      <alignment horizontal="center" vertical="center" wrapText="1"/>
    </xf>
    <xf numFmtId="0" fontId="122" fillId="0" borderId="47" xfId="3293" applyBorder="1" applyAlignment="1">
      <alignment horizontal="center" vertical="center"/>
    </xf>
    <xf numFmtId="0" fontId="107" fillId="0" borderId="33" xfId="3293" applyFont="1" applyBorder="1" applyAlignment="1">
      <alignment horizontal="center" vertical="center"/>
    </xf>
    <xf numFmtId="0" fontId="26" fillId="0" borderId="46" xfId="3300" applyFont="1" applyBorder="1" applyAlignment="1">
      <alignment horizontal="center" vertical="center" wrapText="1"/>
    </xf>
    <xf numFmtId="0" fontId="26" fillId="0" borderId="47" xfId="3300" applyFont="1" applyBorder="1" applyAlignment="1">
      <alignment horizontal="center" vertical="center" wrapText="1"/>
    </xf>
    <xf numFmtId="0" fontId="26" fillId="0" borderId="33" xfId="3300" applyFont="1" applyBorder="1" applyAlignment="1">
      <alignment horizontal="center" vertical="center" wrapText="1"/>
    </xf>
    <xf numFmtId="0" fontId="26" fillId="0" borderId="34" xfId="3300" applyFont="1" applyBorder="1" applyAlignment="1">
      <alignment vertical="center" wrapText="1"/>
    </xf>
    <xf numFmtId="0" fontId="26" fillId="0" borderId="34" xfId="3300" applyFont="1" applyBorder="1" applyAlignment="1">
      <alignment horizontal="center" vertical="center" wrapText="1"/>
    </xf>
    <xf numFmtId="0" fontId="26" fillId="0" borderId="35" xfId="3300" applyFont="1" applyBorder="1" applyAlignment="1">
      <alignment horizontal="center" vertical="center" wrapText="1"/>
    </xf>
    <xf numFmtId="0" fontId="107"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7" fillId="0" borderId="40" xfId="3297" applyFont="1" applyBorder="1" applyAlignment="1">
      <alignment horizontal="center" vertical="center" wrapText="1"/>
    </xf>
    <xf numFmtId="0" fontId="107"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7" fillId="34" borderId="34" xfId="3297" applyFont="1" applyFill="1" applyBorder="1" applyAlignment="1">
      <alignment horizontal="center" vertical="center" wrapText="1"/>
    </xf>
    <xf numFmtId="2" fontId="107" fillId="34" borderId="35" xfId="3297" applyNumberFormat="1" applyFont="1" applyFill="1" applyBorder="1" applyAlignment="1">
      <alignment horizontal="center" vertical="center" wrapText="1"/>
    </xf>
    <xf numFmtId="0" fontId="107" fillId="0" borderId="40" xfId="3298" applyNumberFormat="1" applyFont="1" applyBorder="1" applyAlignment="1">
      <alignment horizontal="center" vertical="center" wrapText="1"/>
    </xf>
    <xf numFmtId="0" fontId="107" fillId="0" borderId="47" xfId="3298" applyNumberFormat="1" applyFont="1" applyBorder="1" applyAlignment="1">
      <alignment horizontal="center" vertical="center" wrapText="1"/>
    </xf>
    <xf numFmtId="2" fontId="107" fillId="34" borderId="34" xfId="3298" applyNumberFormat="1" applyFont="1" applyFill="1" applyBorder="1" applyAlignment="1">
      <alignment horizontal="center" vertical="center" wrapText="1"/>
    </xf>
    <xf numFmtId="0" fontId="107" fillId="34" borderId="34" xfId="3298" applyNumberFormat="1" applyFont="1" applyFill="1" applyBorder="1" applyAlignment="1">
      <alignment horizontal="center" vertical="center" wrapText="1"/>
    </xf>
    <xf numFmtId="188" fontId="107" fillId="34" borderId="35" xfId="3298" applyNumberFormat="1" applyFont="1" applyFill="1" applyBorder="1" applyAlignment="1">
      <alignment horizontal="center" vertical="center" wrapText="1"/>
    </xf>
    <xf numFmtId="188" fontId="107" fillId="0" borderId="40" xfId="3297" applyNumberFormat="1" applyFont="1" applyBorder="1" applyAlignment="1">
      <alignment horizontal="center" vertical="center" wrapText="1"/>
    </xf>
    <xf numFmtId="0" fontId="107" fillId="0" borderId="47" xfId="3297" applyFont="1" applyBorder="1" applyAlignment="1">
      <alignment horizontal="center" vertical="center" wrapText="1"/>
    </xf>
    <xf numFmtId="188" fontId="107" fillId="34" borderId="34" xfId="3297" applyNumberFormat="1" applyFont="1" applyFill="1" applyBorder="1" applyAlignment="1">
      <alignment horizontal="center" vertical="center" wrapText="1"/>
    </xf>
    <xf numFmtId="20" fontId="107" fillId="34" borderId="34" xfId="3297" applyNumberFormat="1" applyFont="1" applyFill="1" applyBorder="1" applyAlignment="1">
      <alignment horizontal="center" vertical="center" wrapText="1"/>
    </xf>
    <xf numFmtId="188" fontId="107" fillId="34" borderId="35" xfId="3297" applyNumberFormat="1" applyFont="1" applyFill="1" applyBorder="1" applyAlignment="1">
      <alignment horizontal="center" vertical="center" wrapText="1"/>
    </xf>
    <xf numFmtId="0" fontId="107" fillId="0" borderId="43" xfId="3298" applyNumberFormat="1" applyFont="1" applyBorder="1" applyAlignment="1">
      <alignment horizontal="center" vertical="center" wrapText="1"/>
    </xf>
    <xf numFmtId="0" fontId="107" fillId="0" borderId="44" xfId="3298" applyNumberFormat="1" applyFont="1" applyBorder="1" applyAlignment="1">
      <alignment horizontal="center" vertical="center"/>
    </xf>
    <xf numFmtId="0" fontId="107" fillId="0" borderId="44" xfId="3298" applyNumberFormat="1" applyFont="1" applyFill="1" applyBorder="1" applyAlignment="1">
      <alignment horizontal="center" vertical="center" wrapText="1"/>
    </xf>
    <xf numFmtId="0" fontId="107" fillId="0" borderId="44" xfId="3298" applyFont="1" applyBorder="1" applyAlignment="1">
      <alignment horizontal="center" vertical="center" wrapText="1"/>
    </xf>
    <xf numFmtId="0" fontId="107" fillId="0" borderId="45" xfId="3298" applyFont="1" applyBorder="1" applyAlignment="1">
      <alignment horizontal="center" vertical="center" wrapText="1"/>
    </xf>
    <xf numFmtId="0" fontId="20" fillId="0" borderId="46" xfId="3187" applyFill="1" applyBorder="1" applyAlignment="1">
      <alignment vertical="center" wrapText="1"/>
    </xf>
    <xf numFmtId="0" fontId="105" fillId="0" borderId="47" xfId="3187" applyFont="1" applyFill="1" applyBorder="1" applyAlignment="1">
      <alignment horizontal="center" vertical="center" wrapText="1"/>
    </xf>
    <xf numFmtId="0" fontId="105" fillId="0" borderId="34" xfId="3187" applyFont="1" applyFill="1" applyBorder="1" applyAlignment="1">
      <alignment vertical="center" wrapText="1"/>
    </xf>
    <xf numFmtId="0" fontId="0" fillId="0" borderId="0" xfId="0"/>
    <xf numFmtId="0" fontId="63" fillId="0" borderId="14" xfId="3294" applyFont="1" applyBorder="1" applyAlignment="1">
      <alignment horizontal="center" vertical="center" wrapText="1"/>
    </xf>
    <xf numFmtId="0" fontId="63" fillId="0" borderId="14" xfId="3294" applyFont="1" applyBorder="1" applyAlignment="1">
      <alignment horizontal="left" vertical="center" wrapText="1"/>
    </xf>
    <xf numFmtId="0" fontId="20" fillId="0" borderId="14" xfId="0" applyFont="1" applyFill="1" applyBorder="1" applyAlignment="1">
      <alignment horizontal="center" vertical="center"/>
    </xf>
    <xf numFmtId="0" fontId="0" fillId="0" borderId="0" xfId="0" applyAlignment="1">
      <alignment horizontal="center" vertical="center"/>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4" xfId="0" applyFont="1" applyBorder="1" applyAlignment="1">
      <alignment horizontal="left" vertical="center" wrapText="1"/>
    </xf>
    <xf numFmtId="0" fontId="0" fillId="0" borderId="0" xfId="0" applyAlignment="1">
      <alignment horizontal="left" vertical="center"/>
    </xf>
    <xf numFmtId="0" fontId="107" fillId="36" borderId="14" xfId="3187" applyFont="1" applyFill="1" applyBorder="1" applyAlignment="1">
      <alignment vertical="center" wrapText="1"/>
    </xf>
    <xf numFmtId="0" fontId="107" fillId="36" borderId="47" xfId="3187" applyFont="1" applyFill="1" applyBorder="1" applyAlignment="1">
      <alignment vertical="center" wrapText="1"/>
    </xf>
    <xf numFmtId="0" fontId="107" fillId="36" borderId="34" xfId="3187" applyFont="1" applyFill="1" applyBorder="1" applyAlignment="1">
      <alignment vertical="center" wrapText="1"/>
    </xf>
    <xf numFmtId="0" fontId="107" fillId="36" borderId="35" xfId="3187" applyFont="1" applyFill="1" applyBorder="1" applyAlignment="1">
      <alignment vertical="center" wrapText="1"/>
    </xf>
    <xf numFmtId="0" fontId="20" fillId="36" borderId="14" xfId="3187" applyFill="1" applyBorder="1" applyAlignment="1">
      <alignment vertical="center" wrapText="1"/>
    </xf>
    <xf numFmtId="0" fontId="20" fillId="36" borderId="47" xfId="3187" applyFill="1" applyBorder="1" applyAlignment="1">
      <alignment vertical="center" wrapText="1"/>
    </xf>
    <xf numFmtId="0" fontId="107" fillId="36" borderId="34" xfId="3293" applyFont="1" applyFill="1" applyBorder="1" applyAlignment="1">
      <alignment horizontal="center" vertical="center"/>
    </xf>
    <xf numFmtId="0" fontId="107" fillId="36" borderId="35" xfId="3293" applyFont="1" applyFill="1" applyBorder="1" applyAlignment="1">
      <alignment horizontal="center" vertical="center"/>
    </xf>
    <xf numFmtId="0" fontId="107" fillId="36" borderId="34" xfId="3288" applyFont="1" applyFill="1" applyBorder="1" applyAlignment="1">
      <alignment horizontal="center" vertical="center"/>
    </xf>
    <xf numFmtId="0" fontId="107" fillId="36" borderId="35" xfId="3288" applyFont="1" applyFill="1" applyBorder="1" applyAlignment="1">
      <alignment horizontal="center" vertical="center"/>
    </xf>
    <xf numFmtId="0" fontId="145" fillId="0" borderId="14" xfId="0" applyFont="1" applyFill="1" applyBorder="1" applyAlignment="1">
      <alignment horizontal="center" vertical="center" wrapText="1"/>
    </xf>
    <xf numFmtId="0" fontId="107" fillId="0" borderId="0" xfId="0" applyFont="1"/>
    <xf numFmtId="0" fontId="20" fillId="0" borderId="0" xfId="0" applyFont="1" applyBorder="1" applyAlignment="1">
      <alignment horizontal="center"/>
    </xf>
    <xf numFmtId="0" fontId="0" fillId="0" borderId="0" xfId="0" applyBorder="1"/>
    <xf numFmtId="2" fontId="0" fillId="0" borderId="0" xfId="0" applyNumberFormat="1" applyBorder="1"/>
    <xf numFmtId="0" fontId="20" fillId="0" borderId="0" xfId="0" applyFont="1" applyAlignment="1">
      <alignment horizontal="right" vertical="center"/>
    </xf>
    <xf numFmtId="0" fontId="0" fillId="0" borderId="14" xfId="0" applyBorder="1"/>
    <xf numFmtId="0" fontId="0" fillId="0" borderId="20" xfId="0" applyBorder="1"/>
    <xf numFmtId="1" fontId="0" fillId="0" borderId="14" xfId="0" applyNumberFormat="1" applyBorder="1"/>
    <xf numFmtId="1" fontId="0" fillId="0" borderId="14" xfId="0" applyNumberFormat="1" applyBorder="1" applyAlignment="1">
      <alignment horizontal="right"/>
    </xf>
    <xf numFmtId="0" fontId="107" fillId="36" borderId="14" xfId="3298" applyNumberFormat="1" applyFont="1" applyFill="1" applyBorder="1" applyAlignment="1">
      <alignment horizontal="center" vertical="center" wrapText="1"/>
    </xf>
    <xf numFmtId="1" fontId="107" fillId="36" borderId="14" xfId="3298" applyNumberFormat="1" applyFont="1" applyFill="1" applyBorder="1" applyAlignment="1">
      <alignment horizontal="center" vertical="center" wrapText="1"/>
    </xf>
    <xf numFmtId="2" fontId="107" fillId="36" borderId="14"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xf>
    <xf numFmtId="1" fontId="26" fillId="36" borderId="14" xfId="3297" applyNumberFormat="1" applyFont="1" applyFill="1" applyBorder="1" applyAlignment="1">
      <alignment horizontal="center" vertical="center"/>
    </xf>
    <xf numFmtId="1" fontId="107" fillId="36" borderId="14" xfId="3297" applyNumberFormat="1" applyFont="1" applyFill="1" applyBorder="1" applyAlignment="1">
      <alignment horizontal="center" vertical="center" wrapText="1"/>
    </xf>
    <xf numFmtId="20" fontId="107" fillId="36" borderId="14" xfId="3297" applyNumberFormat="1" applyFont="1" applyFill="1" applyBorder="1" applyAlignment="1">
      <alignment horizontal="center" vertical="center" wrapText="1"/>
    </xf>
    <xf numFmtId="188" fontId="107" fillId="36" borderId="14" xfId="3297" applyNumberFormat="1" applyFont="1" applyFill="1" applyBorder="1" applyAlignment="1">
      <alignment horizontal="center" vertical="center" wrapText="1"/>
    </xf>
    <xf numFmtId="2" fontId="107"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0" fontId="107" fillId="36" borderId="14" xfId="3297" applyFont="1" applyFill="1" applyBorder="1" applyAlignment="1">
      <alignment horizontal="center" vertical="center" wrapText="1"/>
    </xf>
    <xf numFmtId="2" fontId="107" fillId="36" borderId="14" xfId="3298" applyNumberFormat="1" applyFont="1" applyFill="1" applyBorder="1" applyAlignment="1">
      <alignment horizontal="center" vertical="center" wrapText="1"/>
    </xf>
    <xf numFmtId="2" fontId="107" fillId="36" borderId="47" xfId="3297" applyNumberFormat="1" applyFont="1" applyFill="1" applyBorder="1" applyAlignment="1">
      <alignment horizontal="center" vertical="center" wrapText="1"/>
    </xf>
    <xf numFmtId="2" fontId="107" fillId="36" borderId="40" xfId="3297" applyNumberFormat="1" applyFont="1" applyFill="1" applyBorder="1" applyAlignment="1">
      <alignment horizontal="center" vertical="center" wrapText="1"/>
    </xf>
    <xf numFmtId="20" fontId="107" fillId="36" borderId="40" xfId="3297" applyNumberFormat="1" applyFont="1" applyFill="1" applyBorder="1" applyAlignment="1">
      <alignment horizontal="center" vertical="center" wrapText="1"/>
    </xf>
    <xf numFmtId="188" fontId="107" fillId="36" borderId="40" xfId="3297" applyNumberFormat="1" applyFont="1" applyFill="1" applyBorder="1" applyAlignment="1">
      <alignment horizontal="center" vertical="center" wrapText="1"/>
    </xf>
    <xf numFmtId="2" fontId="107" fillId="36" borderId="42" xfId="3297" applyNumberFormat="1" applyFont="1" applyFill="1" applyBorder="1" applyAlignment="1">
      <alignment horizontal="center" vertical="center" wrapText="1"/>
    </xf>
    <xf numFmtId="188" fontId="107" fillId="36" borderId="47" xfId="3297" applyNumberFormat="1" applyFont="1" applyFill="1" applyBorder="1" applyAlignment="1">
      <alignment horizontal="center" vertical="center" wrapText="1"/>
    </xf>
    <xf numFmtId="0" fontId="107" fillId="36" borderId="40" xfId="3297" applyFont="1" applyFill="1" applyBorder="1" applyAlignment="1">
      <alignment horizontal="center" vertical="center" wrapText="1"/>
    </xf>
    <xf numFmtId="0" fontId="107" fillId="36" borderId="40" xfId="3298" applyNumberFormat="1" applyFont="1" applyFill="1" applyBorder="1" applyAlignment="1">
      <alignment horizontal="center" vertical="center" wrapText="1"/>
    </xf>
    <xf numFmtId="188" fontId="107" fillId="36" borderId="47" xfId="3298" applyNumberFormat="1" applyFont="1" applyFill="1" applyBorder="1" applyAlignment="1">
      <alignment horizontal="center" vertical="center" wrapText="1"/>
    </xf>
    <xf numFmtId="0" fontId="20" fillId="0" borderId="40" xfId="3297" applyFont="1" applyBorder="1"/>
    <xf numFmtId="0" fontId="20" fillId="0" borderId="40" xfId="3297" applyFont="1" applyBorder="1" applyAlignment="1">
      <alignment vertical="center" wrapText="1"/>
    </xf>
    <xf numFmtId="188" fontId="107" fillId="34" borderId="47" xfId="3298" applyNumberFormat="1" applyFont="1" applyFill="1" applyBorder="1" applyAlignment="1">
      <alignment horizontal="center" vertical="center" wrapText="1"/>
    </xf>
    <xf numFmtId="0" fontId="20" fillId="0" borderId="33" xfId="3297" applyFont="1" applyBorder="1"/>
    <xf numFmtId="0" fontId="20" fillId="0" borderId="34" xfId="3297" applyFont="1" applyBorder="1" applyAlignment="1">
      <alignment vertical="center" wrapText="1"/>
    </xf>
    <xf numFmtId="2" fontId="137" fillId="36" borderId="14" xfId="0" applyNumberFormat="1" applyFont="1" applyFill="1" applyBorder="1" applyAlignment="1">
      <alignment horizontal="center" vertical="center" wrapText="1"/>
    </xf>
    <xf numFmtId="0" fontId="137" fillId="36" borderId="14" xfId="0" applyFont="1" applyFill="1" applyBorder="1" applyAlignment="1">
      <alignment horizontal="center" vertical="center" wrapText="1"/>
    </xf>
    <xf numFmtId="0" fontId="145" fillId="34" borderId="14" xfId="0" applyFont="1" applyFill="1" applyBorder="1" applyAlignment="1">
      <alignment horizontal="center" vertical="center" wrapText="1"/>
    </xf>
    <xf numFmtId="2" fontId="145" fillId="34" borderId="14" xfId="0" applyNumberFormat="1" applyFont="1" applyFill="1" applyBorder="1" applyAlignment="1">
      <alignment horizontal="center" vertical="center" wrapText="1"/>
    </xf>
    <xf numFmtId="0" fontId="20" fillId="35" borderId="14" xfId="0" applyFont="1" applyFill="1" applyBorder="1" applyAlignment="1">
      <alignment horizontal="center" vertical="center"/>
    </xf>
    <xf numFmtId="0" fontId="20" fillId="35" borderId="34" xfId="0" applyFont="1" applyFill="1" applyBorder="1" applyAlignment="1">
      <alignment horizontal="center" vertical="center"/>
    </xf>
    <xf numFmtId="1" fontId="107" fillId="34" borderId="34" xfId="3297" applyNumberFormat="1" applyFont="1" applyFill="1" applyBorder="1" applyAlignment="1">
      <alignment horizontal="center" vertical="center" wrapText="1"/>
    </xf>
    <xf numFmtId="0" fontId="20" fillId="34" borderId="0" xfId="3297" applyFont="1" applyFill="1" applyAlignment="1">
      <alignment horizontal="center" vertical="center"/>
    </xf>
    <xf numFmtId="0" fontId="20" fillId="34" borderId="14" xfId="3297" applyFont="1" applyFill="1" applyBorder="1"/>
    <xf numFmtId="0" fontId="20" fillId="34" borderId="14" xfId="3297" applyFont="1" applyFill="1" applyBorder="1" applyAlignment="1">
      <alignment vertical="center" wrapText="1"/>
    </xf>
    <xf numFmtId="188" fontId="26" fillId="34" borderId="14" xfId="3297" applyNumberFormat="1" applyFont="1" applyFill="1" applyBorder="1" applyAlignment="1">
      <alignment horizontal="center" vertical="center" wrapText="1"/>
    </xf>
    <xf numFmtId="2" fontId="107" fillId="34" borderId="34" xfId="3297" applyNumberFormat="1" applyFont="1" applyFill="1" applyBorder="1" applyAlignment="1">
      <alignment horizontal="center" vertical="center" wrapText="1"/>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0" fontId="20" fillId="0" borderId="14" xfId="0" applyFont="1" applyBorder="1" applyAlignment="1">
      <alignment vertical="center" wrapText="1"/>
    </xf>
    <xf numFmtId="0" fontId="0" fillId="0" borderId="14" xfId="0" applyBorder="1" applyAlignment="1">
      <alignment wrapText="1"/>
    </xf>
    <xf numFmtId="1" fontId="0" fillId="0" borderId="14" xfId="0" applyNumberFormat="1" applyBorder="1" applyAlignment="1">
      <alignment wrapText="1"/>
    </xf>
    <xf numFmtId="0" fontId="110" fillId="0" borderId="14" xfId="0" applyFont="1" applyFill="1" applyBorder="1" applyAlignment="1">
      <alignment vertical="center"/>
    </xf>
    <xf numFmtId="0" fontId="110" fillId="0" borderId="14" xfId="0" applyFont="1" applyFill="1" applyBorder="1" applyAlignment="1">
      <alignment horizontal="center" vertical="center"/>
    </xf>
    <xf numFmtId="0" fontId="124" fillId="0" borderId="14" xfId="0" applyFont="1" applyFill="1" applyBorder="1" applyAlignment="1">
      <alignment horizontal="center" vertical="center"/>
    </xf>
    <xf numFmtId="1" fontId="110" fillId="0" borderId="14" xfId="0" applyNumberFormat="1" applyFont="1" applyFill="1" applyBorder="1" applyAlignment="1">
      <alignment vertical="center"/>
    </xf>
    <xf numFmtId="2" fontId="20" fillId="0" borderId="0" xfId="3297" applyNumberFormat="1" applyFont="1"/>
    <xf numFmtId="2" fontId="107" fillId="36" borderId="41" xfId="3297" applyNumberFormat="1" applyFont="1" applyFill="1" applyBorder="1" applyAlignment="1">
      <alignment horizontal="center" vertical="center" wrapText="1"/>
    </xf>
    <xf numFmtId="2" fontId="107" fillId="34" borderId="47" xfId="3297" applyNumberFormat="1" applyFont="1" applyFill="1" applyBorder="1" applyAlignment="1">
      <alignment horizontal="center" vertical="center" wrapText="1"/>
    </xf>
    <xf numFmtId="188" fontId="107" fillId="34" borderId="47" xfId="3297" applyNumberFormat="1" applyFont="1" applyFill="1" applyBorder="1" applyAlignment="1">
      <alignment horizontal="center" vertical="center" wrapText="1"/>
    </xf>
    <xf numFmtId="0" fontId="107" fillId="0" borderId="44" xfId="3298" applyNumberFormat="1" applyFont="1" applyBorder="1" applyAlignment="1">
      <alignment horizontal="center" vertical="center" wrapText="1"/>
    </xf>
    <xf numFmtId="0" fontId="107" fillId="0" borderId="45" xfId="3298" applyNumberFormat="1" applyFont="1" applyFill="1" applyBorder="1" applyAlignment="1">
      <alignment horizontal="center" vertical="center" wrapText="1"/>
    </xf>
    <xf numFmtId="2" fontId="107" fillId="37" borderId="47" xfId="3297" applyNumberFormat="1" applyFont="1" applyFill="1" applyBorder="1" applyAlignment="1">
      <alignment horizontal="center" vertical="center" wrapText="1"/>
    </xf>
    <xf numFmtId="2" fontId="107" fillId="37" borderId="35" xfId="3297" applyNumberFormat="1" applyFont="1" applyFill="1" applyBorder="1" applyAlignment="1">
      <alignment horizontal="center" vertical="center" wrapText="1"/>
    </xf>
    <xf numFmtId="2" fontId="107" fillId="0" borderId="40" xfId="3297" applyNumberFormat="1" applyFont="1" applyBorder="1" applyAlignment="1">
      <alignment horizontal="center" vertical="center" wrapText="1"/>
    </xf>
    <xf numFmtId="2" fontId="107" fillId="36" borderId="47" xfId="3298" applyNumberFormat="1" applyFont="1" applyFill="1" applyBorder="1" applyAlignment="1">
      <alignment horizontal="center" vertical="center" wrapText="1"/>
    </xf>
    <xf numFmtId="0" fontId="105" fillId="0" borderId="43" xfId="3187" applyFont="1" applyFill="1" applyBorder="1" applyAlignment="1">
      <alignment horizontal="center" vertical="center" wrapText="1"/>
    </xf>
    <xf numFmtId="0" fontId="105" fillId="0" borderId="44" xfId="3187" applyFont="1" applyFill="1" applyBorder="1" applyAlignment="1">
      <alignment horizontal="center" vertical="center" wrapText="1"/>
    </xf>
    <xf numFmtId="0" fontId="105" fillId="0" borderId="45" xfId="3187" applyFont="1" applyFill="1" applyBorder="1" applyAlignment="1">
      <alignment horizontal="center" vertical="center" wrapText="1"/>
    </xf>
    <xf numFmtId="0" fontId="26" fillId="0" borderId="0" xfId="0" applyFont="1" applyAlignment="1">
      <alignment horizontal="center"/>
    </xf>
    <xf numFmtId="0" fontId="25" fillId="0" borderId="14" xfId="0" applyFont="1" applyBorder="1" applyAlignment="1">
      <alignment horizontal="center" vertical="center" wrapText="1"/>
    </xf>
    <xf numFmtId="1" fontId="26" fillId="0" borderId="0" xfId="0" applyNumberFormat="1" applyFont="1" applyAlignment="1">
      <alignment horizontal="center"/>
    </xf>
    <xf numFmtId="0" fontId="110" fillId="0" borderId="14" xfId="0" applyFont="1" applyFill="1" applyBorder="1" applyAlignment="1">
      <alignment horizontal="left" vertical="center" wrapText="1"/>
    </xf>
    <xf numFmtId="0" fontId="147" fillId="0" borderId="0" xfId="3187" applyFont="1" applyBorder="1" applyAlignment="1">
      <alignment vertical="center"/>
    </xf>
    <xf numFmtId="0" fontId="147" fillId="0" borderId="0" xfId="0" applyFont="1" applyBorder="1" applyAlignment="1">
      <alignment horizontal="center" vertical="center" wrapText="1"/>
    </xf>
    <xf numFmtId="0" fontId="147" fillId="0" borderId="0" xfId="3187" applyFont="1" applyBorder="1"/>
    <xf numFmtId="0" fontId="147" fillId="0" borderId="0" xfId="3178" applyFont="1" applyBorder="1"/>
    <xf numFmtId="0" fontId="148" fillId="0" borderId="0" xfId="3178" applyFont="1" applyBorder="1"/>
    <xf numFmtId="0" fontId="0" fillId="0" borderId="0" xfId="0"/>
    <xf numFmtId="0" fontId="20" fillId="0" borderId="0" xfId="0" applyFont="1" applyAlignment="1"/>
    <xf numFmtId="2" fontId="127" fillId="36" borderId="14" xfId="3297" applyNumberFormat="1" applyFont="1" applyFill="1" applyBorder="1" applyAlignment="1">
      <alignment horizontal="center" vertical="center"/>
    </xf>
    <xf numFmtId="0" fontId="20" fillId="0" borderId="14" xfId="3297" applyFont="1" applyBorder="1" applyAlignment="1">
      <alignment horizontal="center"/>
    </xf>
    <xf numFmtId="1" fontId="107" fillId="36" borderId="14" xfId="3297" applyNumberFormat="1" applyFont="1" applyFill="1" applyBorder="1" applyAlignment="1">
      <alignment horizontal="center" vertical="center"/>
    </xf>
    <xf numFmtId="2" fontId="107" fillId="36" borderId="14" xfId="3297" applyNumberFormat="1" applyFont="1" applyFill="1" applyBorder="1" applyAlignment="1">
      <alignment horizontal="center" vertical="center"/>
    </xf>
    <xf numFmtId="1" fontId="20" fillId="0" borderId="14" xfId="3297" applyNumberFormat="1" applyFont="1" applyBorder="1" applyAlignment="1">
      <alignment horizontal="center" vertical="center"/>
    </xf>
    <xf numFmtId="1" fontId="107" fillId="0" borderId="14" xfId="3297" applyNumberFormat="1" applyFont="1" applyBorder="1" applyAlignment="1">
      <alignment horizontal="center" vertical="center"/>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7"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2" fontId="20" fillId="34" borderId="40" xfId="3297" applyNumberFormat="1" applyFont="1" applyFill="1" applyBorder="1" applyAlignment="1">
      <alignment horizontal="center" vertical="center"/>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7" fillId="36" borderId="40" xfId="3297" applyNumberFormat="1" applyFont="1" applyFill="1" applyBorder="1" applyAlignment="1">
      <alignment horizontal="center" vertical="center" wrapText="1"/>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7" fillId="0" borderId="14" xfId="3298" applyNumberFormat="1" applyFont="1" applyBorder="1" applyAlignment="1">
      <alignment horizontal="center" vertical="center" wrapText="1"/>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20" fillId="0" borderId="0" xfId="3187" applyFont="1" applyFill="1" applyBorder="1" applyAlignment="1">
      <alignment vertical="center"/>
    </xf>
    <xf numFmtId="0" fontId="20" fillId="0" borderId="0" xfId="3178" applyFont="1" applyFill="1" applyBorder="1"/>
    <xf numFmtId="0" fontId="20" fillId="0" borderId="0" xfId="3187" applyFont="1" applyFill="1" applyBorder="1"/>
    <xf numFmtId="0" fontId="20" fillId="0" borderId="0" xfId="3187" applyFont="1" applyBorder="1" applyAlignment="1">
      <alignment vertical="center"/>
    </xf>
    <xf numFmtId="0" fontId="20" fillId="0" borderId="0" xfId="3178" applyFont="1" applyBorder="1"/>
    <xf numFmtId="0" fontId="20" fillId="0" borderId="0" xfId="3187" applyFont="1" applyBorder="1"/>
    <xf numFmtId="0" fontId="20"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4" xfId="3187" applyFont="1" applyFill="1" applyBorder="1" applyAlignment="1">
      <alignment horizontal="center"/>
    </xf>
    <xf numFmtId="0" fontId="20" fillId="0" borderId="14" xfId="3187" applyFont="1" applyBorder="1" applyAlignment="1">
      <alignment horizontal="center"/>
    </xf>
    <xf numFmtId="0" fontId="20" fillId="0" borderId="14" xfId="3178" applyFont="1" applyFill="1" applyBorder="1" applyAlignment="1">
      <alignment horizontal="center"/>
    </xf>
    <xf numFmtId="0" fontId="107" fillId="0" borderId="14" xfId="3178" applyFont="1" applyFill="1" applyBorder="1" applyAlignment="1">
      <alignment horizontal="center"/>
    </xf>
    <xf numFmtId="0" fontId="107" fillId="0" borderId="14" xfId="3178" applyFont="1" applyBorder="1" applyAlignment="1">
      <alignment horizontal="center"/>
    </xf>
    <xf numFmtId="0" fontId="147" fillId="0" borderId="0" xfId="0" applyFont="1" applyAlignment="1"/>
    <xf numFmtId="0" fontId="147" fillId="35" borderId="0" xfId="0" applyFont="1" applyFill="1" applyAlignment="1"/>
    <xf numFmtId="0" fontId="147" fillId="0" borderId="0" xfId="0" applyFont="1" applyFill="1" applyAlignment="1"/>
    <xf numFmtId="0" fontId="110" fillId="0" borderId="0" xfId="0" applyFont="1" applyFill="1" applyAlignment="1">
      <alignment vertical="center"/>
    </xf>
    <xf numFmtId="1" fontId="136" fillId="0" borderId="14" xfId="3187" applyNumberFormat="1" applyFont="1" applyFill="1" applyBorder="1" applyAlignment="1">
      <alignment horizontal="center" vertical="center"/>
    </xf>
    <xf numFmtId="0" fontId="25" fillId="36" borderId="34" xfId="3294" applyFont="1" applyFill="1" applyBorder="1" applyAlignment="1">
      <alignment horizontal="center" vertical="center"/>
    </xf>
    <xf numFmtId="0" fontId="25" fillId="36" borderId="35" xfId="3294" applyFont="1" applyFill="1" applyBorder="1" applyAlignment="1">
      <alignment horizontal="center" vertical="center"/>
    </xf>
    <xf numFmtId="0" fontId="25" fillId="36" borderId="57" xfId="3294" applyFont="1" applyFill="1" applyBorder="1" applyAlignment="1">
      <alignment horizontal="center" vertical="center"/>
    </xf>
    <xf numFmtId="0" fontId="0" fillId="36" borderId="14" xfId="0" applyFill="1" applyBorder="1" applyAlignment="1">
      <alignment horizontal="right"/>
    </xf>
    <xf numFmtId="2" fontId="0" fillId="36" borderId="14" xfId="0" applyNumberFormat="1" applyFill="1" applyBorder="1" applyAlignment="1">
      <alignment horizontal="right" vertical="center"/>
    </xf>
    <xf numFmtId="1" fontId="0" fillId="36" borderId="14" xfId="0" applyNumberFormat="1" applyFill="1" applyBorder="1"/>
    <xf numFmtId="0" fontId="0" fillId="36" borderId="14" xfId="0" applyFill="1" applyBorder="1"/>
    <xf numFmtId="2" fontId="0" fillId="36" borderId="14" xfId="0" applyNumberFormat="1" applyFill="1" applyBorder="1"/>
    <xf numFmtId="0" fontId="146" fillId="36" borderId="14" xfId="0" applyFont="1" applyFill="1" applyBorder="1"/>
    <xf numFmtId="1" fontId="146" fillId="36" borderId="14" xfId="0" applyNumberFormat="1" applyFont="1" applyFill="1" applyBorder="1"/>
    <xf numFmtId="2" fontId="146" fillId="36" borderId="14" xfId="0" applyNumberFormat="1" applyFont="1" applyFill="1" applyBorder="1"/>
    <xf numFmtId="2" fontId="146" fillId="36" borderId="53" xfId="0" applyNumberFormat="1" applyFont="1" applyFill="1" applyBorder="1"/>
    <xf numFmtId="2" fontId="107" fillId="0" borderId="14" xfId="3298" applyNumberFormat="1" applyFont="1" applyFill="1" applyBorder="1" applyAlignment="1">
      <alignment horizontal="center" vertical="center" wrapText="1"/>
    </xf>
    <xf numFmtId="2" fontId="107" fillId="0" borderId="40" xfId="3298" applyNumberFormat="1" applyFont="1" applyFill="1" applyBorder="1" applyAlignment="1">
      <alignment horizontal="center" vertical="center" wrapText="1"/>
    </xf>
    <xf numFmtId="0" fontId="149" fillId="0" borderId="0" xfId="0" applyFont="1" applyAlignment="1">
      <alignment horizontal="right"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horizontal="center" vertical="center"/>
    </xf>
    <xf numFmtId="0" fontId="26" fillId="0" borderId="14" xfId="0" applyFont="1" applyBorder="1" applyAlignment="1"/>
    <xf numFmtId="0" fontId="25" fillId="0" borderId="14" xfId="0" applyFont="1" applyBorder="1" applyAlignment="1">
      <alignment horizontal="center" vertical="center"/>
    </xf>
    <xf numFmtId="0" fontId="25" fillId="0" borderId="14" xfId="0" applyFont="1" applyBorder="1" applyAlignment="1"/>
    <xf numFmtId="0" fontId="25" fillId="38" borderId="14" xfId="0" applyFont="1" applyFill="1" applyBorder="1" applyAlignment="1">
      <alignment horizontal="center" vertical="center"/>
    </xf>
    <xf numFmtId="0" fontId="25" fillId="38" borderId="14" xfId="0" applyFont="1" applyFill="1" applyBorder="1" applyAlignment="1"/>
    <xf numFmtId="0" fontId="20" fillId="35" borderId="14" xfId="0" applyFont="1" applyFill="1" applyBorder="1" applyAlignment="1">
      <alignment horizontal="left" vertical="center"/>
    </xf>
    <xf numFmtId="0" fontId="63" fillId="35" borderId="47" xfId="0" applyFont="1" applyFill="1" applyBorder="1" applyAlignment="1">
      <alignment horizontal="center" vertical="center" wrapText="1"/>
    </xf>
    <xf numFmtId="0" fontId="0" fillId="35" borderId="14" xfId="0" applyFill="1" applyBorder="1" applyAlignment="1">
      <alignment horizontal="left"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vertical="center"/>
    </xf>
    <xf numFmtId="0" fontId="26" fillId="34" borderId="14" xfId="0" applyFont="1" applyFill="1" applyBorder="1" applyAlignment="1"/>
    <xf numFmtId="0" fontId="26" fillId="0" borderId="14" xfId="0" applyFont="1" applyBorder="1" applyAlignment="1">
      <alignment horizontal="center"/>
    </xf>
    <xf numFmtId="0" fontId="26" fillId="0" borderId="0" xfId="0" applyFont="1" applyAlignment="1"/>
    <xf numFmtId="0" fontId="20" fillId="0" borderId="0" xfId="3297" applyFont="1" applyAlignment="1">
      <alignment horizontal="center"/>
    </xf>
    <xf numFmtId="0" fontId="20" fillId="0" borderId="0" xfId="3297" applyFont="1" applyBorder="1" applyAlignment="1">
      <alignment horizontal="center"/>
    </xf>
    <xf numFmtId="0" fontId="127" fillId="0" borderId="46" xfId="3294" applyFont="1" applyBorder="1" applyAlignment="1">
      <alignment horizontal="center" vertical="center" wrapText="1"/>
    </xf>
    <xf numFmtId="0" fontId="137" fillId="0" borderId="14" xfId="0" applyFont="1" applyFill="1" applyBorder="1" applyAlignment="1">
      <alignment horizontal="left" vertical="center"/>
    </xf>
    <xf numFmtId="0" fontId="115" fillId="0" borderId="59" xfId="0" applyFont="1" applyFill="1" applyBorder="1" applyAlignment="1">
      <alignment horizontal="center" vertical="center" wrapText="1"/>
    </xf>
    <xf numFmtId="0" fontId="127" fillId="0" borderId="14" xfId="3294" applyFont="1" applyBorder="1" applyAlignment="1">
      <alignment horizontal="center" vertical="center" wrapText="1"/>
    </xf>
    <xf numFmtId="0" fontId="128" fillId="0" borderId="14" xfId="3294" applyFont="1" applyBorder="1" applyAlignment="1">
      <alignment horizontal="center" vertical="center" wrapText="1"/>
    </xf>
    <xf numFmtId="0" fontId="127" fillId="0" borderId="20" xfId="3294" applyFont="1" applyBorder="1" applyAlignment="1">
      <alignment horizontal="center" vertical="center" wrapText="1"/>
    </xf>
    <xf numFmtId="0" fontId="127" fillId="0" borderId="43" xfId="3294" applyFont="1" applyBorder="1" applyAlignment="1">
      <alignment horizontal="center" vertical="center" wrapText="1"/>
    </xf>
    <xf numFmtId="0" fontId="127" fillId="0" borderId="46" xfId="3294" applyFont="1" applyBorder="1" applyAlignment="1">
      <alignment horizontal="center" vertical="center" wrapText="1"/>
    </xf>
    <xf numFmtId="0" fontId="127" fillId="0" borderId="44" xfId="3294" applyFont="1" applyBorder="1" applyAlignment="1">
      <alignment horizontal="center" vertical="center" wrapText="1"/>
    </xf>
    <xf numFmtId="0" fontId="127" fillId="0" borderId="45" xfId="3294" applyFont="1" applyBorder="1" applyAlignment="1">
      <alignment horizontal="center" vertical="center" wrapText="1"/>
    </xf>
    <xf numFmtId="0" fontId="127" fillId="0" borderId="47" xfId="3294" applyFont="1" applyBorder="1" applyAlignment="1">
      <alignment horizontal="center" vertical="center" wrapText="1"/>
    </xf>
    <xf numFmtId="0" fontId="134" fillId="34" borderId="14" xfId="3187" applyFont="1" applyFill="1" applyBorder="1" applyAlignment="1">
      <alignment horizontal="center" vertical="center" textRotation="90" wrapText="1"/>
    </xf>
    <xf numFmtId="0" fontId="134" fillId="0" borderId="14" xfId="3187" applyFont="1" applyFill="1" applyBorder="1" applyAlignment="1">
      <alignment horizontal="center" vertical="center" textRotation="90" wrapText="1"/>
    </xf>
    <xf numFmtId="0" fontId="134" fillId="0" borderId="14" xfId="0" applyFont="1" applyFill="1" applyBorder="1" applyAlignment="1">
      <alignment horizontal="center" vertical="center" textRotation="90" wrapText="1"/>
    </xf>
    <xf numFmtId="0" fontId="121" fillId="0" borderId="14" xfId="0" applyFont="1" applyFill="1" applyBorder="1" applyAlignment="1">
      <alignment horizontal="center" vertical="top" wrapText="1"/>
    </xf>
    <xf numFmtId="0" fontId="0" fillId="0" borderId="14" xfId="0" applyBorder="1" applyAlignment="1">
      <alignment horizontal="center" vertical="center" wrapText="1"/>
    </xf>
    <xf numFmtId="0" fontId="120" fillId="0" borderId="14" xfId="0" applyFont="1" applyFill="1" applyBorder="1" applyAlignment="1">
      <alignment horizontal="center" vertical="center" wrapText="1"/>
    </xf>
    <xf numFmtId="0" fontId="120" fillId="0" borderId="14" xfId="0" applyFont="1" applyBorder="1" applyAlignment="1">
      <alignment horizontal="center" vertical="center" wrapText="1"/>
    </xf>
    <xf numFmtId="0" fontId="130" fillId="0" borderId="43"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7" xfId="0" applyFont="1" applyBorder="1" applyAlignment="1">
      <alignment horizontal="center" vertical="center" wrapText="1"/>
    </xf>
    <xf numFmtId="0" fontId="127" fillId="0" borderId="46"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47" xfId="0" applyFont="1" applyBorder="1" applyAlignment="1">
      <alignment horizontal="center"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0" fillId="0" borderId="14" xfId="0" applyBorder="1" applyAlignment="1">
      <alignment horizontal="center" vertical="center"/>
    </xf>
    <xf numFmtId="0" fontId="24" fillId="0" borderId="59" xfId="0" applyFont="1" applyBorder="1" applyAlignment="1">
      <alignment horizontal="left" vertical="center"/>
    </xf>
    <xf numFmtId="0" fontId="145" fillId="34" borderId="53" xfId="0" applyFont="1" applyFill="1" applyBorder="1" applyAlignment="1">
      <alignment horizontal="center" vertical="center" wrapText="1" shrinkToFit="1"/>
    </xf>
    <xf numFmtId="0" fontId="145" fillId="34" borderId="57" xfId="0" applyFont="1" applyFill="1" applyBorder="1" applyAlignment="1">
      <alignment horizontal="center" vertical="center" wrapText="1" shrinkToFit="1"/>
    </xf>
    <xf numFmtId="0" fontId="97" fillId="0" borderId="14" xfId="0" applyFont="1" applyFill="1" applyBorder="1" applyAlignment="1">
      <alignment horizontal="center"/>
    </xf>
    <xf numFmtId="0" fontId="98" fillId="0" borderId="59" xfId="0" applyFont="1" applyFill="1" applyBorder="1" applyAlignment="1">
      <alignment horizontal="left" vertical="center"/>
    </xf>
    <xf numFmtId="0" fontId="112" fillId="0" borderId="43" xfId="3297" applyFont="1" applyBorder="1" applyAlignment="1">
      <alignment horizontal="center" vertical="center" wrapText="1"/>
    </xf>
    <xf numFmtId="0" fontId="112" fillId="0" borderId="44" xfId="3297" applyFont="1" applyBorder="1" applyAlignment="1">
      <alignment horizontal="center" vertical="center" wrapText="1"/>
    </xf>
    <xf numFmtId="0" fontId="112" fillId="0" borderId="45" xfId="3297" applyFont="1" applyBorder="1" applyAlignment="1">
      <alignment horizontal="center" vertical="center" wrapText="1"/>
    </xf>
    <xf numFmtId="0" fontId="130" fillId="0" borderId="78" xfId="3296" applyFont="1" applyBorder="1" applyAlignment="1">
      <alignment horizontal="center" vertical="center" wrapText="1"/>
    </xf>
    <xf numFmtId="0" fontId="130" fillId="0" borderId="0" xfId="3296" applyFont="1" applyBorder="1" applyAlignment="1">
      <alignment horizontal="center" vertical="center" wrapText="1"/>
    </xf>
    <xf numFmtId="0" fontId="127" fillId="0" borderId="78" xfId="3296" applyFont="1" applyBorder="1" applyAlignment="1">
      <alignment horizontal="center" vertical="center" wrapText="1"/>
    </xf>
    <xf numFmtId="0" fontId="127" fillId="0" borderId="0" xfId="3296" applyFont="1" applyBorder="1" applyAlignment="1">
      <alignment horizontal="center" vertical="center" wrapText="1"/>
    </xf>
    <xf numFmtId="0" fontId="113" fillId="0" borderId="78" xfId="3297" applyNumberFormat="1" applyFont="1" applyBorder="1" applyAlignment="1">
      <alignment horizontal="center" vertical="center" wrapText="1"/>
    </xf>
    <xf numFmtId="0" fontId="113" fillId="0" borderId="0" xfId="3297" applyNumberFormat="1" applyFont="1" applyBorder="1" applyAlignment="1">
      <alignment horizontal="center" vertical="center" wrapText="1"/>
    </xf>
    <xf numFmtId="0" fontId="112" fillId="0" borderId="78" xfId="3297" applyFont="1" applyBorder="1" applyAlignment="1">
      <alignment horizontal="center" vertical="center" wrapText="1"/>
    </xf>
    <xf numFmtId="0" fontId="112" fillId="0" borderId="0" xfId="3297" applyFont="1" applyBorder="1" applyAlignment="1">
      <alignment horizontal="center" vertical="center" wrapText="1"/>
    </xf>
    <xf numFmtId="0" fontId="130" fillId="0" borderId="14" xfId="3296" applyFont="1" applyBorder="1" applyAlignment="1">
      <alignment horizontal="center" vertical="center" wrapText="1"/>
    </xf>
    <xf numFmtId="0" fontId="127" fillId="0" borderId="20" xfId="3296" applyFont="1" applyBorder="1" applyAlignment="1">
      <alignment horizontal="center" vertical="center" wrapText="1"/>
    </xf>
    <xf numFmtId="0" fontId="113" fillId="0" borderId="75" xfId="3297" applyNumberFormat="1" applyFont="1" applyBorder="1" applyAlignment="1">
      <alignment horizontal="center" vertical="center" wrapText="1"/>
    </xf>
    <xf numFmtId="0" fontId="113" fillId="0" borderId="7" xfId="3297" applyNumberFormat="1" applyFont="1" applyBorder="1" applyAlignment="1">
      <alignment horizontal="center" vertical="center" wrapText="1"/>
    </xf>
    <xf numFmtId="0" fontId="113" fillId="0" borderId="76" xfId="3297" applyNumberFormat="1" applyFont="1" applyBorder="1" applyAlignment="1">
      <alignment horizontal="center" vertical="center" wrapText="1"/>
    </xf>
    <xf numFmtId="0" fontId="112" fillId="0" borderId="84" xfId="3297" applyFont="1" applyBorder="1" applyAlignment="1">
      <alignment horizontal="center" vertical="center" wrapText="1"/>
    </xf>
    <xf numFmtId="0" fontId="112" fillId="0" borderId="85" xfId="3297" applyFont="1" applyBorder="1" applyAlignment="1">
      <alignment horizontal="center" vertical="center" wrapText="1"/>
    </xf>
    <xf numFmtId="0" fontId="112" fillId="0" borderId="86" xfId="3297" applyFont="1" applyBorder="1" applyAlignment="1">
      <alignment horizontal="center" vertical="center" wrapText="1"/>
    </xf>
    <xf numFmtId="0" fontId="112" fillId="0" borderId="63" xfId="3297" applyFont="1" applyBorder="1" applyAlignment="1">
      <alignment horizontal="center" vertical="center" wrapText="1"/>
    </xf>
    <xf numFmtId="0" fontId="112" fillId="0" borderId="64" xfId="3297" applyFont="1" applyBorder="1" applyAlignment="1">
      <alignment horizontal="center" vertical="center" wrapText="1"/>
    </xf>
    <xf numFmtId="0" fontId="112" fillId="0" borderId="65" xfId="3297" applyFont="1" applyBorder="1" applyAlignment="1">
      <alignment horizontal="center" vertical="center" wrapText="1"/>
    </xf>
    <xf numFmtId="0" fontId="127" fillId="0" borderId="14" xfId="3296" applyFont="1" applyBorder="1" applyAlignment="1">
      <alignment horizontal="center" vertical="center" wrapText="1"/>
    </xf>
    <xf numFmtId="0" fontId="113" fillId="0" borderId="43" xfId="3297" applyNumberFormat="1" applyFont="1" applyBorder="1" applyAlignment="1">
      <alignment horizontal="center" vertical="center" wrapText="1"/>
    </xf>
    <xf numFmtId="0" fontId="113" fillId="0" borderId="44" xfId="3297" applyNumberFormat="1" applyFont="1" applyBorder="1" applyAlignment="1">
      <alignment horizontal="center" vertical="center" wrapText="1"/>
    </xf>
    <xf numFmtId="0" fontId="113" fillId="0" borderId="45" xfId="3297" applyNumberFormat="1" applyFont="1" applyBorder="1" applyAlignment="1">
      <alignment horizontal="center" vertical="center" wrapText="1"/>
    </xf>
    <xf numFmtId="0" fontId="20" fillId="0" borderId="36" xfId="3187" applyFill="1" applyBorder="1" applyAlignment="1">
      <alignment horizontal="center" vertical="center" textRotation="90" wrapText="1"/>
    </xf>
    <xf numFmtId="0" fontId="20" fillId="0" borderId="82" xfId="3187" applyFill="1" applyBorder="1" applyAlignment="1">
      <alignment horizontal="center" vertical="center" textRotation="90" wrapText="1"/>
    </xf>
    <xf numFmtId="0" fontId="20" fillId="0" borderId="39" xfId="3187" applyFill="1" applyBorder="1" applyAlignment="1">
      <alignment horizontal="center" vertical="center" textRotation="90" wrapText="1"/>
    </xf>
    <xf numFmtId="0" fontId="25" fillId="0" borderId="0" xfId="3187" applyFont="1" applyBorder="1" applyAlignment="1">
      <alignment horizontal="center" vertical="center"/>
    </xf>
    <xf numFmtId="0" fontId="132" fillId="0" borderId="75" xfId="3187" applyFont="1" applyBorder="1" applyAlignment="1">
      <alignment horizontal="center" vertical="center" wrapText="1"/>
    </xf>
    <xf numFmtId="0" fontId="132" fillId="0" borderId="76" xfId="3187" applyFont="1" applyBorder="1" applyAlignment="1">
      <alignment horizontal="center" vertical="center" wrapText="1"/>
    </xf>
    <xf numFmtId="0" fontId="107" fillId="0" borderId="36" xfId="3187" applyFont="1" applyFill="1" applyBorder="1" applyAlignment="1">
      <alignment horizontal="center" vertical="center" textRotation="90" wrapText="1"/>
    </xf>
    <xf numFmtId="0" fontId="107" fillId="0" borderId="82" xfId="3187" applyFont="1" applyFill="1" applyBorder="1" applyAlignment="1">
      <alignment horizontal="center" vertical="center" textRotation="90" wrapText="1"/>
    </xf>
    <xf numFmtId="0" fontId="107" fillId="0" borderId="83" xfId="3187" applyFont="1" applyFill="1" applyBorder="1" applyAlignment="1">
      <alignment horizontal="center" vertical="center" textRotation="90" wrapText="1"/>
    </xf>
    <xf numFmtId="0" fontId="86" fillId="0" borderId="14" xfId="3208" applyFont="1" applyBorder="1" applyAlignment="1">
      <alignment horizontal="center" vertical="center" textRotation="90" shrinkToFit="1"/>
    </xf>
    <xf numFmtId="0" fontId="86" fillId="0" borderId="44" xfId="3208" applyFont="1" applyBorder="1" applyAlignment="1">
      <alignment horizontal="center" vertical="center" textRotation="90" shrinkToFit="1"/>
    </xf>
    <xf numFmtId="0" fontId="86" fillId="0" borderId="40" xfId="3208" applyFont="1" applyBorder="1" applyAlignment="1">
      <alignment horizontal="center" vertical="center" textRotation="90" shrinkToFi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187" fontId="80" fillId="0" borderId="65" xfId="3208" applyNumberFormat="1" applyFont="1" applyBorder="1" applyAlignment="1">
      <alignment horizontal="center" vertical="center" wrapText="1"/>
    </xf>
    <xf numFmtId="0" fontId="81" fillId="0" borderId="66"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67" xfId="3208" applyFont="1" applyBorder="1" applyAlignment="1">
      <alignment horizontal="center" vertical="center" wrapText="1"/>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186" fontId="80" fillId="0" borderId="70" xfId="3208" applyNumberFormat="1" applyFont="1" applyBorder="1" applyAlignment="1">
      <alignment horizontal="center" vertical="center" wrapText="1"/>
    </xf>
    <xf numFmtId="0" fontId="91" fillId="32" borderId="49" xfId="3208" applyFont="1" applyFill="1" applyBorder="1" applyAlignment="1">
      <alignment horizontal="center" vertical="center"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90" fillId="0" borderId="71" xfId="3208" applyFont="1" applyFill="1" applyBorder="1" applyAlignment="1">
      <alignment horizontal="center" vertical="center"/>
    </xf>
    <xf numFmtId="0" fontId="90" fillId="0" borderId="72"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73" xfId="3208" applyFont="1" applyBorder="1" applyAlignment="1">
      <alignment horizontal="center" vertical="center" wrapText="1"/>
    </xf>
    <xf numFmtId="0" fontId="84" fillId="0" borderId="74" xfId="3208" applyFont="1" applyBorder="1" applyAlignment="1">
      <alignment horizontal="center" vertical="center"/>
    </xf>
    <xf numFmtId="0" fontId="27" fillId="0" borderId="75" xfId="3208" applyFont="1" applyBorder="1" applyAlignment="1">
      <alignment horizontal="center" vertical="center"/>
    </xf>
    <xf numFmtId="0" fontId="27" fillId="0" borderId="7" xfId="3208" applyFont="1" applyBorder="1" applyAlignment="1">
      <alignment horizontal="center" vertical="center"/>
    </xf>
    <xf numFmtId="0" fontId="27" fillId="0" borderId="76" xfId="3208" applyFont="1" applyBorder="1" applyAlignment="1">
      <alignment horizontal="center" vertical="center"/>
    </xf>
    <xf numFmtId="0" fontId="83" fillId="0" borderId="0" xfId="3208" applyFont="1" applyBorder="1" applyAlignment="1">
      <alignment horizontal="center" vertical="center" wrapText="1"/>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0" fontId="27" fillId="0" borderId="62"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4" xfId="3208" applyFont="1" applyBorder="1" applyAlignment="1">
      <alignment horizontal="center" vertical="center" wrapText="1"/>
    </xf>
    <xf numFmtId="0" fontId="80" fillId="0" borderId="77" xfId="3208" applyFont="1" applyBorder="1" applyAlignment="1">
      <alignment horizontal="center" vertical="center" wrapText="1"/>
    </xf>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6" fillId="0" borderId="14" xfId="3300" applyFont="1" applyBorder="1" applyAlignment="1">
      <alignment vertical="center" wrapText="1"/>
    </xf>
    <xf numFmtId="0" fontId="126" fillId="0" borderId="14" xfId="3300" applyFont="1" applyBorder="1" applyAlignment="1">
      <alignment horizontal="center" vertical="center" wrapText="1"/>
    </xf>
    <xf numFmtId="0" fontId="126" fillId="0" borderId="47" xfId="3300" applyFont="1" applyBorder="1" applyAlignment="1">
      <alignment horizontal="left" vertical="center" wrapText="1" indent="1"/>
    </xf>
    <xf numFmtId="0" fontId="26" fillId="0" borderId="46" xfId="3300" applyFont="1" applyBorder="1" applyAlignment="1">
      <alignment horizontal="center" vertical="center" wrapText="1"/>
    </xf>
    <xf numFmtId="0" fontId="142" fillId="0" borderId="14" xfId="3299" applyFont="1" applyBorder="1" applyAlignment="1">
      <alignment horizontal="center" vertical="center" wrapText="1"/>
    </xf>
    <xf numFmtId="0" fontId="126" fillId="0" borderId="14" xfId="3299" applyFont="1" applyBorder="1" applyAlignment="1">
      <alignment horizontal="center" vertical="center" wrapText="1"/>
    </xf>
    <xf numFmtId="0" fontId="126" fillId="0" borderId="20" xfId="3299" applyFont="1" applyFill="1" applyBorder="1" applyAlignment="1">
      <alignment horizontal="center" vertical="center" wrapText="1"/>
    </xf>
    <xf numFmtId="0" fontId="126" fillId="0" borderId="43" xfId="3300" applyFont="1" applyBorder="1" applyAlignment="1">
      <alignment horizontal="center" vertical="center" wrapText="1"/>
    </xf>
    <xf numFmtId="0" fontId="126" fillId="0" borderId="46" xfId="3300" applyFont="1" applyBorder="1" applyAlignment="1">
      <alignment horizontal="center" vertical="center" wrapText="1"/>
    </xf>
    <xf numFmtId="0" fontId="126" fillId="0" borderId="44" xfId="3300" applyFont="1" applyBorder="1" applyAlignment="1">
      <alignment horizontal="center" vertical="center" wrapText="1"/>
    </xf>
    <xf numFmtId="0" fontId="126" fillId="0" borderId="45" xfId="3300" applyFont="1" applyBorder="1" applyAlignment="1">
      <alignment horizontal="center" vertical="center" wrapText="1"/>
    </xf>
    <xf numFmtId="0" fontId="126" fillId="0" borderId="47" xfId="3300" applyFont="1" applyBorder="1" applyAlignment="1">
      <alignment horizontal="center" vertical="center" wrapText="1"/>
    </xf>
    <xf numFmtId="0" fontId="126" fillId="0" borderId="14" xfId="3301" applyFont="1" applyBorder="1" applyAlignment="1">
      <alignment horizontal="center" vertical="center"/>
    </xf>
    <xf numFmtId="0" fontId="26" fillId="0" borderId="14" xfId="3301" applyFont="1" applyBorder="1" applyAlignment="1">
      <alignment horizontal="center" vertical="center"/>
    </xf>
    <xf numFmtId="0" fontId="26" fillId="0" borderId="80" xfId="3301" applyFont="1" applyBorder="1" applyAlignment="1">
      <alignment horizontal="center" vertical="center" wrapText="1"/>
    </xf>
    <xf numFmtId="0" fontId="26" fillId="0" borderId="1" xfId="3301" applyFont="1" applyBorder="1" applyAlignment="1">
      <alignment horizontal="center" vertical="center" wrapText="1"/>
    </xf>
    <xf numFmtId="0" fontId="26" fillId="0" borderId="81" xfId="3301" applyFont="1" applyBorder="1" applyAlignment="1">
      <alignment horizontal="center" vertical="center" wrapText="1"/>
    </xf>
    <xf numFmtId="0" fontId="126" fillId="0" borderId="0" xfId="3293" applyFont="1" applyBorder="1" applyAlignment="1">
      <alignment horizontal="center" vertical="center"/>
    </xf>
    <xf numFmtId="0" fontId="126" fillId="0" borderId="54" xfId="3293" applyFont="1" applyBorder="1" applyAlignment="1">
      <alignment horizontal="center" vertical="center"/>
    </xf>
    <xf numFmtId="0" fontId="25" fillId="0" borderId="0" xfId="3293" applyFont="1" applyBorder="1" applyAlignment="1">
      <alignment horizontal="center" vertical="center"/>
    </xf>
    <xf numFmtId="0" fontId="25" fillId="0" borderId="54" xfId="3293" applyFont="1" applyBorder="1" applyAlignment="1">
      <alignment horizontal="center" vertical="center"/>
    </xf>
    <xf numFmtId="0" fontId="127" fillId="0" borderId="0" xfId="3293" applyFont="1" applyBorder="1" applyAlignment="1">
      <alignment horizontal="center" vertical="center"/>
    </xf>
    <xf numFmtId="0" fontId="127" fillId="0" borderId="54" xfId="3293" applyFont="1" applyBorder="1" applyAlignment="1">
      <alignment horizontal="center" vertical="center"/>
    </xf>
    <xf numFmtId="0" fontId="126" fillId="0" borderId="0" xfId="3288" applyFont="1" applyBorder="1" applyAlignment="1">
      <alignment horizontal="center" vertical="center"/>
    </xf>
    <xf numFmtId="0" fontId="126" fillId="0" borderId="54" xfId="3288" applyFont="1" applyBorder="1" applyAlignment="1">
      <alignment horizontal="center" vertical="center"/>
    </xf>
    <xf numFmtId="0" fontId="25" fillId="0" borderId="0" xfId="3288" applyFont="1" applyBorder="1" applyAlignment="1">
      <alignment horizontal="center" vertical="center"/>
    </xf>
    <xf numFmtId="0" fontId="25" fillId="0" borderId="54" xfId="3288" applyFont="1" applyBorder="1" applyAlignment="1">
      <alignment horizontal="center" vertical="center"/>
    </xf>
    <xf numFmtId="0" fontId="127" fillId="0" borderId="0" xfId="3288" applyFont="1" applyBorder="1" applyAlignment="1">
      <alignment horizontal="center"/>
    </xf>
    <xf numFmtId="0" fontId="127" fillId="0" borderId="54" xfId="3288" applyFont="1" applyBorder="1" applyAlignment="1">
      <alignment horizontal="center"/>
    </xf>
    <xf numFmtId="0" fontId="26" fillId="0" borderId="14" xfId="0" applyFont="1" applyBorder="1" applyAlignment="1">
      <alignment horizontal="center" vertical="center"/>
    </xf>
    <xf numFmtId="0" fontId="150" fillId="0" borderId="0" xfId="0" applyFont="1" applyAlignment="1">
      <alignment horizontal="left" vertical="center" wrapText="1"/>
    </xf>
    <xf numFmtId="0" fontId="150" fillId="0" borderId="0" xfId="0" applyFont="1" applyAlignment="1">
      <alignment horizontal="right" vertical="center" wrapText="1"/>
    </xf>
    <xf numFmtId="0" fontId="150" fillId="0" borderId="0" xfId="0" applyFont="1" applyAlignment="1">
      <alignment horizontal="center"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20" fillId="0" borderId="0" xfId="0" applyFont="1" applyAlignment="1">
      <alignment horizontal="center" vertical="center"/>
    </xf>
    <xf numFmtId="0" fontId="0" fillId="0" borderId="14" xfId="0" applyBorder="1" applyAlignment="1">
      <alignment horizontal="center"/>
    </xf>
    <xf numFmtId="0" fontId="20" fillId="0" borderId="14" xfId="0" applyFont="1" applyBorder="1" applyAlignment="1">
      <alignment horizontal="center"/>
    </xf>
    <xf numFmtId="0" fontId="110" fillId="35" borderId="14" xfId="0" applyFont="1" applyFill="1" applyBorder="1" applyAlignment="1">
      <alignment horizontal="center" vertical="center"/>
    </xf>
  </cellXfs>
  <cellStyles count="3302">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7">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Sheet2"/>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Sheet2"/>
      <sheetName val="T_D COMP"/>
      <sheetName val="HTVR CO_"/>
      <sheetName val="Book1"/>
      <sheetName val="FDR MST"/>
      <sheetName val="DATA"/>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117"/>
      <sheetName val="Recovered_Sheet5"/>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ecovered_Sheet5"/>
      <sheetName val="LMAIN"/>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mpmla wise pp02_03"/>
      <sheetName val="lmain"/>
      <sheetName val="Master"/>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2</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1365</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85</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11</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26</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1365</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64</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4915.203125</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New AG UN METER"/>
      <sheetName val="T_D COMP"/>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 val="zpF0001"/>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shp_T_D_drive"/>
      <sheetName val="mpmla wise pp01_02"/>
      <sheetName val="REPORT"/>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DarkhastDispose"/>
      <sheetName val="old"/>
      <sheetName val="decreeforexe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117"/>
      <sheetName val="GP-SENT"/>
      <sheetName val="Recovered_Sheet5"/>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recovered_sheet5"/>
      <sheetName val="132 kv 3ars bhel sf6"/>
      <sheetName val="ruf fmp"/>
      <sheetName val="tlppo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ACN_PLN  _2_"/>
      <sheetName val="REF"/>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LMAIN"/>
      <sheetName val="MPZPJAN1"/>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
  <sheetViews>
    <sheetView workbookViewId="0">
      <selection activeCell="G58" sqref="G58"/>
    </sheetView>
  </sheetViews>
  <sheetFormatPr defaultColWidth="9.140625" defaultRowHeight="12.75"/>
  <cols>
    <col min="1" max="1" width="5.28515625" style="291" customWidth="1"/>
    <col min="2" max="2" width="13.7109375" style="291" customWidth="1"/>
    <col min="3" max="3" width="58.42578125" style="291" bestFit="1" customWidth="1"/>
    <col min="4" max="4" width="11" style="291" customWidth="1"/>
    <col min="5" max="5" width="11" style="291" hidden="1" customWidth="1"/>
    <col min="6" max="6" width="9.42578125" style="638" hidden="1" customWidth="1"/>
    <col min="7" max="8" width="0" style="291" hidden="1" customWidth="1"/>
    <col min="9" max="9" width="0" style="638" hidden="1" customWidth="1"/>
    <col min="10" max="12" width="0" style="291" hidden="1" customWidth="1"/>
    <col min="13" max="16384" width="9.140625" style="291"/>
  </cols>
  <sheetData>
    <row r="1" spans="1:9" ht="23.25">
      <c r="A1" s="676"/>
      <c r="B1" s="676"/>
      <c r="C1" s="676"/>
      <c r="D1" s="676"/>
      <c r="E1" s="413"/>
    </row>
    <row r="2" spans="1:9" ht="30">
      <c r="A2" s="292" t="s">
        <v>1762</v>
      </c>
      <c r="B2" s="292" t="s">
        <v>1763</v>
      </c>
      <c r="C2" s="292" t="s">
        <v>1014</v>
      </c>
      <c r="D2" s="292" t="s">
        <v>1655</v>
      </c>
      <c r="E2" s="414"/>
    </row>
    <row r="3" spans="1:9" ht="16.5">
      <c r="A3" s="293">
        <v>1</v>
      </c>
      <c r="B3" s="293" t="s">
        <v>1015</v>
      </c>
      <c r="C3" s="417" t="s">
        <v>1016</v>
      </c>
      <c r="D3" s="582" t="s">
        <v>879</v>
      </c>
      <c r="E3" s="415"/>
    </row>
    <row r="4" spans="1:9" ht="33" hidden="1">
      <c r="A4" s="293">
        <v>2</v>
      </c>
      <c r="B4" s="293" t="s">
        <v>1965</v>
      </c>
      <c r="C4" s="417" t="s">
        <v>1966</v>
      </c>
      <c r="D4" s="582" t="s">
        <v>1967</v>
      </c>
      <c r="E4" s="415"/>
    </row>
    <row r="5" spans="1:9" ht="31.5">
      <c r="A5" s="293">
        <v>3</v>
      </c>
      <c r="B5" s="293" t="s">
        <v>405</v>
      </c>
      <c r="C5" s="417" t="s">
        <v>1964</v>
      </c>
      <c r="D5" s="582" t="s">
        <v>879</v>
      </c>
      <c r="E5" s="415"/>
    </row>
    <row r="6" spans="1:9" ht="16.5">
      <c r="A6" s="293">
        <v>4</v>
      </c>
      <c r="B6" s="293" t="s">
        <v>406</v>
      </c>
      <c r="C6" s="417" t="s">
        <v>407</v>
      </c>
      <c r="D6" s="582" t="s">
        <v>879</v>
      </c>
      <c r="E6" s="415"/>
    </row>
    <row r="7" spans="1:9" ht="16.5">
      <c r="A7" s="293">
        <v>5</v>
      </c>
      <c r="B7" s="293" t="s">
        <v>1952</v>
      </c>
      <c r="C7" s="417" t="s">
        <v>409</v>
      </c>
      <c r="D7" s="582" t="s">
        <v>879</v>
      </c>
      <c r="E7" s="415"/>
    </row>
    <row r="8" spans="1:9" ht="16.5">
      <c r="A8" s="293">
        <v>6</v>
      </c>
      <c r="B8" s="293" t="s">
        <v>408</v>
      </c>
      <c r="C8" s="417" t="s">
        <v>1954</v>
      </c>
      <c r="D8" s="582" t="s">
        <v>879</v>
      </c>
      <c r="E8" s="415"/>
    </row>
    <row r="9" spans="1:9" ht="16.5" hidden="1">
      <c r="A9" s="293">
        <v>7</v>
      </c>
      <c r="B9" s="293" t="s">
        <v>1953</v>
      </c>
      <c r="C9" s="417" t="s">
        <v>1969</v>
      </c>
      <c r="D9" s="582" t="s">
        <v>1967</v>
      </c>
      <c r="E9" s="415" t="s">
        <v>1970</v>
      </c>
    </row>
    <row r="10" spans="1:9" ht="16.5" hidden="1">
      <c r="A10" s="293">
        <v>8</v>
      </c>
      <c r="B10" s="293" t="s">
        <v>1968</v>
      </c>
      <c r="C10" s="417" t="s">
        <v>1972</v>
      </c>
      <c r="D10" s="582" t="s">
        <v>1967</v>
      </c>
      <c r="E10" s="415" t="s">
        <v>1970</v>
      </c>
    </row>
    <row r="11" spans="1:9" ht="16.5" hidden="1">
      <c r="A11" s="293">
        <v>9</v>
      </c>
      <c r="B11" s="293" t="s">
        <v>1971</v>
      </c>
      <c r="C11" s="417" t="s">
        <v>1973</v>
      </c>
      <c r="D11" s="582" t="s">
        <v>1967</v>
      </c>
      <c r="E11" s="415" t="s">
        <v>1970</v>
      </c>
    </row>
    <row r="12" spans="1:9" ht="16.5">
      <c r="A12" s="293">
        <v>10</v>
      </c>
      <c r="B12" s="293" t="s">
        <v>2123</v>
      </c>
      <c r="C12" s="417" t="s">
        <v>2124</v>
      </c>
      <c r="D12" s="582" t="s">
        <v>879</v>
      </c>
      <c r="E12" s="415" t="s">
        <v>1970</v>
      </c>
    </row>
    <row r="13" spans="1:9" ht="16.5">
      <c r="A13" s="293">
        <v>11</v>
      </c>
      <c r="B13" s="293" t="s">
        <v>410</v>
      </c>
      <c r="C13" s="417" t="s">
        <v>2125</v>
      </c>
      <c r="D13" s="582" t="s">
        <v>879</v>
      </c>
      <c r="E13" s="415" t="s">
        <v>1970</v>
      </c>
    </row>
    <row r="14" spans="1:9" ht="16.5">
      <c r="A14" s="293">
        <v>12</v>
      </c>
      <c r="B14" s="293" t="s">
        <v>1974</v>
      </c>
      <c r="C14" s="417" t="s">
        <v>2126</v>
      </c>
      <c r="D14" s="582" t="s">
        <v>879</v>
      </c>
      <c r="E14" s="415" t="s">
        <v>1970</v>
      </c>
    </row>
    <row r="15" spans="1:9" ht="16.5">
      <c r="A15" s="293">
        <v>13</v>
      </c>
      <c r="B15" s="293" t="s">
        <v>411</v>
      </c>
      <c r="C15" s="417" t="s">
        <v>2127</v>
      </c>
      <c r="D15" s="582" t="s">
        <v>879</v>
      </c>
      <c r="E15" s="415" t="s">
        <v>1970</v>
      </c>
      <c r="I15" s="638" t="s">
        <v>2129</v>
      </c>
    </row>
    <row r="16" spans="1:9" ht="16.5" hidden="1">
      <c r="A16" s="293">
        <v>14</v>
      </c>
      <c r="B16" s="293" t="s">
        <v>1975</v>
      </c>
      <c r="C16" s="416" t="s">
        <v>2128</v>
      </c>
      <c r="D16" s="582" t="s">
        <v>1967</v>
      </c>
      <c r="E16" s="415"/>
      <c r="F16" s="638" t="s">
        <v>1979</v>
      </c>
      <c r="I16" s="418" t="s">
        <v>1976</v>
      </c>
    </row>
    <row r="17" spans="1:9" ht="16.5">
      <c r="A17" s="293">
        <v>15</v>
      </c>
      <c r="B17" s="293" t="s">
        <v>1977</v>
      </c>
      <c r="C17" s="416" t="s">
        <v>412</v>
      </c>
      <c r="D17" s="582" t="s">
        <v>879</v>
      </c>
      <c r="E17" s="415"/>
      <c r="I17" s="418" t="s">
        <v>1978</v>
      </c>
    </row>
    <row r="18" spans="1:9" ht="16.5">
      <c r="A18" s="293">
        <v>16</v>
      </c>
      <c r="B18" s="293" t="s">
        <v>1625</v>
      </c>
      <c r="C18" s="416" t="s">
        <v>1626</v>
      </c>
      <c r="D18" s="582" t="s">
        <v>879</v>
      </c>
      <c r="E18" s="415"/>
      <c r="I18" s="419"/>
    </row>
    <row r="19" spans="1:9" ht="16.5">
      <c r="A19" s="293">
        <v>17</v>
      </c>
      <c r="B19" s="293" t="s">
        <v>2036</v>
      </c>
      <c r="C19" s="416" t="s">
        <v>2037</v>
      </c>
      <c r="D19" s="582" t="s">
        <v>879</v>
      </c>
      <c r="E19" s="415"/>
      <c r="I19" s="419"/>
    </row>
    <row r="20" spans="1:9" ht="16.5">
      <c r="A20" s="293">
        <v>18</v>
      </c>
      <c r="B20" s="293" t="s">
        <v>2038</v>
      </c>
      <c r="C20" s="416" t="s">
        <v>2039</v>
      </c>
      <c r="D20" s="582" t="s">
        <v>879</v>
      </c>
      <c r="E20" s="415"/>
      <c r="I20" s="419"/>
    </row>
    <row r="21" spans="1:9" ht="16.5">
      <c r="A21" s="293">
        <v>19</v>
      </c>
      <c r="B21" s="293" t="s">
        <v>2040</v>
      </c>
      <c r="C21" s="416" t="s">
        <v>2041</v>
      </c>
      <c r="D21" s="582" t="s">
        <v>879</v>
      </c>
      <c r="E21" s="415"/>
      <c r="I21" s="419"/>
    </row>
  </sheetData>
  <autoFilter ref="A2:I21">
    <filterColumn colId="3">
      <filters>
        <filter val="Quarterly"/>
      </filters>
    </filterColumn>
  </autoFilter>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G58" sqref="G58"/>
    </sheetView>
  </sheetViews>
  <sheetFormatPr defaultColWidth="9.140625" defaultRowHeight="12.75"/>
  <cols>
    <col min="1" max="1" width="6.140625" style="360" customWidth="1"/>
    <col min="2" max="2" width="11.28515625" style="360" customWidth="1"/>
    <col min="3" max="4" width="16.140625" style="360" customWidth="1"/>
    <col min="5" max="5" width="17.28515625" style="360" customWidth="1"/>
    <col min="6" max="6" width="16.140625" style="360" customWidth="1"/>
    <col min="7" max="7" width="15.5703125" style="360" customWidth="1"/>
    <col min="8" max="8" width="15.140625" style="360" customWidth="1"/>
    <col min="9" max="9" width="20.7109375" style="360" customWidth="1"/>
    <col min="10" max="10" width="16.140625" style="360" customWidth="1"/>
    <col min="11" max="11" width="10.85546875" style="360" bestFit="1" customWidth="1"/>
    <col min="12" max="12" width="9.140625" style="360"/>
    <col min="13" max="13" width="13.42578125" style="360" customWidth="1"/>
    <col min="14" max="14" width="12.28515625" style="360" customWidth="1"/>
    <col min="15" max="15" width="11.85546875" style="360" bestFit="1" customWidth="1"/>
    <col min="16" max="16384" width="9.140625" style="360"/>
  </cols>
  <sheetData>
    <row r="1" spans="1:10" ht="26.25">
      <c r="A1" s="720" t="s">
        <v>2042</v>
      </c>
      <c r="B1" s="720"/>
      <c r="C1" s="720"/>
      <c r="D1" s="720"/>
      <c r="E1" s="720"/>
      <c r="F1" s="720"/>
      <c r="G1" s="720"/>
      <c r="H1" s="720"/>
      <c r="I1" s="720"/>
      <c r="J1" s="720"/>
    </row>
    <row r="2" spans="1:10" ht="15.75" thickBot="1">
      <c r="A2" s="721" t="s">
        <v>2255</v>
      </c>
      <c r="B2" s="721"/>
      <c r="C2" s="721"/>
      <c r="D2" s="721"/>
      <c r="E2" s="721"/>
      <c r="F2" s="721"/>
      <c r="G2" s="721"/>
      <c r="H2" s="731"/>
      <c r="I2" s="731"/>
      <c r="J2" s="731"/>
    </row>
    <row r="3" spans="1:10" s="361" customFormat="1" ht="37.5" customHeight="1">
      <c r="A3" s="732" t="s">
        <v>2190</v>
      </c>
      <c r="B3" s="733"/>
      <c r="C3" s="733"/>
      <c r="D3" s="733"/>
      <c r="E3" s="733"/>
      <c r="F3" s="733"/>
      <c r="G3" s="734"/>
      <c r="H3" s="404"/>
      <c r="I3" s="404"/>
      <c r="J3" s="404"/>
    </row>
    <row r="4" spans="1:10" s="361" customFormat="1" ht="140.25">
      <c r="A4" s="362" t="s">
        <v>1762</v>
      </c>
      <c r="B4" s="363" t="s">
        <v>1717</v>
      </c>
      <c r="C4" s="364" t="s">
        <v>2088</v>
      </c>
      <c r="D4" s="364" t="s">
        <v>2089</v>
      </c>
      <c r="E4" s="364" t="s">
        <v>2090</v>
      </c>
      <c r="F4" s="365" t="s">
        <v>2091</v>
      </c>
      <c r="G4" s="386" t="s">
        <v>2092</v>
      </c>
      <c r="H4" s="366"/>
    </row>
    <row r="5" spans="1:10" s="361" customFormat="1">
      <c r="A5" s="367">
        <v>1</v>
      </c>
      <c r="B5" s="368">
        <v>2</v>
      </c>
      <c r="C5" s="368">
        <v>3</v>
      </c>
      <c r="D5" s="368">
        <v>4</v>
      </c>
      <c r="E5" s="368">
        <v>5</v>
      </c>
      <c r="F5" s="368" t="s">
        <v>2093</v>
      </c>
      <c r="G5" s="470" t="s">
        <v>2094</v>
      </c>
      <c r="H5" s="366"/>
    </row>
    <row r="6" spans="1:10" s="361" customFormat="1" hidden="1">
      <c r="A6" s="367">
        <f>'SoP 010-013 Overall'!A6</f>
        <v>1</v>
      </c>
      <c r="B6" s="284">
        <f>'SoP 010-013 Overall'!B6</f>
        <v>45748</v>
      </c>
      <c r="C6" s="369">
        <v>17054</v>
      </c>
      <c r="D6" s="369">
        <v>2011457</v>
      </c>
      <c r="E6" s="369">
        <v>2207153</v>
      </c>
      <c r="F6" s="369">
        <v>20020108</v>
      </c>
      <c r="G6" s="528">
        <f>F6/E6</f>
        <v>9.0705574103834223</v>
      </c>
      <c r="H6" s="366"/>
    </row>
    <row r="7" spans="1:10" s="361" customFormat="1" hidden="1">
      <c r="A7" s="367">
        <f>'SoP 010-013 Overall'!A7</f>
        <v>2</v>
      </c>
      <c r="B7" s="284">
        <f>'SoP 010-013 Overall'!B7</f>
        <v>45778</v>
      </c>
      <c r="C7" s="369">
        <v>37727</v>
      </c>
      <c r="D7" s="369">
        <v>2026725</v>
      </c>
      <c r="E7" s="369">
        <v>2210133</v>
      </c>
      <c r="F7" s="369">
        <v>45439828</v>
      </c>
      <c r="G7" s="528">
        <f t="shared" ref="G7:G22" si="0">F7/E7</f>
        <v>20.559770837320649</v>
      </c>
      <c r="H7" s="366"/>
    </row>
    <row r="8" spans="1:10" s="361" customFormat="1" hidden="1">
      <c r="A8" s="367">
        <f>'SoP 010-013 Overall'!A8</f>
        <v>3</v>
      </c>
      <c r="B8" s="284">
        <f>'SoP 010-013 Overall'!B8</f>
        <v>45809</v>
      </c>
      <c r="C8" s="369">
        <v>33996</v>
      </c>
      <c r="D8" s="369">
        <v>2039783</v>
      </c>
      <c r="E8" s="369">
        <v>2219696</v>
      </c>
      <c r="F8" s="369">
        <v>39960801</v>
      </c>
      <c r="G8" s="528">
        <f t="shared" si="0"/>
        <v>18.002826062668042</v>
      </c>
      <c r="H8" s="366"/>
    </row>
    <row r="9" spans="1:10" s="556" customFormat="1" ht="13.5" hidden="1" thickBot="1">
      <c r="A9" s="460">
        <f>'SoP 010-013 Overall'!A9</f>
        <v>4</v>
      </c>
      <c r="B9" s="461" t="str">
        <f>'SoP 010-013 Overall'!B9</f>
        <v>1st Qtr</v>
      </c>
      <c r="C9" s="462">
        <f>SUM(C6:C8)</f>
        <v>88777</v>
      </c>
      <c r="D9" s="462">
        <f t="shared" ref="D9:F9" si="1">SUM(D6:D8)</f>
        <v>6077965</v>
      </c>
      <c r="E9" s="462">
        <f t="shared" si="1"/>
        <v>6636982</v>
      </c>
      <c r="F9" s="462">
        <f t="shared" si="1"/>
        <v>105420737</v>
      </c>
      <c r="G9" s="463">
        <f t="shared" si="0"/>
        <v>15.883836508822835</v>
      </c>
      <c r="H9" s="555"/>
    </row>
    <row r="10" spans="1:10" s="361" customFormat="1">
      <c r="A10" s="457">
        <f>'SoP 010-013 Overall'!A10</f>
        <v>5</v>
      </c>
      <c r="B10" s="458">
        <f>'SoP 010-013 Overall'!B10</f>
        <v>45839</v>
      </c>
      <c r="C10" s="459">
        <v>31481</v>
      </c>
      <c r="D10" s="459">
        <v>2046313</v>
      </c>
      <c r="E10" s="459">
        <v>2224092</v>
      </c>
      <c r="F10" s="459">
        <v>36793806</v>
      </c>
      <c r="G10" s="567">
        <f t="shared" si="0"/>
        <v>16.543293173124134</v>
      </c>
      <c r="H10" s="366"/>
    </row>
    <row r="11" spans="1:10" s="361" customFormat="1">
      <c r="A11" s="367">
        <f>'SoP 010-013 Overall'!A11</f>
        <v>6</v>
      </c>
      <c r="B11" s="284">
        <f>'SoP 010-013 Overall'!B11</f>
        <v>45870</v>
      </c>
      <c r="C11" s="368">
        <v>32229</v>
      </c>
      <c r="D11" s="368">
        <v>2018010</v>
      </c>
      <c r="E11" s="368">
        <v>2227523</v>
      </c>
      <c r="F11" s="368">
        <v>36828211</v>
      </c>
      <c r="G11" s="528">
        <f t="shared" si="0"/>
        <v>16.533257344593075</v>
      </c>
      <c r="H11" s="366"/>
    </row>
    <row r="12" spans="1:10" s="361" customFormat="1">
      <c r="A12" s="367">
        <f>'SoP 010-013 Overall'!A12</f>
        <v>7</v>
      </c>
      <c r="B12" s="284">
        <f>'SoP 010-013 Overall'!B12</f>
        <v>45901</v>
      </c>
      <c r="C12" s="368">
        <v>28514</v>
      </c>
      <c r="D12" s="368">
        <v>1981202</v>
      </c>
      <c r="E12" s="368">
        <v>2226396</v>
      </c>
      <c r="F12" s="368">
        <v>32680962</v>
      </c>
      <c r="G12" s="528">
        <f t="shared" si="0"/>
        <v>14.678863059401831</v>
      </c>
      <c r="H12" s="366"/>
    </row>
    <row r="13" spans="1:10" s="556" customFormat="1">
      <c r="A13" s="370">
        <f>'SoP 010-013 Overall'!A13</f>
        <v>8</v>
      </c>
      <c r="B13" s="285" t="str">
        <f>'SoP 010-013 Overall'!B13</f>
        <v>2nd Qtr</v>
      </c>
      <c r="C13" s="371">
        <f>SUM(C10:C12)</f>
        <v>92224</v>
      </c>
      <c r="D13" s="371">
        <f t="shared" ref="D13:F13" si="2">SUM(D10:D12)</f>
        <v>6045525</v>
      </c>
      <c r="E13" s="371">
        <f t="shared" si="2"/>
        <v>6678011</v>
      </c>
      <c r="F13" s="371">
        <f t="shared" si="2"/>
        <v>106302979</v>
      </c>
      <c r="G13" s="568">
        <f t="shared" si="0"/>
        <v>15.918359373771622</v>
      </c>
      <c r="H13" s="555"/>
    </row>
    <row r="14" spans="1:10" s="361" customFormat="1" hidden="1">
      <c r="A14" s="367">
        <f>'SoP 010-013 Overall'!A14</f>
        <v>9</v>
      </c>
      <c r="B14" s="284">
        <f>'SoP 010-013 Overall'!B14</f>
        <v>45931</v>
      </c>
      <c r="C14" s="368"/>
      <c r="D14" s="368"/>
      <c r="E14" s="368"/>
      <c r="F14" s="368"/>
      <c r="G14" s="528" t="e">
        <f t="shared" si="0"/>
        <v>#DIV/0!</v>
      </c>
      <c r="H14" s="366"/>
    </row>
    <row r="15" spans="1:10" s="361" customFormat="1" hidden="1">
      <c r="A15" s="367">
        <f>'SoP 010-013 Overall'!A15</f>
        <v>10</v>
      </c>
      <c r="B15" s="284">
        <f>'SoP 010-013 Overall'!B15</f>
        <v>45962</v>
      </c>
      <c r="C15" s="368"/>
      <c r="D15" s="368"/>
      <c r="E15" s="368"/>
      <c r="F15" s="368"/>
      <c r="G15" s="528" t="e">
        <f t="shared" si="0"/>
        <v>#DIV/0!</v>
      </c>
      <c r="H15" s="366"/>
    </row>
    <row r="16" spans="1:10" s="361" customFormat="1" hidden="1">
      <c r="A16" s="367">
        <f>'SoP 010-013 Overall'!A16</f>
        <v>11</v>
      </c>
      <c r="B16" s="284">
        <f>'SoP 010-013 Overall'!B16</f>
        <v>45992</v>
      </c>
      <c r="C16" s="368"/>
      <c r="D16" s="368"/>
      <c r="E16" s="368"/>
      <c r="F16" s="368"/>
      <c r="G16" s="528" t="e">
        <f t="shared" si="0"/>
        <v>#DIV/0!</v>
      </c>
      <c r="H16" s="366"/>
    </row>
    <row r="17" spans="1:10" s="556" customFormat="1" ht="13.5" hidden="1" thickBot="1">
      <c r="A17" s="460">
        <f>'SoP 010-013 Overall'!A17</f>
        <v>12</v>
      </c>
      <c r="B17" s="461" t="str">
        <f>'SoP 010-013 Overall'!B17</f>
        <v>3rd Qtr</v>
      </c>
      <c r="C17" s="462">
        <f>SUM(C14:C16)</f>
        <v>0</v>
      </c>
      <c r="D17" s="462">
        <f t="shared" ref="D17:F17" si="3">SUM(D14:D16)</f>
        <v>0</v>
      </c>
      <c r="E17" s="462">
        <f t="shared" si="3"/>
        <v>0</v>
      </c>
      <c r="F17" s="462">
        <f t="shared" si="3"/>
        <v>0</v>
      </c>
      <c r="G17" s="463" t="e">
        <f t="shared" si="0"/>
        <v>#DIV/0!</v>
      </c>
      <c r="H17" s="555"/>
    </row>
    <row r="18" spans="1:10" s="361" customFormat="1" hidden="1">
      <c r="A18" s="457">
        <f>'SoP 010-013 Overall'!A18</f>
        <v>13</v>
      </c>
      <c r="B18" s="458">
        <f>'SoP 010-013 Overall'!B18</f>
        <v>46023</v>
      </c>
      <c r="C18" s="459"/>
      <c r="D18" s="459"/>
      <c r="E18" s="459"/>
      <c r="F18" s="459"/>
      <c r="G18" s="529" t="e">
        <f t="shared" si="0"/>
        <v>#DIV/0!</v>
      </c>
      <c r="H18" s="366"/>
    </row>
    <row r="19" spans="1:10" s="361" customFormat="1" ht="15" hidden="1">
      <c r="A19" s="367">
        <f>'SoP 010-013 Overall'!A19</f>
        <v>14</v>
      </c>
      <c r="B19" s="284">
        <f>'SoP 010-013 Overall'!B19</f>
        <v>46054</v>
      </c>
      <c r="C19" s="459"/>
      <c r="D19" s="459"/>
      <c r="E19" s="459"/>
      <c r="F19" s="459"/>
      <c r="G19" s="516" t="e">
        <f t="shared" si="0"/>
        <v>#DIV/0!</v>
      </c>
      <c r="H19" s="366"/>
      <c r="I19" s="374"/>
    </row>
    <row r="20" spans="1:10" s="361" customFormat="1" ht="15" hidden="1">
      <c r="A20" s="367">
        <f>'SoP 010-013 Overall'!A20</f>
        <v>15</v>
      </c>
      <c r="B20" s="284">
        <f>'SoP 010-013 Overall'!B20</f>
        <v>46082</v>
      </c>
      <c r="C20" s="459"/>
      <c r="D20" s="459"/>
      <c r="E20" s="459"/>
      <c r="F20" s="459"/>
      <c r="G20" s="516" t="e">
        <f t="shared" si="0"/>
        <v>#DIV/0!</v>
      </c>
      <c r="H20" s="366"/>
      <c r="I20" s="374"/>
    </row>
    <row r="21" spans="1:10" s="556" customFormat="1" ht="15" hidden="1">
      <c r="A21" s="371">
        <f>'SoP 010-013 Overall'!A21</f>
        <v>16</v>
      </c>
      <c r="B21" s="285" t="str">
        <f>'SoP 010-013 Overall'!B21</f>
        <v>4th Qtr</v>
      </c>
      <c r="C21" s="371">
        <f>SUM(C18:C20)</f>
        <v>0</v>
      </c>
      <c r="D21" s="371">
        <f t="shared" ref="D21:F21" si="4">SUM(D18:D20)</f>
        <v>0</v>
      </c>
      <c r="E21" s="371">
        <f t="shared" si="4"/>
        <v>0</v>
      </c>
      <c r="F21" s="371">
        <f t="shared" si="4"/>
        <v>0</v>
      </c>
      <c r="G21" s="372" t="e">
        <f t="shared" si="0"/>
        <v>#DIV/0!</v>
      </c>
      <c r="H21" s="555"/>
      <c r="I21" s="557"/>
    </row>
    <row r="22" spans="1:10" s="556" customFormat="1" ht="15" hidden="1">
      <c r="A22" s="550">
        <f>'SoP 010-013 Overall'!A22</f>
        <v>0</v>
      </c>
      <c r="B22" s="551" t="str">
        <f>'SoP 010-013 Overall'!B22</f>
        <v>Yearly Data</v>
      </c>
      <c r="C22" s="608">
        <f>C9+C13+C17+C21</f>
        <v>181001</v>
      </c>
      <c r="D22" s="608">
        <f t="shared" ref="D22:F22" si="5">D9+D13+D17+D21</f>
        <v>12123490</v>
      </c>
      <c r="E22" s="608">
        <f t="shared" si="5"/>
        <v>13314993</v>
      </c>
      <c r="F22" s="608">
        <f t="shared" si="5"/>
        <v>211723716</v>
      </c>
      <c r="G22" s="609">
        <f t="shared" si="0"/>
        <v>15.901151130909344</v>
      </c>
      <c r="H22" s="555"/>
      <c r="I22" s="557"/>
    </row>
    <row r="23" spans="1:10" s="361" customFormat="1" ht="13.5" thickBot="1">
      <c r="A23" s="377"/>
      <c r="B23" s="378"/>
      <c r="C23" s="379"/>
      <c r="D23" s="379"/>
      <c r="E23" s="380"/>
      <c r="F23" s="366"/>
      <c r="G23" s="366"/>
      <c r="H23" s="366"/>
    </row>
    <row r="24" spans="1:10" s="361" customFormat="1" ht="15">
      <c r="A24" s="709" t="s">
        <v>2191</v>
      </c>
      <c r="B24" s="710"/>
      <c r="C24" s="710"/>
      <c r="D24" s="710"/>
      <c r="E24" s="710"/>
      <c r="F24" s="710"/>
      <c r="G24" s="710"/>
      <c r="H24" s="710"/>
      <c r="I24" s="710"/>
      <c r="J24" s="711"/>
    </row>
    <row r="25" spans="1:10" s="361" customFormat="1" ht="102">
      <c r="A25" s="362" t="s">
        <v>1762</v>
      </c>
      <c r="B25" s="363" t="s">
        <v>1717</v>
      </c>
      <c r="C25" s="381" t="s">
        <v>2095</v>
      </c>
      <c r="D25" s="364" t="s">
        <v>2096</v>
      </c>
      <c r="E25" s="364" t="s">
        <v>2097</v>
      </c>
      <c r="F25" s="364" t="s">
        <v>2098</v>
      </c>
      <c r="G25" s="365" t="s">
        <v>2099</v>
      </c>
      <c r="H25" s="364" t="s">
        <v>2100</v>
      </c>
      <c r="I25" s="364" t="s">
        <v>2101</v>
      </c>
      <c r="J25" s="399" t="s">
        <v>2102</v>
      </c>
    </row>
    <row r="26" spans="1:10" s="361" customFormat="1">
      <c r="A26" s="362"/>
      <c r="B26" s="363"/>
      <c r="C26" s="381" t="s">
        <v>2103</v>
      </c>
      <c r="D26" s="364" t="s">
        <v>2104</v>
      </c>
      <c r="E26" s="364" t="s">
        <v>2104</v>
      </c>
      <c r="F26" s="381" t="s">
        <v>2103</v>
      </c>
      <c r="G26" s="365" t="s">
        <v>2104</v>
      </c>
      <c r="H26" s="381" t="s">
        <v>2103</v>
      </c>
      <c r="I26" s="364" t="s">
        <v>2104</v>
      </c>
      <c r="J26" s="399" t="s">
        <v>2104</v>
      </c>
    </row>
    <row r="27" spans="1:10" s="361" customFormat="1">
      <c r="A27" s="367">
        <v>1</v>
      </c>
      <c r="B27" s="368">
        <v>2</v>
      </c>
      <c r="C27" s="368">
        <v>3</v>
      </c>
      <c r="D27" s="368">
        <v>4</v>
      </c>
      <c r="E27" s="368" t="s">
        <v>2105</v>
      </c>
      <c r="F27" s="368">
        <v>6</v>
      </c>
      <c r="G27" s="368" t="s">
        <v>2106</v>
      </c>
      <c r="H27" s="368">
        <v>8</v>
      </c>
      <c r="I27" s="368" t="s">
        <v>2228</v>
      </c>
      <c r="J27" s="470" t="s">
        <v>2227</v>
      </c>
    </row>
    <row r="28" spans="1:10" s="361" customFormat="1" hidden="1">
      <c r="A28" s="367">
        <f>A6</f>
        <v>1</v>
      </c>
      <c r="B28" s="284">
        <f>B6</f>
        <v>45748</v>
      </c>
      <c r="C28" s="518">
        <f>C6</f>
        <v>17054</v>
      </c>
      <c r="D28" s="382">
        <v>770.98291666666671</v>
      </c>
      <c r="E28" s="519">
        <f t="shared" ref="E28:E30" si="6">D28/C28</f>
        <v>4.5208333333333336E-2</v>
      </c>
      <c r="F28" s="515">
        <f t="shared" ref="F28:F30" si="7">D6</f>
        <v>2011457</v>
      </c>
      <c r="G28" s="520">
        <f t="shared" ref="G28:G34" si="8">F28*E28</f>
        <v>90934.61854166667</v>
      </c>
      <c r="H28" s="515">
        <f>E6</f>
        <v>2207153</v>
      </c>
      <c r="I28" s="382">
        <v>1034725.4779166667</v>
      </c>
      <c r="J28" s="533">
        <f t="shared" ref="J28:J44" si="9">I28/H28</f>
        <v>0.4688055055162314</v>
      </c>
    </row>
    <row r="29" spans="1:10" s="361" customFormat="1" hidden="1">
      <c r="A29" s="367">
        <f t="shared" ref="A29:C44" si="10">A7</f>
        <v>2</v>
      </c>
      <c r="B29" s="284">
        <f t="shared" si="10"/>
        <v>45778</v>
      </c>
      <c r="C29" s="518">
        <f t="shared" si="10"/>
        <v>37727</v>
      </c>
      <c r="D29" s="382">
        <v>1253.6466666666668</v>
      </c>
      <c r="E29" s="519">
        <f t="shared" si="6"/>
        <v>3.3229428967759607E-2</v>
      </c>
      <c r="F29" s="515">
        <f t="shared" si="7"/>
        <v>2026725</v>
      </c>
      <c r="G29" s="520">
        <f t="shared" si="8"/>
        <v>67346.914424682589</v>
      </c>
      <c r="H29" s="515">
        <f t="shared" ref="H29:H30" si="11">E7</f>
        <v>2210133</v>
      </c>
      <c r="I29" s="382">
        <v>1449625.7233333334</v>
      </c>
      <c r="J29" s="533">
        <f t="shared" si="9"/>
        <v>0.6558997686262924</v>
      </c>
    </row>
    <row r="30" spans="1:10" s="361" customFormat="1" hidden="1">
      <c r="A30" s="367">
        <f t="shared" si="10"/>
        <v>3</v>
      </c>
      <c r="B30" s="284">
        <f t="shared" si="10"/>
        <v>45809</v>
      </c>
      <c r="C30" s="518">
        <f t="shared" si="10"/>
        <v>33996</v>
      </c>
      <c r="D30" s="382">
        <v>1195.9375</v>
      </c>
      <c r="E30" s="519">
        <f t="shared" si="6"/>
        <v>3.5178771031886102E-2</v>
      </c>
      <c r="F30" s="515">
        <f t="shared" si="7"/>
        <v>2039783</v>
      </c>
      <c r="G30" s="520">
        <f t="shared" si="8"/>
        <v>71757.059111733732</v>
      </c>
      <c r="H30" s="515">
        <f t="shared" si="11"/>
        <v>2219696</v>
      </c>
      <c r="I30" s="382">
        <v>1357500.3825000001</v>
      </c>
      <c r="J30" s="533">
        <f t="shared" si="9"/>
        <v>0.61157040536181539</v>
      </c>
    </row>
    <row r="31" spans="1:10" s="556" customFormat="1" hidden="1">
      <c r="A31" s="370">
        <f t="shared" si="10"/>
        <v>4</v>
      </c>
      <c r="B31" s="285" t="str">
        <f t="shared" si="10"/>
        <v>1st Qtr</v>
      </c>
      <c r="C31" s="407">
        <f>SUM(C28:C30)</f>
        <v>88777</v>
      </c>
      <c r="D31" s="383">
        <f>SUM(D28:D30)</f>
        <v>3220.5670833333334</v>
      </c>
      <c r="E31" s="384">
        <f>D31/C31</f>
        <v>3.6277043415899761E-2</v>
      </c>
      <c r="F31" s="371">
        <f t="shared" ref="F31:H31" si="12">SUM(F28:F30)</f>
        <v>6077965</v>
      </c>
      <c r="G31" s="383">
        <f t="shared" si="8"/>
        <v>220490.6001853192</v>
      </c>
      <c r="H31" s="371">
        <f t="shared" si="12"/>
        <v>6636982</v>
      </c>
      <c r="I31" s="383">
        <f>SUM(I28:I30)</f>
        <v>3841851.5837500002</v>
      </c>
      <c r="J31" s="569">
        <f t="shared" si="9"/>
        <v>0.57885520613887465</v>
      </c>
    </row>
    <row r="32" spans="1:10" s="361" customFormat="1">
      <c r="A32" s="367">
        <f t="shared" si="10"/>
        <v>5</v>
      </c>
      <c r="B32" s="284">
        <f t="shared" si="10"/>
        <v>45839</v>
      </c>
      <c r="C32" s="518">
        <f>C10</f>
        <v>31481</v>
      </c>
      <c r="D32" s="382">
        <v>826.46249999999998</v>
      </c>
      <c r="E32" s="519">
        <f>D32/C32</f>
        <v>2.6252739747784377E-2</v>
      </c>
      <c r="F32" s="515">
        <f t="shared" ref="F32:F34" si="13">D10</f>
        <v>2046313</v>
      </c>
      <c r="G32" s="520">
        <f>F32*E32</f>
        <v>53721.322631507894</v>
      </c>
      <c r="H32" s="515">
        <f t="shared" ref="H32:H42" si="14">E10</f>
        <v>2224092</v>
      </c>
      <c r="I32" s="382">
        <v>940886.64875000005</v>
      </c>
      <c r="J32" s="533">
        <f>I32/H32</f>
        <v>0.42304304352068173</v>
      </c>
    </row>
    <row r="33" spans="1:10" s="361" customFormat="1">
      <c r="A33" s="367">
        <f t="shared" si="10"/>
        <v>6</v>
      </c>
      <c r="B33" s="284">
        <f t="shared" si="10"/>
        <v>45870</v>
      </c>
      <c r="C33" s="518">
        <f t="shared" si="10"/>
        <v>32229</v>
      </c>
      <c r="D33" s="382">
        <v>787.19083333333344</v>
      </c>
      <c r="E33" s="519">
        <f t="shared" ref="E33:E34" si="15">D33/C33</f>
        <v>2.4424922688675833E-2</v>
      </c>
      <c r="F33" s="515">
        <f t="shared" si="13"/>
        <v>2018010</v>
      </c>
      <c r="G33" s="520">
        <f t="shared" si="8"/>
        <v>49289.73823497472</v>
      </c>
      <c r="H33" s="515">
        <f t="shared" si="14"/>
        <v>2227523</v>
      </c>
      <c r="I33" s="382">
        <v>891689.72166666668</v>
      </c>
      <c r="J33" s="533">
        <f t="shared" si="9"/>
        <v>0.4003055060112361</v>
      </c>
    </row>
    <row r="34" spans="1:10" s="361" customFormat="1">
      <c r="A34" s="367">
        <f t="shared" si="10"/>
        <v>7</v>
      </c>
      <c r="B34" s="284">
        <f t="shared" si="10"/>
        <v>45901</v>
      </c>
      <c r="C34" s="518">
        <f t="shared" si="10"/>
        <v>28514</v>
      </c>
      <c r="D34" s="382">
        <v>733.98291666666671</v>
      </c>
      <c r="E34" s="519">
        <f t="shared" si="15"/>
        <v>2.5741141778307733E-2</v>
      </c>
      <c r="F34" s="515">
        <f t="shared" si="13"/>
        <v>1981202</v>
      </c>
      <c r="G34" s="520">
        <f t="shared" si="8"/>
        <v>50998.401573466836</v>
      </c>
      <c r="H34" s="515">
        <f t="shared" si="14"/>
        <v>2226396</v>
      </c>
      <c r="I34" s="382">
        <v>838223.06458333333</v>
      </c>
      <c r="J34" s="533">
        <f t="shared" si="9"/>
        <v>0.37649324944139917</v>
      </c>
    </row>
    <row r="35" spans="1:10" s="556" customFormat="1">
      <c r="A35" s="370">
        <f t="shared" si="10"/>
        <v>8</v>
      </c>
      <c r="B35" s="285" t="str">
        <f t="shared" si="10"/>
        <v>2nd Qtr</v>
      </c>
      <c r="C35" s="407">
        <f>SUM(C32:C34)</f>
        <v>92224</v>
      </c>
      <c r="D35" s="383">
        <f>SUM(D32:D34)</f>
        <v>2347.63625</v>
      </c>
      <c r="E35" s="384">
        <f>D35/C35</f>
        <v>2.545580597241499E-2</v>
      </c>
      <c r="F35" s="371">
        <f t="shared" ref="F35" si="16">SUM(F32:F34)</f>
        <v>6045525</v>
      </c>
      <c r="G35" s="383">
        <f>SUM(G32:G34)</f>
        <v>154009.46243994945</v>
      </c>
      <c r="H35" s="371">
        <f t="shared" ref="H35" si="17">SUM(H32:H34)</f>
        <v>6678011</v>
      </c>
      <c r="I35" s="383">
        <f>SUM(I32:I34)</f>
        <v>2670799.4350000001</v>
      </c>
      <c r="J35" s="569">
        <f t="shared" si="9"/>
        <v>0.39993935844070938</v>
      </c>
    </row>
    <row r="36" spans="1:10" s="361" customFormat="1" hidden="1">
      <c r="A36" s="367">
        <f t="shared" si="10"/>
        <v>9</v>
      </c>
      <c r="B36" s="284">
        <f t="shared" si="10"/>
        <v>45931</v>
      </c>
      <c r="C36" s="518">
        <f>C14</f>
        <v>0</v>
      </c>
      <c r="D36" s="382"/>
      <c r="E36" s="519" t="e">
        <f>D36/C36</f>
        <v>#DIV/0!</v>
      </c>
      <c r="F36" s="515">
        <f t="shared" ref="F36:F38" si="18">D14</f>
        <v>0</v>
      </c>
      <c r="G36" s="520" t="e">
        <f>F36*E36</f>
        <v>#DIV/0!</v>
      </c>
      <c r="H36" s="515">
        <f t="shared" si="14"/>
        <v>0</v>
      </c>
      <c r="I36" s="382"/>
      <c r="J36" s="533" t="e">
        <f>I36/H36</f>
        <v>#DIV/0!</v>
      </c>
    </row>
    <row r="37" spans="1:10" s="361" customFormat="1" hidden="1">
      <c r="A37" s="367">
        <f t="shared" si="10"/>
        <v>10</v>
      </c>
      <c r="B37" s="284">
        <f t="shared" si="10"/>
        <v>45962</v>
      </c>
      <c r="C37" s="518">
        <f t="shared" si="10"/>
        <v>0</v>
      </c>
      <c r="D37" s="382"/>
      <c r="E37" s="519" t="e">
        <f t="shared" ref="E37:E38" si="19">D37/C37</f>
        <v>#DIV/0!</v>
      </c>
      <c r="F37" s="515">
        <f t="shared" si="18"/>
        <v>0</v>
      </c>
      <c r="G37" s="520" t="e">
        <f t="shared" ref="G37:G38" si="20">F37*E37</f>
        <v>#DIV/0!</v>
      </c>
      <c r="H37" s="515">
        <f t="shared" si="14"/>
        <v>0</v>
      </c>
      <c r="I37" s="382"/>
      <c r="J37" s="533" t="e">
        <f t="shared" si="9"/>
        <v>#DIV/0!</v>
      </c>
    </row>
    <row r="38" spans="1:10" s="361" customFormat="1" hidden="1">
      <c r="A38" s="367">
        <f t="shared" si="10"/>
        <v>11</v>
      </c>
      <c r="B38" s="284">
        <f t="shared" si="10"/>
        <v>45992</v>
      </c>
      <c r="C38" s="518">
        <f t="shared" si="10"/>
        <v>0</v>
      </c>
      <c r="D38" s="382"/>
      <c r="E38" s="519" t="e">
        <f t="shared" si="19"/>
        <v>#DIV/0!</v>
      </c>
      <c r="F38" s="515">
        <f t="shared" si="18"/>
        <v>0</v>
      </c>
      <c r="G38" s="520" t="e">
        <f t="shared" si="20"/>
        <v>#DIV/0!</v>
      </c>
      <c r="H38" s="515">
        <f t="shared" si="14"/>
        <v>0</v>
      </c>
      <c r="I38" s="382"/>
      <c r="J38" s="533" t="e">
        <f t="shared" si="9"/>
        <v>#DIV/0!</v>
      </c>
    </row>
    <row r="39" spans="1:10" s="556" customFormat="1" ht="13.5" hidden="1" thickBot="1">
      <c r="A39" s="460">
        <f t="shared" si="10"/>
        <v>12</v>
      </c>
      <c r="B39" s="461" t="str">
        <f t="shared" si="10"/>
        <v>3rd Qtr</v>
      </c>
      <c r="C39" s="462">
        <f>SUM(C36:C38)</f>
        <v>0</v>
      </c>
      <c r="D39" s="471">
        <f>SUM(D36:D38)</f>
        <v>0</v>
      </c>
      <c r="E39" s="472" t="e">
        <f>D39/C39</f>
        <v>#DIV/0!</v>
      </c>
      <c r="F39" s="462">
        <f t="shared" ref="F39" si="21">SUM(F36:F38)</f>
        <v>0</v>
      </c>
      <c r="G39" s="471" t="e">
        <f>SUM(G36:G38)</f>
        <v>#DIV/0!</v>
      </c>
      <c r="H39" s="462">
        <f t="shared" ref="H39" si="22">SUM(H36:H38)</f>
        <v>0</v>
      </c>
      <c r="I39" s="471">
        <f>SUM(I36:I38)</f>
        <v>0</v>
      </c>
      <c r="J39" s="473" t="e">
        <f t="shared" si="9"/>
        <v>#DIV/0!</v>
      </c>
    </row>
    <row r="40" spans="1:10" s="361" customFormat="1" hidden="1">
      <c r="A40" s="457">
        <f t="shared" si="10"/>
        <v>13</v>
      </c>
      <c r="B40" s="458">
        <f t="shared" si="10"/>
        <v>46023</v>
      </c>
      <c r="C40" s="610">
        <f>C18</f>
        <v>0</v>
      </c>
      <c r="D40" s="469"/>
      <c r="E40" s="530" t="e">
        <f>D40/C40</f>
        <v>#DIV/0!</v>
      </c>
      <c r="F40" s="529">
        <f t="shared" ref="F40:F42" si="23">D18</f>
        <v>0</v>
      </c>
      <c r="G40" s="531" t="e">
        <f>F40*E40</f>
        <v>#DIV/0!</v>
      </c>
      <c r="H40" s="532">
        <f t="shared" si="14"/>
        <v>0</v>
      </c>
      <c r="I40" s="469"/>
      <c r="J40" s="531" t="e">
        <f>I40/H40</f>
        <v>#DIV/0!</v>
      </c>
    </row>
    <row r="41" spans="1:10" s="361" customFormat="1" hidden="1">
      <c r="A41" s="367">
        <f t="shared" si="10"/>
        <v>14</v>
      </c>
      <c r="B41" s="284">
        <f t="shared" si="10"/>
        <v>46054</v>
      </c>
      <c r="C41" s="518">
        <f t="shared" si="10"/>
        <v>0</v>
      </c>
      <c r="D41" s="382"/>
      <c r="E41" s="519" t="e">
        <f t="shared" ref="E41:E42" si="24">D41/C41</f>
        <v>#DIV/0!</v>
      </c>
      <c r="F41" s="515">
        <f t="shared" si="23"/>
        <v>0</v>
      </c>
      <c r="G41" s="520" t="e">
        <f t="shared" ref="G41:G42" si="25">F41*E41</f>
        <v>#DIV/0!</v>
      </c>
      <c r="H41" s="521">
        <f t="shared" si="14"/>
        <v>0</v>
      </c>
      <c r="I41" s="382"/>
      <c r="J41" s="520" t="e">
        <f t="shared" si="9"/>
        <v>#DIV/0!</v>
      </c>
    </row>
    <row r="42" spans="1:10" s="361" customFormat="1" hidden="1">
      <c r="A42" s="367">
        <f t="shared" si="10"/>
        <v>15</v>
      </c>
      <c r="B42" s="284">
        <f t="shared" si="10"/>
        <v>46082</v>
      </c>
      <c r="C42" s="518">
        <f t="shared" si="10"/>
        <v>0</v>
      </c>
      <c r="D42" s="382"/>
      <c r="E42" s="519" t="e">
        <f t="shared" si="24"/>
        <v>#DIV/0!</v>
      </c>
      <c r="F42" s="515">
        <f t="shared" si="23"/>
        <v>0</v>
      </c>
      <c r="G42" s="520" t="e">
        <f t="shared" si="25"/>
        <v>#DIV/0!</v>
      </c>
      <c r="H42" s="521">
        <f t="shared" si="14"/>
        <v>0</v>
      </c>
      <c r="I42" s="382"/>
      <c r="J42" s="520" t="e">
        <f t="shared" si="9"/>
        <v>#DIV/0!</v>
      </c>
    </row>
    <row r="43" spans="1:10" s="556" customFormat="1" hidden="1">
      <c r="A43" s="370">
        <f t="shared" si="10"/>
        <v>16</v>
      </c>
      <c r="B43" s="285" t="str">
        <f t="shared" si="10"/>
        <v>4th Qtr</v>
      </c>
      <c r="C43" s="371">
        <f>SUM(C40:C42)</f>
        <v>0</v>
      </c>
      <c r="D43" s="383">
        <f>SUM(D40:D42)</f>
        <v>0</v>
      </c>
      <c r="E43" s="384" t="e">
        <f>D43/C43</f>
        <v>#DIV/0!</v>
      </c>
      <c r="F43" s="371">
        <f t="shared" ref="F43" si="26">SUM(F40:F42)</f>
        <v>0</v>
      </c>
      <c r="G43" s="383" t="e">
        <f>SUM(G40:G42)</f>
        <v>#DIV/0!</v>
      </c>
      <c r="H43" s="371">
        <f t="shared" ref="H43" si="27">SUM(H40:H42)</f>
        <v>0</v>
      </c>
      <c r="I43" s="383">
        <f>SUM(I40:I42)</f>
        <v>0</v>
      </c>
      <c r="J43" s="383" t="e">
        <f t="shared" si="9"/>
        <v>#DIV/0!</v>
      </c>
    </row>
    <row r="44" spans="1:10" s="556" customFormat="1" ht="15" hidden="1" customHeight="1">
      <c r="A44" s="550">
        <f t="shared" si="10"/>
        <v>0</v>
      </c>
      <c r="B44" s="551" t="str">
        <f t="shared" si="10"/>
        <v>Yearly Data</v>
      </c>
      <c r="C44" s="603">
        <f>C31+C35+C39+C43</f>
        <v>181001</v>
      </c>
      <c r="D44" s="604">
        <f>D31+D35+D39+D43</f>
        <v>5568.2033333333329</v>
      </c>
      <c r="E44" s="605">
        <f>D44/C44</f>
        <v>3.0763384364358944E-2</v>
      </c>
      <c r="F44" s="603">
        <f>F31+F35+F39+F43</f>
        <v>12123490</v>
      </c>
      <c r="G44" s="604" t="e">
        <f>G31+G35+G39+G43</f>
        <v>#DIV/0!</v>
      </c>
      <c r="H44" s="606">
        <f>H31+H35+H39+H43</f>
        <v>13314993</v>
      </c>
      <c r="I44" s="604">
        <f>I31+I35+I39+I43</f>
        <v>6512651.0187500007</v>
      </c>
      <c r="J44" s="604">
        <f t="shared" si="9"/>
        <v>0.48912162543006976</v>
      </c>
    </row>
    <row r="45" spans="1:10" s="361" customFormat="1" ht="15.75" thickBot="1">
      <c r="A45" s="377"/>
      <c r="B45" s="400"/>
      <c r="C45" s="401"/>
      <c r="D45" s="401"/>
      <c r="E45" s="401"/>
      <c r="F45" s="402"/>
      <c r="G45" s="366"/>
      <c r="H45" s="366"/>
      <c r="I45" s="366"/>
      <c r="J45" s="366"/>
    </row>
    <row r="46" spans="1:10" s="361" customFormat="1" ht="20.25" customHeight="1">
      <c r="A46" s="728" t="s">
        <v>2192</v>
      </c>
      <c r="B46" s="729"/>
      <c r="C46" s="729"/>
      <c r="D46" s="729"/>
      <c r="E46" s="729"/>
      <c r="F46" s="729"/>
      <c r="G46" s="729"/>
      <c r="H46" s="730"/>
    </row>
    <row r="47" spans="1:10" s="361" customFormat="1" ht="114.75">
      <c r="A47" s="362" t="s">
        <v>1762</v>
      </c>
      <c r="B47" s="363" t="s">
        <v>1717</v>
      </c>
      <c r="C47" s="381" t="s">
        <v>2107</v>
      </c>
      <c r="D47" s="381" t="s">
        <v>2108</v>
      </c>
      <c r="E47" s="381" t="s">
        <v>2109</v>
      </c>
      <c r="F47" s="381" t="s">
        <v>2100</v>
      </c>
      <c r="G47" s="364" t="s">
        <v>2110</v>
      </c>
      <c r="H47" s="386" t="s">
        <v>2111</v>
      </c>
    </row>
    <row r="48" spans="1:10" s="361" customFormat="1">
      <c r="A48" s="367">
        <v>1</v>
      </c>
      <c r="B48" s="368">
        <v>2</v>
      </c>
      <c r="C48" s="368">
        <v>3</v>
      </c>
      <c r="D48" s="368">
        <v>4</v>
      </c>
      <c r="E48" s="368" t="s">
        <v>1962</v>
      </c>
      <c r="F48" s="368">
        <v>6</v>
      </c>
      <c r="G48" s="368" t="s">
        <v>2112</v>
      </c>
      <c r="H48" s="387" t="s">
        <v>1963</v>
      </c>
    </row>
    <row r="49" spans="1:8" s="361" customFormat="1" hidden="1">
      <c r="A49" s="367">
        <f>A28</f>
        <v>1</v>
      </c>
      <c r="B49" s="284">
        <f>B28</f>
        <v>45748</v>
      </c>
      <c r="C49" s="369">
        <v>14777</v>
      </c>
      <c r="D49" s="369">
        <v>1995716</v>
      </c>
      <c r="E49" s="526">
        <f>C49*D49</f>
        <v>29490695332</v>
      </c>
      <c r="F49" s="534">
        <f>E6</f>
        <v>2207153</v>
      </c>
      <c r="G49" s="406">
        <v>19569883</v>
      </c>
      <c r="H49" s="528">
        <f>G49/F49</f>
        <v>8.866572910894714</v>
      </c>
    </row>
    <row r="50" spans="1:8" s="361" customFormat="1" hidden="1">
      <c r="A50" s="367">
        <f t="shared" ref="A50:B65" si="28">A29</f>
        <v>2</v>
      </c>
      <c r="B50" s="284">
        <f t="shared" si="28"/>
        <v>45778</v>
      </c>
      <c r="C50" s="369">
        <v>23400</v>
      </c>
      <c r="D50" s="369">
        <v>1995800</v>
      </c>
      <c r="E50" s="526">
        <f t="shared" ref="E50:E65" si="29">C50*D50</f>
        <v>46701720000</v>
      </c>
      <c r="F50" s="534">
        <f t="shared" ref="F50:F63" si="30">E7</f>
        <v>2210133</v>
      </c>
      <c r="G50" s="406">
        <v>30565855</v>
      </c>
      <c r="H50" s="528">
        <f t="shared" ref="H50:H65" si="31">G50/F50</f>
        <v>13.829871324485902</v>
      </c>
    </row>
    <row r="51" spans="1:8" s="361" customFormat="1" hidden="1">
      <c r="A51" s="367">
        <f t="shared" si="28"/>
        <v>3</v>
      </c>
      <c r="B51" s="284">
        <f t="shared" si="28"/>
        <v>45809</v>
      </c>
      <c r="C51" s="369">
        <v>21796</v>
      </c>
      <c r="D51" s="369">
        <v>1942898</v>
      </c>
      <c r="E51" s="526">
        <f t="shared" si="29"/>
        <v>42347404808</v>
      </c>
      <c r="F51" s="534">
        <f t="shared" si="30"/>
        <v>2219696</v>
      </c>
      <c r="G51" s="406">
        <v>28827064</v>
      </c>
      <c r="H51" s="528">
        <f t="shared" si="31"/>
        <v>12.986942356070381</v>
      </c>
    </row>
    <row r="52" spans="1:8" s="556" customFormat="1" ht="13.5" hidden="1" thickBot="1">
      <c r="A52" s="460">
        <f t="shared" si="28"/>
        <v>4</v>
      </c>
      <c r="B52" s="461" t="str">
        <f t="shared" si="28"/>
        <v>1st Qtr</v>
      </c>
      <c r="C52" s="462">
        <f>SUM(C49:C51)</f>
        <v>59973</v>
      </c>
      <c r="D52" s="462">
        <f t="shared" ref="D52:G52" si="32">SUM(D49:D51)</f>
        <v>5934414</v>
      </c>
      <c r="E52" s="462">
        <f t="shared" si="29"/>
        <v>355904610822</v>
      </c>
      <c r="F52" s="462">
        <f t="shared" si="32"/>
        <v>6636982</v>
      </c>
      <c r="G52" s="462">
        <f t="shared" si="32"/>
        <v>78962802</v>
      </c>
      <c r="H52" s="463">
        <f t="shared" si="31"/>
        <v>11.897395834431975</v>
      </c>
    </row>
    <row r="53" spans="1:8" s="361" customFormat="1">
      <c r="A53" s="457">
        <f t="shared" si="28"/>
        <v>5</v>
      </c>
      <c r="B53" s="458">
        <f t="shared" si="28"/>
        <v>45839</v>
      </c>
      <c r="C53" s="459">
        <v>18014</v>
      </c>
      <c r="D53" s="459">
        <v>1934752</v>
      </c>
      <c r="E53" s="534">
        <f t="shared" si="29"/>
        <v>34852622528</v>
      </c>
      <c r="F53" s="534">
        <f t="shared" si="30"/>
        <v>2224092</v>
      </c>
      <c r="G53" s="459">
        <v>23031498</v>
      </c>
      <c r="H53" s="567">
        <f t="shared" si="31"/>
        <v>10.355461015101893</v>
      </c>
    </row>
    <row r="54" spans="1:8" s="361" customFormat="1">
      <c r="A54" s="367">
        <f t="shared" si="28"/>
        <v>6</v>
      </c>
      <c r="B54" s="284">
        <f t="shared" si="28"/>
        <v>45870</v>
      </c>
      <c r="C54" s="368">
        <v>21144</v>
      </c>
      <c r="D54" s="368">
        <v>1983057</v>
      </c>
      <c r="E54" s="526">
        <f t="shared" si="29"/>
        <v>41929757208</v>
      </c>
      <c r="F54" s="526">
        <f t="shared" si="30"/>
        <v>2227523</v>
      </c>
      <c r="G54" s="368">
        <v>27537211</v>
      </c>
      <c r="H54" s="528">
        <f t="shared" si="31"/>
        <v>12.362256641121101</v>
      </c>
    </row>
    <row r="55" spans="1:8" s="361" customFormat="1">
      <c r="A55" s="367">
        <f t="shared" si="28"/>
        <v>7</v>
      </c>
      <c r="B55" s="284">
        <f t="shared" si="28"/>
        <v>45901</v>
      </c>
      <c r="C55" s="368">
        <v>19211</v>
      </c>
      <c r="D55" s="368">
        <v>1975309</v>
      </c>
      <c r="E55" s="526">
        <f t="shared" si="29"/>
        <v>37947661199</v>
      </c>
      <c r="F55" s="526">
        <f t="shared" si="30"/>
        <v>2226396</v>
      </c>
      <c r="G55" s="368">
        <v>24823883</v>
      </c>
      <c r="H55" s="528">
        <f t="shared" si="31"/>
        <v>11.149805784775035</v>
      </c>
    </row>
    <row r="56" spans="1:8" s="556" customFormat="1">
      <c r="A56" s="370">
        <f t="shared" si="28"/>
        <v>8</v>
      </c>
      <c r="B56" s="285" t="str">
        <f t="shared" si="28"/>
        <v>2nd Qtr</v>
      </c>
      <c r="C56" s="371">
        <f>SUM(C53:C55)</f>
        <v>58369</v>
      </c>
      <c r="D56" s="371">
        <f t="shared" ref="D56" si="33">SUM(D53:D55)</f>
        <v>5893118</v>
      </c>
      <c r="E56" s="371">
        <f t="shared" si="29"/>
        <v>343975404542</v>
      </c>
      <c r="F56" s="371">
        <f t="shared" ref="F56:G56" si="34">SUM(F53:F55)</f>
        <v>6678011</v>
      </c>
      <c r="G56" s="371">
        <f t="shared" si="34"/>
        <v>75392592</v>
      </c>
      <c r="H56" s="568">
        <f t="shared" si="31"/>
        <v>11.289677719907919</v>
      </c>
    </row>
    <row r="57" spans="1:8" s="361" customFormat="1" hidden="1">
      <c r="A57" s="367">
        <f t="shared" si="28"/>
        <v>9</v>
      </c>
      <c r="B57" s="284">
        <f t="shared" si="28"/>
        <v>45931</v>
      </c>
      <c r="C57" s="368"/>
      <c r="D57" s="368"/>
      <c r="E57" s="526">
        <f t="shared" si="29"/>
        <v>0</v>
      </c>
      <c r="F57" s="526">
        <f t="shared" si="30"/>
        <v>0</v>
      </c>
      <c r="G57" s="368"/>
      <c r="H57" s="528" t="e">
        <f t="shared" si="31"/>
        <v>#DIV/0!</v>
      </c>
    </row>
    <row r="58" spans="1:8" s="361" customFormat="1" hidden="1">
      <c r="A58" s="367">
        <f t="shared" si="28"/>
        <v>10</v>
      </c>
      <c r="B58" s="284">
        <f t="shared" si="28"/>
        <v>45962</v>
      </c>
      <c r="C58" s="368"/>
      <c r="D58" s="368"/>
      <c r="E58" s="526">
        <f t="shared" si="29"/>
        <v>0</v>
      </c>
      <c r="F58" s="526">
        <f t="shared" si="30"/>
        <v>0</v>
      </c>
      <c r="G58" s="368"/>
      <c r="H58" s="528" t="e">
        <f t="shared" si="31"/>
        <v>#DIV/0!</v>
      </c>
    </row>
    <row r="59" spans="1:8" s="361" customFormat="1" hidden="1">
      <c r="A59" s="367">
        <f t="shared" si="28"/>
        <v>11</v>
      </c>
      <c r="B59" s="284">
        <f t="shared" si="28"/>
        <v>45992</v>
      </c>
      <c r="C59" s="368"/>
      <c r="D59" s="368"/>
      <c r="E59" s="526">
        <f t="shared" si="29"/>
        <v>0</v>
      </c>
      <c r="F59" s="526">
        <f t="shared" si="30"/>
        <v>0</v>
      </c>
      <c r="G59" s="368"/>
      <c r="H59" s="528" t="e">
        <f t="shared" si="31"/>
        <v>#DIV/0!</v>
      </c>
    </row>
    <row r="60" spans="1:8" s="556" customFormat="1" ht="13.5" hidden="1" thickBot="1">
      <c r="A60" s="460">
        <f t="shared" si="28"/>
        <v>12</v>
      </c>
      <c r="B60" s="461" t="str">
        <f t="shared" si="28"/>
        <v>3rd Qtr</v>
      </c>
      <c r="C60" s="462">
        <f>SUM(C57:C59)</f>
        <v>0</v>
      </c>
      <c r="D60" s="462">
        <f t="shared" ref="D60" si="35">SUM(D57:D59)</f>
        <v>0</v>
      </c>
      <c r="E60" s="462">
        <f t="shared" si="29"/>
        <v>0</v>
      </c>
      <c r="F60" s="462">
        <f t="shared" ref="F60:G60" si="36">SUM(F57:F59)</f>
        <v>0</v>
      </c>
      <c r="G60" s="462">
        <f t="shared" si="36"/>
        <v>0</v>
      </c>
      <c r="H60" s="463" t="e">
        <f t="shared" si="31"/>
        <v>#DIV/0!</v>
      </c>
    </row>
    <row r="61" spans="1:8" s="361" customFormat="1" hidden="1">
      <c r="A61" s="457">
        <f t="shared" si="28"/>
        <v>13</v>
      </c>
      <c r="B61" s="458">
        <f t="shared" si="28"/>
        <v>46023</v>
      </c>
      <c r="C61" s="459"/>
      <c r="D61" s="459"/>
      <c r="E61" s="534">
        <f t="shared" si="29"/>
        <v>0</v>
      </c>
      <c r="F61" s="534">
        <f t="shared" si="30"/>
        <v>0</v>
      </c>
      <c r="G61" s="459"/>
      <c r="H61" s="529" t="e">
        <f t="shared" si="31"/>
        <v>#DIV/0!</v>
      </c>
    </row>
    <row r="62" spans="1:8" s="361" customFormat="1" ht="15" hidden="1">
      <c r="A62" s="367">
        <f t="shared" si="28"/>
        <v>14</v>
      </c>
      <c r="B62" s="284">
        <f t="shared" si="28"/>
        <v>46054</v>
      </c>
      <c r="C62" s="459"/>
      <c r="D62" s="459"/>
      <c r="E62" s="517">
        <f t="shared" si="29"/>
        <v>0</v>
      </c>
      <c r="F62" s="526">
        <f t="shared" si="30"/>
        <v>0</v>
      </c>
      <c r="G62" s="459"/>
      <c r="H62" s="516" t="e">
        <f t="shared" si="31"/>
        <v>#DIV/0!</v>
      </c>
    </row>
    <row r="63" spans="1:8" s="361" customFormat="1" ht="15" hidden="1">
      <c r="A63" s="367">
        <f t="shared" si="28"/>
        <v>15</v>
      </c>
      <c r="B63" s="284">
        <f t="shared" si="28"/>
        <v>46082</v>
      </c>
      <c r="C63" s="459"/>
      <c r="D63" s="459"/>
      <c r="E63" s="517">
        <f t="shared" si="29"/>
        <v>0</v>
      </c>
      <c r="F63" s="526">
        <f t="shared" si="30"/>
        <v>0</v>
      </c>
      <c r="G63" s="459"/>
      <c r="H63" s="516" t="e">
        <f t="shared" si="31"/>
        <v>#DIV/0!</v>
      </c>
    </row>
    <row r="64" spans="1:8" s="556" customFormat="1" hidden="1">
      <c r="A64" s="370">
        <f t="shared" si="28"/>
        <v>16</v>
      </c>
      <c r="B64" s="285" t="str">
        <f t="shared" si="28"/>
        <v>4th Qtr</v>
      </c>
      <c r="C64" s="371">
        <f>SUM(C61:C63)</f>
        <v>0</v>
      </c>
      <c r="D64" s="371">
        <f t="shared" ref="D64" si="37">SUM(D61:D63)</f>
        <v>0</v>
      </c>
      <c r="E64" s="371">
        <f t="shared" si="29"/>
        <v>0</v>
      </c>
      <c r="F64" s="371">
        <f t="shared" ref="F64:G64" si="38">SUM(F61:F63)</f>
        <v>0</v>
      </c>
      <c r="G64" s="371">
        <f t="shared" si="38"/>
        <v>0</v>
      </c>
      <c r="H64" s="372" t="e">
        <f t="shared" ref="H64" si="39">G64/F64</f>
        <v>#DIV/0!</v>
      </c>
    </row>
    <row r="65" spans="1:11" s="558" customFormat="1" ht="15" hidden="1" customHeight="1">
      <c r="A65" s="550">
        <f t="shared" si="28"/>
        <v>0</v>
      </c>
      <c r="B65" s="551" t="str">
        <f t="shared" si="28"/>
        <v>Yearly Data</v>
      </c>
      <c r="C65" s="608">
        <f>C52+C56+C60+C64</f>
        <v>118342</v>
      </c>
      <c r="D65" s="608">
        <f t="shared" ref="D65:G65" si="40">D52+D56+D60+D64</f>
        <v>11827532</v>
      </c>
      <c r="E65" s="608">
        <f t="shared" si="29"/>
        <v>1399693791944</v>
      </c>
      <c r="F65" s="608">
        <f t="shared" si="40"/>
        <v>13314993</v>
      </c>
      <c r="G65" s="608">
        <f t="shared" si="40"/>
        <v>154355394</v>
      </c>
      <c r="H65" s="609">
        <f t="shared" si="31"/>
        <v>11.592600461750148</v>
      </c>
    </row>
    <row r="66" spans="1:11" ht="15">
      <c r="A66" s="400"/>
      <c r="B66" s="400"/>
      <c r="C66" s="401"/>
      <c r="D66" s="401"/>
      <c r="E66" s="401"/>
      <c r="F66" s="402"/>
      <c r="G66" s="366"/>
      <c r="H66" s="402"/>
    </row>
    <row r="67" spans="1:11" ht="13.5" thickBot="1">
      <c r="K67" s="388"/>
    </row>
    <row r="68" spans="1:11" ht="39" customHeight="1">
      <c r="A68" s="728" t="s">
        <v>2193</v>
      </c>
      <c r="B68" s="729"/>
      <c r="C68" s="729"/>
      <c r="D68" s="729"/>
      <c r="E68" s="729"/>
      <c r="F68" s="730"/>
    </row>
    <row r="69" spans="1:11" ht="102">
      <c r="A69" s="362" t="s">
        <v>1762</v>
      </c>
      <c r="B69" s="363" t="s">
        <v>1717</v>
      </c>
      <c r="C69" s="381" t="s">
        <v>2114</v>
      </c>
      <c r="D69" s="381" t="s">
        <v>2115</v>
      </c>
      <c r="E69" s="381" t="s">
        <v>2116</v>
      </c>
      <c r="F69" s="465" t="s">
        <v>2117</v>
      </c>
    </row>
    <row r="70" spans="1:11" ht="25.5">
      <c r="A70" s="362">
        <v>1</v>
      </c>
      <c r="B70" s="363">
        <v>2</v>
      </c>
      <c r="C70" s="381">
        <v>3</v>
      </c>
      <c r="D70" s="381">
        <v>4</v>
      </c>
      <c r="E70" s="381">
        <v>5</v>
      </c>
      <c r="F70" s="465" t="s">
        <v>2118</v>
      </c>
    </row>
    <row r="71" spans="1:11" hidden="1">
      <c r="A71" s="367">
        <f>A49</f>
        <v>1</v>
      </c>
      <c r="B71" s="284">
        <f>B49</f>
        <v>45748</v>
      </c>
      <c r="C71" s="514">
        <f>F6</f>
        <v>20020108</v>
      </c>
      <c r="D71" s="389">
        <v>53878.456140081049</v>
      </c>
      <c r="E71" s="514">
        <f>D6</f>
        <v>2011457</v>
      </c>
      <c r="F71" s="536">
        <f>(D71*E71)/(C71*E71)</f>
        <v>2.6912170573745683E-3</v>
      </c>
    </row>
    <row r="72" spans="1:11" hidden="1">
      <c r="A72" s="367">
        <f t="shared" ref="A72:B87" si="41">A50</f>
        <v>2</v>
      </c>
      <c r="B72" s="284">
        <f t="shared" si="41"/>
        <v>45778</v>
      </c>
      <c r="C72" s="514">
        <f t="shared" ref="C72:C73" si="42">F7</f>
        <v>45439828</v>
      </c>
      <c r="D72" s="389">
        <v>166191.35341315981</v>
      </c>
      <c r="E72" s="514">
        <f t="shared" ref="E72:E73" si="43">D7</f>
        <v>2026725</v>
      </c>
      <c r="F72" s="536">
        <f t="shared" ref="F72:F86" si="44">(D72*E72)/(C72*E72)</f>
        <v>3.6573939807421764E-3</v>
      </c>
    </row>
    <row r="73" spans="1:11" hidden="1">
      <c r="A73" s="367">
        <f t="shared" si="41"/>
        <v>3</v>
      </c>
      <c r="B73" s="284">
        <f t="shared" si="41"/>
        <v>45809</v>
      </c>
      <c r="C73" s="514">
        <f t="shared" si="42"/>
        <v>39960801</v>
      </c>
      <c r="D73" s="389">
        <v>91861.793623770849</v>
      </c>
      <c r="E73" s="514">
        <f t="shared" si="43"/>
        <v>2039783</v>
      </c>
      <c r="F73" s="536">
        <f t="shared" si="44"/>
        <v>2.2987976047770128E-3</v>
      </c>
    </row>
    <row r="74" spans="1:11" hidden="1">
      <c r="A74" s="370">
        <f t="shared" si="41"/>
        <v>4</v>
      </c>
      <c r="B74" s="285" t="str">
        <f t="shared" si="41"/>
        <v>1st Qtr</v>
      </c>
      <c r="C74" s="408">
        <f>SUM(C71:C73)</f>
        <v>105420737</v>
      </c>
      <c r="D74" s="391">
        <f t="shared" ref="D74:E74" si="45">SUM(D71:D73)</f>
        <v>311931.60317701171</v>
      </c>
      <c r="E74" s="390">
        <f t="shared" si="45"/>
        <v>6077965</v>
      </c>
      <c r="F74" s="539">
        <f t="shared" si="44"/>
        <v>2.9589207214232595E-3</v>
      </c>
    </row>
    <row r="75" spans="1:11">
      <c r="A75" s="367">
        <f t="shared" si="41"/>
        <v>5</v>
      </c>
      <c r="B75" s="284">
        <f t="shared" si="41"/>
        <v>45839</v>
      </c>
      <c r="C75" s="513">
        <f>F10</f>
        <v>36793806</v>
      </c>
      <c r="D75" s="389">
        <v>93335.3442943056</v>
      </c>
      <c r="E75" s="513">
        <f t="shared" ref="E75:E85" si="46">D10</f>
        <v>2046313</v>
      </c>
      <c r="F75" s="536">
        <f t="shared" si="44"/>
        <v>2.5367134972203091E-3</v>
      </c>
    </row>
    <row r="76" spans="1:11">
      <c r="A76" s="367">
        <f t="shared" si="41"/>
        <v>6</v>
      </c>
      <c r="B76" s="284">
        <f t="shared" si="41"/>
        <v>45870</v>
      </c>
      <c r="C76" s="513">
        <f>F11</f>
        <v>36828211</v>
      </c>
      <c r="D76" s="389">
        <v>94449.582816226815</v>
      </c>
      <c r="E76" s="513">
        <f t="shared" si="46"/>
        <v>2018010</v>
      </c>
      <c r="F76" s="536">
        <f t="shared" si="44"/>
        <v>2.5645987206988365E-3</v>
      </c>
    </row>
    <row r="77" spans="1:11">
      <c r="A77" s="367">
        <f t="shared" si="41"/>
        <v>7</v>
      </c>
      <c r="B77" s="284">
        <f t="shared" si="41"/>
        <v>45901</v>
      </c>
      <c r="C77" s="513">
        <f>F12</f>
        <v>32680962</v>
      </c>
      <c r="D77" s="389">
        <v>92337.846071122767</v>
      </c>
      <c r="E77" s="513">
        <f t="shared" si="46"/>
        <v>1981202</v>
      </c>
      <c r="F77" s="536">
        <f t="shared" si="44"/>
        <v>2.8254323135017494E-3</v>
      </c>
    </row>
    <row r="78" spans="1:11">
      <c r="A78" s="370">
        <f t="shared" si="41"/>
        <v>8</v>
      </c>
      <c r="B78" s="285" t="str">
        <f t="shared" si="41"/>
        <v>2nd Qtr</v>
      </c>
      <c r="C78" s="390">
        <f>SUM(C75:C77)</f>
        <v>106302979</v>
      </c>
      <c r="D78" s="391">
        <f t="shared" ref="D78:E78" si="47">SUM(D75:D77)</f>
        <v>280122.77318165521</v>
      </c>
      <c r="E78" s="390">
        <f t="shared" si="47"/>
        <v>6045525</v>
      </c>
      <c r="F78" s="539">
        <f t="shared" si="44"/>
        <v>2.6351356830898896E-3</v>
      </c>
    </row>
    <row r="79" spans="1:11" hidden="1">
      <c r="A79" s="367">
        <f t="shared" si="41"/>
        <v>9</v>
      </c>
      <c r="B79" s="284">
        <f t="shared" si="41"/>
        <v>45931</v>
      </c>
      <c r="C79" s="513">
        <f>F14</f>
        <v>0</v>
      </c>
      <c r="D79" s="389"/>
      <c r="E79" s="513">
        <f t="shared" si="46"/>
        <v>0</v>
      </c>
      <c r="F79" s="536" t="e">
        <f t="shared" si="44"/>
        <v>#DIV/0!</v>
      </c>
    </row>
    <row r="80" spans="1:11" hidden="1">
      <c r="A80" s="367">
        <f t="shared" si="41"/>
        <v>10</v>
      </c>
      <c r="B80" s="284">
        <f t="shared" si="41"/>
        <v>45962</v>
      </c>
      <c r="C80" s="513">
        <f>F15</f>
        <v>0</v>
      </c>
      <c r="D80" s="389"/>
      <c r="E80" s="513">
        <f t="shared" si="46"/>
        <v>0</v>
      </c>
      <c r="F80" s="536" t="e">
        <f t="shared" si="44"/>
        <v>#DIV/0!</v>
      </c>
    </row>
    <row r="81" spans="1:6" hidden="1">
      <c r="A81" s="367">
        <f t="shared" si="41"/>
        <v>11</v>
      </c>
      <c r="B81" s="284">
        <f t="shared" si="41"/>
        <v>45992</v>
      </c>
      <c r="C81" s="513">
        <f>F16</f>
        <v>0</v>
      </c>
      <c r="D81" s="389"/>
      <c r="E81" s="513">
        <f t="shared" si="46"/>
        <v>0</v>
      </c>
      <c r="F81" s="536" t="e">
        <f t="shared" si="44"/>
        <v>#DIV/0!</v>
      </c>
    </row>
    <row r="82" spans="1:6" ht="13.5" hidden="1" thickBot="1">
      <c r="A82" s="460">
        <f t="shared" si="41"/>
        <v>12</v>
      </c>
      <c r="B82" s="461" t="str">
        <f t="shared" si="41"/>
        <v>3rd Qtr</v>
      </c>
      <c r="C82" s="467">
        <f>SUM(C79:C81)</f>
        <v>0</v>
      </c>
      <c r="D82" s="466">
        <f t="shared" ref="D82:E82" si="48">SUM(D79:D81)</f>
        <v>0</v>
      </c>
      <c r="E82" s="467">
        <f t="shared" si="48"/>
        <v>0</v>
      </c>
      <c r="F82" s="468" t="e">
        <f t="shared" si="44"/>
        <v>#DIV/0!</v>
      </c>
    </row>
    <row r="83" spans="1:6" hidden="1">
      <c r="A83" s="457">
        <f t="shared" si="41"/>
        <v>13</v>
      </c>
      <c r="B83" s="458">
        <f t="shared" si="41"/>
        <v>46023</v>
      </c>
      <c r="C83" s="535">
        <f>F18</f>
        <v>0</v>
      </c>
      <c r="D83" s="600"/>
      <c r="E83" s="535">
        <f t="shared" si="46"/>
        <v>0</v>
      </c>
      <c r="F83" s="536" t="e">
        <f t="shared" si="44"/>
        <v>#DIV/0!</v>
      </c>
    </row>
    <row r="84" spans="1:6" hidden="1">
      <c r="A84" s="367">
        <f t="shared" si="41"/>
        <v>14</v>
      </c>
      <c r="B84" s="284">
        <f t="shared" si="41"/>
        <v>46054</v>
      </c>
      <c r="C84" s="513">
        <f>F19</f>
        <v>0</v>
      </c>
      <c r="D84" s="389"/>
      <c r="E84" s="513">
        <f t="shared" si="46"/>
        <v>0</v>
      </c>
      <c r="F84" s="536" t="e">
        <f t="shared" si="44"/>
        <v>#DIV/0!</v>
      </c>
    </row>
    <row r="85" spans="1:6" hidden="1">
      <c r="A85" s="367">
        <f t="shared" si="41"/>
        <v>15</v>
      </c>
      <c r="B85" s="284">
        <f t="shared" si="41"/>
        <v>46082</v>
      </c>
      <c r="C85" s="513">
        <f>F20</f>
        <v>0</v>
      </c>
      <c r="D85" s="389"/>
      <c r="E85" s="513">
        <f t="shared" si="46"/>
        <v>0</v>
      </c>
      <c r="F85" s="536" t="e">
        <f t="shared" si="44"/>
        <v>#DIV/0!</v>
      </c>
    </row>
    <row r="86" spans="1:6" ht="13.5" hidden="1" thickBot="1">
      <c r="A86" s="370">
        <f t="shared" si="41"/>
        <v>16</v>
      </c>
      <c r="B86" s="285" t="str">
        <f t="shared" si="41"/>
        <v>4th Qtr</v>
      </c>
      <c r="C86" s="390">
        <f>SUM(C83:C85)</f>
        <v>0</v>
      </c>
      <c r="D86" s="391">
        <f t="shared" ref="D86:E86" si="49">SUM(D83:D85)</f>
        <v>0</v>
      </c>
      <c r="E86" s="390">
        <f t="shared" si="49"/>
        <v>0</v>
      </c>
      <c r="F86" s="468" t="e">
        <f t="shared" si="44"/>
        <v>#DIV/0!</v>
      </c>
    </row>
    <row r="87" spans="1:6" ht="13.5" hidden="1" thickBot="1">
      <c r="A87" s="540">
        <f t="shared" si="41"/>
        <v>0</v>
      </c>
      <c r="B87" s="541" t="str">
        <f t="shared" si="41"/>
        <v>Yearly Data</v>
      </c>
      <c r="C87" s="611">
        <f>C74+C78+C82+C86</f>
        <v>211723716</v>
      </c>
      <c r="D87" s="611">
        <f t="shared" ref="D87:E87" si="50">D74+D78+D82+D86</f>
        <v>592054.37635866692</v>
      </c>
      <c r="E87" s="611">
        <f t="shared" si="50"/>
        <v>12123490</v>
      </c>
      <c r="F87" s="612">
        <f>(D87*E87)/(C87*E87)</f>
        <v>2.7963536043296489E-3</v>
      </c>
    </row>
    <row r="88" spans="1:6">
      <c r="A88" s="405"/>
      <c r="B88" s="405"/>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G58" sqref="G58"/>
    </sheetView>
  </sheetViews>
  <sheetFormatPr defaultColWidth="9.140625" defaultRowHeight="12.75"/>
  <cols>
    <col min="1" max="1" width="6.140625" style="360" customWidth="1"/>
    <col min="2" max="2" width="10.7109375" style="360" bestFit="1" customWidth="1"/>
    <col min="3" max="9" width="16.5703125" style="360" customWidth="1"/>
    <col min="10" max="10" width="10.7109375" style="360" customWidth="1"/>
    <col min="11" max="11" width="10.85546875" style="360" bestFit="1" customWidth="1"/>
    <col min="12" max="12" width="9.140625" style="360"/>
    <col min="13" max="13" width="13.42578125" style="360" customWidth="1"/>
    <col min="14" max="14" width="12.28515625" style="360" customWidth="1"/>
    <col min="15" max="15" width="11.85546875" style="360" bestFit="1" customWidth="1"/>
    <col min="16" max="16384" width="9.140625" style="360"/>
  </cols>
  <sheetData>
    <row r="1" spans="1:10" ht="26.25">
      <c r="A1" s="712" t="s">
        <v>2042</v>
      </c>
      <c r="B1" s="713"/>
      <c r="C1" s="713"/>
      <c r="D1" s="713"/>
      <c r="E1" s="713"/>
      <c r="F1" s="713"/>
      <c r="G1" s="713"/>
      <c r="H1" s="713"/>
      <c r="I1" s="713"/>
      <c r="J1" s="713"/>
    </row>
    <row r="2" spans="1:10" ht="15">
      <c r="A2" s="714" t="s">
        <v>2253</v>
      </c>
      <c r="B2" s="715"/>
      <c r="C2" s="715"/>
      <c r="D2" s="715"/>
      <c r="E2" s="715"/>
      <c r="F2" s="715"/>
      <c r="G2" s="715"/>
      <c r="H2" s="715"/>
      <c r="I2" s="715"/>
      <c r="J2" s="715"/>
    </row>
    <row r="3" spans="1:10" s="361" customFormat="1" ht="37.5" customHeight="1" thickBot="1">
      <c r="A3" s="716" t="s">
        <v>2194</v>
      </c>
      <c r="B3" s="717"/>
      <c r="C3" s="717"/>
      <c r="D3" s="717"/>
      <c r="E3" s="717"/>
      <c r="F3" s="717"/>
      <c r="G3" s="717"/>
      <c r="H3" s="717"/>
      <c r="I3" s="717"/>
      <c r="J3" s="717"/>
    </row>
    <row r="4" spans="1:10" s="361" customFormat="1" ht="140.25">
      <c r="A4" s="474" t="s">
        <v>1762</v>
      </c>
      <c r="B4" s="475" t="s">
        <v>1717</v>
      </c>
      <c r="C4" s="476" t="s">
        <v>2088</v>
      </c>
      <c r="D4" s="476" t="s">
        <v>2089</v>
      </c>
      <c r="E4" s="476" t="s">
        <v>2090</v>
      </c>
      <c r="F4" s="477" t="s">
        <v>2091</v>
      </c>
      <c r="G4" s="478" t="s">
        <v>2092</v>
      </c>
      <c r="H4" s="366"/>
    </row>
    <row r="5" spans="1:10" s="361" customFormat="1">
      <c r="A5" s="367">
        <v>1</v>
      </c>
      <c r="B5" s="368">
        <v>2</v>
      </c>
      <c r="C5" s="368">
        <v>3</v>
      </c>
      <c r="D5" s="368">
        <v>4</v>
      </c>
      <c r="E5" s="368">
        <v>5</v>
      </c>
      <c r="F5" s="368" t="s">
        <v>2093</v>
      </c>
      <c r="G5" s="470" t="s">
        <v>2094</v>
      </c>
      <c r="H5" s="366"/>
    </row>
    <row r="6" spans="1:10" s="361" customFormat="1" hidden="1">
      <c r="A6" s="367">
        <f>'SoP 010-013 Overall'!A6</f>
        <v>1</v>
      </c>
      <c r="B6" s="284">
        <f>'SoP 010-013 Overall'!B6</f>
        <v>45748</v>
      </c>
      <c r="C6" s="406">
        <v>5639</v>
      </c>
      <c r="D6" s="406">
        <v>1953787</v>
      </c>
      <c r="E6" s="406">
        <v>2681600</v>
      </c>
      <c r="F6" s="406">
        <v>9460736</v>
      </c>
      <c r="G6" s="528">
        <f>F6/E6</f>
        <v>3.5280190930787589</v>
      </c>
      <c r="H6" s="366"/>
    </row>
    <row r="7" spans="1:10" s="361" customFormat="1" hidden="1">
      <c r="A7" s="367">
        <f>'SoP 010-013 Overall'!A7</f>
        <v>2</v>
      </c>
      <c r="B7" s="284">
        <f>'SoP 010-013 Overall'!B7</f>
        <v>45778</v>
      </c>
      <c r="C7" s="406">
        <v>10929</v>
      </c>
      <c r="D7" s="406">
        <v>2229627</v>
      </c>
      <c r="E7" s="406">
        <v>2689595</v>
      </c>
      <c r="F7" s="406">
        <v>18433760</v>
      </c>
      <c r="G7" s="528">
        <f t="shared" ref="G7:G22" si="0">F7/E7</f>
        <v>6.853730766156243</v>
      </c>
      <c r="H7" s="366"/>
    </row>
    <row r="8" spans="1:10" s="361" customFormat="1" hidden="1">
      <c r="A8" s="367">
        <f>'SoP 010-013 Overall'!A8</f>
        <v>3</v>
      </c>
      <c r="B8" s="284">
        <f>'SoP 010-013 Overall'!B8</f>
        <v>45809</v>
      </c>
      <c r="C8" s="406">
        <v>10609</v>
      </c>
      <c r="D8" s="406">
        <v>2199869</v>
      </c>
      <c r="E8" s="406">
        <v>2694950</v>
      </c>
      <c r="F8" s="406">
        <v>16643663</v>
      </c>
      <c r="G8" s="528">
        <f t="shared" si="0"/>
        <v>6.1758707953765377</v>
      </c>
      <c r="H8" s="366"/>
    </row>
    <row r="9" spans="1:10" s="361" customFormat="1" ht="13.5" hidden="1" thickBot="1">
      <c r="A9" s="460">
        <f>'SoP 010-013 Overall'!A9</f>
        <v>4</v>
      </c>
      <c r="B9" s="461" t="str">
        <f>'SoP 010-013 Overall'!B9</f>
        <v>1st Qtr</v>
      </c>
      <c r="C9" s="462">
        <f>SUM(C6:C8)</f>
        <v>27177</v>
      </c>
      <c r="D9" s="462">
        <f t="shared" ref="D9:F9" si="1">SUM(D6:D8)</f>
        <v>6383283</v>
      </c>
      <c r="E9" s="462">
        <f t="shared" si="1"/>
        <v>8066145</v>
      </c>
      <c r="F9" s="462">
        <f t="shared" si="1"/>
        <v>44538159</v>
      </c>
      <c r="G9" s="463">
        <f t="shared" si="0"/>
        <v>5.5216164599074276</v>
      </c>
      <c r="H9" s="366"/>
    </row>
    <row r="10" spans="1:10" s="361" customFormat="1">
      <c r="A10" s="457">
        <f>'SoP 010-013 Overall'!A10</f>
        <v>5</v>
      </c>
      <c r="B10" s="458">
        <f>'SoP 010-013 Overall'!B10</f>
        <v>45839</v>
      </c>
      <c r="C10" s="459">
        <v>9039</v>
      </c>
      <c r="D10" s="459">
        <v>2010355</v>
      </c>
      <c r="E10" s="459">
        <v>2709149</v>
      </c>
      <c r="F10" s="459">
        <v>13993112</v>
      </c>
      <c r="G10" s="567">
        <f t="shared" si="0"/>
        <v>5.1651319288824649</v>
      </c>
      <c r="H10" s="366"/>
    </row>
    <row r="11" spans="1:10" s="361" customFormat="1">
      <c r="A11" s="367">
        <f>'SoP 010-013 Overall'!A11</f>
        <v>6</v>
      </c>
      <c r="B11" s="284">
        <f>'SoP 010-013 Overall'!B11</f>
        <v>45870</v>
      </c>
      <c r="C11" s="368">
        <v>8354</v>
      </c>
      <c r="D11" s="368">
        <v>2041808</v>
      </c>
      <c r="E11" s="368">
        <v>2712657</v>
      </c>
      <c r="F11" s="368">
        <v>13195315</v>
      </c>
      <c r="G11" s="528">
        <f t="shared" si="0"/>
        <v>4.8643507085488507</v>
      </c>
      <c r="H11" s="366"/>
    </row>
    <row r="12" spans="1:10" s="361" customFormat="1">
      <c r="A12" s="367">
        <f>'SoP 010-013 Overall'!A12</f>
        <v>7</v>
      </c>
      <c r="B12" s="284">
        <f>'SoP 010-013 Overall'!B12</f>
        <v>45901</v>
      </c>
      <c r="C12" s="368">
        <v>7448</v>
      </c>
      <c r="D12" s="368">
        <v>1954271</v>
      </c>
      <c r="E12" s="368">
        <v>2712929</v>
      </c>
      <c r="F12" s="368">
        <v>11601951</v>
      </c>
      <c r="G12" s="528">
        <f t="shared" si="0"/>
        <v>4.276540595054275</v>
      </c>
      <c r="H12" s="366"/>
    </row>
    <row r="13" spans="1:10" s="361" customFormat="1">
      <c r="A13" s="370">
        <f>'SoP 010-013 Overall'!A13</f>
        <v>8</v>
      </c>
      <c r="B13" s="285" t="str">
        <f>'SoP 010-013 Overall'!B13</f>
        <v>2nd Qtr</v>
      </c>
      <c r="C13" s="371">
        <f>SUM(C10:C12)</f>
        <v>24841</v>
      </c>
      <c r="D13" s="371">
        <f t="shared" ref="D13:F13" si="2">SUM(D10:D12)</f>
        <v>6006434</v>
      </c>
      <c r="E13" s="371">
        <f t="shared" si="2"/>
        <v>8134735</v>
      </c>
      <c r="F13" s="371">
        <f t="shared" si="2"/>
        <v>38790378</v>
      </c>
      <c r="G13" s="568">
        <f t="shared" si="0"/>
        <v>4.7684869882055159</v>
      </c>
      <c r="H13" s="366"/>
    </row>
    <row r="14" spans="1:10" s="361" customFormat="1" hidden="1">
      <c r="A14" s="367">
        <f>'SoP 010-013 Overall'!A14</f>
        <v>9</v>
      </c>
      <c r="B14" s="284">
        <f>'SoP 010-013 Overall'!B14</f>
        <v>45931</v>
      </c>
      <c r="C14" s="368"/>
      <c r="D14" s="368"/>
      <c r="E14" s="368"/>
      <c r="F14" s="368"/>
      <c r="G14" s="528" t="e">
        <f t="shared" si="0"/>
        <v>#DIV/0!</v>
      </c>
      <c r="H14" s="366"/>
    </row>
    <row r="15" spans="1:10" s="361" customFormat="1" hidden="1">
      <c r="A15" s="367">
        <f>'SoP 010-013 Overall'!A15</f>
        <v>10</v>
      </c>
      <c r="B15" s="284">
        <f>'SoP 010-013 Overall'!B15</f>
        <v>45962</v>
      </c>
      <c r="C15" s="368"/>
      <c r="D15" s="368"/>
      <c r="E15" s="368"/>
      <c r="F15" s="368"/>
      <c r="G15" s="528" t="e">
        <f t="shared" si="0"/>
        <v>#DIV/0!</v>
      </c>
      <c r="H15" s="366"/>
    </row>
    <row r="16" spans="1:10" s="361" customFormat="1" hidden="1">
      <c r="A16" s="367">
        <f>'SoP 010-013 Overall'!A16</f>
        <v>11</v>
      </c>
      <c r="B16" s="284">
        <f>'SoP 010-013 Overall'!B16</f>
        <v>45992</v>
      </c>
      <c r="C16" s="368"/>
      <c r="D16" s="368"/>
      <c r="E16" s="368"/>
      <c r="F16" s="368"/>
      <c r="G16" s="528" t="e">
        <f t="shared" si="0"/>
        <v>#DIV/0!</v>
      </c>
      <c r="H16" s="366"/>
    </row>
    <row r="17" spans="1:10" s="361" customFormat="1" ht="13.5" hidden="1" thickBot="1">
      <c r="A17" s="460">
        <f>'SoP 010-013 Overall'!A17</f>
        <v>12</v>
      </c>
      <c r="B17" s="461" t="str">
        <f>'SoP 010-013 Overall'!B17</f>
        <v>3rd Qtr</v>
      </c>
      <c r="C17" s="462">
        <f>SUM(C14:C16)</f>
        <v>0</v>
      </c>
      <c r="D17" s="462">
        <f t="shared" ref="D17:F17" si="3">SUM(D14:D16)</f>
        <v>0</v>
      </c>
      <c r="E17" s="462">
        <f t="shared" si="3"/>
        <v>0</v>
      </c>
      <c r="F17" s="462">
        <f t="shared" si="3"/>
        <v>0</v>
      </c>
      <c r="G17" s="463" t="e">
        <f t="shared" si="0"/>
        <v>#DIV/0!</v>
      </c>
      <c r="H17" s="366"/>
    </row>
    <row r="18" spans="1:10" s="361" customFormat="1" hidden="1">
      <c r="A18" s="457">
        <f>'SoP 010-013 Overall'!A18</f>
        <v>13</v>
      </c>
      <c r="B18" s="458">
        <f>'SoP 010-013 Overall'!B18</f>
        <v>46023</v>
      </c>
      <c r="C18" s="459"/>
      <c r="D18" s="459"/>
      <c r="E18" s="459"/>
      <c r="F18" s="459"/>
      <c r="G18" s="529" t="e">
        <f t="shared" si="0"/>
        <v>#DIV/0!</v>
      </c>
      <c r="H18" s="366"/>
    </row>
    <row r="19" spans="1:10" s="361" customFormat="1" ht="15" hidden="1">
      <c r="A19" s="367">
        <f>'SoP 010-013 Overall'!A19</f>
        <v>14</v>
      </c>
      <c r="B19" s="284">
        <f>'SoP 010-013 Overall'!B19</f>
        <v>46054</v>
      </c>
      <c r="C19" s="459"/>
      <c r="D19" s="459"/>
      <c r="E19" s="459"/>
      <c r="F19" s="459"/>
      <c r="G19" s="529" t="e">
        <f t="shared" si="0"/>
        <v>#DIV/0!</v>
      </c>
      <c r="H19" s="366"/>
      <c r="I19" s="374"/>
    </row>
    <row r="20" spans="1:10" s="361" customFormat="1" ht="15" hidden="1">
      <c r="A20" s="367">
        <f>'SoP 010-013 Overall'!A20</f>
        <v>15</v>
      </c>
      <c r="B20" s="284">
        <f>'SoP 010-013 Overall'!B20</f>
        <v>46082</v>
      </c>
      <c r="C20" s="459"/>
      <c r="D20" s="459"/>
      <c r="E20" s="459"/>
      <c r="F20" s="459"/>
      <c r="G20" s="529" t="e">
        <f t="shared" si="0"/>
        <v>#DIV/0!</v>
      </c>
      <c r="H20" s="366"/>
      <c r="I20" s="374"/>
    </row>
    <row r="21" spans="1:10" s="361" customFormat="1" ht="15" hidden="1">
      <c r="A21" s="371">
        <f>'SoP 010-013 Overall'!A21</f>
        <v>16</v>
      </c>
      <c r="B21" s="285" t="str">
        <f>'SoP 010-013 Overall'!B21</f>
        <v>4th Qtr</v>
      </c>
      <c r="C21" s="371">
        <f>SUM(C18:C20)</f>
        <v>0</v>
      </c>
      <c r="D21" s="371">
        <f t="shared" ref="D21:F21" si="4">SUM(D18:D20)</f>
        <v>0</v>
      </c>
      <c r="E21" s="371">
        <f t="shared" si="4"/>
        <v>0</v>
      </c>
      <c r="F21" s="371">
        <f t="shared" si="4"/>
        <v>0</v>
      </c>
      <c r="G21" s="372" t="e">
        <f t="shared" si="0"/>
        <v>#DIV/0!</v>
      </c>
      <c r="H21" s="366"/>
      <c r="I21" s="374"/>
    </row>
    <row r="22" spans="1:10" s="361" customFormat="1" ht="15" hidden="1">
      <c r="A22" s="375">
        <f>'SoP 010-013 Overall'!A22</f>
        <v>0</v>
      </c>
      <c r="B22" s="376" t="str">
        <f>'SoP 010-013 Overall'!B22</f>
        <v>Yearly Data</v>
      </c>
      <c r="C22" s="594">
        <f>C9+C13+C17+C21</f>
        <v>52018</v>
      </c>
      <c r="D22" s="594">
        <f t="shared" ref="D22:F22" si="5">D9+D13+D17+D21</f>
        <v>12389717</v>
      </c>
      <c r="E22" s="594">
        <f t="shared" si="5"/>
        <v>16200880</v>
      </c>
      <c r="F22" s="594">
        <f t="shared" si="5"/>
        <v>83328537</v>
      </c>
      <c r="G22" s="614">
        <f t="shared" si="0"/>
        <v>5.1434574541629834</v>
      </c>
      <c r="H22" s="366"/>
      <c r="I22" s="374"/>
    </row>
    <row r="23" spans="1:10" s="361" customFormat="1" ht="13.5" thickBot="1">
      <c r="A23" s="377"/>
      <c r="B23" s="378"/>
      <c r="C23" s="379"/>
      <c r="D23" s="379"/>
      <c r="E23" s="380"/>
      <c r="F23" s="366"/>
      <c r="G23" s="366"/>
      <c r="H23" s="366"/>
    </row>
    <row r="24" spans="1:10" s="361" customFormat="1" ht="15.75" thickBot="1">
      <c r="A24" s="725" t="s">
        <v>2195</v>
      </c>
      <c r="B24" s="726"/>
      <c r="C24" s="726"/>
      <c r="D24" s="726"/>
      <c r="E24" s="726"/>
      <c r="F24" s="726"/>
      <c r="G24" s="726"/>
      <c r="H24" s="726"/>
      <c r="I24" s="726"/>
      <c r="J24" s="727"/>
    </row>
    <row r="25" spans="1:10" s="361" customFormat="1" ht="102">
      <c r="A25" s="474" t="s">
        <v>1762</v>
      </c>
      <c r="B25" s="475" t="s">
        <v>1717</v>
      </c>
      <c r="C25" s="570" t="s">
        <v>2095</v>
      </c>
      <c r="D25" s="476" t="s">
        <v>2096</v>
      </c>
      <c r="E25" s="476" t="s">
        <v>2097</v>
      </c>
      <c r="F25" s="476" t="s">
        <v>2098</v>
      </c>
      <c r="G25" s="477" t="s">
        <v>2099</v>
      </c>
      <c r="H25" s="476" t="s">
        <v>2100</v>
      </c>
      <c r="I25" s="476" t="s">
        <v>2101</v>
      </c>
      <c r="J25" s="571" t="s">
        <v>2102</v>
      </c>
    </row>
    <row r="26" spans="1:10" s="361" customFormat="1">
      <c r="A26" s="362"/>
      <c r="B26" s="363"/>
      <c r="C26" s="381" t="s">
        <v>2103</v>
      </c>
      <c r="D26" s="364" t="s">
        <v>2104</v>
      </c>
      <c r="E26" s="364" t="s">
        <v>2104</v>
      </c>
      <c r="F26" s="381" t="s">
        <v>2103</v>
      </c>
      <c r="G26" s="365" t="s">
        <v>2104</v>
      </c>
      <c r="H26" s="381" t="s">
        <v>2103</v>
      </c>
      <c r="I26" s="364" t="s">
        <v>2104</v>
      </c>
      <c r="J26" s="399" t="s">
        <v>2104</v>
      </c>
    </row>
    <row r="27" spans="1:10" s="361" customFormat="1">
      <c r="A27" s="367">
        <v>1</v>
      </c>
      <c r="B27" s="368">
        <v>2</v>
      </c>
      <c r="C27" s="368">
        <v>3</v>
      </c>
      <c r="D27" s="368">
        <v>4</v>
      </c>
      <c r="E27" s="368" t="s">
        <v>2105</v>
      </c>
      <c r="F27" s="368">
        <v>6</v>
      </c>
      <c r="G27" s="368" t="s">
        <v>2106</v>
      </c>
      <c r="H27" s="368">
        <v>8</v>
      </c>
      <c r="I27" s="368" t="s">
        <v>2228</v>
      </c>
      <c r="J27" s="470" t="s">
        <v>2227</v>
      </c>
    </row>
    <row r="28" spans="1:10" s="361" customFormat="1" hidden="1">
      <c r="A28" s="367">
        <f>A6</f>
        <v>1</v>
      </c>
      <c r="B28" s="284">
        <f>B6</f>
        <v>45748</v>
      </c>
      <c r="C28" s="518">
        <f>C6</f>
        <v>5639</v>
      </c>
      <c r="D28" s="382">
        <v>314.0670833333333</v>
      </c>
      <c r="E28" s="519">
        <f t="shared" ref="E28:E30" si="6">D28/C28</f>
        <v>5.5695528166932663E-2</v>
      </c>
      <c r="F28" s="515">
        <f t="shared" ref="F28:F30" si="7">D6</f>
        <v>1953787</v>
      </c>
      <c r="G28" s="520">
        <f t="shared" ref="G28:G34" si="8">F28*E28</f>
        <v>108817.19889068686</v>
      </c>
      <c r="H28" s="515">
        <f>E6</f>
        <v>2681600</v>
      </c>
      <c r="I28" s="382">
        <v>413465.21500000003</v>
      </c>
      <c r="J28" s="533">
        <f t="shared" ref="J28:J44" si="9">I28/H28</f>
        <v>0.15418601394689738</v>
      </c>
    </row>
    <row r="29" spans="1:10" s="361" customFormat="1" hidden="1">
      <c r="A29" s="367">
        <f t="shared" ref="A29:C44" si="10">A7</f>
        <v>2</v>
      </c>
      <c r="B29" s="284">
        <f t="shared" si="10"/>
        <v>45778</v>
      </c>
      <c r="C29" s="518">
        <f t="shared" si="10"/>
        <v>10929</v>
      </c>
      <c r="D29" s="382">
        <v>513.31000000000006</v>
      </c>
      <c r="E29" s="519">
        <f t="shared" si="6"/>
        <v>4.6967700613047857E-2</v>
      </c>
      <c r="F29" s="515">
        <f t="shared" si="7"/>
        <v>2229627</v>
      </c>
      <c r="G29" s="520">
        <f t="shared" si="8"/>
        <v>104720.45341476805</v>
      </c>
      <c r="H29" s="515">
        <f t="shared" ref="H29:H30" si="11">E7</f>
        <v>2689595</v>
      </c>
      <c r="I29" s="382">
        <v>632313.03291666659</v>
      </c>
      <c r="J29" s="533">
        <f t="shared" si="9"/>
        <v>0.23509600252702231</v>
      </c>
    </row>
    <row r="30" spans="1:10" s="361" customFormat="1" hidden="1">
      <c r="A30" s="367">
        <f t="shared" si="10"/>
        <v>3</v>
      </c>
      <c r="B30" s="284">
        <f t="shared" si="10"/>
        <v>45809</v>
      </c>
      <c r="C30" s="518">
        <f t="shared" si="10"/>
        <v>10609</v>
      </c>
      <c r="D30" s="382">
        <v>589.58791666666662</v>
      </c>
      <c r="E30" s="519">
        <f t="shared" si="6"/>
        <v>5.557431583246928E-2</v>
      </c>
      <c r="F30" s="515">
        <f t="shared" si="7"/>
        <v>2199869</v>
      </c>
      <c r="G30" s="520">
        <f t="shared" si="8"/>
        <v>122256.21459605836</v>
      </c>
      <c r="H30" s="515">
        <f t="shared" si="11"/>
        <v>2694950</v>
      </c>
      <c r="I30" s="382">
        <v>790332.40874999994</v>
      </c>
      <c r="J30" s="533">
        <f t="shared" si="9"/>
        <v>0.29326421965157051</v>
      </c>
    </row>
    <row r="31" spans="1:10" s="361" customFormat="1" hidden="1">
      <c r="A31" s="370">
        <f t="shared" si="10"/>
        <v>4</v>
      </c>
      <c r="B31" s="285" t="str">
        <f t="shared" si="10"/>
        <v>1st Qtr</v>
      </c>
      <c r="C31" s="407">
        <f>SUM(C28:C30)</f>
        <v>27177</v>
      </c>
      <c r="D31" s="383">
        <f>SUM(D28:D30)</f>
        <v>1416.9649999999999</v>
      </c>
      <c r="E31" s="384">
        <f>D31/C31</f>
        <v>5.2138389079000626E-2</v>
      </c>
      <c r="F31" s="371">
        <f t="shared" ref="F31:H31" si="12">SUM(F28:F30)</f>
        <v>6383283</v>
      </c>
      <c r="G31" s="383">
        <f t="shared" si="8"/>
        <v>332814.09265537036</v>
      </c>
      <c r="H31" s="371">
        <f t="shared" si="12"/>
        <v>8066145</v>
      </c>
      <c r="I31" s="383">
        <f>SUM(I28:I30)</f>
        <v>1836110.6566666665</v>
      </c>
      <c r="J31" s="569">
        <f t="shared" si="9"/>
        <v>0.22763174436693942</v>
      </c>
    </row>
    <row r="32" spans="1:10" s="361" customFormat="1">
      <c r="A32" s="367">
        <f t="shared" si="10"/>
        <v>5</v>
      </c>
      <c r="B32" s="284">
        <f t="shared" si="10"/>
        <v>45839</v>
      </c>
      <c r="C32" s="518">
        <f>C10</f>
        <v>9039</v>
      </c>
      <c r="D32" s="382">
        <v>375.95</v>
      </c>
      <c r="E32" s="519">
        <f>D32/C32</f>
        <v>4.1591990264409781E-2</v>
      </c>
      <c r="F32" s="515">
        <f t="shared" ref="F32:F34" si="13">D10</f>
        <v>2010355</v>
      </c>
      <c r="G32" s="520">
        <f>F32*E32</f>
        <v>83614.665588007527</v>
      </c>
      <c r="H32" s="515">
        <f t="shared" ref="H32:H42" si="14">E10</f>
        <v>2709149</v>
      </c>
      <c r="I32" s="382">
        <v>343702.59458333341</v>
      </c>
      <c r="J32" s="533">
        <f>I32/H32</f>
        <v>0.12686736483793745</v>
      </c>
    </row>
    <row r="33" spans="1:10" s="361" customFormat="1">
      <c r="A33" s="367">
        <f t="shared" si="10"/>
        <v>6</v>
      </c>
      <c r="B33" s="284">
        <f t="shared" si="10"/>
        <v>45870</v>
      </c>
      <c r="C33" s="518">
        <f t="shared" si="10"/>
        <v>8354</v>
      </c>
      <c r="D33" s="382">
        <v>287.20708333333334</v>
      </c>
      <c r="E33" s="519">
        <f t="shared" ref="E33:E34" si="15">D33/C33</f>
        <v>3.4379588620221849E-2</v>
      </c>
      <c r="F33" s="515">
        <f t="shared" si="13"/>
        <v>2041808</v>
      </c>
      <c r="G33" s="520">
        <f t="shared" si="8"/>
        <v>70196.519081477934</v>
      </c>
      <c r="H33" s="515">
        <f t="shared" si="14"/>
        <v>2712657</v>
      </c>
      <c r="I33" s="382">
        <v>310108.29250000004</v>
      </c>
      <c r="J33" s="533">
        <f t="shared" si="9"/>
        <v>0.11431902098201138</v>
      </c>
    </row>
    <row r="34" spans="1:10" s="361" customFormat="1">
      <c r="A34" s="367">
        <f t="shared" si="10"/>
        <v>7</v>
      </c>
      <c r="B34" s="284">
        <f t="shared" si="10"/>
        <v>45901</v>
      </c>
      <c r="C34" s="518">
        <f t="shared" si="10"/>
        <v>7448</v>
      </c>
      <c r="D34" s="382">
        <v>277.01041666666663</v>
      </c>
      <c r="E34" s="519">
        <f t="shared" si="15"/>
        <v>3.7192590852130322E-2</v>
      </c>
      <c r="F34" s="515">
        <f t="shared" si="13"/>
        <v>1954271</v>
      </c>
      <c r="G34" s="520">
        <f t="shared" si="8"/>
        <v>72684.401717183573</v>
      </c>
      <c r="H34" s="515">
        <f t="shared" si="14"/>
        <v>2712929</v>
      </c>
      <c r="I34" s="382">
        <v>304436.76374999993</v>
      </c>
      <c r="J34" s="533">
        <f t="shared" si="9"/>
        <v>0.11221700374392397</v>
      </c>
    </row>
    <row r="35" spans="1:10" s="361" customFormat="1">
      <c r="A35" s="370">
        <f t="shared" si="10"/>
        <v>8</v>
      </c>
      <c r="B35" s="285" t="str">
        <f t="shared" si="10"/>
        <v>2nd Qtr</v>
      </c>
      <c r="C35" s="407">
        <f>SUM(C32:C34)</f>
        <v>24841</v>
      </c>
      <c r="D35" s="383">
        <f>SUM(D32:D34)</f>
        <v>940.1674999999999</v>
      </c>
      <c r="E35" s="384">
        <f>D35/C35</f>
        <v>3.7847409524576305E-2</v>
      </c>
      <c r="F35" s="371">
        <f t="shared" ref="F35" si="16">SUM(F32:F34)</f>
        <v>6006434</v>
      </c>
      <c r="G35" s="383">
        <f>SUM(G32:G34)</f>
        <v>226495.58638666902</v>
      </c>
      <c r="H35" s="371">
        <f t="shared" ref="H35" si="17">SUM(H32:H34)</f>
        <v>8134735</v>
      </c>
      <c r="I35" s="383">
        <f>SUM(I32:I34)</f>
        <v>958247.65083333338</v>
      </c>
      <c r="J35" s="569">
        <f t="shared" si="9"/>
        <v>0.11779703344157288</v>
      </c>
    </row>
    <row r="36" spans="1:10" s="361" customFormat="1" hidden="1">
      <c r="A36" s="367">
        <f t="shared" si="10"/>
        <v>9</v>
      </c>
      <c r="B36" s="284">
        <f t="shared" si="10"/>
        <v>45931</v>
      </c>
      <c r="C36" s="518">
        <f>C14</f>
        <v>0</v>
      </c>
      <c r="D36" s="382"/>
      <c r="E36" s="519" t="e">
        <f>D36/C36</f>
        <v>#DIV/0!</v>
      </c>
      <c r="F36" s="515">
        <f t="shared" ref="F36:F38" si="18">D14</f>
        <v>0</v>
      </c>
      <c r="G36" s="520" t="e">
        <f>F36*E36</f>
        <v>#DIV/0!</v>
      </c>
      <c r="H36" s="515">
        <f t="shared" si="14"/>
        <v>0</v>
      </c>
      <c r="I36" s="382"/>
      <c r="J36" s="533" t="e">
        <f>I36/H36</f>
        <v>#DIV/0!</v>
      </c>
    </row>
    <row r="37" spans="1:10" s="361" customFormat="1" hidden="1">
      <c r="A37" s="367">
        <f t="shared" si="10"/>
        <v>10</v>
      </c>
      <c r="B37" s="284">
        <f t="shared" si="10"/>
        <v>45962</v>
      </c>
      <c r="C37" s="518">
        <f t="shared" si="10"/>
        <v>0</v>
      </c>
      <c r="D37" s="382"/>
      <c r="E37" s="519" t="e">
        <f t="shared" ref="E37:E38" si="19">D37/C37</f>
        <v>#DIV/0!</v>
      </c>
      <c r="F37" s="515">
        <f t="shared" si="18"/>
        <v>0</v>
      </c>
      <c r="G37" s="520" t="e">
        <f t="shared" ref="G37:G38" si="20">F37*E37</f>
        <v>#DIV/0!</v>
      </c>
      <c r="H37" s="515">
        <f t="shared" si="14"/>
        <v>0</v>
      </c>
      <c r="I37" s="382"/>
      <c r="J37" s="533" t="e">
        <f t="shared" si="9"/>
        <v>#DIV/0!</v>
      </c>
    </row>
    <row r="38" spans="1:10" s="361" customFormat="1" hidden="1">
      <c r="A38" s="367">
        <f t="shared" si="10"/>
        <v>11</v>
      </c>
      <c r="B38" s="284">
        <f t="shared" si="10"/>
        <v>45992</v>
      </c>
      <c r="C38" s="518">
        <f t="shared" si="10"/>
        <v>0</v>
      </c>
      <c r="D38" s="382"/>
      <c r="E38" s="519" t="e">
        <f t="shared" si="19"/>
        <v>#DIV/0!</v>
      </c>
      <c r="F38" s="515">
        <f t="shared" si="18"/>
        <v>0</v>
      </c>
      <c r="G38" s="520" t="e">
        <f t="shared" si="20"/>
        <v>#DIV/0!</v>
      </c>
      <c r="H38" s="515">
        <f t="shared" si="14"/>
        <v>0</v>
      </c>
      <c r="I38" s="382"/>
      <c r="J38" s="533" t="e">
        <f t="shared" si="9"/>
        <v>#DIV/0!</v>
      </c>
    </row>
    <row r="39" spans="1:10" s="361" customFormat="1" ht="13.5" hidden="1" thickBot="1">
      <c r="A39" s="460">
        <f t="shared" si="10"/>
        <v>12</v>
      </c>
      <c r="B39" s="461" t="str">
        <f t="shared" si="10"/>
        <v>3rd Qtr</v>
      </c>
      <c r="C39" s="548">
        <f>SUM(C36:C38)</f>
        <v>0</v>
      </c>
      <c r="D39" s="471">
        <f>SUM(D36:D38)</f>
        <v>0</v>
      </c>
      <c r="E39" s="472" t="e">
        <f>D39/C39</f>
        <v>#DIV/0!</v>
      </c>
      <c r="F39" s="462">
        <f t="shared" ref="F39" si="21">SUM(F36:F38)</f>
        <v>0</v>
      </c>
      <c r="G39" s="471" t="e">
        <f>SUM(G36:G38)</f>
        <v>#DIV/0!</v>
      </c>
      <c r="H39" s="462">
        <f t="shared" ref="H39" si="22">SUM(H36:H38)</f>
        <v>0</v>
      </c>
      <c r="I39" s="471">
        <f>SUM(I36:I38)</f>
        <v>0</v>
      </c>
      <c r="J39" s="473" t="e">
        <f t="shared" si="9"/>
        <v>#DIV/0!</v>
      </c>
    </row>
    <row r="40" spans="1:10" s="361" customFormat="1" hidden="1">
      <c r="A40" s="457">
        <f t="shared" si="10"/>
        <v>13</v>
      </c>
      <c r="B40" s="458">
        <f t="shared" si="10"/>
        <v>46023</v>
      </c>
      <c r="C40" s="610">
        <f>C18</f>
        <v>0</v>
      </c>
      <c r="D40" s="469"/>
      <c r="E40" s="530" t="e">
        <f>D40/C40</f>
        <v>#DIV/0!</v>
      </c>
      <c r="F40" s="529">
        <f t="shared" ref="F40:F42" si="23">D18</f>
        <v>0</v>
      </c>
      <c r="G40" s="531" t="e">
        <f>F40*E40</f>
        <v>#DIV/0!</v>
      </c>
      <c r="H40" s="532">
        <f t="shared" si="14"/>
        <v>0</v>
      </c>
      <c r="I40" s="469"/>
      <c r="J40" s="531" t="e">
        <f>I40/H40</f>
        <v>#DIV/0!</v>
      </c>
    </row>
    <row r="41" spans="1:10" s="361" customFormat="1" hidden="1">
      <c r="A41" s="367">
        <f t="shared" si="10"/>
        <v>14</v>
      </c>
      <c r="B41" s="284">
        <f t="shared" si="10"/>
        <v>46054</v>
      </c>
      <c r="C41" s="518">
        <f t="shared" si="10"/>
        <v>0</v>
      </c>
      <c r="D41" s="382"/>
      <c r="E41" s="519" t="e">
        <f t="shared" ref="E41:E42" si="24">D41/C41</f>
        <v>#DIV/0!</v>
      </c>
      <c r="F41" s="515">
        <f t="shared" si="23"/>
        <v>0</v>
      </c>
      <c r="G41" s="520" t="e">
        <f t="shared" ref="G41:G42" si="25">F41*E41</f>
        <v>#DIV/0!</v>
      </c>
      <c r="H41" s="521">
        <f t="shared" si="14"/>
        <v>0</v>
      </c>
      <c r="I41" s="382"/>
      <c r="J41" s="520" t="e">
        <f t="shared" si="9"/>
        <v>#DIV/0!</v>
      </c>
    </row>
    <row r="42" spans="1:10" s="361" customFormat="1" hidden="1">
      <c r="A42" s="367">
        <f t="shared" si="10"/>
        <v>15</v>
      </c>
      <c r="B42" s="284">
        <f t="shared" si="10"/>
        <v>46082</v>
      </c>
      <c r="C42" s="518">
        <f t="shared" si="10"/>
        <v>0</v>
      </c>
      <c r="D42" s="382"/>
      <c r="E42" s="519" t="e">
        <f t="shared" si="24"/>
        <v>#DIV/0!</v>
      </c>
      <c r="F42" s="515">
        <f t="shared" si="23"/>
        <v>0</v>
      </c>
      <c r="G42" s="520" t="e">
        <f t="shared" si="25"/>
        <v>#DIV/0!</v>
      </c>
      <c r="H42" s="521">
        <f t="shared" si="14"/>
        <v>0</v>
      </c>
      <c r="I42" s="382"/>
      <c r="J42" s="520" t="e">
        <f t="shared" si="9"/>
        <v>#DIV/0!</v>
      </c>
    </row>
    <row r="43" spans="1:10" s="361" customFormat="1" hidden="1">
      <c r="A43" s="370">
        <f t="shared" si="10"/>
        <v>16</v>
      </c>
      <c r="B43" s="285" t="str">
        <f t="shared" si="10"/>
        <v>4th Qtr</v>
      </c>
      <c r="C43" s="407">
        <f>SUM(C40:C42)</f>
        <v>0</v>
      </c>
      <c r="D43" s="383">
        <f>SUM(D40:D42)</f>
        <v>0</v>
      </c>
      <c r="E43" s="384" t="e">
        <f>D43/C43</f>
        <v>#DIV/0!</v>
      </c>
      <c r="F43" s="371">
        <f t="shared" ref="F43" si="26">SUM(F40:F42)</f>
        <v>0</v>
      </c>
      <c r="G43" s="383" t="e">
        <f>SUM(G40:G42)</f>
        <v>#DIV/0!</v>
      </c>
      <c r="H43" s="371">
        <f t="shared" ref="H43" si="27">SUM(H40:H42)</f>
        <v>0</v>
      </c>
      <c r="I43" s="383">
        <f>SUM(I40:I42)</f>
        <v>0</v>
      </c>
      <c r="J43" s="383" t="e">
        <f t="shared" si="9"/>
        <v>#DIV/0!</v>
      </c>
    </row>
    <row r="44" spans="1:10" s="361" customFormat="1" hidden="1">
      <c r="A44" s="375">
        <f t="shared" si="10"/>
        <v>0</v>
      </c>
      <c r="B44" s="376" t="str">
        <f t="shared" si="10"/>
        <v>Yearly Data</v>
      </c>
      <c r="C44" s="615">
        <f>C31+C35+C39+C43</f>
        <v>52018</v>
      </c>
      <c r="D44" s="616">
        <f>D31+D35+D39+D43</f>
        <v>2357.1324999999997</v>
      </c>
      <c r="E44" s="617">
        <f>D44/C44</f>
        <v>4.5313785612672533E-2</v>
      </c>
      <c r="F44" s="618">
        <f>F31+F35+F39+F43</f>
        <v>12389717</v>
      </c>
      <c r="G44" s="616" t="e">
        <f>G31+G35+G39+G43</f>
        <v>#DIV/0!</v>
      </c>
      <c r="H44" s="619">
        <f>H31+H35+H39+H43</f>
        <v>16200880</v>
      </c>
      <c r="I44" s="616">
        <f>I31+I35+I39+I43</f>
        <v>2794358.3075000001</v>
      </c>
      <c r="J44" s="616">
        <f t="shared" si="9"/>
        <v>0.17248188416308249</v>
      </c>
    </row>
    <row r="45" spans="1:10" s="361" customFormat="1" ht="15.75" thickBot="1">
      <c r="A45" s="400"/>
      <c r="B45" s="400"/>
      <c r="C45" s="401"/>
      <c r="D45" s="401"/>
      <c r="E45" s="401"/>
      <c r="F45" s="402"/>
      <c r="G45" s="366"/>
      <c r="H45" s="366"/>
      <c r="I45" s="366"/>
      <c r="J45" s="366"/>
    </row>
    <row r="46" spans="1:10" s="361" customFormat="1" ht="15">
      <c r="A46" s="709" t="s">
        <v>2196</v>
      </c>
      <c r="B46" s="710"/>
      <c r="C46" s="710"/>
      <c r="D46" s="710"/>
      <c r="E46" s="710"/>
      <c r="F46" s="710"/>
      <c r="G46" s="710"/>
      <c r="H46" s="711"/>
    </row>
    <row r="47" spans="1:10" s="361" customFormat="1" ht="114.75">
      <c r="A47" s="362" t="s">
        <v>1762</v>
      </c>
      <c r="B47" s="363" t="s">
        <v>1717</v>
      </c>
      <c r="C47" s="381" t="s">
        <v>2107</v>
      </c>
      <c r="D47" s="381" t="s">
        <v>2108</v>
      </c>
      <c r="E47" s="381" t="s">
        <v>2109</v>
      </c>
      <c r="F47" s="381" t="s">
        <v>2100</v>
      </c>
      <c r="G47" s="364" t="s">
        <v>2110</v>
      </c>
      <c r="H47" s="386" t="s">
        <v>2111</v>
      </c>
    </row>
    <row r="48" spans="1:10" s="361" customFormat="1">
      <c r="A48" s="367">
        <v>1</v>
      </c>
      <c r="B48" s="368">
        <v>2</v>
      </c>
      <c r="C48" s="368">
        <v>3</v>
      </c>
      <c r="D48" s="368">
        <v>4</v>
      </c>
      <c r="E48" s="368" t="s">
        <v>1962</v>
      </c>
      <c r="F48" s="368">
        <v>6</v>
      </c>
      <c r="G48" s="368" t="s">
        <v>2112</v>
      </c>
      <c r="H48" s="387" t="s">
        <v>1963</v>
      </c>
    </row>
    <row r="49" spans="1:8" s="361" customFormat="1" hidden="1">
      <c r="A49" s="367">
        <f>A28</f>
        <v>1</v>
      </c>
      <c r="B49" s="284">
        <f>B28</f>
        <v>45748</v>
      </c>
      <c r="C49" s="369">
        <v>4170</v>
      </c>
      <c r="D49" s="369">
        <v>1860450</v>
      </c>
      <c r="E49" s="526">
        <f>C49*D49</f>
        <v>7758076500</v>
      </c>
      <c r="F49" s="518">
        <f>E6</f>
        <v>2681600</v>
      </c>
      <c r="G49" s="368">
        <v>7489754</v>
      </c>
      <c r="H49" s="528">
        <f>G49/F49</f>
        <v>2.7930168556085917</v>
      </c>
    </row>
    <row r="50" spans="1:8" s="361" customFormat="1" hidden="1">
      <c r="A50" s="367">
        <f t="shared" ref="A50:B65" si="28">A29</f>
        <v>2</v>
      </c>
      <c r="B50" s="284">
        <f t="shared" si="28"/>
        <v>45778</v>
      </c>
      <c r="C50" s="369">
        <v>5195</v>
      </c>
      <c r="D50" s="369">
        <v>2013439</v>
      </c>
      <c r="E50" s="526">
        <f t="shared" ref="E50:E65" si="29">C50*D50</f>
        <v>10459815605</v>
      </c>
      <c r="F50" s="518">
        <f t="shared" ref="F50:F63" si="30">E7</f>
        <v>2689595</v>
      </c>
      <c r="G50" s="368">
        <v>10956159</v>
      </c>
      <c r="H50" s="528">
        <f t="shared" ref="H50:H65" si="31">G50/F50</f>
        <v>4.0735348630555901</v>
      </c>
    </row>
    <row r="51" spans="1:8" s="361" customFormat="1" hidden="1">
      <c r="A51" s="367">
        <f t="shared" si="28"/>
        <v>3</v>
      </c>
      <c r="B51" s="284">
        <f t="shared" si="28"/>
        <v>45809</v>
      </c>
      <c r="C51" s="369">
        <v>5221</v>
      </c>
      <c r="D51" s="369">
        <v>1929664</v>
      </c>
      <c r="E51" s="526">
        <f t="shared" si="29"/>
        <v>10074775744</v>
      </c>
      <c r="F51" s="518">
        <f t="shared" si="30"/>
        <v>2694950</v>
      </c>
      <c r="G51" s="368">
        <v>9804294</v>
      </c>
      <c r="H51" s="528">
        <f t="shared" si="31"/>
        <v>3.638024453143843</v>
      </c>
    </row>
    <row r="52" spans="1:8" s="361" customFormat="1" ht="13.5" hidden="1" thickBot="1">
      <c r="A52" s="460">
        <f t="shared" si="28"/>
        <v>4</v>
      </c>
      <c r="B52" s="461" t="str">
        <f t="shared" si="28"/>
        <v>1st Qtr</v>
      </c>
      <c r="C52" s="462">
        <f>SUM(C49:C51)</f>
        <v>14586</v>
      </c>
      <c r="D52" s="462">
        <f t="shared" ref="D52:G52" si="32">SUM(D49:D51)</f>
        <v>5803553</v>
      </c>
      <c r="E52" s="462">
        <f t="shared" si="29"/>
        <v>84650624058</v>
      </c>
      <c r="F52" s="462">
        <f t="shared" si="32"/>
        <v>8066145</v>
      </c>
      <c r="G52" s="462">
        <f t="shared" si="32"/>
        <v>28250207</v>
      </c>
      <c r="H52" s="463">
        <f t="shared" si="31"/>
        <v>3.5023182697558748</v>
      </c>
    </row>
    <row r="53" spans="1:8" s="361" customFormat="1">
      <c r="A53" s="457">
        <f t="shared" si="28"/>
        <v>5</v>
      </c>
      <c r="B53" s="458">
        <f t="shared" si="28"/>
        <v>45839</v>
      </c>
      <c r="C53" s="459">
        <v>4195</v>
      </c>
      <c r="D53" s="459">
        <v>1768915</v>
      </c>
      <c r="E53" s="534">
        <f t="shared" si="29"/>
        <v>7420598425</v>
      </c>
      <c r="F53" s="534">
        <f t="shared" si="30"/>
        <v>2709149</v>
      </c>
      <c r="G53" s="459">
        <v>7721666</v>
      </c>
      <c r="H53" s="567">
        <f t="shared" si="31"/>
        <v>2.8502182788765031</v>
      </c>
    </row>
    <row r="54" spans="1:8" s="361" customFormat="1">
      <c r="A54" s="367">
        <f t="shared" si="28"/>
        <v>6</v>
      </c>
      <c r="B54" s="284">
        <f t="shared" si="28"/>
        <v>45870</v>
      </c>
      <c r="C54" s="368">
        <v>4689</v>
      </c>
      <c r="D54" s="368">
        <v>1801523</v>
      </c>
      <c r="E54" s="526">
        <f t="shared" si="29"/>
        <v>8447341347</v>
      </c>
      <c r="F54" s="526">
        <f t="shared" si="30"/>
        <v>2712657</v>
      </c>
      <c r="G54" s="368">
        <v>8751884</v>
      </c>
      <c r="H54" s="528">
        <f t="shared" si="31"/>
        <v>3.226314274159984</v>
      </c>
    </row>
    <row r="55" spans="1:8" s="361" customFormat="1">
      <c r="A55" s="367">
        <f t="shared" si="28"/>
        <v>7</v>
      </c>
      <c r="B55" s="284">
        <f t="shared" si="28"/>
        <v>45901</v>
      </c>
      <c r="C55" s="368">
        <v>4287</v>
      </c>
      <c r="D55" s="368">
        <v>1746881</v>
      </c>
      <c r="E55" s="526">
        <f t="shared" si="29"/>
        <v>7488878847</v>
      </c>
      <c r="F55" s="526">
        <f t="shared" si="30"/>
        <v>2712929</v>
      </c>
      <c r="G55" s="368">
        <v>7557362</v>
      </c>
      <c r="H55" s="528">
        <f t="shared" si="31"/>
        <v>2.7856836651456782</v>
      </c>
    </row>
    <row r="56" spans="1:8" s="361" customFormat="1">
      <c r="A56" s="370">
        <f t="shared" si="28"/>
        <v>8</v>
      </c>
      <c r="B56" s="285" t="str">
        <f t="shared" si="28"/>
        <v>2nd Qtr</v>
      </c>
      <c r="C56" s="371">
        <f>SUM(C53:C55)</f>
        <v>13171</v>
      </c>
      <c r="D56" s="371">
        <f t="shared" ref="D56" si="33">SUM(D53:D55)</f>
        <v>5317319</v>
      </c>
      <c r="E56" s="371">
        <f t="shared" si="29"/>
        <v>70034408549</v>
      </c>
      <c r="F56" s="371">
        <f t="shared" ref="F56" si="34">SUM(F53:F55)</f>
        <v>8134735</v>
      </c>
      <c r="G56" s="371">
        <f>SUM(G53:G55)</f>
        <v>24030912</v>
      </c>
      <c r="H56" s="568">
        <f t="shared" si="31"/>
        <v>2.9541112279625579</v>
      </c>
    </row>
    <row r="57" spans="1:8" s="361" customFormat="1" hidden="1">
      <c r="A57" s="367">
        <f t="shared" si="28"/>
        <v>9</v>
      </c>
      <c r="B57" s="284">
        <f t="shared" si="28"/>
        <v>45931</v>
      </c>
      <c r="C57" s="368"/>
      <c r="D57" s="368"/>
      <c r="E57" s="526">
        <f t="shared" si="29"/>
        <v>0</v>
      </c>
      <c r="F57" s="526">
        <f t="shared" si="30"/>
        <v>0</v>
      </c>
      <c r="G57" s="368"/>
      <c r="H57" s="528" t="e">
        <f t="shared" si="31"/>
        <v>#DIV/0!</v>
      </c>
    </row>
    <row r="58" spans="1:8" s="361" customFormat="1" hidden="1">
      <c r="A58" s="367">
        <f t="shared" si="28"/>
        <v>10</v>
      </c>
      <c r="B58" s="284">
        <f t="shared" si="28"/>
        <v>45962</v>
      </c>
      <c r="C58" s="368"/>
      <c r="D58" s="368"/>
      <c r="E58" s="526">
        <f t="shared" si="29"/>
        <v>0</v>
      </c>
      <c r="F58" s="526">
        <f t="shared" si="30"/>
        <v>0</v>
      </c>
      <c r="G58" s="368"/>
      <c r="H58" s="528" t="e">
        <f t="shared" si="31"/>
        <v>#DIV/0!</v>
      </c>
    </row>
    <row r="59" spans="1:8" s="361" customFormat="1" hidden="1">
      <c r="A59" s="367">
        <f t="shared" si="28"/>
        <v>11</v>
      </c>
      <c r="B59" s="284">
        <f t="shared" si="28"/>
        <v>45992</v>
      </c>
      <c r="C59" s="368"/>
      <c r="D59" s="368"/>
      <c r="E59" s="526">
        <f t="shared" si="29"/>
        <v>0</v>
      </c>
      <c r="F59" s="526">
        <f t="shared" si="30"/>
        <v>0</v>
      </c>
      <c r="G59" s="368"/>
      <c r="H59" s="528" t="e">
        <f t="shared" si="31"/>
        <v>#DIV/0!</v>
      </c>
    </row>
    <row r="60" spans="1:8" s="361" customFormat="1" ht="13.5" hidden="1" thickBot="1">
      <c r="A60" s="460">
        <f t="shared" si="28"/>
        <v>12</v>
      </c>
      <c r="B60" s="461" t="str">
        <f t="shared" si="28"/>
        <v>3rd Qtr</v>
      </c>
      <c r="C60" s="462">
        <f>SUM(C57:C59)</f>
        <v>0</v>
      </c>
      <c r="D60" s="462">
        <f t="shared" ref="D60" si="35">SUM(D57:D59)</f>
        <v>0</v>
      </c>
      <c r="E60" s="462">
        <f t="shared" si="29"/>
        <v>0</v>
      </c>
      <c r="F60" s="462">
        <f t="shared" ref="F60" si="36">SUM(F57:F59)</f>
        <v>0</v>
      </c>
      <c r="G60" s="462">
        <f>SUM(G57:G59)</f>
        <v>0</v>
      </c>
      <c r="H60" s="463" t="e">
        <f t="shared" si="31"/>
        <v>#DIV/0!</v>
      </c>
    </row>
    <row r="61" spans="1:8" s="361" customFormat="1" hidden="1">
      <c r="A61" s="457">
        <f t="shared" si="28"/>
        <v>13</v>
      </c>
      <c r="B61" s="458">
        <f t="shared" si="28"/>
        <v>46023</v>
      </c>
      <c r="C61" s="459"/>
      <c r="D61" s="459"/>
      <c r="E61" s="534">
        <f t="shared" si="29"/>
        <v>0</v>
      </c>
      <c r="F61" s="534">
        <f t="shared" si="30"/>
        <v>0</v>
      </c>
      <c r="G61" s="459"/>
      <c r="H61" s="529" t="e">
        <f t="shared" si="31"/>
        <v>#DIV/0!</v>
      </c>
    </row>
    <row r="62" spans="1:8" s="361" customFormat="1" ht="15" hidden="1">
      <c r="A62" s="367">
        <f t="shared" si="28"/>
        <v>14</v>
      </c>
      <c r="B62" s="284">
        <f t="shared" si="28"/>
        <v>46054</v>
      </c>
      <c r="C62" s="459"/>
      <c r="D62" s="459"/>
      <c r="E62" s="517">
        <f t="shared" si="29"/>
        <v>0</v>
      </c>
      <c r="F62" s="526">
        <f t="shared" si="30"/>
        <v>0</v>
      </c>
      <c r="G62" s="459"/>
      <c r="H62" s="529" t="e">
        <f t="shared" si="31"/>
        <v>#DIV/0!</v>
      </c>
    </row>
    <row r="63" spans="1:8" s="361" customFormat="1" ht="15" hidden="1">
      <c r="A63" s="367">
        <f t="shared" si="28"/>
        <v>15</v>
      </c>
      <c r="B63" s="284">
        <f t="shared" si="28"/>
        <v>46082</v>
      </c>
      <c r="C63" s="459"/>
      <c r="D63" s="459"/>
      <c r="E63" s="517">
        <f t="shared" si="29"/>
        <v>0</v>
      </c>
      <c r="F63" s="526">
        <f t="shared" si="30"/>
        <v>0</v>
      </c>
      <c r="G63" s="459"/>
      <c r="H63" s="529" t="e">
        <f t="shared" si="31"/>
        <v>#DIV/0!</v>
      </c>
    </row>
    <row r="64" spans="1:8" s="361" customFormat="1" ht="13.5" hidden="1" thickBot="1">
      <c r="A64" s="370">
        <f t="shared" si="28"/>
        <v>16</v>
      </c>
      <c r="B64" s="285" t="str">
        <f t="shared" si="28"/>
        <v>4th Qtr</v>
      </c>
      <c r="C64" s="371">
        <f>SUM(C61:C63)</f>
        <v>0</v>
      </c>
      <c r="D64" s="371">
        <f t="shared" ref="D64" si="37">SUM(D61:D63)</f>
        <v>0</v>
      </c>
      <c r="E64" s="371">
        <f t="shared" si="29"/>
        <v>0</v>
      </c>
      <c r="F64" s="371">
        <f t="shared" ref="F64" si="38">SUM(F61:F63)</f>
        <v>0</v>
      </c>
      <c r="G64" s="462">
        <f>SUM(G61:G63)</f>
        <v>0</v>
      </c>
      <c r="H64" s="463" t="e">
        <f t="shared" ref="H64" si="39">G64/F64</f>
        <v>#DIV/0!</v>
      </c>
    </row>
    <row r="65" spans="1:11" ht="15" hidden="1" customHeight="1">
      <c r="A65" s="375">
        <f t="shared" si="28"/>
        <v>0</v>
      </c>
      <c r="B65" s="376" t="str">
        <f t="shared" si="28"/>
        <v>Yearly Data</v>
      </c>
      <c r="C65" s="594">
        <f>C52+C56+C60+C64</f>
        <v>27757</v>
      </c>
      <c r="D65" s="594">
        <f t="shared" ref="D65:G65" si="40">D52+D56+D60+D64</f>
        <v>11120872</v>
      </c>
      <c r="E65" s="594">
        <f t="shared" si="29"/>
        <v>308682044104</v>
      </c>
      <c r="F65" s="594">
        <f t="shared" si="40"/>
        <v>16200880</v>
      </c>
      <c r="G65" s="594">
        <f t="shared" si="40"/>
        <v>52281119</v>
      </c>
      <c r="H65" s="614">
        <f t="shared" si="31"/>
        <v>3.2270542711260131</v>
      </c>
      <c r="I65" s="361"/>
      <c r="J65" s="361"/>
    </row>
    <row r="66" spans="1:11" ht="15">
      <c r="A66" s="400"/>
      <c r="B66" s="400"/>
      <c r="C66" s="401"/>
      <c r="D66" s="401"/>
      <c r="E66" s="401"/>
      <c r="F66" s="402"/>
      <c r="G66" s="366"/>
      <c r="H66" s="366"/>
      <c r="I66" s="361"/>
      <c r="J66" s="361"/>
    </row>
    <row r="67" spans="1:11" ht="13.5" thickBot="1">
      <c r="K67" s="388"/>
    </row>
    <row r="68" spans="1:11" ht="39" customHeight="1">
      <c r="A68" s="728" t="s">
        <v>2197</v>
      </c>
      <c r="B68" s="729"/>
      <c r="C68" s="729"/>
      <c r="D68" s="729"/>
      <c r="E68" s="729"/>
      <c r="F68" s="730"/>
    </row>
    <row r="69" spans="1:11" ht="102">
      <c r="A69" s="362" t="s">
        <v>1762</v>
      </c>
      <c r="B69" s="363" t="s">
        <v>1717</v>
      </c>
      <c r="C69" s="381" t="s">
        <v>2114</v>
      </c>
      <c r="D69" s="381" t="s">
        <v>2115</v>
      </c>
      <c r="E69" s="381" t="s">
        <v>2116</v>
      </c>
      <c r="F69" s="465" t="s">
        <v>2117</v>
      </c>
    </row>
    <row r="70" spans="1:11" ht="25.5">
      <c r="A70" s="362">
        <v>1</v>
      </c>
      <c r="B70" s="363">
        <v>2</v>
      </c>
      <c r="C70" s="381">
        <v>3</v>
      </c>
      <c r="D70" s="381">
        <v>4</v>
      </c>
      <c r="E70" s="381">
        <v>5</v>
      </c>
      <c r="F70" s="465" t="s">
        <v>2118</v>
      </c>
    </row>
    <row r="71" spans="1:11" hidden="1">
      <c r="A71" s="367">
        <f>A49</f>
        <v>1</v>
      </c>
      <c r="B71" s="284">
        <f>B49</f>
        <v>45748</v>
      </c>
      <c r="C71" s="514">
        <f>F6</f>
        <v>9460736</v>
      </c>
      <c r="D71" s="652">
        <v>52432.736864166662</v>
      </c>
      <c r="E71" s="613">
        <f>D6</f>
        <v>1953787</v>
      </c>
      <c r="F71" s="536">
        <f>(D71*E71)/(C71*E71)</f>
        <v>5.5421414215729792E-3</v>
      </c>
    </row>
    <row r="72" spans="1:11" hidden="1">
      <c r="A72" s="367">
        <f t="shared" ref="A72:B87" si="41">A50</f>
        <v>2</v>
      </c>
      <c r="B72" s="284">
        <f t="shared" si="41"/>
        <v>45778</v>
      </c>
      <c r="C72" s="514">
        <f t="shared" ref="C72:C73" si="42">F7</f>
        <v>18433760</v>
      </c>
      <c r="D72" s="652">
        <v>81578.858224270836</v>
      </c>
      <c r="E72" s="613">
        <f t="shared" ref="E72:E73" si="43">D7</f>
        <v>2229627</v>
      </c>
      <c r="F72" s="536">
        <f t="shared" ref="F72:F86" si="44">(D72*E72)/(C72*E72)</f>
        <v>4.4255137434940474E-3</v>
      </c>
    </row>
    <row r="73" spans="1:11" hidden="1">
      <c r="A73" s="367">
        <f t="shared" si="41"/>
        <v>3</v>
      </c>
      <c r="B73" s="284">
        <f t="shared" si="41"/>
        <v>45809</v>
      </c>
      <c r="C73" s="514">
        <f t="shared" si="42"/>
        <v>16643663</v>
      </c>
      <c r="D73" s="652">
        <v>63579.830762412064</v>
      </c>
      <c r="E73" s="613">
        <f t="shared" si="43"/>
        <v>2199869</v>
      </c>
      <c r="F73" s="536">
        <f t="shared" si="44"/>
        <v>3.8200623722321257E-3</v>
      </c>
    </row>
    <row r="74" spans="1:11" ht="13.5" hidden="1" thickBot="1">
      <c r="A74" s="460">
        <f t="shared" si="41"/>
        <v>4</v>
      </c>
      <c r="B74" s="461" t="str">
        <f t="shared" si="41"/>
        <v>1st Qtr</v>
      </c>
      <c r="C74" s="467">
        <f>SUM(C71:C73)</f>
        <v>44538159</v>
      </c>
      <c r="D74" s="466">
        <f t="shared" ref="D74:E74" si="45">SUM(D71:D73)</f>
        <v>197591.42585084954</v>
      </c>
      <c r="E74" s="467">
        <f t="shared" si="45"/>
        <v>6383283</v>
      </c>
      <c r="F74" s="468">
        <f t="shared" si="44"/>
        <v>4.4364524777696706E-3</v>
      </c>
    </row>
    <row r="75" spans="1:11">
      <c r="A75" s="457">
        <f t="shared" si="41"/>
        <v>5</v>
      </c>
      <c r="B75" s="458">
        <f t="shared" si="41"/>
        <v>45839</v>
      </c>
      <c r="C75" s="535">
        <f>F10</f>
        <v>13993112</v>
      </c>
      <c r="D75" s="653">
        <v>49203.223329918976</v>
      </c>
      <c r="E75" s="464">
        <f t="shared" ref="E75:E85" si="46">D10</f>
        <v>2010355</v>
      </c>
      <c r="F75" s="536">
        <f t="shared" si="44"/>
        <v>3.5162459451420799E-3</v>
      </c>
    </row>
    <row r="76" spans="1:11">
      <c r="A76" s="367">
        <f t="shared" si="41"/>
        <v>6</v>
      </c>
      <c r="B76" s="284">
        <f t="shared" si="41"/>
        <v>45870</v>
      </c>
      <c r="C76" s="513">
        <f>F11</f>
        <v>13195315</v>
      </c>
      <c r="D76" s="652">
        <v>46218.770674247651</v>
      </c>
      <c r="E76" s="381">
        <f t="shared" si="46"/>
        <v>2041808</v>
      </c>
      <c r="F76" s="536">
        <f t="shared" si="44"/>
        <v>3.5026652015694702E-3</v>
      </c>
    </row>
    <row r="77" spans="1:11">
      <c r="A77" s="367">
        <f t="shared" si="41"/>
        <v>7</v>
      </c>
      <c r="B77" s="284">
        <f t="shared" si="41"/>
        <v>45901</v>
      </c>
      <c r="C77" s="513">
        <f>F12</f>
        <v>11601951</v>
      </c>
      <c r="D77" s="652">
        <v>50007.693044212952</v>
      </c>
      <c r="E77" s="381">
        <f t="shared" si="46"/>
        <v>1954271</v>
      </c>
      <c r="F77" s="536">
        <f t="shared" si="44"/>
        <v>4.3102830760285878E-3</v>
      </c>
    </row>
    <row r="78" spans="1:11" ht="13.5" thickBot="1">
      <c r="A78" s="370">
        <f t="shared" si="41"/>
        <v>8</v>
      </c>
      <c r="B78" s="285" t="str">
        <f t="shared" si="41"/>
        <v>2nd Qtr</v>
      </c>
      <c r="C78" s="390">
        <f>SUM(C75:C77)</f>
        <v>38790378</v>
      </c>
      <c r="D78" s="391">
        <f t="shared" ref="D78:E78" si="47">SUM(D75:D77)</f>
        <v>145429.68704837956</v>
      </c>
      <c r="E78" s="390">
        <f t="shared" si="47"/>
        <v>6006434</v>
      </c>
      <c r="F78" s="468">
        <f t="shared" si="44"/>
        <v>3.7491175530277011E-3</v>
      </c>
    </row>
    <row r="79" spans="1:11" hidden="1">
      <c r="A79" s="367">
        <f t="shared" si="41"/>
        <v>9</v>
      </c>
      <c r="B79" s="284">
        <f t="shared" si="41"/>
        <v>45931</v>
      </c>
      <c r="C79" s="513">
        <f>F14</f>
        <v>0</v>
      </c>
      <c r="D79" s="652"/>
      <c r="E79" s="381">
        <f t="shared" si="46"/>
        <v>0</v>
      </c>
      <c r="F79" s="536" t="e">
        <f t="shared" si="44"/>
        <v>#DIV/0!</v>
      </c>
    </row>
    <row r="80" spans="1:11" hidden="1">
      <c r="A80" s="367">
        <f t="shared" si="41"/>
        <v>10</v>
      </c>
      <c r="B80" s="284">
        <f t="shared" si="41"/>
        <v>45962</v>
      </c>
      <c r="C80" s="513">
        <f>F15</f>
        <v>0</v>
      </c>
      <c r="D80" s="652"/>
      <c r="E80" s="381">
        <f t="shared" si="46"/>
        <v>0</v>
      </c>
      <c r="F80" s="536" t="e">
        <f t="shared" si="44"/>
        <v>#DIV/0!</v>
      </c>
    </row>
    <row r="81" spans="1:6" hidden="1">
      <c r="A81" s="367">
        <f t="shared" si="41"/>
        <v>11</v>
      </c>
      <c r="B81" s="284">
        <f t="shared" si="41"/>
        <v>45992</v>
      </c>
      <c r="C81" s="513">
        <f>F16</f>
        <v>0</v>
      </c>
      <c r="D81" s="652"/>
      <c r="E81" s="381">
        <f t="shared" si="46"/>
        <v>0</v>
      </c>
      <c r="F81" s="536" t="e">
        <f t="shared" si="44"/>
        <v>#DIV/0!</v>
      </c>
    </row>
    <row r="82" spans="1:6" ht="13.5" hidden="1" thickBot="1">
      <c r="A82" s="460">
        <f t="shared" si="41"/>
        <v>12</v>
      </c>
      <c r="B82" s="461" t="str">
        <f t="shared" si="41"/>
        <v>3rd Qtr</v>
      </c>
      <c r="C82" s="467">
        <f>SUM(C79:C81)</f>
        <v>0</v>
      </c>
      <c r="D82" s="466">
        <f t="shared" ref="D82:E82" si="48">SUM(D79:D81)</f>
        <v>0</v>
      </c>
      <c r="E82" s="467">
        <f t="shared" si="48"/>
        <v>0</v>
      </c>
      <c r="F82" s="468" t="e">
        <f t="shared" si="44"/>
        <v>#DIV/0!</v>
      </c>
    </row>
    <row r="83" spans="1:6" hidden="1">
      <c r="A83" s="457">
        <f t="shared" si="41"/>
        <v>13</v>
      </c>
      <c r="B83" s="458">
        <f t="shared" si="41"/>
        <v>46023</v>
      </c>
      <c r="C83" s="535">
        <f>F18</f>
        <v>0</v>
      </c>
      <c r="D83" s="653"/>
      <c r="E83" s="464">
        <f t="shared" si="46"/>
        <v>0</v>
      </c>
      <c r="F83" s="536" t="e">
        <f t="shared" si="44"/>
        <v>#DIV/0!</v>
      </c>
    </row>
    <row r="84" spans="1:6" hidden="1">
      <c r="A84" s="367">
        <f t="shared" si="41"/>
        <v>14</v>
      </c>
      <c r="B84" s="284">
        <f t="shared" si="41"/>
        <v>46054</v>
      </c>
      <c r="C84" s="513">
        <f>F19</f>
        <v>0</v>
      </c>
      <c r="D84" s="652"/>
      <c r="E84" s="381">
        <f t="shared" si="46"/>
        <v>0</v>
      </c>
      <c r="F84" s="536" t="e">
        <f t="shared" si="44"/>
        <v>#DIV/0!</v>
      </c>
    </row>
    <row r="85" spans="1:6" hidden="1">
      <c r="A85" s="367">
        <f t="shared" si="41"/>
        <v>15</v>
      </c>
      <c r="B85" s="284">
        <f t="shared" si="41"/>
        <v>46082</v>
      </c>
      <c r="C85" s="513">
        <f>F20</f>
        <v>0</v>
      </c>
      <c r="D85" s="652"/>
      <c r="E85" s="381">
        <f t="shared" si="46"/>
        <v>0</v>
      </c>
      <c r="F85" s="536" t="e">
        <f t="shared" si="44"/>
        <v>#DIV/0!</v>
      </c>
    </row>
    <row r="86" spans="1:6" ht="13.5" hidden="1" thickBot="1">
      <c r="A86" s="370">
        <f t="shared" si="41"/>
        <v>16</v>
      </c>
      <c r="B86" s="285" t="str">
        <f t="shared" si="41"/>
        <v>4th Qtr</v>
      </c>
      <c r="C86" s="390">
        <f>SUM(C83:C85)</f>
        <v>0</v>
      </c>
      <c r="D86" s="391">
        <f t="shared" ref="D86:E86" si="49">SUM(D83:D85)</f>
        <v>0</v>
      </c>
      <c r="E86" s="390">
        <f t="shared" si="49"/>
        <v>0</v>
      </c>
      <c r="F86" s="468" t="e">
        <f t="shared" si="44"/>
        <v>#DIV/0!</v>
      </c>
    </row>
    <row r="87" spans="1:6" hidden="1">
      <c r="A87" s="375">
        <f t="shared" si="41"/>
        <v>0</v>
      </c>
      <c r="B87" s="376" t="str">
        <f t="shared" si="41"/>
        <v>Yearly Data</v>
      </c>
      <c r="C87" s="620">
        <f>C74+C78+C82+C86</f>
        <v>83328537</v>
      </c>
      <c r="D87" s="620">
        <f t="shared" ref="D87:E87" si="50">D74+D78+D82+D86</f>
        <v>343021.11289922911</v>
      </c>
      <c r="E87" s="620">
        <f t="shared" si="50"/>
        <v>12389717</v>
      </c>
      <c r="F87" s="621">
        <f>(D87*E87)/(C87*E87)</f>
        <v>4.1164902835055068E-3</v>
      </c>
    </row>
    <row r="88" spans="1:6">
      <c r="A88" s="405"/>
      <c r="B88" s="405"/>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G58" sqref="G58"/>
    </sheetView>
  </sheetViews>
  <sheetFormatPr defaultColWidth="10.28515625" defaultRowHeight="12.75"/>
  <cols>
    <col min="1" max="1" width="10.28515625" style="288"/>
    <col min="2" max="2" width="17.42578125" style="287" customWidth="1"/>
    <col min="3" max="3" width="15.42578125" style="288" customWidth="1"/>
    <col min="4" max="5" width="13.85546875" style="288" customWidth="1"/>
    <col min="6" max="6" width="13" style="288" customWidth="1"/>
    <col min="7" max="7" width="14.5703125" style="288" customWidth="1"/>
    <col min="8" max="9" width="10.28515625" style="287"/>
    <col min="10" max="10" width="10.28515625" style="624" hidden="1" customWidth="1"/>
    <col min="11" max="11" width="0" style="627" hidden="1" customWidth="1"/>
    <col min="12" max="17" width="10.28515625" style="585"/>
    <col min="18" max="18" width="0" style="287" hidden="1" customWidth="1"/>
    <col min="19" max="16384" width="10.28515625" style="287"/>
  </cols>
  <sheetData>
    <row r="1" spans="1:17" s="286" customFormat="1" ht="16.5" thickBot="1">
      <c r="A1" s="738" t="s">
        <v>2130</v>
      </c>
      <c r="B1" s="738"/>
      <c r="C1" s="738"/>
      <c r="D1" s="738"/>
      <c r="E1" s="738"/>
      <c r="F1" s="738"/>
      <c r="G1" s="738"/>
      <c r="I1" s="287"/>
      <c r="J1" s="622"/>
      <c r="K1" s="625"/>
      <c r="L1" s="583"/>
      <c r="M1" s="583"/>
      <c r="N1" s="583"/>
      <c r="O1" s="583"/>
      <c r="P1" s="583"/>
      <c r="Q1" s="583"/>
    </row>
    <row r="2" spans="1:17" s="286" customFormat="1" ht="29.25" customHeight="1" thickBot="1">
      <c r="A2" s="332"/>
      <c r="B2" s="332"/>
      <c r="C2" s="332"/>
      <c r="D2" s="332"/>
      <c r="E2" s="332"/>
      <c r="F2" s="739" t="str">
        <f>'006'!G1</f>
        <v>YEAR 2024-25 (July-25 to Sept.-25)</v>
      </c>
      <c r="G2" s="740"/>
      <c r="I2" s="287"/>
      <c r="J2" s="622"/>
      <c r="K2" s="625"/>
      <c r="L2" s="583"/>
      <c r="M2" s="583"/>
      <c r="N2" s="583"/>
      <c r="O2" s="583"/>
      <c r="P2" s="583"/>
      <c r="Q2" s="583"/>
    </row>
    <row r="3" spans="1:17" ht="76.5">
      <c r="A3" s="576" t="s">
        <v>1009</v>
      </c>
      <c r="B3" s="577" t="s">
        <v>763</v>
      </c>
      <c r="C3" s="577" t="s">
        <v>764</v>
      </c>
      <c r="D3" s="577" t="s">
        <v>765</v>
      </c>
      <c r="E3" s="577" t="s">
        <v>615</v>
      </c>
      <c r="F3" s="577" t="s">
        <v>617</v>
      </c>
      <c r="G3" s="578" t="s">
        <v>618</v>
      </c>
      <c r="H3" s="288"/>
      <c r="J3" s="628" t="s">
        <v>2216</v>
      </c>
      <c r="K3" s="629" t="s">
        <v>2217</v>
      </c>
      <c r="M3" s="584" t="s">
        <v>2219</v>
      </c>
    </row>
    <row r="4" spans="1:17">
      <c r="A4" s="479"/>
      <c r="B4" s="296"/>
      <c r="C4" s="298" t="s">
        <v>623</v>
      </c>
      <c r="D4" s="298" t="s">
        <v>624</v>
      </c>
      <c r="E4" s="298" t="s">
        <v>616</v>
      </c>
      <c r="F4" s="298" t="s">
        <v>625</v>
      </c>
      <c r="G4" s="480" t="s">
        <v>619</v>
      </c>
      <c r="H4" s="288"/>
      <c r="J4" s="630"/>
      <c r="K4" s="631"/>
    </row>
    <row r="5" spans="1:17" ht="15">
      <c r="A5" s="735" t="s">
        <v>1115</v>
      </c>
      <c r="B5" s="299" t="s">
        <v>622</v>
      </c>
      <c r="C5" s="297">
        <v>0</v>
      </c>
      <c r="D5" s="297">
        <v>0</v>
      </c>
      <c r="E5" s="497">
        <f t="shared" ref="E5:E40" si="0">+D5+C5</f>
        <v>0</v>
      </c>
      <c r="F5" s="297">
        <v>0</v>
      </c>
      <c r="G5" s="498">
        <f t="shared" ref="G5:G40" si="1">E5-F5</f>
        <v>0</v>
      </c>
      <c r="J5" s="630">
        <v>0</v>
      </c>
      <c r="K5" s="631">
        <f>C5-J5</f>
        <v>0</v>
      </c>
      <c r="M5" s="585">
        <v>0</v>
      </c>
      <c r="N5" s="585">
        <f>J5-M5</f>
        <v>0</v>
      </c>
    </row>
    <row r="6" spans="1:17" ht="15" customHeight="1">
      <c r="A6" s="736"/>
      <c r="B6" s="299" t="s">
        <v>620</v>
      </c>
      <c r="C6" s="297">
        <v>1788</v>
      </c>
      <c r="D6" s="297">
        <v>2121</v>
      </c>
      <c r="E6" s="497">
        <f t="shared" si="0"/>
        <v>3909</v>
      </c>
      <c r="F6" s="297">
        <v>2052</v>
      </c>
      <c r="G6" s="498">
        <f t="shared" si="1"/>
        <v>1857</v>
      </c>
      <c r="I6" s="289"/>
      <c r="J6" s="632">
        <v>1788</v>
      </c>
      <c r="K6" s="631">
        <f t="shared" ref="K6:K40" si="2">C6-J6</f>
        <v>0</v>
      </c>
      <c r="L6" s="586"/>
      <c r="M6" s="586">
        <v>1963</v>
      </c>
      <c r="N6" s="585">
        <f t="shared" ref="N6:N40" si="3">J6-M6</f>
        <v>-175</v>
      </c>
    </row>
    <row r="7" spans="1:17" ht="15" customHeight="1">
      <c r="A7" s="737"/>
      <c r="B7" s="299" t="s">
        <v>621</v>
      </c>
      <c r="C7" s="297">
        <v>524</v>
      </c>
      <c r="D7" s="297">
        <v>1088</v>
      </c>
      <c r="E7" s="497">
        <f t="shared" si="0"/>
        <v>1612</v>
      </c>
      <c r="F7" s="297">
        <v>955</v>
      </c>
      <c r="G7" s="498">
        <f t="shared" si="1"/>
        <v>657</v>
      </c>
      <c r="I7" s="289"/>
      <c r="J7" s="632">
        <v>524</v>
      </c>
      <c r="K7" s="631">
        <f t="shared" si="2"/>
        <v>0</v>
      </c>
      <c r="L7" s="586"/>
      <c r="M7" s="586">
        <v>394</v>
      </c>
      <c r="N7" s="585">
        <f t="shared" si="3"/>
        <v>130</v>
      </c>
    </row>
    <row r="8" spans="1:17" ht="15">
      <c r="A8" s="735" t="s">
        <v>1116</v>
      </c>
      <c r="B8" s="299" t="s">
        <v>622</v>
      </c>
      <c r="C8" s="297">
        <v>0</v>
      </c>
      <c r="D8" s="297">
        <v>0</v>
      </c>
      <c r="E8" s="497">
        <f t="shared" si="0"/>
        <v>0</v>
      </c>
      <c r="F8" s="297">
        <v>0</v>
      </c>
      <c r="G8" s="498">
        <f t="shared" si="1"/>
        <v>0</v>
      </c>
      <c r="I8" s="289"/>
      <c r="J8" s="632">
        <v>0</v>
      </c>
      <c r="K8" s="631">
        <f t="shared" si="2"/>
        <v>0</v>
      </c>
      <c r="L8" s="586"/>
      <c r="M8" s="586">
        <v>0</v>
      </c>
      <c r="N8" s="585">
        <f t="shared" si="3"/>
        <v>0</v>
      </c>
    </row>
    <row r="9" spans="1:17" ht="15" customHeight="1">
      <c r="A9" s="736"/>
      <c r="B9" s="299" t="s">
        <v>620</v>
      </c>
      <c r="C9" s="297">
        <v>2760</v>
      </c>
      <c r="D9" s="297">
        <v>1429</v>
      </c>
      <c r="E9" s="497">
        <f t="shared" si="0"/>
        <v>4189</v>
      </c>
      <c r="F9" s="297">
        <v>717</v>
      </c>
      <c r="G9" s="498">
        <f t="shared" si="1"/>
        <v>3472</v>
      </c>
      <c r="I9" s="289"/>
      <c r="J9" s="632">
        <v>2760</v>
      </c>
      <c r="K9" s="631">
        <f t="shared" si="2"/>
        <v>0</v>
      </c>
      <c r="L9" s="586"/>
      <c r="M9" s="586">
        <v>2925</v>
      </c>
      <c r="N9" s="585">
        <f t="shared" si="3"/>
        <v>-165</v>
      </c>
    </row>
    <row r="10" spans="1:17" ht="15" customHeight="1">
      <c r="A10" s="737"/>
      <c r="B10" s="299" t="s">
        <v>621</v>
      </c>
      <c r="C10" s="297">
        <v>5550</v>
      </c>
      <c r="D10" s="297">
        <v>1542</v>
      </c>
      <c r="E10" s="497">
        <f t="shared" si="0"/>
        <v>7092</v>
      </c>
      <c r="F10" s="297">
        <v>615</v>
      </c>
      <c r="G10" s="498">
        <f t="shared" si="1"/>
        <v>6477</v>
      </c>
      <c r="I10" s="289"/>
      <c r="J10" s="632">
        <v>5550</v>
      </c>
      <c r="K10" s="631">
        <f t="shared" si="2"/>
        <v>0</v>
      </c>
      <c r="L10" s="586"/>
      <c r="M10" s="586">
        <v>3241</v>
      </c>
      <c r="N10" s="585">
        <f t="shared" si="3"/>
        <v>2309</v>
      </c>
    </row>
    <row r="11" spans="1:17" ht="15">
      <c r="A11" s="735" t="s">
        <v>696</v>
      </c>
      <c r="B11" s="299" t="s">
        <v>622</v>
      </c>
      <c r="C11" s="297">
        <v>0</v>
      </c>
      <c r="D11" s="297">
        <v>0</v>
      </c>
      <c r="E11" s="497">
        <f t="shared" si="0"/>
        <v>0</v>
      </c>
      <c r="F11" s="297">
        <v>0</v>
      </c>
      <c r="G11" s="498">
        <f t="shared" si="1"/>
        <v>0</v>
      </c>
      <c r="I11" s="289"/>
      <c r="J11" s="632">
        <v>0</v>
      </c>
      <c r="K11" s="631">
        <f t="shared" si="2"/>
        <v>0</v>
      </c>
      <c r="L11" s="586"/>
      <c r="M11" s="586">
        <v>0</v>
      </c>
      <c r="N11" s="585">
        <f t="shared" si="3"/>
        <v>0</v>
      </c>
    </row>
    <row r="12" spans="1:17" ht="15" customHeight="1">
      <c r="A12" s="736"/>
      <c r="B12" s="299" t="s">
        <v>620</v>
      </c>
      <c r="C12" s="297">
        <v>2653</v>
      </c>
      <c r="D12" s="297">
        <v>1952</v>
      </c>
      <c r="E12" s="497">
        <f t="shared" si="0"/>
        <v>4605</v>
      </c>
      <c r="F12" s="297">
        <v>982</v>
      </c>
      <c r="G12" s="498">
        <f t="shared" si="1"/>
        <v>3623</v>
      </c>
      <c r="I12" s="289"/>
      <c r="J12" s="632">
        <v>2653</v>
      </c>
      <c r="K12" s="631">
        <f t="shared" si="2"/>
        <v>0</v>
      </c>
      <c r="L12" s="586"/>
      <c r="M12" s="586">
        <v>2627</v>
      </c>
      <c r="N12" s="585">
        <f t="shared" si="3"/>
        <v>26</v>
      </c>
    </row>
    <row r="13" spans="1:17" ht="15" customHeight="1">
      <c r="A13" s="737"/>
      <c r="B13" s="299" t="s">
        <v>621</v>
      </c>
      <c r="C13" s="297">
        <v>3954</v>
      </c>
      <c r="D13" s="297">
        <v>1265</v>
      </c>
      <c r="E13" s="497">
        <f t="shared" si="0"/>
        <v>5219</v>
      </c>
      <c r="F13" s="297">
        <v>676</v>
      </c>
      <c r="G13" s="498">
        <f t="shared" si="1"/>
        <v>4543</v>
      </c>
      <c r="I13" s="289"/>
      <c r="J13" s="632">
        <v>3954</v>
      </c>
      <c r="K13" s="631">
        <f t="shared" si="2"/>
        <v>0</v>
      </c>
      <c r="L13" s="586"/>
      <c r="M13" s="586">
        <v>2135</v>
      </c>
      <c r="N13" s="585">
        <f t="shared" si="3"/>
        <v>1819</v>
      </c>
    </row>
    <row r="14" spans="1:17" ht="12.75" customHeight="1">
      <c r="A14" s="735" t="s">
        <v>1117</v>
      </c>
      <c r="B14" s="299" t="s">
        <v>622</v>
      </c>
      <c r="C14" s="297">
        <v>0</v>
      </c>
      <c r="D14" s="297">
        <v>0</v>
      </c>
      <c r="E14" s="497">
        <f t="shared" si="0"/>
        <v>0</v>
      </c>
      <c r="F14" s="297">
        <v>0</v>
      </c>
      <c r="G14" s="498">
        <f t="shared" si="1"/>
        <v>0</v>
      </c>
      <c r="I14" s="289"/>
      <c r="J14" s="632">
        <v>0</v>
      </c>
      <c r="K14" s="631">
        <f t="shared" si="2"/>
        <v>0</v>
      </c>
      <c r="L14" s="586"/>
      <c r="M14" s="586">
        <v>0</v>
      </c>
      <c r="N14" s="585">
        <f t="shared" si="3"/>
        <v>0</v>
      </c>
    </row>
    <row r="15" spans="1:17" ht="12.75" customHeight="1">
      <c r="A15" s="736"/>
      <c r="B15" s="299" t="s">
        <v>620</v>
      </c>
      <c r="C15" s="297">
        <v>4260</v>
      </c>
      <c r="D15" s="297">
        <v>1998</v>
      </c>
      <c r="E15" s="497">
        <f t="shared" si="0"/>
        <v>6258</v>
      </c>
      <c r="F15" s="297">
        <v>975</v>
      </c>
      <c r="G15" s="498">
        <f t="shared" si="1"/>
        <v>5283</v>
      </c>
      <c r="I15" s="289"/>
      <c r="J15" s="632">
        <v>4260</v>
      </c>
      <c r="K15" s="631">
        <f t="shared" si="2"/>
        <v>0</v>
      </c>
      <c r="L15" s="586"/>
      <c r="M15" s="586">
        <v>5254</v>
      </c>
      <c r="N15" s="585">
        <f t="shared" si="3"/>
        <v>-994</v>
      </c>
    </row>
    <row r="16" spans="1:17" ht="12.75" customHeight="1">
      <c r="A16" s="737"/>
      <c r="B16" s="299" t="s">
        <v>621</v>
      </c>
      <c r="C16" s="297">
        <v>2718</v>
      </c>
      <c r="D16" s="297">
        <v>403</v>
      </c>
      <c r="E16" s="497">
        <f t="shared" si="0"/>
        <v>3121</v>
      </c>
      <c r="F16" s="297">
        <v>321</v>
      </c>
      <c r="G16" s="498">
        <f t="shared" si="1"/>
        <v>2800</v>
      </c>
      <c r="I16" s="289"/>
      <c r="J16" s="632">
        <v>2718</v>
      </c>
      <c r="K16" s="631">
        <f t="shared" si="2"/>
        <v>0</v>
      </c>
      <c r="L16" s="586"/>
      <c r="M16" s="586">
        <v>1486</v>
      </c>
      <c r="N16" s="585">
        <f t="shared" si="3"/>
        <v>1232</v>
      </c>
    </row>
    <row r="17" spans="1:14" ht="18" customHeight="1">
      <c r="A17" s="735" t="s">
        <v>1118</v>
      </c>
      <c r="B17" s="299" t="s">
        <v>622</v>
      </c>
      <c r="C17" s="297">
        <v>0</v>
      </c>
      <c r="D17" s="297">
        <v>0</v>
      </c>
      <c r="E17" s="497">
        <f t="shared" si="0"/>
        <v>0</v>
      </c>
      <c r="F17" s="297">
        <v>0</v>
      </c>
      <c r="G17" s="498">
        <f t="shared" si="1"/>
        <v>0</v>
      </c>
      <c r="I17" s="289"/>
      <c r="J17" s="632">
        <v>0</v>
      </c>
      <c r="K17" s="631">
        <f t="shared" si="2"/>
        <v>0</v>
      </c>
      <c r="L17" s="586"/>
      <c r="M17" s="586">
        <v>0</v>
      </c>
      <c r="N17" s="585">
        <f t="shared" si="3"/>
        <v>0</v>
      </c>
    </row>
    <row r="18" spans="1:14" ht="15">
      <c r="A18" s="736"/>
      <c r="B18" s="299" t="s">
        <v>620</v>
      </c>
      <c r="C18" s="297">
        <v>6617</v>
      </c>
      <c r="D18" s="297">
        <v>2096</v>
      </c>
      <c r="E18" s="497">
        <f t="shared" si="0"/>
        <v>8713</v>
      </c>
      <c r="F18" s="297">
        <v>852</v>
      </c>
      <c r="G18" s="498">
        <f t="shared" si="1"/>
        <v>7861</v>
      </c>
      <c r="I18" s="289"/>
      <c r="J18" s="632">
        <v>6617</v>
      </c>
      <c r="K18" s="631">
        <f t="shared" si="2"/>
        <v>0</v>
      </c>
      <c r="L18" s="586"/>
      <c r="M18" s="586">
        <v>7375</v>
      </c>
      <c r="N18" s="585">
        <f t="shared" si="3"/>
        <v>-758</v>
      </c>
    </row>
    <row r="19" spans="1:14" ht="15">
      <c r="A19" s="737"/>
      <c r="B19" s="299" t="s">
        <v>621</v>
      </c>
      <c r="C19" s="297">
        <v>9164</v>
      </c>
      <c r="D19" s="297">
        <v>863</v>
      </c>
      <c r="E19" s="497">
        <f t="shared" si="0"/>
        <v>10027</v>
      </c>
      <c r="F19" s="297">
        <v>100</v>
      </c>
      <c r="G19" s="498">
        <f t="shared" si="1"/>
        <v>9927</v>
      </c>
      <c r="I19" s="289"/>
      <c r="J19" s="632">
        <v>9164</v>
      </c>
      <c r="K19" s="631">
        <f t="shared" si="2"/>
        <v>0</v>
      </c>
      <c r="L19" s="586"/>
      <c r="M19" s="586">
        <v>8166</v>
      </c>
      <c r="N19" s="585">
        <f t="shared" si="3"/>
        <v>998</v>
      </c>
    </row>
    <row r="20" spans="1:14" ht="15">
      <c r="A20" s="735" t="s">
        <v>1119</v>
      </c>
      <c r="B20" s="299" t="s">
        <v>622</v>
      </c>
      <c r="C20" s="297">
        <v>0</v>
      </c>
      <c r="D20" s="297">
        <v>0</v>
      </c>
      <c r="E20" s="497">
        <f t="shared" si="0"/>
        <v>0</v>
      </c>
      <c r="F20" s="297">
        <v>0</v>
      </c>
      <c r="G20" s="498">
        <f t="shared" si="1"/>
        <v>0</v>
      </c>
      <c r="I20" s="289"/>
      <c r="J20" s="632">
        <v>0</v>
      </c>
      <c r="K20" s="631">
        <f t="shared" si="2"/>
        <v>0</v>
      </c>
      <c r="L20" s="586"/>
      <c r="M20" s="586">
        <v>0</v>
      </c>
      <c r="N20" s="585">
        <f t="shared" si="3"/>
        <v>0</v>
      </c>
    </row>
    <row r="21" spans="1:14" ht="15">
      <c r="A21" s="736"/>
      <c r="B21" s="299" t="s">
        <v>620</v>
      </c>
      <c r="C21" s="297">
        <v>5735</v>
      </c>
      <c r="D21" s="297">
        <v>1510</v>
      </c>
      <c r="E21" s="497">
        <f t="shared" si="0"/>
        <v>7245</v>
      </c>
      <c r="F21" s="297">
        <v>1090</v>
      </c>
      <c r="G21" s="498">
        <f t="shared" si="1"/>
        <v>6155</v>
      </c>
      <c r="I21" s="289"/>
      <c r="J21" s="632">
        <v>5735</v>
      </c>
      <c r="K21" s="631">
        <f t="shared" si="2"/>
        <v>0</v>
      </c>
      <c r="L21" s="586"/>
      <c r="M21" s="586">
        <v>6931</v>
      </c>
      <c r="N21" s="585">
        <f t="shared" si="3"/>
        <v>-1196</v>
      </c>
    </row>
    <row r="22" spans="1:14" ht="15">
      <c r="A22" s="737"/>
      <c r="B22" s="299" t="s">
        <v>621</v>
      </c>
      <c r="C22" s="297">
        <v>2125</v>
      </c>
      <c r="D22" s="297">
        <v>227</v>
      </c>
      <c r="E22" s="497">
        <f t="shared" si="0"/>
        <v>2352</v>
      </c>
      <c r="F22" s="297">
        <v>434</v>
      </c>
      <c r="G22" s="498">
        <f t="shared" si="1"/>
        <v>1918</v>
      </c>
      <c r="I22" s="289"/>
      <c r="J22" s="632">
        <v>2125</v>
      </c>
      <c r="K22" s="631">
        <f t="shared" si="2"/>
        <v>0</v>
      </c>
      <c r="L22" s="586"/>
      <c r="M22" s="586">
        <v>1571</v>
      </c>
      <c r="N22" s="585">
        <f t="shared" si="3"/>
        <v>554</v>
      </c>
    </row>
    <row r="23" spans="1:14" ht="15">
      <c r="A23" s="735" t="s">
        <v>1951</v>
      </c>
      <c r="B23" s="299" t="s">
        <v>622</v>
      </c>
      <c r="C23" s="297">
        <v>0</v>
      </c>
      <c r="D23" s="297">
        <v>0</v>
      </c>
      <c r="E23" s="497">
        <f t="shared" si="0"/>
        <v>0</v>
      </c>
      <c r="F23" s="297">
        <v>0</v>
      </c>
      <c r="G23" s="498">
        <f t="shared" si="1"/>
        <v>0</v>
      </c>
      <c r="I23" s="289"/>
      <c r="J23" s="632">
        <v>0</v>
      </c>
      <c r="K23" s="631">
        <f t="shared" si="2"/>
        <v>0</v>
      </c>
      <c r="L23" s="586"/>
      <c r="M23" s="586">
        <v>0</v>
      </c>
      <c r="N23" s="585">
        <f t="shared" si="3"/>
        <v>0</v>
      </c>
    </row>
    <row r="24" spans="1:14" ht="15">
      <c r="A24" s="736"/>
      <c r="B24" s="299" t="s">
        <v>620</v>
      </c>
      <c r="C24" s="297">
        <v>2535</v>
      </c>
      <c r="D24" s="297">
        <v>997</v>
      </c>
      <c r="E24" s="497">
        <f t="shared" si="0"/>
        <v>3532</v>
      </c>
      <c r="F24" s="297">
        <v>542</v>
      </c>
      <c r="G24" s="498">
        <f t="shared" si="1"/>
        <v>2990</v>
      </c>
      <c r="I24" s="289"/>
      <c r="J24" s="632">
        <v>2535</v>
      </c>
      <c r="K24" s="631">
        <f t="shared" si="2"/>
        <v>0</v>
      </c>
      <c r="L24" s="586"/>
      <c r="M24" s="586">
        <v>2857</v>
      </c>
      <c r="N24" s="585">
        <f t="shared" si="3"/>
        <v>-322</v>
      </c>
    </row>
    <row r="25" spans="1:14" ht="15">
      <c r="A25" s="737"/>
      <c r="B25" s="299" t="s">
        <v>621</v>
      </c>
      <c r="C25" s="297">
        <v>1281</v>
      </c>
      <c r="D25" s="297">
        <v>164</v>
      </c>
      <c r="E25" s="497">
        <f t="shared" si="0"/>
        <v>1445</v>
      </c>
      <c r="F25" s="297">
        <v>215</v>
      </c>
      <c r="G25" s="498">
        <f t="shared" si="1"/>
        <v>1230</v>
      </c>
      <c r="I25" s="289"/>
      <c r="J25" s="632">
        <v>1281</v>
      </c>
      <c r="K25" s="631">
        <f t="shared" si="2"/>
        <v>0</v>
      </c>
      <c r="L25" s="586"/>
      <c r="M25" s="586">
        <v>825</v>
      </c>
      <c r="N25" s="585">
        <f t="shared" si="3"/>
        <v>456</v>
      </c>
    </row>
    <row r="26" spans="1:14" ht="15">
      <c r="A26" s="735" t="s">
        <v>1120</v>
      </c>
      <c r="B26" s="299" t="s">
        <v>622</v>
      </c>
      <c r="C26" s="297">
        <v>0</v>
      </c>
      <c r="D26" s="297">
        <v>0</v>
      </c>
      <c r="E26" s="497">
        <f t="shared" si="0"/>
        <v>0</v>
      </c>
      <c r="F26" s="297">
        <v>0</v>
      </c>
      <c r="G26" s="498">
        <f t="shared" si="1"/>
        <v>0</v>
      </c>
      <c r="I26" s="289"/>
      <c r="J26" s="632">
        <v>0</v>
      </c>
      <c r="K26" s="631">
        <f t="shared" si="2"/>
        <v>0</v>
      </c>
      <c r="L26" s="586"/>
      <c r="M26" s="586">
        <v>0</v>
      </c>
      <c r="N26" s="585">
        <f t="shared" si="3"/>
        <v>0</v>
      </c>
    </row>
    <row r="27" spans="1:14" ht="15">
      <c r="A27" s="736"/>
      <c r="B27" s="299" t="s">
        <v>620</v>
      </c>
      <c r="C27" s="297">
        <v>2538</v>
      </c>
      <c r="D27" s="297">
        <v>1548</v>
      </c>
      <c r="E27" s="497">
        <f t="shared" si="0"/>
        <v>4086</v>
      </c>
      <c r="F27" s="297">
        <v>437</v>
      </c>
      <c r="G27" s="498">
        <f t="shared" si="1"/>
        <v>3649</v>
      </c>
      <c r="I27" s="289"/>
      <c r="J27" s="632">
        <v>2538</v>
      </c>
      <c r="K27" s="631">
        <f t="shared" si="2"/>
        <v>0</v>
      </c>
      <c r="L27" s="586"/>
      <c r="M27" s="586">
        <v>3467</v>
      </c>
      <c r="N27" s="585">
        <f t="shared" si="3"/>
        <v>-929</v>
      </c>
    </row>
    <row r="28" spans="1:14" ht="15">
      <c r="A28" s="737"/>
      <c r="B28" s="299" t="s">
        <v>621</v>
      </c>
      <c r="C28" s="297">
        <v>2629</v>
      </c>
      <c r="D28" s="297">
        <v>185</v>
      </c>
      <c r="E28" s="497">
        <f t="shared" si="0"/>
        <v>2814</v>
      </c>
      <c r="F28" s="297">
        <v>155</v>
      </c>
      <c r="G28" s="498">
        <f t="shared" si="1"/>
        <v>2659</v>
      </c>
      <c r="I28" s="289"/>
      <c r="J28" s="632">
        <v>2629</v>
      </c>
      <c r="K28" s="631">
        <f t="shared" si="2"/>
        <v>0</v>
      </c>
      <c r="L28" s="586"/>
      <c r="M28" s="586">
        <v>2079</v>
      </c>
      <c r="N28" s="585">
        <f t="shared" si="3"/>
        <v>550</v>
      </c>
    </row>
    <row r="29" spans="1:14" ht="15">
      <c r="A29" s="735" t="s">
        <v>1121</v>
      </c>
      <c r="B29" s="299" t="s">
        <v>622</v>
      </c>
      <c r="C29" s="297">
        <v>0</v>
      </c>
      <c r="D29" s="297">
        <v>0</v>
      </c>
      <c r="E29" s="497">
        <f t="shared" si="0"/>
        <v>0</v>
      </c>
      <c r="F29" s="297">
        <v>0</v>
      </c>
      <c r="G29" s="498">
        <f t="shared" si="1"/>
        <v>0</v>
      </c>
      <c r="I29" s="289"/>
      <c r="J29" s="632">
        <v>0</v>
      </c>
      <c r="K29" s="631">
        <f t="shared" si="2"/>
        <v>0</v>
      </c>
      <c r="L29" s="586"/>
      <c r="M29" s="586">
        <v>0</v>
      </c>
      <c r="N29" s="585">
        <f t="shared" si="3"/>
        <v>0</v>
      </c>
    </row>
    <row r="30" spans="1:14" ht="18.95" customHeight="1">
      <c r="A30" s="736"/>
      <c r="B30" s="299" t="s">
        <v>620</v>
      </c>
      <c r="C30" s="297">
        <v>3143</v>
      </c>
      <c r="D30" s="297">
        <v>1948</v>
      </c>
      <c r="E30" s="497">
        <f t="shared" si="0"/>
        <v>5091</v>
      </c>
      <c r="F30" s="297">
        <v>907</v>
      </c>
      <c r="G30" s="498">
        <f t="shared" si="1"/>
        <v>4184</v>
      </c>
      <c r="I30" s="289"/>
      <c r="J30" s="632">
        <v>3143</v>
      </c>
      <c r="K30" s="631">
        <f t="shared" si="2"/>
        <v>0</v>
      </c>
      <c r="L30" s="586"/>
      <c r="M30" s="586">
        <v>4508</v>
      </c>
      <c r="N30" s="585">
        <f t="shared" si="3"/>
        <v>-1365</v>
      </c>
    </row>
    <row r="31" spans="1:14" ht="15">
      <c r="A31" s="737"/>
      <c r="B31" s="299" t="s">
        <v>621</v>
      </c>
      <c r="C31" s="297">
        <v>4467</v>
      </c>
      <c r="D31" s="297">
        <v>182</v>
      </c>
      <c r="E31" s="497">
        <f t="shared" si="0"/>
        <v>4649</v>
      </c>
      <c r="F31" s="297">
        <v>778</v>
      </c>
      <c r="G31" s="498">
        <f t="shared" si="1"/>
        <v>3871</v>
      </c>
      <c r="I31" s="289"/>
      <c r="J31" s="632">
        <v>4467</v>
      </c>
      <c r="K31" s="631">
        <f t="shared" si="2"/>
        <v>0</v>
      </c>
      <c r="L31" s="586"/>
      <c r="M31" s="586">
        <v>4498</v>
      </c>
      <c r="N31" s="585">
        <f t="shared" si="3"/>
        <v>-31</v>
      </c>
    </row>
    <row r="32" spans="1:14" ht="15" customHeight="1">
      <c r="A32" s="735" t="s">
        <v>697</v>
      </c>
      <c r="B32" s="299" t="s">
        <v>622</v>
      </c>
      <c r="C32" s="297">
        <v>0</v>
      </c>
      <c r="D32" s="297">
        <v>0</v>
      </c>
      <c r="E32" s="497">
        <f t="shared" si="0"/>
        <v>0</v>
      </c>
      <c r="F32" s="297">
        <v>0</v>
      </c>
      <c r="G32" s="498">
        <f t="shared" si="1"/>
        <v>0</v>
      </c>
      <c r="I32" s="289"/>
      <c r="J32" s="632">
        <v>0</v>
      </c>
      <c r="K32" s="631">
        <f t="shared" si="2"/>
        <v>0</v>
      </c>
      <c r="L32" s="586"/>
      <c r="M32" s="586">
        <v>0</v>
      </c>
      <c r="N32" s="585">
        <f t="shared" si="3"/>
        <v>0</v>
      </c>
    </row>
    <row r="33" spans="1:14" ht="15">
      <c r="A33" s="736"/>
      <c r="B33" s="299" t="s">
        <v>620</v>
      </c>
      <c r="C33" s="297">
        <v>1732</v>
      </c>
      <c r="D33" s="297">
        <v>3653</v>
      </c>
      <c r="E33" s="497">
        <f t="shared" si="0"/>
        <v>5385</v>
      </c>
      <c r="F33" s="297">
        <v>3276</v>
      </c>
      <c r="G33" s="498">
        <f t="shared" si="1"/>
        <v>2109</v>
      </c>
      <c r="I33" s="289"/>
      <c r="J33" s="632">
        <v>1732</v>
      </c>
      <c r="K33" s="631">
        <f t="shared" si="2"/>
        <v>0</v>
      </c>
      <c r="L33" s="586"/>
      <c r="M33" s="586">
        <v>1813</v>
      </c>
      <c r="N33" s="585">
        <f t="shared" si="3"/>
        <v>-81</v>
      </c>
    </row>
    <row r="34" spans="1:14" ht="15">
      <c r="A34" s="737"/>
      <c r="B34" s="299" t="s">
        <v>621</v>
      </c>
      <c r="C34" s="297">
        <v>2641</v>
      </c>
      <c r="D34" s="297">
        <v>1641</v>
      </c>
      <c r="E34" s="497">
        <f t="shared" si="0"/>
        <v>4282</v>
      </c>
      <c r="F34" s="297">
        <v>1524</v>
      </c>
      <c r="G34" s="498">
        <f t="shared" si="1"/>
        <v>2758</v>
      </c>
      <c r="I34" s="289"/>
      <c r="J34" s="632">
        <v>2641</v>
      </c>
      <c r="K34" s="631">
        <f t="shared" si="2"/>
        <v>0</v>
      </c>
      <c r="L34" s="586"/>
      <c r="M34" s="586">
        <v>2149</v>
      </c>
      <c r="N34" s="585">
        <f t="shared" si="3"/>
        <v>492</v>
      </c>
    </row>
    <row r="35" spans="1:14" ht="15" customHeight="1">
      <c r="A35" s="735" t="s">
        <v>1122</v>
      </c>
      <c r="B35" s="299" t="s">
        <v>622</v>
      </c>
      <c r="C35" s="297">
        <v>0</v>
      </c>
      <c r="D35" s="297">
        <v>0</v>
      </c>
      <c r="E35" s="497">
        <f t="shared" si="0"/>
        <v>0</v>
      </c>
      <c r="F35" s="297">
        <v>0</v>
      </c>
      <c r="G35" s="498">
        <f t="shared" si="1"/>
        <v>0</v>
      </c>
      <c r="I35" s="289"/>
      <c r="J35" s="632">
        <v>0</v>
      </c>
      <c r="K35" s="631">
        <f t="shared" si="2"/>
        <v>0</v>
      </c>
      <c r="L35" s="586"/>
      <c r="M35" s="586">
        <v>0</v>
      </c>
      <c r="N35" s="585">
        <f t="shared" si="3"/>
        <v>0</v>
      </c>
    </row>
    <row r="36" spans="1:14" ht="15">
      <c r="A36" s="736"/>
      <c r="B36" s="299" t="s">
        <v>620</v>
      </c>
      <c r="C36" s="297">
        <v>4642</v>
      </c>
      <c r="D36" s="297">
        <v>3918</v>
      </c>
      <c r="E36" s="497">
        <f t="shared" si="0"/>
        <v>8560</v>
      </c>
      <c r="F36" s="297">
        <v>2643</v>
      </c>
      <c r="G36" s="498">
        <f t="shared" si="1"/>
        <v>5917</v>
      </c>
      <c r="I36" s="289"/>
      <c r="J36" s="632">
        <v>4642</v>
      </c>
      <c r="K36" s="631">
        <f t="shared" si="2"/>
        <v>0</v>
      </c>
      <c r="L36" s="586"/>
      <c r="M36" s="586">
        <v>5371</v>
      </c>
      <c r="N36" s="585">
        <f t="shared" si="3"/>
        <v>-729</v>
      </c>
    </row>
    <row r="37" spans="1:14" ht="15">
      <c r="A37" s="737"/>
      <c r="B37" s="299" t="s">
        <v>621</v>
      </c>
      <c r="C37" s="297">
        <v>7625</v>
      </c>
      <c r="D37" s="297">
        <v>957</v>
      </c>
      <c r="E37" s="497">
        <f t="shared" si="0"/>
        <v>8582</v>
      </c>
      <c r="F37" s="297">
        <v>807</v>
      </c>
      <c r="G37" s="498">
        <f t="shared" si="1"/>
        <v>7775</v>
      </c>
      <c r="I37" s="289"/>
      <c r="J37" s="632">
        <v>7625</v>
      </c>
      <c r="K37" s="631">
        <f t="shared" si="2"/>
        <v>0</v>
      </c>
      <c r="L37" s="586"/>
      <c r="M37" s="586">
        <v>8501</v>
      </c>
      <c r="N37" s="585">
        <f t="shared" si="3"/>
        <v>-876</v>
      </c>
    </row>
    <row r="38" spans="1:14" ht="15" customHeight="1">
      <c r="A38" s="735" t="s">
        <v>1123</v>
      </c>
      <c r="B38" s="299" t="s">
        <v>622</v>
      </c>
      <c r="C38" s="297">
        <v>0</v>
      </c>
      <c r="D38" s="297">
        <v>0</v>
      </c>
      <c r="E38" s="497">
        <f t="shared" si="0"/>
        <v>0</v>
      </c>
      <c r="F38" s="297">
        <v>0</v>
      </c>
      <c r="G38" s="498">
        <f t="shared" si="1"/>
        <v>0</v>
      </c>
      <c r="I38" s="289"/>
      <c r="J38" s="632">
        <v>0</v>
      </c>
      <c r="K38" s="631">
        <f t="shared" si="2"/>
        <v>0</v>
      </c>
      <c r="L38" s="586"/>
      <c r="M38" s="586">
        <v>0</v>
      </c>
      <c r="N38" s="585">
        <f t="shared" si="3"/>
        <v>0</v>
      </c>
    </row>
    <row r="39" spans="1:14" ht="15">
      <c r="A39" s="736"/>
      <c r="B39" s="299" t="s">
        <v>620</v>
      </c>
      <c r="C39" s="297">
        <v>6055</v>
      </c>
      <c r="D39" s="297">
        <v>3007</v>
      </c>
      <c r="E39" s="497">
        <f t="shared" si="0"/>
        <v>9062</v>
      </c>
      <c r="F39" s="297">
        <v>2364</v>
      </c>
      <c r="G39" s="498">
        <f t="shared" si="1"/>
        <v>6698</v>
      </c>
      <c r="I39" s="289"/>
      <c r="J39" s="632">
        <v>6055</v>
      </c>
      <c r="K39" s="631">
        <f t="shared" si="2"/>
        <v>0</v>
      </c>
      <c r="L39" s="586"/>
      <c r="M39" s="586">
        <v>5474</v>
      </c>
      <c r="N39" s="585">
        <f t="shared" si="3"/>
        <v>581</v>
      </c>
    </row>
    <row r="40" spans="1:14" ht="15">
      <c r="A40" s="737"/>
      <c r="B40" s="299" t="s">
        <v>621</v>
      </c>
      <c r="C40" s="297">
        <v>5031</v>
      </c>
      <c r="D40" s="297">
        <v>2222</v>
      </c>
      <c r="E40" s="497">
        <f t="shared" si="0"/>
        <v>7253</v>
      </c>
      <c r="F40" s="297">
        <v>1813</v>
      </c>
      <c r="G40" s="498">
        <f t="shared" si="1"/>
        <v>5440</v>
      </c>
      <c r="I40" s="289"/>
      <c r="J40" s="632">
        <v>5031</v>
      </c>
      <c r="K40" s="631">
        <f t="shared" si="2"/>
        <v>0</v>
      </c>
      <c r="L40" s="586"/>
      <c r="M40" s="586">
        <v>3954</v>
      </c>
      <c r="N40" s="585">
        <f t="shared" si="3"/>
        <v>1077</v>
      </c>
    </row>
    <row r="41" spans="1:14" ht="12.75" customHeight="1">
      <c r="A41" s="741" t="s">
        <v>392</v>
      </c>
      <c r="B41" s="296" t="s">
        <v>622</v>
      </c>
      <c r="C41" s="493">
        <f t="shared" ref="C41" si="4">+C5+C8+C11+C14+C17+C20+C23+C26+C29+C32+C35+C38</f>
        <v>0</v>
      </c>
      <c r="D41" s="493">
        <f t="shared" ref="D41:G41" si="5">+D5+D8+D11+D14+D17+D20+D23+D26+D29+D32+D35+D38</f>
        <v>0</v>
      </c>
      <c r="E41" s="493">
        <f t="shared" si="5"/>
        <v>0</v>
      </c>
      <c r="F41" s="493">
        <f t="shared" si="5"/>
        <v>0</v>
      </c>
      <c r="G41" s="494">
        <f t="shared" si="5"/>
        <v>0</v>
      </c>
      <c r="I41" s="289"/>
      <c r="J41" s="633">
        <f t="shared" ref="J41:K41" si="6">+J5+J8+J11+J14+J17+J20+J23+J26+J29+J32+J35+J38</f>
        <v>0</v>
      </c>
      <c r="K41" s="634">
        <f t="shared" si="6"/>
        <v>0</v>
      </c>
      <c r="L41" s="586"/>
      <c r="M41" s="587">
        <f t="shared" ref="M41:N41" si="7">+M5+M8+M11+M14+M17+M20+M23+M26+M29+M32+M35+M38</f>
        <v>0</v>
      </c>
      <c r="N41" s="587">
        <f t="shared" si="7"/>
        <v>0</v>
      </c>
    </row>
    <row r="42" spans="1:14" ht="12.75" customHeight="1">
      <c r="A42" s="742"/>
      <c r="B42" s="296" t="s">
        <v>620</v>
      </c>
      <c r="C42" s="493">
        <f t="shared" ref="C42" si="8">+C6+C9+C12+C15+C18+C21+C24+C27+C30+C33+C36+C39</f>
        <v>44458</v>
      </c>
      <c r="D42" s="493">
        <f t="shared" ref="D42:G43" si="9">+D6+D9+D12+D15+D18+D21+D24+D27+D30+D33+D36+D39</f>
        <v>26177</v>
      </c>
      <c r="E42" s="493">
        <f t="shared" si="9"/>
        <v>70635</v>
      </c>
      <c r="F42" s="493">
        <f t="shared" si="9"/>
        <v>16837</v>
      </c>
      <c r="G42" s="494">
        <f t="shared" si="9"/>
        <v>53798</v>
      </c>
      <c r="I42" s="289"/>
      <c r="J42" s="633">
        <f t="shared" ref="J42:K42" si="10">+J6+J9+J12+J15+J18+J21+J24+J27+J30+J33+J36+J39</f>
        <v>44458</v>
      </c>
      <c r="K42" s="634">
        <f t="shared" si="10"/>
        <v>0</v>
      </c>
      <c r="L42" s="586"/>
      <c r="M42" s="587">
        <f t="shared" ref="M42:N42" si="11">+M6+M9+M12+M15+M18+M21+M24+M27+M30+M33+M36+M39</f>
        <v>50565</v>
      </c>
      <c r="N42" s="587">
        <f t="shared" si="11"/>
        <v>-6107</v>
      </c>
    </row>
    <row r="43" spans="1:14" ht="12.75" customHeight="1" thickBot="1">
      <c r="A43" s="743"/>
      <c r="B43" s="481" t="s">
        <v>621</v>
      </c>
      <c r="C43" s="495">
        <f t="shared" ref="C43" si="12">+C7+C10+C13+C16+C19+C22+C25+C28+C31+C34+C37+C40</f>
        <v>47709</v>
      </c>
      <c r="D43" s="495">
        <f t="shared" si="9"/>
        <v>10739</v>
      </c>
      <c r="E43" s="495">
        <f t="shared" si="9"/>
        <v>58448</v>
      </c>
      <c r="F43" s="495">
        <f t="shared" si="9"/>
        <v>8393</v>
      </c>
      <c r="G43" s="496">
        <f t="shared" si="9"/>
        <v>50055</v>
      </c>
      <c r="I43" s="289"/>
      <c r="J43" s="633">
        <f t="shared" ref="J43:K43" si="13">+J7+J10+J13+J16+J19+J22+J25+J28+J31+J34+J37+J40</f>
        <v>47709</v>
      </c>
      <c r="K43" s="634">
        <f t="shared" si="13"/>
        <v>0</v>
      </c>
      <c r="L43" s="586"/>
      <c r="M43" s="587">
        <f t="shared" ref="M43:N43" si="14">+M7+M10+M13+M16+M19+M22+M25+M28+M31+M34+M37+M40</f>
        <v>38999</v>
      </c>
      <c r="N43" s="587">
        <f t="shared" si="14"/>
        <v>8710</v>
      </c>
    </row>
    <row r="44" spans="1:14">
      <c r="I44" s="289"/>
      <c r="J44" s="623"/>
      <c r="K44" s="626"/>
      <c r="L44" s="586"/>
      <c r="M44" s="586"/>
    </row>
    <row r="45" spans="1:14">
      <c r="I45" s="289"/>
      <c r="J45" s="623"/>
      <c r="K45" s="626"/>
      <c r="L45" s="586"/>
      <c r="M45" s="586"/>
    </row>
    <row r="46" spans="1:14" ht="14.25">
      <c r="D46" s="290"/>
      <c r="I46" s="289"/>
      <c r="J46" s="623"/>
      <c r="K46" s="626"/>
      <c r="L46" s="586"/>
      <c r="M46" s="586"/>
    </row>
    <row r="47" spans="1:14">
      <c r="I47" s="289"/>
      <c r="J47" s="623"/>
      <c r="K47" s="626"/>
      <c r="L47" s="586"/>
      <c r="M47" s="586"/>
    </row>
    <row r="48" spans="1:14">
      <c r="I48" s="289"/>
      <c r="J48" s="623"/>
      <c r="K48" s="626"/>
      <c r="L48" s="586"/>
      <c r="M48" s="586"/>
    </row>
    <row r="49" spans="9:13">
      <c r="I49" s="289"/>
      <c r="J49" s="623"/>
      <c r="K49" s="626"/>
      <c r="L49" s="586"/>
      <c r="M49" s="586"/>
    </row>
  </sheetData>
  <autoFilter ref="A4:G46">
    <sortState ref="A4:G42">
      <sortCondition ref="B4:B42"/>
    </sortState>
  </autoFilter>
  <mergeCells count="15">
    <mergeCell ref="A38:A40"/>
    <mergeCell ref="A41:A43"/>
    <mergeCell ref="A20:A22"/>
    <mergeCell ref="A23:A25"/>
    <mergeCell ref="A26:A28"/>
    <mergeCell ref="A29:A31"/>
    <mergeCell ref="A32:A34"/>
    <mergeCell ref="A35:A37"/>
    <mergeCell ref="A17:A19"/>
    <mergeCell ref="A1:G1"/>
    <mergeCell ref="A5:A7"/>
    <mergeCell ref="A8:A10"/>
    <mergeCell ref="A11:A13"/>
    <mergeCell ref="A14:A16"/>
    <mergeCell ref="F2:G2"/>
  </mergeCells>
  <conditionalFormatting sqref="A1:G1 B6:G7 A44:G1048576 A41:G41 B42:G43 A8:G8 A11:G11 A14:G14 A17:G17 A20:G20 A23:G23 A26:G26 A29:G29 A32:G32 A35:G35 A38:G38 B9:G10 B12:G13 B15:G16 B18:G19 B21:G22 B24:G25 B27:G28 B30:G31 B33:G34 B36:G37 B39:G40 A3:G5 A2:F2">
    <cfRule type="cellIs" dxfId="6" priority="2" operator="lessThan">
      <formula>0</formula>
    </cfRule>
  </conditionalFormatting>
  <conditionalFormatting sqref="C5:G43">
    <cfRule type="cellIs" dxfId="5" priority="1" operator="lessThan">
      <formula>0</formula>
    </cfRule>
  </conditionalFormatting>
  <printOptions horizontalCentered="1" verticalCentered="1"/>
  <pageMargins left="0.75" right="0.75" top="1" bottom="1" header="0.5" footer="0.5"/>
  <pageSetup paperSize="9" orientation="portrait" verticalDpi="7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1525</v>
      </c>
      <c r="D3" t="s">
        <v>1526</v>
      </c>
      <c r="H3" t="s">
        <v>1527</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770" t="s">
        <v>1862</v>
      </c>
      <c r="B1" s="770"/>
      <c r="C1" s="770"/>
      <c r="D1" s="770"/>
      <c r="E1" s="770"/>
      <c r="F1" s="770"/>
      <c r="G1" s="770"/>
      <c r="H1" s="770"/>
      <c r="I1" s="770"/>
      <c r="J1" s="770"/>
      <c r="K1" s="770"/>
      <c r="L1" s="770"/>
      <c r="M1" s="770"/>
      <c r="N1" s="770"/>
      <c r="O1" s="770"/>
      <c r="P1" s="770"/>
      <c r="Q1" s="770"/>
      <c r="R1" s="770"/>
      <c r="S1" s="770"/>
    </row>
    <row r="2" spans="1:64" ht="21" customHeight="1" thickBot="1">
      <c r="A2" s="766" t="s">
        <v>1863</v>
      </c>
      <c r="B2" s="766"/>
      <c r="C2" s="766"/>
      <c r="D2" s="766"/>
      <c r="E2" s="766"/>
      <c r="F2" s="766"/>
      <c r="G2" s="766"/>
      <c r="H2" s="766"/>
      <c r="I2" s="766"/>
      <c r="J2" s="766"/>
      <c r="K2" s="774">
        <v>40242</v>
      </c>
      <c r="L2" s="774"/>
      <c r="M2" s="774"/>
      <c r="N2" s="774"/>
      <c r="O2" s="774"/>
      <c r="P2" s="774"/>
      <c r="Q2" s="774"/>
      <c r="R2" s="774"/>
      <c r="S2" s="774"/>
    </row>
    <row r="3" spans="1:64" ht="15.75" customHeight="1" thickTop="1">
      <c r="A3" s="778" t="s">
        <v>439</v>
      </c>
      <c r="B3" s="781" t="s">
        <v>529</v>
      </c>
      <c r="C3" s="775" t="s">
        <v>530</v>
      </c>
      <c r="D3" s="784" t="s">
        <v>916</v>
      </c>
      <c r="E3" s="785"/>
      <c r="F3" s="785"/>
      <c r="G3" s="785"/>
      <c r="H3" s="785"/>
      <c r="I3" s="785"/>
      <c r="J3" s="785"/>
      <c r="K3" s="786"/>
      <c r="L3" s="784" t="s">
        <v>1864</v>
      </c>
      <c r="M3" s="785"/>
      <c r="N3" s="785"/>
      <c r="O3" s="785"/>
      <c r="P3" s="785"/>
      <c r="Q3" s="785"/>
      <c r="R3" s="785"/>
      <c r="S3" s="786"/>
      <c r="T3" s="179"/>
      <c r="U3" s="771" t="s">
        <v>1865</v>
      </c>
      <c r="V3" s="772"/>
      <c r="W3" s="773"/>
      <c r="X3" s="180"/>
      <c r="Y3" s="747">
        <v>38808</v>
      </c>
      <c r="Z3" s="748"/>
      <c r="AA3" s="749"/>
      <c r="AB3" s="747">
        <v>38838</v>
      </c>
      <c r="AC3" s="748"/>
      <c r="AD3" s="749"/>
      <c r="AE3" s="747">
        <v>38869</v>
      </c>
      <c r="AF3" s="748"/>
      <c r="AG3" s="749"/>
      <c r="AH3" s="747">
        <v>38899</v>
      </c>
      <c r="AI3" s="748"/>
      <c r="AJ3" s="749"/>
      <c r="AK3" s="747">
        <v>38930</v>
      </c>
      <c r="AL3" s="748"/>
      <c r="AM3" s="749"/>
      <c r="AN3" s="747">
        <v>38961</v>
      </c>
      <c r="AO3" s="748"/>
      <c r="AP3" s="749"/>
      <c r="AQ3" s="747">
        <v>38991</v>
      </c>
      <c r="AR3" s="748"/>
      <c r="AS3" s="749"/>
      <c r="AT3" s="747">
        <v>39022</v>
      </c>
      <c r="AU3" s="748"/>
      <c r="AV3" s="749"/>
      <c r="AW3" s="747">
        <v>39052</v>
      </c>
      <c r="AX3" s="748"/>
      <c r="AY3" s="749"/>
      <c r="AZ3" s="747">
        <v>39083</v>
      </c>
      <c r="BA3" s="748"/>
      <c r="BB3" s="749"/>
      <c r="BC3" s="747">
        <v>39114</v>
      </c>
      <c r="BD3" s="748"/>
      <c r="BE3" s="749"/>
      <c r="BF3" s="747">
        <v>39142</v>
      </c>
      <c r="BG3" s="748"/>
      <c r="BH3" s="749"/>
      <c r="BI3" s="753" t="s">
        <v>1866</v>
      </c>
      <c r="BJ3" s="754"/>
      <c r="BK3" s="755"/>
    </row>
    <row r="4" spans="1:64" ht="15.75" customHeight="1" thickBot="1">
      <c r="A4" s="779"/>
      <c r="B4" s="782">
        <v>1</v>
      </c>
      <c r="C4" s="776">
        <v>3</v>
      </c>
      <c r="D4" s="181" t="s">
        <v>917</v>
      </c>
      <c r="E4" s="181"/>
      <c r="F4" s="181" t="s">
        <v>1064</v>
      </c>
      <c r="G4" s="181"/>
      <c r="H4" s="181"/>
      <c r="I4" s="763" t="s">
        <v>395</v>
      </c>
      <c r="J4" s="751"/>
      <c r="K4" s="764"/>
      <c r="L4" s="181" t="s">
        <v>917</v>
      </c>
      <c r="M4" s="181"/>
      <c r="N4" s="181" t="s">
        <v>1064</v>
      </c>
      <c r="O4" s="181"/>
      <c r="P4" s="181"/>
      <c r="Q4" s="181" t="s">
        <v>395</v>
      </c>
      <c r="R4" s="181"/>
      <c r="S4" s="182"/>
      <c r="T4" s="179"/>
      <c r="U4" s="183" t="s">
        <v>1011</v>
      </c>
      <c r="V4" s="184" t="s">
        <v>1013</v>
      </c>
      <c r="W4" s="185" t="s">
        <v>1012</v>
      </c>
      <c r="X4" s="180"/>
      <c r="Y4" s="750" t="s">
        <v>395</v>
      </c>
      <c r="Z4" s="751"/>
      <c r="AA4" s="752"/>
      <c r="AB4" s="750" t="s">
        <v>395</v>
      </c>
      <c r="AC4" s="751"/>
      <c r="AD4" s="752"/>
      <c r="AE4" s="750" t="s">
        <v>395</v>
      </c>
      <c r="AF4" s="751"/>
      <c r="AG4" s="752"/>
      <c r="AH4" s="750" t="s">
        <v>395</v>
      </c>
      <c r="AI4" s="751"/>
      <c r="AJ4" s="752"/>
      <c r="AK4" s="750" t="s">
        <v>395</v>
      </c>
      <c r="AL4" s="751"/>
      <c r="AM4" s="752"/>
      <c r="AN4" s="750" t="s">
        <v>395</v>
      </c>
      <c r="AO4" s="751"/>
      <c r="AP4" s="752"/>
      <c r="AQ4" s="750" t="s">
        <v>395</v>
      </c>
      <c r="AR4" s="751"/>
      <c r="AS4" s="752"/>
      <c r="AT4" s="750" t="s">
        <v>395</v>
      </c>
      <c r="AU4" s="751"/>
      <c r="AV4" s="752"/>
      <c r="AW4" s="750" t="s">
        <v>395</v>
      </c>
      <c r="AX4" s="751"/>
      <c r="AY4" s="752"/>
      <c r="AZ4" s="750" t="s">
        <v>395</v>
      </c>
      <c r="BA4" s="751"/>
      <c r="BB4" s="752"/>
      <c r="BC4" s="750" t="s">
        <v>395</v>
      </c>
      <c r="BD4" s="751"/>
      <c r="BE4" s="752"/>
      <c r="BF4" s="750" t="s">
        <v>395</v>
      </c>
      <c r="BG4" s="751"/>
      <c r="BH4" s="752"/>
      <c r="BI4" s="750" t="s">
        <v>395</v>
      </c>
      <c r="BJ4" s="751"/>
      <c r="BK4" s="765"/>
    </row>
    <row r="5" spans="1:64" ht="15.75" thickBot="1">
      <c r="A5" s="780"/>
      <c r="B5" s="783">
        <v>1</v>
      </c>
      <c r="C5" s="777">
        <v>3</v>
      </c>
      <c r="D5" s="184" t="s">
        <v>1011</v>
      </c>
      <c r="E5" s="184" t="s">
        <v>1012</v>
      </c>
      <c r="F5" s="184" t="s">
        <v>1011</v>
      </c>
      <c r="G5" s="184" t="s">
        <v>1013</v>
      </c>
      <c r="H5" s="184" t="s">
        <v>1012</v>
      </c>
      <c r="I5" s="184" t="s">
        <v>1011</v>
      </c>
      <c r="J5" s="184" t="s">
        <v>1013</v>
      </c>
      <c r="K5" s="184" t="s">
        <v>1012</v>
      </c>
      <c r="L5" s="184" t="s">
        <v>1011</v>
      </c>
      <c r="M5" s="184" t="s">
        <v>1012</v>
      </c>
      <c r="N5" s="184" t="s">
        <v>1011</v>
      </c>
      <c r="O5" s="184" t="s">
        <v>1013</v>
      </c>
      <c r="P5" s="184" t="s">
        <v>1012</v>
      </c>
      <c r="Q5" s="184" t="s">
        <v>1011</v>
      </c>
      <c r="R5" s="184" t="s">
        <v>1013</v>
      </c>
      <c r="S5" s="184" t="s">
        <v>1012</v>
      </c>
      <c r="T5" s="179"/>
      <c r="U5" s="767"/>
      <c r="V5" s="768"/>
      <c r="W5" s="769"/>
      <c r="X5" s="180">
        <f>79-62+1</f>
        <v>18</v>
      </c>
      <c r="Y5" s="186" t="s">
        <v>1011</v>
      </c>
      <c r="Z5" s="187" t="s">
        <v>1013</v>
      </c>
      <c r="AA5" s="188" t="s">
        <v>1012</v>
      </c>
      <c r="AB5" s="186" t="s">
        <v>1011</v>
      </c>
      <c r="AC5" s="187" t="s">
        <v>1013</v>
      </c>
      <c r="AD5" s="188" t="s">
        <v>1012</v>
      </c>
      <c r="AE5" s="186" t="s">
        <v>1011</v>
      </c>
      <c r="AF5" s="187" t="s">
        <v>1013</v>
      </c>
      <c r="AG5" s="188" t="s">
        <v>1012</v>
      </c>
      <c r="AH5" s="186" t="s">
        <v>1011</v>
      </c>
      <c r="AI5" s="187" t="s">
        <v>1013</v>
      </c>
      <c r="AJ5" s="188" t="s">
        <v>1012</v>
      </c>
      <c r="AK5" s="186" t="s">
        <v>1011</v>
      </c>
      <c r="AL5" s="187" t="s">
        <v>1013</v>
      </c>
      <c r="AM5" s="188" t="s">
        <v>1012</v>
      </c>
      <c r="AN5" s="186" t="s">
        <v>1011</v>
      </c>
      <c r="AO5" s="187" t="s">
        <v>1013</v>
      </c>
      <c r="AP5" s="188" t="s">
        <v>1012</v>
      </c>
      <c r="AQ5" s="186" t="s">
        <v>1011</v>
      </c>
      <c r="AR5" s="187" t="s">
        <v>1013</v>
      </c>
      <c r="AS5" s="188" t="s">
        <v>1012</v>
      </c>
      <c r="AT5" s="186" t="s">
        <v>1011</v>
      </c>
      <c r="AU5" s="187" t="s">
        <v>1013</v>
      </c>
      <c r="AV5" s="188" t="s">
        <v>1012</v>
      </c>
      <c r="AW5" s="186" t="s">
        <v>1011</v>
      </c>
      <c r="AX5" s="187" t="s">
        <v>1013</v>
      </c>
      <c r="AY5" s="188" t="s">
        <v>1012</v>
      </c>
      <c r="AZ5" s="186" t="s">
        <v>1011</v>
      </c>
      <c r="BA5" s="187" t="s">
        <v>1013</v>
      </c>
      <c r="BB5" s="188" t="s">
        <v>1012</v>
      </c>
      <c r="BC5" s="186" t="s">
        <v>1011</v>
      </c>
      <c r="BD5" s="187" t="s">
        <v>1013</v>
      </c>
      <c r="BE5" s="188" t="s">
        <v>1012</v>
      </c>
      <c r="BF5" s="186" t="s">
        <v>1011</v>
      </c>
      <c r="BG5" s="187" t="s">
        <v>1013</v>
      </c>
      <c r="BH5" s="188" t="s">
        <v>1012</v>
      </c>
      <c r="BI5" s="187" t="s">
        <v>1011</v>
      </c>
      <c r="BJ5" s="187" t="s">
        <v>1013</v>
      </c>
      <c r="BK5" s="189" t="s">
        <v>1012</v>
      </c>
    </row>
    <row r="6" spans="1:64" ht="18.95" customHeight="1" thickBot="1">
      <c r="A6" s="190">
        <v>1</v>
      </c>
      <c r="B6" s="746" t="s">
        <v>1115</v>
      </c>
      <c r="C6" s="191" t="s">
        <v>1867</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744"/>
      <c r="C7" s="206" t="s">
        <v>1868</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744"/>
      <c r="C8" s="215" t="s">
        <v>1869</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757"/>
      <c r="C9" s="224" t="s">
        <v>1870</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744" t="s">
        <v>1116</v>
      </c>
      <c r="C10" s="191" t="s">
        <v>1871</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744"/>
      <c r="C11" s="206" t="s">
        <v>1872</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744"/>
      <c r="C12" s="206" t="s">
        <v>1873</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744"/>
      <c r="C13" s="206" t="s">
        <v>1874</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744"/>
      <c r="C14" s="224" t="s">
        <v>1870</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744" t="s">
        <v>696</v>
      </c>
      <c r="C15" s="206" t="s">
        <v>1875</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744"/>
      <c r="C16" s="206" t="s">
        <v>1876</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744"/>
      <c r="C17" s="224" t="s">
        <v>1870</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744" t="s">
        <v>1117</v>
      </c>
      <c r="C18" s="206" t="s">
        <v>1888</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744"/>
      <c r="C19" s="206" t="s">
        <v>1889</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744"/>
      <c r="C20" s="206" t="s">
        <v>1890</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744"/>
      <c r="C21" s="206" t="s">
        <v>1891</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744"/>
      <c r="C22" s="224" t="s">
        <v>1870</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744" t="s">
        <v>1118</v>
      </c>
      <c r="C23" s="206" t="s">
        <v>918</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744"/>
      <c r="C24" s="206" t="s">
        <v>919</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744"/>
      <c r="C25" s="206" t="s">
        <v>920</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744"/>
      <c r="C26" s="206" t="s">
        <v>921</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744"/>
      <c r="C27" s="241" t="s">
        <v>1877</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744"/>
      <c r="C28" s="224" t="s">
        <v>1870</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744" t="s">
        <v>1119</v>
      </c>
      <c r="C29" s="206" t="s">
        <v>1883</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744"/>
      <c r="C30" s="206" t="s">
        <v>1884</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744"/>
      <c r="C31" s="206" t="s">
        <v>1885</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744"/>
      <c r="C32" s="206" t="s">
        <v>1886</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744"/>
      <c r="C33" s="224" t="s">
        <v>1870</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744" t="s">
        <v>1120</v>
      </c>
      <c r="C34" s="206" t="s">
        <v>922</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744"/>
      <c r="C35" s="206" t="s">
        <v>923</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744"/>
      <c r="C36" s="206" t="s">
        <v>924</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744"/>
      <c r="C37" s="206" t="s">
        <v>925</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744"/>
      <c r="C38" s="224" t="s">
        <v>1870</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745" t="s">
        <v>1121</v>
      </c>
      <c r="C39" s="215" t="s">
        <v>926</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746"/>
      <c r="C40" s="206" t="s">
        <v>927</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744"/>
      <c r="C41" s="206" t="s">
        <v>1634</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744"/>
      <c r="C42" s="206" t="s">
        <v>928</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744"/>
      <c r="C43" s="206" t="s">
        <v>929</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744"/>
      <c r="C44" s="224" t="s">
        <v>1870</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744" t="s">
        <v>697</v>
      </c>
      <c r="C45" s="251" t="s">
        <v>1061</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744"/>
      <c r="C46" s="251" t="s">
        <v>1887</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744"/>
      <c r="C47" s="224" t="s">
        <v>1870</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744" t="s">
        <v>1122</v>
      </c>
      <c r="C48" s="206" t="s">
        <v>1878</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744"/>
      <c r="C49" s="206" t="s">
        <v>1879</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744"/>
      <c r="C50" s="206" t="s">
        <v>1880</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744"/>
      <c r="C51" s="206" t="s">
        <v>1881</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744"/>
      <c r="C52" s="224" t="s">
        <v>1870</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744" t="s">
        <v>1123</v>
      </c>
      <c r="C53" s="252" t="s">
        <v>1892</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744"/>
      <c r="C54" s="252" t="s">
        <v>1893</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744"/>
      <c r="C55" s="252" t="s">
        <v>1894</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744"/>
      <c r="C56" s="224" t="s">
        <v>1870</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758" t="s">
        <v>930</v>
      </c>
      <c r="C59" s="758"/>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759" t="s">
        <v>1628</v>
      </c>
      <c r="C60" s="760"/>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759" t="s">
        <v>558</v>
      </c>
      <c r="C61" s="760"/>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759" t="s">
        <v>1629</v>
      </c>
      <c r="C62" s="760"/>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759" t="s">
        <v>1630</v>
      </c>
      <c r="C63" s="760"/>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759" t="s">
        <v>283</v>
      </c>
      <c r="C64" s="760"/>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759" t="s">
        <v>1633</v>
      </c>
      <c r="C65" s="760"/>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759" t="s">
        <v>1634</v>
      </c>
      <c r="C66" s="760"/>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759" t="s">
        <v>1067</v>
      </c>
      <c r="C67" s="760"/>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759" t="s">
        <v>1631</v>
      </c>
      <c r="C68" s="760"/>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761" t="s">
        <v>1632</v>
      </c>
      <c r="C69" s="762"/>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756" t="s">
        <v>1882</v>
      </c>
      <c r="C70" s="756"/>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A2:J2"/>
    <mergeCell ref="U5:W5"/>
    <mergeCell ref="A1:S1"/>
    <mergeCell ref="U3:W3"/>
    <mergeCell ref="K2:S2"/>
    <mergeCell ref="C3:C5"/>
    <mergeCell ref="A3:A5"/>
    <mergeCell ref="B3:B5"/>
    <mergeCell ref="D3:K3"/>
    <mergeCell ref="L3:S3"/>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I3:BK3"/>
    <mergeCell ref="AW3:AY3"/>
    <mergeCell ref="AZ3:BB3"/>
    <mergeCell ref="BC3:BE3"/>
    <mergeCell ref="BF3:BH3"/>
    <mergeCell ref="AT3:AV3"/>
    <mergeCell ref="AQ3:AS3"/>
    <mergeCell ref="AQ4:AS4"/>
    <mergeCell ref="AN3:AP3"/>
    <mergeCell ref="AH3:AJ3"/>
    <mergeCell ref="AK3:AM3"/>
    <mergeCell ref="B34:B38"/>
    <mergeCell ref="B39:B44"/>
    <mergeCell ref="Y3:AA3"/>
    <mergeCell ref="AK4:AM4"/>
    <mergeCell ref="Y4:AA4"/>
    <mergeCell ref="AB3:AD3"/>
    <mergeCell ref="AE3:AG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1141</v>
      </c>
      <c r="C1" s="172"/>
    </row>
    <row r="2" spans="1:10" ht="15.75">
      <c r="A2" s="176" t="s">
        <v>1142</v>
      </c>
      <c r="B2" s="173"/>
    </row>
    <row r="4" spans="1:10" ht="15">
      <c r="A4" s="168" t="s">
        <v>224</v>
      </c>
      <c r="B4" s="168" t="s">
        <v>782</v>
      </c>
      <c r="C4" s="168" t="s">
        <v>781</v>
      </c>
      <c r="D4" s="168" t="s">
        <v>780</v>
      </c>
      <c r="E4" s="168" t="s">
        <v>225</v>
      </c>
      <c r="F4" s="168" t="s">
        <v>783</v>
      </c>
      <c r="G4" s="174" t="s">
        <v>1291</v>
      </c>
      <c r="H4" s="174" t="s">
        <v>1292</v>
      </c>
      <c r="I4" s="174" t="s">
        <v>1293</v>
      </c>
      <c r="J4" s="169" t="s">
        <v>1294</v>
      </c>
    </row>
    <row r="5" spans="1:10" ht="15">
      <c r="A5" s="168" t="s">
        <v>1115</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1116</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696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1117</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1118</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1119</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1120</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1121</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697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1122</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1123</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796</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791" t="s">
        <v>531</v>
      </c>
      <c r="B1" s="791"/>
      <c r="C1" s="791"/>
      <c r="D1" s="791"/>
      <c r="E1" s="791"/>
      <c r="F1" s="791"/>
      <c r="G1" s="791"/>
      <c r="H1" s="791"/>
      <c r="I1" s="791"/>
      <c r="J1" s="791"/>
      <c r="K1" s="791"/>
      <c r="L1" s="791"/>
      <c r="M1" s="791"/>
      <c r="N1" s="791"/>
    </row>
    <row r="2" spans="1:14" ht="13.5" thickBot="1">
      <c r="A2" s="794" t="s">
        <v>532</v>
      </c>
      <c r="B2" s="794"/>
      <c r="C2" s="794"/>
      <c r="D2" s="794"/>
      <c r="E2" s="794"/>
      <c r="F2" s="794"/>
      <c r="G2" s="794"/>
      <c r="H2" s="794"/>
      <c r="I2" s="794"/>
      <c r="J2" s="794"/>
      <c r="K2" s="794"/>
      <c r="L2" s="794"/>
      <c r="M2" s="794">
        <v>39508</v>
      </c>
      <c r="N2" s="794"/>
    </row>
    <row r="3" spans="1:14" s="3" customFormat="1">
      <c r="A3" s="792" t="s">
        <v>533</v>
      </c>
      <c r="B3" s="794" t="s">
        <v>529</v>
      </c>
      <c r="C3" s="794" t="s">
        <v>530</v>
      </c>
      <c r="D3" s="794" t="s">
        <v>534</v>
      </c>
      <c r="E3" s="794" t="s">
        <v>535</v>
      </c>
      <c r="F3" s="794" t="s">
        <v>536</v>
      </c>
      <c r="G3" s="788" t="s">
        <v>537</v>
      </c>
      <c r="H3" s="788"/>
      <c r="I3" s="788"/>
      <c r="J3" s="788"/>
      <c r="K3" s="788"/>
      <c r="L3" s="788" t="s">
        <v>1627</v>
      </c>
      <c r="M3" s="788" t="s">
        <v>538</v>
      </c>
      <c r="N3" s="794" t="s">
        <v>539</v>
      </c>
    </row>
    <row r="4" spans="1:14" s="3" customFormat="1">
      <c r="A4" s="793"/>
      <c r="B4" s="794">
        <v>1</v>
      </c>
      <c r="C4" s="794">
        <v>3</v>
      </c>
      <c r="D4" s="794"/>
      <c r="E4" s="794"/>
      <c r="F4" s="794"/>
      <c r="G4" s="789" t="s">
        <v>540</v>
      </c>
      <c r="H4" s="789"/>
      <c r="I4" s="789" t="s">
        <v>1064</v>
      </c>
      <c r="J4" s="789"/>
      <c r="K4" s="789" t="s">
        <v>1013</v>
      </c>
      <c r="L4" s="789"/>
      <c r="M4" s="789"/>
      <c r="N4" s="794"/>
    </row>
    <row r="5" spans="1:14" s="3" customFormat="1" ht="25.5">
      <c r="A5" s="794"/>
      <c r="B5" s="794">
        <v>1</v>
      </c>
      <c r="C5" s="794">
        <v>3</v>
      </c>
      <c r="D5" s="794"/>
      <c r="E5" s="794"/>
      <c r="F5" s="794"/>
      <c r="G5" s="5" t="s">
        <v>1011</v>
      </c>
      <c r="H5" s="5" t="s">
        <v>1012</v>
      </c>
      <c r="I5" s="5" t="s">
        <v>1011</v>
      </c>
      <c r="J5" s="5" t="s">
        <v>1012</v>
      </c>
      <c r="K5" s="790"/>
      <c r="L5" s="790"/>
      <c r="M5" s="790"/>
      <c r="N5" s="794"/>
    </row>
    <row r="6" spans="1:14" s="3" customFormat="1" ht="38.25">
      <c r="A6" s="6">
        <v>1</v>
      </c>
      <c r="B6" s="7" t="s">
        <v>1115</v>
      </c>
      <c r="C6" s="8" t="s">
        <v>86</v>
      </c>
      <c r="D6" s="8" t="s">
        <v>87</v>
      </c>
      <c r="E6" s="8" t="s">
        <v>88</v>
      </c>
      <c r="F6" s="9" t="s">
        <v>89</v>
      </c>
      <c r="G6" s="6"/>
      <c r="H6" s="6">
        <v>1</v>
      </c>
      <c r="I6" s="6"/>
      <c r="J6" s="6"/>
      <c r="K6" s="6"/>
      <c r="L6" s="10" t="s">
        <v>1392</v>
      </c>
      <c r="M6" s="6" t="s">
        <v>393</v>
      </c>
      <c r="N6" s="11" t="s">
        <v>393</v>
      </c>
    </row>
    <row r="7" spans="1:14" ht="25.5">
      <c r="A7" s="6">
        <v>2</v>
      </c>
      <c r="B7" s="7" t="s">
        <v>1115</v>
      </c>
      <c r="C7" s="8" t="s">
        <v>1393</v>
      </c>
      <c r="D7" s="8" t="s">
        <v>1394</v>
      </c>
      <c r="E7" s="8" t="s">
        <v>1395</v>
      </c>
      <c r="F7" s="9" t="s">
        <v>1396</v>
      </c>
      <c r="G7" s="6"/>
      <c r="H7" s="6">
        <v>1</v>
      </c>
      <c r="I7" s="6"/>
      <c r="J7" s="6"/>
      <c r="K7" s="6"/>
      <c r="L7" s="10" t="s">
        <v>1397</v>
      </c>
      <c r="M7" s="6" t="s">
        <v>393</v>
      </c>
      <c r="N7" s="11" t="s">
        <v>1398</v>
      </c>
    </row>
    <row r="8" spans="1:14">
      <c r="A8" s="6">
        <v>3</v>
      </c>
      <c r="B8" s="7" t="s">
        <v>1115</v>
      </c>
      <c r="C8" s="8" t="s">
        <v>86</v>
      </c>
      <c r="D8" s="8" t="s">
        <v>87</v>
      </c>
      <c r="E8" s="8" t="s">
        <v>1399</v>
      </c>
      <c r="F8" s="9" t="s">
        <v>1400</v>
      </c>
      <c r="G8" s="6"/>
      <c r="H8" s="6"/>
      <c r="I8" s="6"/>
      <c r="J8" s="6"/>
      <c r="K8" s="6">
        <v>1</v>
      </c>
      <c r="L8" s="10" t="s">
        <v>394</v>
      </c>
      <c r="M8" s="6" t="s">
        <v>393</v>
      </c>
      <c r="N8" s="11" t="s">
        <v>393</v>
      </c>
    </row>
    <row r="9" spans="1:14" ht="25.5">
      <c r="A9" s="6">
        <v>4</v>
      </c>
      <c r="B9" s="7" t="s">
        <v>1115</v>
      </c>
      <c r="C9" s="8" t="s">
        <v>1393</v>
      </c>
      <c r="D9" s="8" t="s">
        <v>1394</v>
      </c>
      <c r="E9" s="8" t="s">
        <v>1401</v>
      </c>
      <c r="F9" s="9" t="s">
        <v>1402</v>
      </c>
      <c r="G9" s="6"/>
      <c r="H9" s="6"/>
      <c r="I9" s="6">
        <v>1</v>
      </c>
      <c r="J9" s="6"/>
      <c r="K9" s="6"/>
      <c r="L9" s="10" t="s">
        <v>1403</v>
      </c>
      <c r="M9" s="6" t="s">
        <v>393</v>
      </c>
      <c r="N9" s="11" t="s">
        <v>393</v>
      </c>
    </row>
    <row r="10" spans="1:14" ht="38.25">
      <c r="A10" s="6">
        <v>5</v>
      </c>
      <c r="B10" s="7" t="s">
        <v>1115</v>
      </c>
      <c r="C10" s="8" t="s">
        <v>1404</v>
      </c>
      <c r="D10" s="8" t="s">
        <v>1405</v>
      </c>
      <c r="E10" s="8" t="s">
        <v>1406</v>
      </c>
      <c r="F10" s="9" t="s">
        <v>1407</v>
      </c>
      <c r="G10" s="6"/>
      <c r="H10" s="6"/>
      <c r="I10" s="6">
        <v>1</v>
      </c>
      <c r="J10" s="6"/>
      <c r="K10" s="6"/>
      <c r="L10" s="10" t="s">
        <v>611</v>
      </c>
      <c r="M10" s="6" t="s">
        <v>393</v>
      </c>
      <c r="N10" s="11" t="s">
        <v>393</v>
      </c>
    </row>
    <row r="11" spans="1:14" ht="25.5">
      <c r="A11" s="6">
        <v>6</v>
      </c>
      <c r="B11" s="7" t="s">
        <v>1115</v>
      </c>
      <c r="C11" s="8" t="s">
        <v>1404</v>
      </c>
      <c r="D11" s="8" t="s">
        <v>612</v>
      </c>
      <c r="E11" s="8" t="s">
        <v>613</v>
      </c>
      <c r="F11" s="9" t="s">
        <v>614</v>
      </c>
      <c r="G11" s="6"/>
      <c r="H11" s="6"/>
      <c r="I11" s="6">
        <v>1</v>
      </c>
      <c r="J11" s="6"/>
      <c r="K11" s="6"/>
      <c r="L11" s="10" t="s">
        <v>966</v>
      </c>
      <c r="M11" s="6" t="s">
        <v>393</v>
      </c>
      <c r="N11" s="11" t="s">
        <v>393</v>
      </c>
    </row>
    <row r="12" spans="1:14" ht="25.5">
      <c r="A12" s="6">
        <v>7</v>
      </c>
      <c r="B12" s="7" t="s">
        <v>1115</v>
      </c>
      <c r="C12" s="8" t="s">
        <v>1404</v>
      </c>
      <c r="D12" s="8" t="s">
        <v>967</v>
      </c>
      <c r="E12" s="8" t="s">
        <v>968</v>
      </c>
      <c r="F12" s="9" t="s">
        <v>614</v>
      </c>
      <c r="G12" s="6"/>
      <c r="H12" s="6"/>
      <c r="I12" s="6"/>
      <c r="J12" s="6">
        <v>1</v>
      </c>
      <c r="K12" s="6"/>
      <c r="L12" s="10" t="s">
        <v>969</v>
      </c>
      <c r="M12" s="6" t="s">
        <v>393</v>
      </c>
      <c r="N12" s="11" t="s">
        <v>393</v>
      </c>
    </row>
    <row r="13" spans="1:14" ht="25.5">
      <c r="A13" s="6">
        <v>8</v>
      </c>
      <c r="B13" s="7" t="s">
        <v>1115</v>
      </c>
      <c r="C13" s="8" t="s">
        <v>86</v>
      </c>
      <c r="D13" s="8" t="s">
        <v>970</v>
      </c>
      <c r="E13" s="8" t="s">
        <v>971</v>
      </c>
      <c r="F13" s="9" t="s">
        <v>972</v>
      </c>
      <c r="G13" s="6"/>
      <c r="H13" s="6"/>
      <c r="I13" s="6">
        <v>1</v>
      </c>
      <c r="J13" s="6"/>
      <c r="K13" s="6">
        <v>1</v>
      </c>
      <c r="L13" s="10" t="s">
        <v>973</v>
      </c>
      <c r="M13" s="6" t="s">
        <v>393</v>
      </c>
      <c r="N13" s="11" t="s">
        <v>393</v>
      </c>
    </row>
    <row r="14" spans="1:14" ht="38.25">
      <c r="A14" s="6">
        <v>9</v>
      </c>
      <c r="B14" s="7" t="s">
        <v>1115</v>
      </c>
      <c r="C14" s="8" t="s">
        <v>86</v>
      </c>
      <c r="D14" s="8" t="s">
        <v>974</v>
      </c>
      <c r="E14" s="8" t="s">
        <v>975</v>
      </c>
      <c r="F14" s="9" t="s">
        <v>976</v>
      </c>
      <c r="G14" s="6"/>
      <c r="H14" s="6"/>
      <c r="I14" s="6">
        <v>1</v>
      </c>
      <c r="J14" s="6"/>
      <c r="K14" s="6"/>
      <c r="L14" s="10" t="s">
        <v>1453</v>
      </c>
      <c r="M14" s="6" t="s">
        <v>393</v>
      </c>
      <c r="N14" s="11" t="s">
        <v>393</v>
      </c>
    </row>
    <row r="15" spans="1:14">
      <c r="A15" s="6">
        <v>10</v>
      </c>
      <c r="B15" s="7" t="s">
        <v>1115</v>
      </c>
      <c r="C15" s="8" t="s">
        <v>86</v>
      </c>
      <c r="D15" s="8" t="s">
        <v>970</v>
      </c>
      <c r="E15" s="8" t="s">
        <v>1454</v>
      </c>
      <c r="F15" s="9" t="s">
        <v>1455</v>
      </c>
      <c r="G15" s="6"/>
      <c r="H15" s="6"/>
      <c r="I15" s="6"/>
      <c r="J15" s="6"/>
      <c r="K15" s="6">
        <v>1</v>
      </c>
      <c r="L15" s="10" t="s">
        <v>394</v>
      </c>
      <c r="M15" s="6" t="s">
        <v>393</v>
      </c>
      <c r="N15" s="11" t="s">
        <v>393</v>
      </c>
    </row>
    <row r="16" spans="1:14">
      <c r="A16" s="6">
        <v>11</v>
      </c>
      <c r="B16" s="7" t="s">
        <v>1115</v>
      </c>
      <c r="C16" s="8" t="s">
        <v>86</v>
      </c>
      <c r="D16" s="8" t="s">
        <v>1456</v>
      </c>
      <c r="E16" s="8" t="s">
        <v>1399</v>
      </c>
      <c r="F16" s="9" t="s">
        <v>1457</v>
      </c>
      <c r="G16" s="6"/>
      <c r="H16" s="6"/>
      <c r="I16" s="6"/>
      <c r="J16" s="6"/>
      <c r="K16" s="6">
        <v>1</v>
      </c>
      <c r="L16" s="10" t="s">
        <v>394</v>
      </c>
      <c r="M16" s="6" t="s">
        <v>393</v>
      </c>
      <c r="N16" s="11" t="s">
        <v>393</v>
      </c>
    </row>
    <row r="17" spans="1:14">
      <c r="A17" s="6">
        <v>12</v>
      </c>
      <c r="B17" s="7" t="s">
        <v>1115</v>
      </c>
      <c r="C17" s="8" t="s">
        <v>86</v>
      </c>
      <c r="D17" s="8" t="s">
        <v>87</v>
      </c>
      <c r="E17" s="8" t="s">
        <v>1454</v>
      </c>
      <c r="F17" s="9" t="s">
        <v>976</v>
      </c>
      <c r="G17" s="6"/>
      <c r="H17" s="6"/>
      <c r="I17" s="6"/>
      <c r="J17" s="6"/>
      <c r="K17" s="6">
        <v>1</v>
      </c>
      <c r="L17" s="10" t="s">
        <v>394</v>
      </c>
      <c r="M17" s="6" t="s">
        <v>393</v>
      </c>
      <c r="N17" s="11" t="s">
        <v>393</v>
      </c>
    </row>
    <row r="18" spans="1:14">
      <c r="A18" s="6">
        <v>13</v>
      </c>
      <c r="B18" s="7" t="s">
        <v>1115</v>
      </c>
      <c r="C18" s="8" t="s">
        <v>86</v>
      </c>
      <c r="D18" s="8" t="s">
        <v>970</v>
      </c>
      <c r="E18" s="8" t="s">
        <v>1454</v>
      </c>
      <c r="F18" s="9" t="s">
        <v>1458</v>
      </c>
      <c r="G18" s="6"/>
      <c r="H18" s="6"/>
      <c r="I18" s="6"/>
      <c r="J18" s="6"/>
      <c r="K18" s="6">
        <v>1</v>
      </c>
      <c r="L18" s="10" t="s">
        <v>394</v>
      </c>
      <c r="M18" s="6" t="s">
        <v>393</v>
      </c>
      <c r="N18" s="11" t="s">
        <v>393</v>
      </c>
    </row>
    <row r="19" spans="1:14" ht="25.5">
      <c r="A19" s="6">
        <v>14</v>
      </c>
      <c r="B19" s="7" t="s">
        <v>1115</v>
      </c>
      <c r="C19" s="8" t="s">
        <v>86</v>
      </c>
      <c r="D19" s="12" t="s">
        <v>1459</v>
      </c>
      <c r="E19" s="13" t="s">
        <v>1460</v>
      </c>
      <c r="F19" s="14" t="s">
        <v>1461</v>
      </c>
      <c r="G19" s="15"/>
      <c r="H19" s="15">
        <v>1</v>
      </c>
      <c r="I19" s="15"/>
      <c r="J19" s="15"/>
      <c r="K19" s="15"/>
      <c r="L19" s="10" t="s">
        <v>1462</v>
      </c>
      <c r="M19" s="6" t="s">
        <v>1463</v>
      </c>
      <c r="N19" s="11" t="s">
        <v>1463</v>
      </c>
    </row>
    <row r="20" spans="1:14">
      <c r="A20" s="6">
        <v>15</v>
      </c>
      <c r="B20" s="7" t="s">
        <v>1115</v>
      </c>
      <c r="C20" s="8" t="s">
        <v>86</v>
      </c>
      <c r="D20" s="12" t="s">
        <v>1459</v>
      </c>
      <c r="E20" s="13" t="s">
        <v>1464</v>
      </c>
      <c r="F20" s="14" t="s">
        <v>1465</v>
      </c>
      <c r="G20" s="16"/>
      <c r="H20" s="16"/>
      <c r="I20" s="16"/>
      <c r="J20" s="16"/>
      <c r="K20" s="16">
        <v>1</v>
      </c>
      <c r="L20" s="10" t="s">
        <v>394</v>
      </c>
      <c r="M20" s="11" t="s">
        <v>393</v>
      </c>
      <c r="N20" s="11" t="s">
        <v>393</v>
      </c>
    </row>
    <row r="21" spans="1:14" ht="38.25">
      <c r="A21" s="6">
        <v>16</v>
      </c>
      <c r="B21" s="7" t="s">
        <v>1115</v>
      </c>
      <c r="C21" s="8" t="s">
        <v>86</v>
      </c>
      <c r="D21" s="13" t="s">
        <v>1459</v>
      </c>
      <c r="E21" s="13" t="s">
        <v>1466</v>
      </c>
      <c r="F21" s="14" t="s">
        <v>1465</v>
      </c>
      <c r="G21" s="17"/>
      <c r="H21" s="17"/>
      <c r="I21" s="17"/>
      <c r="J21" s="17"/>
      <c r="K21" s="17">
        <v>1</v>
      </c>
      <c r="L21" s="11" t="s">
        <v>1467</v>
      </c>
      <c r="M21" s="11" t="s">
        <v>393</v>
      </c>
      <c r="N21" s="11" t="s">
        <v>393</v>
      </c>
    </row>
    <row r="22" spans="1:14">
      <c r="A22" s="6">
        <v>17</v>
      </c>
      <c r="B22" s="7" t="s">
        <v>1115</v>
      </c>
      <c r="C22" s="8" t="s">
        <v>86</v>
      </c>
      <c r="D22" s="12" t="s">
        <v>87</v>
      </c>
      <c r="E22" s="13" t="s">
        <v>1468</v>
      </c>
      <c r="F22" s="14" t="s">
        <v>1469</v>
      </c>
      <c r="G22" s="15"/>
      <c r="H22" s="15"/>
      <c r="I22" s="15"/>
      <c r="J22" s="15"/>
      <c r="K22" s="15">
        <v>1</v>
      </c>
      <c r="L22" s="10" t="s">
        <v>1470</v>
      </c>
      <c r="M22" s="6" t="s">
        <v>393</v>
      </c>
      <c r="N22" s="11" t="s">
        <v>1471</v>
      </c>
    </row>
    <row r="23" spans="1:14">
      <c r="A23" s="6">
        <v>18</v>
      </c>
      <c r="B23" s="7" t="s">
        <v>1115</v>
      </c>
      <c r="C23" s="8" t="s">
        <v>86</v>
      </c>
      <c r="D23" s="12" t="s">
        <v>87</v>
      </c>
      <c r="E23" s="13" t="s">
        <v>1472</v>
      </c>
      <c r="F23" s="14" t="s">
        <v>1473</v>
      </c>
      <c r="G23" s="15"/>
      <c r="H23" s="15"/>
      <c r="I23" s="15"/>
      <c r="J23" s="15"/>
      <c r="K23" s="15">
        <v>1</v>
      </c>
      <c r="L23" s="10" t="s">
        <v>1828</v>
      </c>
      <c r="M23" s="6" t="s">
        <v>393</v>
      </c>
      <c r="N23" s="11" t="s">
        <v>1829</v>
      </c>
    </row>
    <row r="24" spans="1:14" ht="25.5">
      <c r="A24" s="6">
        <v>19</v>
      </c>
      <c r="B24" s="7" t="s">
        <v>1115</v>
      </c>
      <c r="C24" s="8" t="s">
        <v>86</v>
      </c>
      <c r="D24" s="12" t="s">
        <v>87</v>
      </c>
      <c r="E24" s="13" t="s">
        <v>1830</v>
      </c>
      <c r="F24" s="14" t="s">
        <v>1831</v>
      </c>
      <c r="G24" s="15"/>
      <c r="H24" s="15"/>
      <c r="I24" s="15">
        <v>1</v>
      </c>
      <c r="J24" s="15"/>
      <c r="K24" s="15"/>
      <c r="L24" s="11" t="s">
        <v>1832</v>
      </c>
      <c r="M24" s="6" t="s">
        <v>393</v>
      </c>
      <c r="N24" s="11" t="s">
        <v>393</v>
      </c>
    </row>
    <row r="25" spans="1:14" ht="25.5">
      <c r="A25" s="6">
        <v>20</v>
      </c>
      <c r="B25" s="7" t="s">
        <v>1115</v>
      </c>
      <c r="C25" s="18" t="s">
        <v>1404</v>
      </c>
      <c r="D25" s="18" t="s">
        <v>1833</v>
      </c>
      <c r="E25" s="18" t="s">
        <v>1834</v>
      </c>
      <c r="F25" s="19" t="s">
        <v>1835</v>
      </c>
      <c r="G25" s="20"/>
      <c r="H25" s="20"/>
      <c r="I25" s="21">
        <v>1</v>
      </c>
      <c r="J25" s="20"/>
      <c r="K25" s="20"/>
      <c r="L25" s="20" t="s">
        <v>1836</v>
      </c>
      <c r="M25" s="20" t="s">
        <v>393</v>
      </c>
      <c r="N25" s="11" t="s">
        <v>393</v>
      </c>
    </row>
    <row r="26" spans="1:14" ht="25.5">
      <c r="A26" s="6">
        <v>21</v>
      </c>
      <c r="B26" s="7" t="s">
        <v>1115</v>
      </c>
      <c r="C26" s="18" t="s">
        <v>1404</v>
      </c>
      <c r="D26" s="18" t="s">
        <v>1837</v>
      </c>
      <c r="E26" s="18" t="s">
        <v>1838</v>
      </c>
      <c r="F26" s="19" t="s">
        <v>1839</v>
      </c>
      <c r="G26" s="20"/>
      <c r="H26" s="20"/>
      <c r="I26" s="21">
        <v>1</v>
      </c>
      <c r="J26" s="20"/>
      <c r="K26" s="20"/>
      <c r="L26" s="20" t="s">
        <v>1919</v>
      </c>
      <c r="M26" s="20" t="s">
        <v>393</v>
      </c>
      <c r="N26" s="11" t="s">
        <v>393</v>
      </c>
    </row>
    <row r="27" spans="1:14">
      <c r="A27" s="6">
        <v>22</v>
      </c>
      <c r="B27" s="7" t="s">
        <v>1115</v>
      </c>
      <c r="C27" s="18" t="s">
        <v>86</v>
      </c>
      <c r="D27" s="18" t="s">
        <v>87</v>
      </c>
      <c r="E27" s="18" t="s">
        <v>1920</v>
      </c>
      <c r="F27" s="22" t="s">
        <v>1921</v>
      </c>
      <c r="G27" s="20"/>
      <c r="H27" s="20"/>
      <c r="I27" s="21"/>
      <c r="J27" s="20"/>
      <c r="K27" s="20">
        <v>1</v>
      </c>
      <c r="L27" s="20" t="s">
        <v>394</v>
      </c>
      <c r="M27" s="20" t="s">
        <v>393</v>
      </c>
      <c r="N27" s="11" t="s">
        <v>393</v>
      </c>
    </row>
    <row r="28" spans="1:14" ht="25.5">
      <c r="A28" s="6">
        <v>23</v>
      </c>
      <c r="B28" s="7" t="s">
        <v>1115</v>
      </c>
      <c r="C28" s="18" t="s">
        <v>86</v>
      </c>
      <c r="D28" s="18" t="s">
        <v>87</v>
      </c>
      <c r="E28" s="18" t="s">
        <v>1922</v>
      </c>
      <c r="F28" s="19" t="s">
        <v>1923</v>
      </c>
      <c r="G28" s="20"/>
      <c r="H28" s="20"/>
      <c r="I28" s="21">
        <v>1</v>
      </c>
      <c r="J28" s="20"/>
      <c r="K28" s="20"/>
      <c r="L28" s="20" t="s">
        <v>1924</v>
      </c>
      <c r="M28" s="20" t="s">
        <v>393</v>
      </c>
      <c r="N28" s="11" t="s">
        <v>393</v>
      </c>
    </row>
    <row r="29" spans="1:14">
      <c r="A29" s="6">
        <v>24</v>
      </c>
      <c r="B29" s="7" t="s">
        <v>1115</v>
      </c>
      <c r="C29" s="18"/>
      <c r="D29" s="18"/>
      <c r="E29" s="18" t="s">
        <v>1925</v>
      </c>
      <c r="F29" s="22" t="s">
        <v>1926</v>
      </c>
      <c r="G29" s="20"/>
      <c r="H29" s="20"/>
      <c r="I29" s="21"/>
      <c r="J29" s="20">
        <v>1</v>
      </c>
      <c r="K29" s="20"/>
      <c r="L29" s="23" t="s">
        <v>1926</v>
      </c>
      <c r="M29" s="20" t="s">
        <v>393</v>
      </c>
      <c r="N29" s="11" t="s">
        <v>393</v>
      </c>
    </row>
    <row r="30" spans="1:14" ht="38.25">
      <c r="A30" s="6">
        <v>25</v>
      </c>
      <c r="B30" s="7" t="s">
        <v>1115</v>
      </c>
      <c r="C30" s="20" t="s">
        <v>86</v>
      </c>
      <c r="D30" s="20" t="s">
        <v>87</v>
      </c>
      <c r="E30" s="18" t="s">
        <v>1927</v>
      </c>
      <c r="F30" s="19" t="s">
        <v>1928</v>
      </c>
      <c r="G30" s="24"/>
      <c r="H30" s="24"/>
      <c r="I30" s="25"/>
      <c r="J30" s="24"/>
      <c r="K30" s="24">
        <v>1</v>
      </c>
      <c r="L30" s="26" t="s">
        <v>1929</v>
      </c>
      <c r="M30" s="20" t="s">
        <v>393</v>
      </c>
      <c r="N30" s="20" t="s">
        <v>393</v>
      </c>
    </row>
    <row r="31" spans="1:14" ht="38.25">
      <c r="A31" s="6">
        <v>26</v>
      </c>
      <c r="B31" s="7" t="s">
        <v>1115</v>
      </c>
      <c r="C31" s="20" t="s">
        <v>86</v>
      </c>
      <c r="D31" s="20" t="s">
        <v>1930</v>
      </c>
      <c r="E31" s="18" t="s">
        <v>1927</v>
      </c>
      <c r="F31" s="19" t="s">
        <v>1928</v>
      </c>
      <c r="G31" s="24"/>
      <c r="H31" s="24"/>
      <c r="I31" s="25"/>
      <c r="J31" s="24"/>
      <c r="K31" s="24">
        <v>1</v>
      </c>
      <c r="L31" s="26" t="s">
        <v>1929</v>
      </c>
      <c r="M31" s="20" t="s">
        <v>393</v>
      </c>
      <c r="N31" s="20" t="s">
        <v>393</v>
      </c>
    </row>
    <row r="32" spans="1:14" ht="76.5">
      <c r="A32" s="6">
        <v>27</v>
      </c>
      <c r="B32" s="7" t="s">
        <v>1115</v>
      </c>
      <c r="C32" s="20" t="s">
        <v>86</v>
      </c>
      <c r="D32" s="20" t="s">
        <v>1930</v>
      </c>
      <c r="E32" s="26" t="s">
        <v>1931</v>
      </c>
      <c r="F32" s="19" t="s">
        <v>1928</v>
      </c>
      <c r="G32" s="24"/>
      <c r="H32" s="24"/>
      <c r="I32" s="25"/>
      <c r="J32" s="24">
        <v>1</v>
      </c>
      <c r="K32" s="24"/>
      <c r="L32" s="26" t="s">
        <v>1932</v>
      </c>
      <c r="M32" s="20" t="s">
        <v>393</v>
      </c>
      <c r="N32" s="20" t="s">
        <v>393</v>
      </c>
    </row>
    <row r="33" spans="1:14" ht="38.25">
      <c r="A33" s="6">
        <v>28</v>
      </c>
      <c r="B33" s="7" t="s">
        <v>1115</v>
      </c>
      <c r="C33" s="20" t="s">
        <v>1393</v>
      </c>
      <c r="D33" s="20" t="s">
        <v>1933</v>
      </c>
      <c r="E33" s="18" t="s">
        <v>1927</v>
      </c>
      <c r="F33" s="19" t="s">
        <v>1934</v>
      </c>
      <c r="G33" s="24"/>
      <c r="H33" s="24"/>
      <c r="I33" s="25"/>
      <c r="J33" s="24"/>
      <c r="K33" s="24">
        <v>1</v>
      </c>
      <c r="L33" s="26" t="s">
        <v>1929</v>
      </c>
      <c r="M33" s="20" t="s">
        <v>393</v>
      </c>
      <c r="N33" s="20" t="s">
        <v>393</v>
      </c>
    </row>
    <row r="34" spans="1:14" ht="63.75">
      <c r="A34" s="6">
        <v>29</v>
      </c>
      <c r="B34" s="7" t="s">
        <v>1115</v>
      </c>
      <c r="C34" s="20" t="s">
        <v>1404</v>
      </c>
      <c r="D34" s="20" t="s">
        <v>1935</v>
      </c>
      <c r="E34" s="18" t="s">
        <v>1936</v>
      </c>
      <c r="F34" s="19" t="s">
        <v>397</v>
      </c>
      <c r="G34" s="24"/>
      <c r="H34" s="24"/>
      <c r="I34" s="25">
        <v>1</v>
      </c>
      <c r="J34" s="24"/>
      <c r="K34" s="24"/>
      <c r="L34" s="26" t="s">
        <v>550</v>
      </c>
      <c r="M34" s="20" t="s">
        <v>393</v>
      </c>
      <c r="N34" s="20" t="s">
        <v>393</v>
      </c>
    </row>
    <row r="35" spans="1:14" ht="63.75">
      <c r="A35" s="6">
        <v>30</v>
      </c>
      <c r="B35" s="7" t="s">
        <v>1115</v>
      </c>
      <c r="C35" s="20" t="s">
        <v>1404</v>
      </c>
      <c r="D35" s="20" t="s">
        <v>1935</v>
      </c>
      <c r="E35" s="18" t="s">
        <v>551</v>
      </c>
      <c r="F35" s="19" t="s">
        <v>552</v>
      </c>
      <c r="G35" s="24"/>
      <c r="H35" s="24">
        <v>1</v>
      </c>
      <c r="I35" s="25"/>
      <c r="J35" s="24"/>
      <c r="K35" s="24"/>
      <c r="L35" s="26" t="s">
        <v>1130</v>
      </c>
      <c r="M35" s="20" t="s">
        <v>553</v>
      </c>
      <c r="N35" s="20" t="s">
        <v>393</v>
      </c>
    </row>
    <row r="36" spans="1:14" ht="38.25">
      <c r="A36" s="21">
        <v>31</v>
      </c>
      <c r="B36" s="7" t="s">
        <v>1115</v>
      </c>
      <c r="C36" s="20" t="s">
        <v>1404</v>
      </c>
      <c r="D36" s="20" t="s">
        <v>1935</v>
      </c>
      <c r="E36" s="18" t="s">
        <v>1131</v>
      </c>
      <c r="F36" s="19" t="s">
        <v>1132</v>
      </c>
      <c r="G36" s="24"/>
      <c r="H36" s="24"/>
      <c r="I36" s="25">
        <v>1</v>
      </c>
      <c r="J36" s="24"/>
      <c r="K36" s="24"/>
      <c r="L36" s="26" t="s">
        <v>1133</v>
      </c>
      <c r="M36" s="20" t="s">
        <v>393</v>
      </c>
      <c r="N36" s="20" t="s">
        <v>393</v>
      </c>
    </row>
    <row r="37" spans="1:14" ht="38.25">
      <c r="A37" s="21">
        <v>32</v>
      </c>
      <c r="B37" s="7" t="s">
        <v>1115</v>
      </c>
      <c r="C37" s="20" t="s">
        <v>86</v>
      </c>
      <c r="D37" s="20" t="s">
        <v>1933</v>
      </c>
      <c r="E37" s="18" t="s">
        <v>336</v>
      </c>
      <c r="F37" s="19" t="s">
        <v>554</v>
      </c>
      <c r="G37" s="24"/>
      <c r="H37" s="24"/>
      <c r="I37" s="25">
        <v>1</v>
      </c>
      <c r="J37" s="24"/>
      <c r="K37" s="24"/>
      <c r="L37" s="26" t="s">
        <v>1134</v>
      </c>
      <c r="M37" s="20" t="s">
        <v>393</v>
      </c>
      <c r="N37" s="20" t="s">
        <v>393</v>
      </c>
    </row>
    <row r="38" spans="1:14" ht="38.25">
      <c r="A38" s="21">
        <v>32</v>
      </c>
      <c r="B38" s="7" t="s">
        <v>1115</v>
      </c>
      <c r="C38" s="20" t="s">
        <v>86</v>
      </c>
      <c r="D38" s="20" t="s">
        <v>1933</v>
      </c>
      <c r="E38" s="18" t="s">
        <v>337</v>
      </c>
      <c r="F38" s="19" t="s">
        <v>554</v>
      </c>
      <c r="G38" s="24"/>
      <c r="H38" s="24"/>
      <c r="I38" s="25">
        <v>1</v>
      </c>
      <c r="J38" s="24"/>
      <c r="K38" s="24"/>
      <c r="L38" s="26" t="s">
        <v>1134</v>
      </c>
      <c r="M38" s="20" t="s">
        <v>393</v>
      </c>
      <c r="N38" s="20" t="s">
        <v>393</v>
      </c>
    </row>
    <row r="39" spans="1:14" ht="38.25">
      <c r="A39" s="27">
        <v>33</v>
      </c>
      <c r="B39" s="7" t="s">
        <v>1115</v>
      </c>
      <c r="C39" s="28" t="s">
        <v>1404</v>
      </c>
      <c r="D39" s="28" t="s">
        <v>1935</v>
      </c>
      <c r="E39" s="29" t="s">
        <v>338</v>
      </c>
      <c r="F39" s="30" t="s">
        <v>555</v>
      </c>
      <c r="G39" s="31"/>
      <c r="H39" s="31"/>
      <c r="I39" s="32"/>
      <c r="J39" s="31">
        <v>1</v>
      </c>
      <c r="K39" s="31"/>
      <c r="L39" s="33" t="s">
        <v>1135</v>
      </c>
      <c r="M39" s="28" t="s">
        <v>393</v>
      </c>
      <c r="N39" s="28" t="s">
        <v>393</v>
      </c>
    </row>
    <row r="40" spans="1:14" ht="38.25">
      <c r="A40" s="27">
        <v>33</v>
      </c>
      <c r="B40" s="7" t="s">
        <v>1115</v>
      </c>
      <c r="C40" s="28" t="s">
        <v>1404</v>
      </c>
      <c r="D40" s="28" t="s">
        <v>1935</v>
      </c>
      <c r="E40" s="29" t="s">
        <v>339</v>
      </c>
      <c r="F40" s="30" t="s">
        <v>555</v>
      </c>
      <c r="G40" s="31"/>
      <c r="H40" s="31"/>
      <c r="I40" s="32"/>
      <c r="J40" s="31">
        <v>1</v>
      </c>
      <c r="K40" s="31"/>
      <c r="L40" s="33" t="s">
        <v>1135</v>
      </c>
      <c r="M40" s="28" t="s">
        <v>393</v>
      </c>
      <c r="N40" s="28" t="s">
        <v>393</v>
      </c>
    </row>
    <row r="41" spans="1:14" ht="64.5" thickBot="1">
      <c r="A41" s="34">
        <v>34</v>
      </c>
      <c r="B41" s="7" t="s">
        <v>1115</v>
      </c>
      <c r="C41" s="34" t="s">
        <v>1393</v>
      </c>
      <c r="D41" s="34" t="s">
        <v>556</v>
      </c>
      <c r="E41" s="34" t="s">
        <v>1136</v>
      </c>
      <c r="F41" s="34" t="s">
        <v>557</v>
      </c>
      <c r="G41" s="34"/>
      <c r="H41" s="34"/>
      <c r="I41" s="34">
        <v>1</v>
      </c>
      <c r="J41" s="34"/>
      <c r="K41" s="34"/>
      <c r="L41" s="34" t="s">
        <v>825</v>
      </c>
      <c r="M41" s="34" t="s">
        <v>393</v>
      </c>
      <c r="N41" s="34" t="s">
        <v>393</v>
      </c>
    </row>
    <row r="42" spans="1:14" s="44" customFormat="1" ht="24">
      <c r="A42" s="35">
        <v>1</v>
      </c>
      <c r="B42" s="36" t="s">
        <v>1116</v>
      </c>
      <c r="C42" s="37" t="s">
        <v>558</v>
      </c>
      <c r="D42" s="38" t="s">
        <v>559</v>
      </c>
      <c r="E42" s="39" t="s">
        <v>942</v>
      </c>
      <c r="F42" s="40" t="s">
        <v>943</v>
      </c>
      <c r="G42" s="41">
        <v>1</v>
      </c>
      <c r="H42" s="41">
        <v>0</v>
      </c>
      <c r="I42" s="41">
        <v>0</v>
      </c>
      <c r="J42" s="41">
        <v>0</v>
      </c>
      <c r="K42" s="41">
        <v>0</v>
      </c>
      <c r="L42" s="42" t="s">
        <v>944</v>
      </c>
      <c r="M42" s="42"/>
      <c r="N42" s="43"/>
    </row>
    <row r="43" spans="1:14" s="44" customFormat="1" ht="24.75" thickBot="1">
      <c r="A43" s="45">
        <v>2</v>
      </c>
      <c r="B43" s="46" t="s">
        <v>1116</v>
      </c>
      <c r="C43" s="47" t="s">
        <v>558</v>
      </c>
      <c r="D43" s="48" t="s">
        <v>945</v>
      </c>
      <c r="E43" s="49" t="s">
        <v>946</v>
      </c>
      <c r="F43" s="50" t="s">
        <v>947</v>
      </c>
      <c r="G43" s="51">
        <v>0</v>
      </c>
      <c r="H43" s="51">
        <v>1</v>
      </c>
      <c r="I43" s="51">
        <v>0</v>
      </c>
      <c r="J43" s="51">
        <v>0</v>
      </c>
      <c r="K43" s="51">
        <v>0</v>
      </c>
      <c r="L43" s="52" t="s">
        <v>948</v>
      </c>
      <c r="M43" s="52"/>
      <c r="N43" s="53"/>
    </row>
    <row r="44" spans="1:14" s="44" customFormat="1" ht="12">
      <c r="A44" s="35">
        <v>3</v>
      </c>
      <c r="B44" s="46" t="s">
        <v>1116</v>
      </c>
      <c r="C44" s="47" t="s">
        <v>558</v>
      </c>
      <c r="D44" s="48" t="s">
        <v>949</v>
      </c>
      <c r="E44" s="49" t="s">
        <v>950</v>
      </c>
      <c r="F44" s="54">
        <v>39087</v>
      </c>
      <c r="G44" s="55">
        <v>0</v>
      </c>
      <c r="H44" s="55">
        <v>0</v>
      </c>
      <c r="I44" s="55">
        <v>0</v>
      </c>
      <c r="J44" s="55">
        <v>1</v>
      </c>
      <c r="K44" s="55">
        <v>0</v>
      </c>
      <c r="L44" s="52" t="s">
        <v>951</v>
      </c>
      <c r="M44" s="52"/>
      <c r="N44" s="53"/>
    </row>
    <row r="45" spans="1:14" s="44" customFormat="1" ht="36.75" thickBot="1">
      <c r="A45" s="45">
        <v>4</v>
      </c>
      <c r="B45" s="46" t="s">
        <v>1116</v>
      </c>
      <c r="C45" s="47" t="s">
        <v>558</v>
      </c>
      <c r="D45" s="48" t="s">
        <v>945</v>
      </c>
      <c r="E45" s="49" t="s">
        <v>952</v>
      </c>
      <c r="F45" s="50" t="s">
        <v>953</v>
      </c>
      <c r="G45" s="51">
        <v>0</v>
      </c>
      <c r="H45" s="51">
        <v>1</v>
      </c>
      <c r="I45" s="51">
        <v>0</v>
      </c>
      <c r="J45" s="51">
        <v>0</v>
      </c>
      <c r="K45" s="51">
        <v>0</v>
      </c>
      <c r="L45" s="52" t="s">
        <v>954</v>
      </c>
      <c r="M45" s="56"/>
      <c r="N45" s="53"/>
    </row>
    <row r="46" spans="1:14" s="44" customFormat="1" ht="12">
      <c r="A46" s="35">
        <v>5</v>
      </c>
      <c r="B46" s="46" t="s">
        <v>1116</v>
      </c>
      <c r="C46" s="47" t="s">
        <v>558</v>
      </c>
      <c r="D46" s="48" t="s">
        <v>955</v>
      </c>
      <c r="E46" s="49" t="s">
        <v>956</v>
      </c>
      <c r="F46" s="54">
        <v>39088</v>
      </c>
      <c r="G46" s="51">
        <v>0</v>
      </c>
      <c r="H46" s="51">
        <v>0</v>
      </c>
      <c r="I46" s="51">
        <v>1</v>
      </c>
      <c r="J46" s="51">
        <v>0</v>
      </c>
      <c r="K46" s="51">
        <v>0</v>
      </c>
      <c r="L46" s="52" t="s">
        <v>428</v>
      </c>
      <c r="M46" s="52"/>
      <c r="N46" s="53"/>
    </row>
    <row r="47" spans="1:14" s="44" customFormat="1" thickBot="1">
      <c r="A47" s="45">
        <v>6</v>
      </c>
      <c r="B47" s="46" t="s">
        <v>1116</v>
      </c>
      <c r="C47" s="47" t="s">
        <v>558</v>
      </c>
      <c r="D47" s="48" t="s">
        <v>559</v>
      </c>
      <c r="E47" s="49" t="s">
        <v>429</v>
      </c>
      <c r="F47" s="54">
        <v>39147</v>
      </c>
      <c r="G47" s="51">
        <v>0</v>
      </c>
      <c r="H47" s="51">
        <v>0</v>
      </c>
      <c r="I47" s="51">
        <v>0</v>
      </c>
      <c r="J47" s="51">
        <v>0</v>
      </c>
      <c r="K47" s="51">
        <v>1</v>
      </c>
      <c r="L47" s="52" t="s">
        <v>430</v>
      </c>
      <c r="M47" s="52"/>
      <c r="N47" s="53"/>
    </row>
    <row r="48" spans="1:14" s="44" customFormat="1" ht="24">
      <c r="A48" s="35">
        <v>7</v>
      </c>
      <c r="B48" s="46" t="s">
        <v>1116</v>
      </c>
      <c r="C48" s="47" t="s">
        <v>558</v>
      </c>
      <c r="D48" s="48" t="s">
        <v>955</v>
      </c>
      <c r="E48" s="49" t="s">
        <v>429</v>
      </c>
      <c r="F48" s="54">
        <v>39208</v>
      </c>
      <c r="G48" s="51">
        <v>0</v>
      </c>
      <c r="H48" s="51">
        <v>0</v>
      </c>
      <c r="I48" s="51">
        <v>0</v>
      </c>
      <c r="J48" s="51">
        <v>0</v>
      </c>
      <c r="K48" s="51">
        <v>1</v>
      </c>
      <c r="L48" s="52" t="s">
        <v>431</v>
      </c>
      <c r="M48" s="52"/>
      <c r="N48" s="53"/>
    </row>
    <row r="49" spans="1:14" s="44" customFormat="1" thickBot="1">
      <c r="A49" s="45">
        <v>8</v>
      </c>
      <c r="B49" s="46" t="s">
        <v>1116</v>
      </c>
      <c r="C49" s="47" t="s">
        <v>558</v>
      </c>
      <c r="D49" s="48" t="s">
        <v>945</v>
      </c>
      <c r="E49" s="49" t="s">
        <v>1454</v>
      </c>
      <c r="F49" s="54">
        <v>39208</v>
      </c>
      <c r="G49" s="55">
        <v>0</v>
      </c>
      <c r="H49" s="51">
        <v>0</v>
      </c>
      <c r="I49" s="55">
        <v>0</v>
      </c>
      <c r="J49" s="55">
        <v>0</v>
      </c>
      <c r="K49" s="55">
        <v>1</v>
      </c>
      <c r="L49" s="52" t="s">
        <v>432</v>
      </c>
      <c r="M49" s="52"/>
      <c r="N49" s="53"/>
    </row>
    <row r="50" spans="1:14" s="44" customFormat="1" ht="12">
      <c r="A50" s="35">
        <v>9</v>
      </c>
      <c r="B50" s="46" t="s">
        <v>1116</v>
      </c>
      <c r="C50" s="47" t="s">
        <v>558</v>
      </c>
      <c r="D50" s="48" t="s">
        <v>955</v>
      </c>
      <c r="E50" s="49" t="s">
        <v>433</v>
      </c>
      <c r="F50" s="54">
        <v>39269</v>
      </c>
      <c r="G50" s="57">
        <v>0</v>
      </c>
      <c r="H50" s="57">
        <v>0</v>
      </c>
      <c r="I50" s="57">
        <v>1</v>
      </c>
      <c r="J50" s="57">
        <v>0</v>
      </c>
      <c r="K50" s="57">
        <v>0</v>
      </c>
      <c r="L50" s="52" t="s">
        <v>428</v>
      </c>
      <c r="M50" s="58"/>
      <c r="N50" s="53"/>
    </row>
    <row r="51" spans="1:14" s="44" customFormat="1" thickBot="1">
      <c r="A51" s="45">
        <v>10</v>
      </c>
      <c r="B51" s="46" t="s">
        <v>1116</v>
      </c>
      <c r="C51" s="47" t="s">
        <v>558</v>
      </c>
      <c r="D51" s="48" t="s">
        <v>949</v>
      </c>
      <c r="E51" s="49" t="s">
        <v>434</v>
      </c>
      <c r="F51" s="54">
        <v>39269</v>
      </c>
      <c r="G51" s="57">
        <v>0</v>
      </c>
      <c r="H51" s="57">
        <v>0</v>
      </c>
      <c r="I51" s="57">
        <v>0</v>
      </c>
      <c r="J51" s="57">
        <v>0</v>
      </c>
      <c r="K51" s="57">
        <v>1</v>
      </c>
      <c r="L51" s="52" t="s">
        <v>951</v>
      </c>
      <c r="M51" s="58"/>
      <c r="N51" s="53"/>
    </row>
    <row r="52" spans="1:14" s="44" customFormat="1" ht="24">
      <c r="A52" s="35">
        <v>11</v>
      </c>
      <c r="B52" s="46" t="s">
        <v>1116</v>
      </c>
      <c r="C52" s="47" t="s">
        <v>558</v>
      </c>
      <c r="D52" s="48" t="s">
        <v>955</v>
      </c>
      <c r="E52" s="49" t="s">
        <v>435</v>
      </c>
      <c r="F52" s="50" t="s">
        <v>436</v>
      </c>
      <c r="G52" s="57">
        <v>0</v>
      </c>
      <c r="H52" s="57">
        <v>0</v>
      </c>
      <c r="I52" s="57">
        <v>1</v>
      </c>
      <c r="J52" s="57">
        <v>0</v>
      </c>
      <c r="K52" s="57">
        <v>0</v>
      </c>
      <c r="L52" s="52" t="s">
        <v>497</v>
      </c>
      <c r="M52" s="58"/>
      <c r="N52" s="53"/>
    </row>
    <row r="53" spans="1:14" s="44" customFormat="1" thickBot="1">
      <c r="A53" s="45">
        <v>12</v>
      </c>
      <c r="B53" s="46" t="s">
        <v>1116</v>
      </c>
      <c r="C53" s="47" t="s">
        <v>558</v>
      </c>
      <c r="D53" s="48" t="s">
        <v>949</v>
      </c>
      <c r="E53" s="49" t="s">
        <v>498</v>
      </c>
      <c r="F53" s="50" t="s">
        <v>499</v>
      </c>
      <c r="G53" s="57">
        <v>0</v>
      </c>
      <c r="H53" s="57">
        <v>0</v>
      </c>
      <c r="I53" s="57">
        <v>1</v>
      </c>
      <c r="J53" s="57">
        <v>0</v>
      </c>
      <c r="K53" s="57">
        <v>0</v>
      </c>
      <c r="L53" s="52" t="s">
        <v>428</v>
      </c>
      <c r="M53" s="58"/>
      <c r="N53" s="53"/>
    </row>
    <row r="54" spans="1:14" s="44" customFormat="1" ht="24">
      <c r="A54" s="35">
        <v>13</v>
      </c>
      <c r="B54" s="46" t="s">
        <v>1116</v>
      </c>
      <c r="C54" s="47" t="s">
        <v>558</v>
      </c>
      <c r="D54" s="48" t="s">
        <v>949</v>
      </c>
      <c r="E54" s="49" t="s">
        <v>500</v>
      </c>
      <c r="F54" s="50" t="s">
        <v>499</v>
      </c>
      <c r="G54" s="57">
        <v>0</v>
      </c>
      <c r="H54" s="57">
        <v>0</v>
      </c>
      <c r="I54" s="57">
        <v>0</v>
      </c>
      <c r="J54" s="57">
        <v>0</v>
      </c>
      <c r="K54" s="57">
        <v>1</v>
      </c>
      <c r="L54" s="52" t="s">
        <v>149</v>
      </c>
      <c r="M54" s="58"/>
      <c r="N54" s="53"/>
    </row>
    <row r="55" spans="1:14" s="44" customFormat="1" ht="24.75" thickBot="1">
      <c r="A55" s="45">
        <v>14</v>
      </c>
      <c r="B55" s="46" t="s">
        <v>1116</v>
      </c>
      <c r="C55" s="47" t="s">
        <v>558</v>
      </c>
      <c r="D55" s="48" t="s">
        <v>150</v>
      </c>
      <c r="E55" s="49" t="s">
        <v>151</v>
      </c>
      <c r="F55" s="54">
        <v>39301</v>
      </c>
      <c r="G55" s="57">
        <v>0</v>
      </c>
      <c r="H55" s="57">
        <v>1</v>
      </c>
      <c r="I55" s="57">
        <v>0</v>
      </c>
      <c r="J55" s="57">
        <v>0</v>
      </c>
      <c r="K55" s="57">
        <v>0</v>
      </c>
      <c r="L55" s="52" t="s">
        <v>0</v>
      </c>
      <c r="M55" s="58"/>
      <c r="N55" s="53"/>
    </row>
    <row r="56" spans="1:14" s="44" customFormat="1" ht="12">
      <c r="A56" s="35">
        <v>15</v>
      </c>
      <c r="B56" s="46" t="s">
        <v>1116</v>
      </c>
      <c r="C56" s="47" t="s">
        <v>558</v>
      </c>
      <c r="D56" s="48" t="s">
        <v>955</v>
      </c>
      <c r="E56" s="49" t="s">
        <v>429</v>
      </c>
      <c r="F56" s="161">
        <v>39393</v>
      </c>
      <c r="G56" s="57">
        <v>0</v>
      </c>
      <c r="H56" s="57">
        <v>0</v>
      </c>
      <c r="I56" s="57">
        <v>0</v>
      </c>
      <c r="J56" s="57">
        <v>0</v>
      </c>
      <c r="K56" s="57">
        <v>1</v>
      </c>
      <c r="L56" s="52" t="s">
        <v>430</v>
      </c>
      <c r="M56" s="58"/>
      <c r="N56" s="53"/>
    </row>
    <row r="57" spans="1:14" s="44" customFormat="1" ht="24.75" thickBot="1">
      <c r="A57" s="45">
        <v>16</v>
      </c>
      <c r="B57" s="46" t="s">
        <v>1116</v>
      </c>
      <c r="C57" s="47" t="s">
        <v>558</v>
      </c>
      <c r="D57" s="48" t="s">
        <v>1</v>
      </c>
      <c r="E57" s="49" t="s">
        <v>429</v>
      </c>
      <c r="F57" s="50" t="s">
        <v>2</v>
      </c>
      <c r="G57" s="57">
        <v>0</v>
      </c>
      <c r="H57" s="57">
        <v>0</v>
      </c>
      <c r="I57" s="57">
        <v>0</v>
      </c>
      <c r="J57" s="57">
        <v>0</v>
      </c>
      <c r="K57" s="57">
        <v>1</v>
      </c>
      <c r="L57" s="52" t="s">
        <v>3</v>
      </c>
      <c r="M57" s="58"/>
      <c r="N57" s="53"/>
    </row>
    <row r="58" spans="1:14" s="44" customFormat="1" ht="12">
      <c r="A58" s="35">
        <v>17</v>
      </c>
      <c r="B58" s="46" t="s">
        <v>1116</v>
      </c>
      <c r="C58" s="47" t="s">
        <v>558</v>
      </c>
      <c r="D58" s="48" t="s">
        <v>4</v>
      </c>
      <c r="E58" s="49" t="s">
        <v>5</v>
      </c>
      <c r="F58" s="50" t="s">
        <v>6</v>
      </c>
      <c r="G58" s="57">
        <v>0</v>
      </c>
      <c r="H58" s="57">
        <v>0</v>
      </c>
      <c r="I58" s="57">
        <v>0</v>
      </c>
      <c r="J58" s="57">
        <v>0</v>
      </c>
      <c r="K58" s="57">
        <v>1</v>
      </c>
      <c r="L58" s="52" t="s">
        <v>7</v>
      </c>
      <c r="M58" s="58"/>
      <c r="N58" s="53"/>
    </row>
    <row r="59" spans="1:14" s="44" customFormat="1" thickBot="1">
      <c r="A59" s="45">
        <v>18</v>
      </c>
      <c r="B59" s="46" t="s">
        <v>1116</v>
      </c>
      <c r="C59" s="47" t="s">
        <v>558</v>
      </c>
      <c r="D59" s="48" t="s">
        <v>945</v>
      </c>
      <c r="E59" s="49" t="s">
        <v>429</v>
      </c>
      <c r="F59" s="50" t="s">
        <v>8</v>
      </c>
      <c r="G59" s="57">
        <v>0</v>
      </c>
      <c r="H59" s="57">
        <v>0</v>
      </c>
      <c r="I59" s="57">
        <v>0</v>
      </c>
      <c r="J59" s="57">
        <v>0</v>
      </c>
      <c r="K59" s="57">
        <v>1</v>
      </c>
      <c r="L59" s="52" t="s">
        <v>7</v>
      </c>
      <c r="M59" s="58"/>
      <c r="N59" s="53"/>
    </row>
    <row r="60" spans="1:14" s="44" customFormat="1" ht="24">
      <c r="A60" s="35">
        <v>19</v>
      </c>
      <c r="B60" s="46" t="s">
        <v>1116</v>
      </c>
      <c r="C60" s="47" t="s">
        <v>558</v>
      </c>
      <c r="D60" s="48" t="s">
        <v>955</v>
      </c>
      <c r="E60" s="49" t="s">
        <v>9</v>
      </c>
      <c r="F60" s="50" t="s">
        <v>10</v>
      </c>
      <c r="G60" s="57">
        <v>0</v>
      </c>
      <c r="H60" s="57">
        <v>0</v>
      </c>
      <c r="I60" s="57">
        <v>1</v>
      </c>
      <c r="J60" s="57">
        <v>0</v>
      </c>
      <c r="K60" s="57">
        <v>0</v>
      </c>
      <c r="L60" s="52" t="s">
        <v>11</v>
      </c>
      <c r="M60" s="58"/>
      <c r="N60" s="53"/>
    </row>
    <row r="61" spans="1:14" s="44" customFormat="1" ht="24.75" thickBot="1">
      <c r="A61" s="45">
        <v>20</v>
      </c>
      <c r="B61" s="46" t="s">
        <v>1116</v>
      </c>
      <c r="C61" s="47" t="s">
        <v>558</v>
      </c>
      <c r="D61" s="48" t="s">
        <v>945</v>
      </c>
      <c r="E61" s="49" t="s">
        <v>429</v>
      </c>
      <c r="F61" s="50" t="s">
        <v>12</v>
      </c>
      <c r="G61" s="57">
        <v>0</v>
      </c>
      <c r="H61" s="57">
        <v>0</v>
      </c>
      <c r="I61" s="57">
        <v>0</v>
      </c>
      <c r="J61" s="57">
        <v>0</v>
      </c>
      <c r="K61" s="57">
        <v>1</v>
      </c>
      <c r="L61" s="52" t="s">
        <v>13</v>
      </c>
      <c r="M61" s="58"/>
      <c r="N61" s="53"/>
    </row>
    <row r="62" spans="1:14" s="44" customFormat="1" ht="24">
      <c r="A62" s="35">
        <v>21</v>
      </c>
      <c r="B62" s="46" t="s">
        <v>1116</v>
      </c>
      <c r="C62" s="47" t="s">
        <v>558</v>
      </c>
      <c r="D62" s="48" t="s">
        <v>945</v>
      </c>
      <c r="E62" s="49" t="s">
        <v>429</v>
      </c>
      <c r="F62" s="54">
        <v>39090</v>
      </c>
      <c r="G62" s="57">
        <v>0</v>
      </c>
      <c r="H62" s="57">
        <v>0</v>
      </c>
      <c r="I62" s="57">
        <v>0</v>
      </c>
      <c r="J62" s="57">
        <v>0</v>
      </c>
      <c r="K62" s="57">
        <v>1</v>
      </c>
      <c r="L62" s="52" t="s">
        <v>14</v>
      </c>
      <c r="M62" s="58"/>
      <c r="N62" s="53"/>
    </row>
    <row r="63" spans="1:14" s="44" customFormat="1" ht="24.75" thickBot="1">
      <c r="A63" s="45">
        <v>22</v>
      </c>
      <c r="B63" s="46" t="s">
        <v>1116</v>
      </c>
      <c r="C63" s="47" t="s">
        <v>558</v>
      </c>
      <c r="D63" s="48" t="s">
        <v>945</v>
      </c>
      <c r="E63" s="49" t="s">
        <v>429</v>
      </c>
      <c r="F63" s="54">
        <v>39149</v>
      </c>
      <c r="G63" s="57">
        <v>0</v>
      </c>
      <c r="H63" s="57">
        <v>0</v>
      </c>
      <c r="I63" s="57">
        <v>0</v>
      </c>
      <c r="J63" s="57">
        <v>0</v>
      </c>
      <c r="K63" s="57">
        <v>1</v>
      </c>
      <c r="L63" s="52" t="s">
        <v>14</v>
      </c>
      <c r="M63" s="58"/>
      <c r="N63" s="53"/>
    </row>
    <row r="64" spans="1:14" s="44" customFormat="1" ht="12">
      <c r="A64" s="35">
        <v>23</v>
      </c>
      <c r="B64" s="46" t="s">
        <v>1116</v>
      </c>
      <c r="C64" s="47" t="s">
        <v>558</v>
      </c>
      <c r="D64" s="48" t="s">
        <v>955</v>
      </c>
      <c r="E64" s="49" t="s">
        <v>429</v>
      </c>
      <c r="F64" s="54">
        <v>39149</v>
      </c>
      <c r="G64" s="57">
        <v>0</v>
      </c>
      <c r="H64" s="57">
        <v>0</v>
      </c>
      <c r="I64" s="57">
        <v>0</v>
      </c>
      <c r="J64" s="57">
        <v>0</v>
      </c>
      <c r="K64" s="57">
        <v>1</v>
      </c>
      <c r="L64" s="52" t="s">
        <v>430</v>
      </c>
      <c r="M64" s="58"/>
      <c r="N64" s="53"/>
    </row>
    <row r="65" spans="1:14" s="44" customFormat="1" thickBot="1">
      <c r="A65" s="45">
        <v>24</v>
      </c>
      <c r="B65" s="46" t="s">
        <v>1116</v>
      </c>
      <c r="C65" s="47" t="s">
        <v>558</v>
      </c>
      <c r="D65" s="48" t="s">
        <v>955</v>
      </c>
      <c r="E65" s="49" t="s">
        <v>15</v>
      </c>
      <c r="F65" s="54">
        <v>39210</v>
      </c>
      <c r="G65" s="57">
        <v>0</v>
      </c>
      <c r="H65" s="57">
        <v>0</v>
      </c>
      <c r="I65" s="57">
        <v>0</v>
      </c>
      <c r="J65" s="57">
        <v>0</v>
      </c>
      <c r="K65" s="57">
        <v>1</v>
      </c>
      <c r="L65" s="52" t="s">
        <v>430</v>
      </c>
      <c r="M65" s="58"/>
      <c r="N65" s="53"/>
    </row>
    <row r="66" spans="1:14" s="44" customFormat="1" ht="12">
      <c r="A66" s="35">
        <v>25</v>
      </c>
      <c r="B66" s="46" t="s">
        <v>1116</v>
      </c>
      <c r="C66" s="47" t="s">
        <v>558</v>
      </c>
      <c r="D66" s="48" t="s">
        <v>955</v>
      </c>
      <c r="E66" s="49" t="s">
        <v>429</v>
      </c>
      <c r="F66" s="54">
        <v>39210</v>
      </c>
      <c r="G66" s="57">
        <v>0</v>
      </c>
      <c r="H66" s="57">
        <v>0</v>
      </c>
      <c r="I66" s="57">
        <v>0</v>
      </c>
      <c r="J66" s="57">
        <v>0</v>
      </c>
      <c r="K66" s="57">
        <v>1</v>
      </c>
      <c r="L66" s="52" t="s">
        <v>430</v>
      </c>
      <c r="M66" s="58"/>
      <c r="N66" s="53"/>
    </row>
    <row r="67" spans="1:14" s="44" customFormat="1" thickBot="1">
      <c r="A67" s="45">
        <v>26</v>
      </c>
      <c r="B67" s="46" t="s">
        <v>1116</v>
      </c>
      <c r="C67" s="47" t="s">
        <v>558</v>
      </c>
      <c r="D67" s="48" t="s">
        <v>1</v>
      </c>
      <c r="E67" s="49" t="s">
        <v>16</v>
      </c>
      <c r="F67" s="50" t="s">
        <v>17</v>
      </c>
      <c r="G67" s="57">
        <v>0</v>
      </c>
      <c r="H67" s="57">
        <v>0</v>
      </c>
      <c r="I67" s="57">
        <v>0</v>
      </c>
      <c r="J67" s="57">
        <v>0</v>
      </c>
      <c r="K67" s="57">
        <v>1</v>
      </c>
      <c r="L67" s="52" t="s">
        <v>18</v>
      </c>
      <c r="M67" s="58"/>
      <c r="N67" s="53"/>
    </row>
    <row r="68" spans="1:14" s="44" customFormat="1" ht="24">
      <c r="A68" s="35">
        <v>27</v>
      </c>
      <c r="B68" s="46" t="s">
        <v>1116</v>
      </c>
      <c r="C68" s="47" t="s">
        <v>558</v>
      </c>
      <c r="D68" s="48" t="s">
        <v>945</v>
      </c>
      <c r="E68" s="49" t="s">
        <v>429</v>
      </c>
      <c r="F68" s="50" t="s">
        <v>17</v>
      </c>
      <c r="G68" s="57">
        <v>0</v>
      </c>
      <c r="H68" s="57">
        <v>0</v>
      </c>
      <c r="I68" s="57">
        <v>0</v>
      </c>
      <c r="J68" s="57">
        <v>0</v>
      </c>
      <c r="K68" s="57">
        <v>1</v>
      </c>
      <c r="L68" s="52" t="s">
        <v>19</v>
      </c>
      <c r="M68" s="58"/>
      <c r="N68" s="53"/>
    </row>
    <row r="69" spans="1:14" s="44" customFormat="1" ht="48.75" thickBot="1">
      <c r="A69" s="45">
        <v>28</v>
      </c>
      <c r="B69" s="46" t="s">
        <v>1116</v>
      </c>
      <c r="C69" s="47" t="s">
        <v>558</v>
      </c>
      <c r="D69" s="48" t="s">
        <v>4</v>
      </c>
      <c r="E69" s="49" t="s">
        <v>429</v>
      </c>
      <c r="F69" s="50" t="s">
        <v>20</v>
      </c>
      <c r="G69" s="57">
        <v>0</v>
      </c>
      <c r="H69" s="57">
        <v>0</v>
      </c>
      <c r="I69" s="57">
        <v>0</v>
      </c>
      <c r="J69" s="57">
        <v>0</v>
      </c>
      <c r="K69" s="57">
        <v>1</v>
      </c>
      <c r="L69" s="52" t="s">
        <v>21</v>
      </c>
      <c r="M69" s="58"/>
      <c r="N69" s="53"/>
    </row>
    <row r="70" spans="1:14" s="44" customFormat="1" ht="60">
      <c r="A70" s="35">
        <v>29</v>
      </c>
      <c r="B70" s="46" t="s">
        <v>1116</v>
      </c>
      <c r="C70" s="47" t="s">
        <v>558</v>
      </c>
      <c r="D70" s="48" t="s">
        <v>4</v>
      </c>
      <c r="E70" s="49" t="s">
        <v>429</v>
      </c>
      <c r="F70" s="50" t="s">
        <v>22</v>
      </c>
      <c r="G70" s="57">
        <v>0</v>
      </c>
      <c r="H70" s="57">
        <v>0</v>
      </c>
      <c r="I70" s="57">
        <v>0</v>
      </c>
      <c r="J70" s="57">
        <v>0</v>
      </c>
      <c r="K70" s="57">
        <v>1</v>
      </c>
      <c r="L70" s="52" t="s">
        <v>23</v>
      </c>
      <c r="M70" s="58"/>
      <c r="N70" s="53"/>
    </row>
    <row r="71" spans="1:14" s="44" customFormat="1" ht="36.75" thickBot="1">
      <c r="A71" s="45">
        <v>30</v>
      </c>
      <c r="B71" s="46" t="s">
        <v>1116</v>
      </c>
      <c r="C71" s="47" t="s">
        <v>558</v>
      </c>
      <c r="D71" s="48" t="s">
        <v>24</v>
      </c>
      <c r="E71" s="49" t="s">
        <v>154</v>
      </c>
      <c r="F71" s="160" t="s">
        <v>25</v>
      </c>
      <c r="G71" s="57">
        <v>0</v>
      </c>
      <c r="H71" s="57">
        <v>0</v>
      </c>
      <c r="I71" s="57">
        <v>1</v>
      </c>
      <c r="J71" s="57">
        <v>0</v>
      </c>
      <c r="K71" s="57">
        <v>0</v>
      </c>
      <c r="L71" s="52" t="s">
        <v>155</v>
      </c>
      <c r="M71" s="58"/>
      <c r="N71" s="53"/>
    </row>
    <row r="72" spans="1:14" s="44" customFormat="1" ht="72">
      <c r="A72" s="35">
        <v>31</v>
      </c>
      <c r="B72" s="46" t="s">
        <v>1116</v>
      </c>
      <c r="C72" s="47" t="s">
        <v>558</v>
      </c>
      <c r="D72" s="48" t="s">
        <v>4</v>
      </c>
      <c r="E72" s="49" t="s">
        <v>1454</v>
      </c>
      <c r="F72" s="160" t="s">
        <v>26</v>
      </c>
      <c r="G72" s="57">
        <v>0</v>
      </c>
      <c r="H72" s="57">
        <v>0</v>
      </c>
      <c r="I72" s="57">
        <v>0</v>
      </c>
      <c r="J72" s="57">
        <v>0</v>
      </c>
      <c r="K72" s="57">
        <v>1</v>
      </c>
      <c r="L72" s="52" t="s">
        <v>183</v>
      </c>
      <c r="M72" s="58"/>
      <c r="N72" s="53"/>
    </row>
    <row r="73" spans="1:14" s="44" customFormat="1" ht="36.75" thickBot="1">
      <c r="A73" s="45">
        <v>32</v>
      </c>
      <c r="B73" s="46" t="s">
        <v>1116</v>
      </c>
      <c r="C73" s="59" t="s">
        <v>184</v>
      </c>
      <c r="D73" s="59" t="s">
        <v>185</v>
      </c>
      <c r="E73" s="59" t="s">
        <v>1029</v>
      </c>
      <c r="F73" s="60">
        <v>39299</v>
      </c>
      <c r="G73" s="55">
        <v>0</v>
      </c>
      <c r="H73" s="55">
        <v>0</v>
      </c>
      <c r="I73" s="55">
        <v>1</v>
      </c>
      <c r="J73" s="55">
        <v>0</v>
      </c>
      <c r="K73" s="55">
        <v>0</v>
      </c>
      <c r="L73" s="61" t="s">
        <v>1654</v>
      </c>
      <c r="M73" s="52" t="s">
        <v>553</v>
      </c>
      <c r="N73" s="53" t="s">
        <v>766</v>
      </c>
    </row>
    <row r="74" spans="1:14" s="44" customFormat="1" ht="36">
      <c r="A74" s="35">
        <v>33</v>
      </c>
      <c r="B74" s="46" t="s">
        <v>1116</v>
      </c>
      <c r="C74" s="46" t="s">
        <v>184</v>
      </c>
      <c r="D74" s="62" t="s">
        <v>767</v>
      </c>
      <c r="E74" s="62" t="s">
        <v>768</v>
      </c>
      <c r="F74" s="162">
        <v>39360</v>
      </c>
      <c r="G74" s="51">
        <v>0</v>
      </c>
      <c r="H74" s="51">
        <v>1</v>
      </c>
      <c r="I74" s="51">
        <v>0</v>
      </c>
      <c r="J74" s="51">
        <v>0</v>
      </c>
      <c r="K74" s="51">
        <v>0</v>
      </c>
      <c r="L74" s="61" t="s">
        <v>769</v>
      </c>
      <c r="M74" s="64" t="s">
        <v>553</v>
      </c>
      <c r="N74" s="53" t="s">
        <v>770</v>
      </c>
    </row>
    <row r="75" spans="1:14" s="44" customFormat="1" thickBot="1">
      <c r="A75" s="45">
        <v>34</v>
      </c>
      <c r="B75" s="46" t="s">
        <v>1116</v>
      </c>
      <c r="C75" s="59" t="s">
        <v>184</v>
      </c>
      <c r="D75" s="59" t="s">
        <v>767</v>
      </c>
      <c r="E75" s="59" t="s">
        <v>771</v>
      </c>
      <c r="F75" s="60" t="s">
        <v>772</v>
      </c>
      <c r="G75" s="55">
        <v>0</v>
      </c>
      <c r="H75" s="55">
        <v>0</v>
      </c>
      <c r="I75" s="55">
        <v>0</v>
      </c>
      <c r="J75" s="55">
        <v>0</v>
      </c>
      <c r="K75" s="55">
        <v>1</v>
      </c>
      <c r="L75" s="61" t="s">
        <v>600</v>
      </c>
      <c r="M75" s="64"/>
      <c r="N75" s="53" t="s">
        <v>766</v>
      </c>
    </row>
    <row r="76" spans="1:14" s="44" customFormat="1" ht="12">
      <c r="A76" s="35">
        <v>35</v>
      </c>
      <c r="B76" s="46" t="s">
        <v>1116</v>
      </c>
      <c r="C76" s="46" t="s">
        <v>184</v>
      </c>
      <c r="D76" s="46" t="s">
        <v>601</v>
      </c>
      <c r="E76" s="62" t="s">
        <v>602</v>
      </c>
      <c r="F76" s="63" t="s">
        <v>603</v>
      </c>
      <c r="G76" s="51">
        <v>0</v>
      </c>
      <c r="H76" s="51">
        <v>0</v>
      </c>
      <c r="I76" s="51">
        <v>0</v>
      </c>
      <c r="J76" s="51">
        <v>0</v>
      </c>
      <c r="K76" s="51">
        <v>1</v>
      </c>
      <c r="L76" s="61" t="s">
        <v>600</v>
      </c>
      <c r="M76" s="65"/>
      <c r="N76" s="53" t="s">
        <v>766</v>
      </c>
    </row>
    <row r="77" spans="1:14" s="44" customFormat="1" ht="24.75" thickBot="1">
      <c r="A77" s="45">
        <v>36</v>
      </c>
      <c r="B77" s="46" t="s">
        <v>1116</v>
      </c>
      <c r="C77" s="46" t="s">
        <v>184</v>
      </c>
      <c r="D77" s="46" t="s">
        <v>601</v>
      </c>
      <c r="E77" s="62" t="s">
        <v>604</v>
      </c>
      <c r="F77" s="63" t="s">
        <v>603</v>
      </c>
      <c r="G77" s="51">
        <v>0</v>
      </c>
      <c r="H77" s="51">
        <v>0</v>
      </c>
      <c r="I77" s="51">
        <v>1</v>
      </c>
      <c r="J77" s="51">
        <v>0</v>
      </c>
      <c r="K77" s="51">
        <v>0</v>
      </c>
      <c r="L77" s="61" t="s">
        <v>1143</v>
      </c>
      <c r="M77" s="64"/>
      <c r="N77" s="53"/>
    </row>
    <row r="78" spans="1:14" s="44" customFormat="1" ht="12">
      <c r="A78" s="35">
        <v>37</v>
      </c>
      <c r="B78" s="46" t="s">
        <v>1116</v>
      </c>
      <c r="C78" s="46" t="s">
        <v>184</v>
      </c>
      <c r="D78" s="46" t="s">
        <v>601</v>
      </c>
      <c r="E78" s="62" t="s">
        <v>1144</v>
      </c>
      <c r="F78" s="63" t="s">
        <v>1145</v>
      </c>
      <c r="G78" s="51">
        <v>0</v>
      </c>
      <c r="H78" s="51">
        <v>0</v>
      </c>
      <c r="I78" s="51">
        <v>0</v>
      </c>
      <c r="J78" s="51">
        <v>0</v>
      </c>
      <c r="K78" s="51">
        <v>1</v>
      </c>
      <c r="L78" s="61" t="s">
        <v>1146</v>
      </c>
      <c r="M78" s="64"/>
      <c r="N78" s="53" t="s">
        <v>1147</v>
      </c>
    </row>
    <row r="79" spans="1:14" s="44" customFormat="1" thickBot="1">
      <c r="A79" s="45">
        <v>38</v>
      </c>
      <c r="B79" s="46" t="s">
        <v>1116</v>
      </c>
      <c r="C79" s="46" t="s">
        <v>184</v>
      </c>
      <c r="D79" s="46" t="s">
        <v>1148</v>
      </c>
      <c r="E79" s="62" t="s">
        <v>1149</v>
      </c>
      <c r="F79" s="63" t="s">
        <v>1150</v>
      </c>
      <c r="G79" s="51">
        <v>0</v>
      </c>
      <c r="H79" s="51">
        <v>0</v>
      </c>
      <c r="I79" s="51">
        <v>0</v>
      </c>
      <c r="J79" s="51">
        <v>0</v>
      </c>
      <c r="K79" s="51">
        <v>1</v>
      </c>
      <c r="L79" s="61" t="s">
        <v>600</v>
      </c>
      <c r="M79" s="52"/>
      <c r="N79" s="53" t="s">
        <v>766</v>
      </c>
    </row>
    <row r="80" spans="1:14" s="44" customFormat="1" ht="48">
      <c r="A80" s="35">
        <v>39</v>
      </c>
      <c r="B80" s="46" t="s">
        <v>1116</v>
      </c>
      <c r="C80" s="59" t="s">
        <v>184</v>
      </c>
      <c r="D80" s="59" t="s">
        <v>1148</v>
      </c>
      <c r="E80" s="59" t="s">
        <v>1151</v>
      </c>
      <c r="F80" s="60">
        <v>39089</v>
      </c>
      <c r="G80" s="55">
        <v>0</v>
      </c>
      <c r="H80" s="51">
        <v>0</v>
      </c>
      <c r="I80" s="55">
        <v>0</v>
      </c>
      <c r="J80" s="55">
        <v>0</v>
      </c>
      <c r="K80" s="55">
        <v>1</v>
      </c>
      <c r="L80" s="61" t="s">
        <v>1786</v>
      </c>
      <c r="M80" s="64"/>
      <c r="N80" s="53" t="s">
        <v>1147</v>
      </c>
    </row>
    <row r="81" spans="1:15" s="44" customFormat="1" thickBot="1">
      <c r="A81" s="45">
        <v>40</v>
      </c>
      <c r="B81" s="46" t="s">
        <v>1116</v>
      </c>
      <c r="C81" s="59" t="s">
        <v>184</v>
      </c>
      <c r="D81" s="59" t="s">
        <v>767</v>
      </c>
      <c r="E81" s="59" t="s">
        <v>1787</v>
      </c>
      <c r="F81" s="66">
        <v>39209</v>
      </c>
      <c r="G81" s="57">
        <v>0</v>
      </c>
      <c r="H81" s="57">
        <v>0</v>
      </c>
      <c r="I81" s="57">
        <v>0</v>
      </c>
      <c r="J81" s="57">
        <v>0</v>
      </c>
      <c r="K81" s="57">
        <v>1</v>
      </c>
      <c r="L81" s="67" t="s">
        <v>600</v>
      </c>
      <c r="M81" s="68"/>
      <c r="N81" s="53" t="s">
        <v>766</v>
      </c>
    </row>
    <row r="82" spans="1:15" s="44" customFormat="1" ht="12">
      <c r="A82" s="35">
        <v>41</v>
      </c>
      <c r="B82" s="46" t="s">
        <v>1116</v>
      </c>
      <c r="C82" s="59" t="s">
        <v>184</v>
      </c>
      <c r="D82" s="59" t="s">
        <v>185</v>
      </c>
      <c r="E82" s="59" t="s">
        <v>1788</v>
      </c>
      <c r="F82" s="66" t="s">
        <v>1789</v>
      </c>
      <c r="G82" s="57">
        <v>0</v>
      </c>
      <c r="H82" s="57">
        <v>0</v>
      </c>
      <c r="I82" s="57">
        <v>0</v>
      </c>
      <c r="J82" s="57">
        <v>0</v>
      </c>
      <c r="K82" s="57">
        <v>1</v>
      </c>
      <c r="L82" s="67" t="s">
        <v>600</v>
      </c>
      <c r="M82" s="68"/>
      <c r="N82" s="53" t="s">
        <v>766</v>
      </c>
    </row>
    <row r="83" spans="1:15" s="44" customFormat="1" thickBot="1">
      <c r="A83" s="45">
        <v>42</v>
      </c>
      <c r="B83" s="46" t="s">
        <v>1116</v>
      </c>
      <c r="C83" s="59" t="s">
        <v>184</v>
      </c>
      <c r="D83" s="59" t="s">
        <v>185</v>
      </c>
      <c r="E83" s="59" t="s">
        <v>1790</v>
      </c>
      <c r="F83" s="66" t="s">
        <v>1791</v>
      </c>
      <c r="G83" s="57">
        <v>0</v>
      </c>
      <c r="H83" s="57">
        <v>1</v>
      </c>
      <c r="I83" s="57">
        <v>0</v>
      </c>
      <c r="J83" s="57">
        <v>0</v>
      </c>
      <c r="K83" s="57">
        <v>0</v>
      </c>
      <c r="L83" s="67" t="s">
        <v>1792</v>
      </c>
      <c r="M83" s="68"/>
      <c r="N83" s="53" t="s">
        <v>1793</v>
      </c>
    </row>
    <row r="84" spans="1:15" s="44" customFormat="1" ht="24">
      <c r="A84" s="35">
        <v>43</v>
      </c>
      <c r="B84" s="46" t="s">
        <v>1116</v>
      </c>
      <c r="C84" s="59" t="s">
        <v>184</v>
      </c>
      <c r="D84" s="59" t="s">
        <v>185</v>
      </c>
      <c r="E84" s="59" t="s">
        <v>1794</v>
      </c>
      <c r="F84" s="66" t="s">
        <v>1928</v>
      </c>
      <c r="G84" s="57">
        <v>0</v>
      </c>
      <c r="H84" s="57">
        <v>0</v>
      </c>
      <c r="I84" s="57">
        <v>0</v>
      </c>
      <c r="J84" s="57">
        <v>0</v>
      </c>
      <c r="K84" s="57">
        <v>1</v>
      </c>
      <c r="L84" s="67" t="s">
        <v>1152</v>
      </c>
      <c r="M84" s="68"/>
      <c r="N84" s="53"/>
    </row>
    <row r="85" spans="1:15" s="44" customFormat="1" ht="36.75" thickBot="1">
      <c r="A85" s="45">
        <v>44</v>
      </c>
      <c r="B85" s="46" t="s">
        <v>1116</v>
      </c>
      <c r="C85" s="59" t="s">
        <v>184</v>
      </c>
      <c r="D85" s="59" t="s">
        <v>185</v>
      </c>
      <c r="E85" s="59" t="s">
        <v>1153</v>
      </c>
      <c r="F85" s="66" t="s">
        <v>1154</v>
      </c>
      <c r="G85" s="57">
        <v>0</v>
      </c>
      <c r="H85" s="57">
        <v>0</v>
      </c>
      <c r="I85" s="57">
        <v>1</v>
      </c>
      <c r="J85" s="57">
        <v>0</v>
      </c>
      <c r="K85" s="57">
        <v>0</v>
      </c>
      <c r="L85" s="67" t="s">
        <v>1155</v>
      </c>
      <c r="M85" s="68"/>
      <c r="N85" s="53"/>
      <c r="O85" s="44" t="s">
        <v>770</v>
      </c>
    </row>
    <row r="86" spans="1:15" s="44" customFormat="1" ht="36">
      <c r="A86" s="35">
        <v>45</v>
      </c>
      <c r="B86" s="46" t="s">
        <v>1116</v>
      </c>
      <c r="C86" s="59" t="s">
        <v>184</v>
      </c>
      <c r="D86" s="59" t="s">
        <v>1148</v>
      </c>
      <c r="E86" s="155" t="s">
        <v>156</v>
      </c>
      <c r="F86" s="163" t="s">
        <v>1156</v>
      </c>
      <c r="G86" s="57">
        <v>0</v>
      </c>
      <c r="H86" s="57">
        <v>0</v>
      </c>
      <c r="I86" s="57">
        <v>0</v>
      </c>
      <c r="J86" s="57">
        <v>0</v>
      </c>
      <c r="K86" s="57">
        <v>2</v>
      </c>
      <c r="L86" s="67" t="s">
        <v>157</v>
      </c>
      <c r="M86" s="68"/>
      <c r="N86" s="53"/>
      <c r="O86" s="44" t="s">
        <v>1157</v>
      </c>
    </row>
    <row r="87" spans="1:15" s="44" customFormat="1" ht="72.75" thickBot="1">
      <c r="A87" s="45">
        <v>46</v>
      </c>
      <c r="B87" s="46" t="s">
        <v>1116</v>
      </c>
      <c r="C87" s="59" t="s">
        <v>184</v>
      </c>
      <c r="D87" s="59" t="s">
        <v>1148</v>
      </c>
      <c r="E87" s="59" t="s">
        <v>160</v>
      </c>
      <c r="F87" s="163" t="s">
        <v>1158</v>
      </c>
      <c r="G87" s="57">
        <v>1</v>
      </c>
      <c r="H87" s="57">
        <v>0</v>
      </c>
      <c r="I87" s="57">
        <v>0</v>
      </c>
      <c r="J87" s="57">
        <v>0</v>
      </c>
      <c r="K87" s="57">
        <v>0</v>
      </c>
      <c r="L87" s="67" t="s">
        <v>161</v>
      </c>
      <c r="M87" s="68"/>
      <c r="N87" s="53"/>
      <c r="O87" s="44" t="s">
        <v>766</v>
      </c>
    </row>
    <row r="88" spans="1:15" s="44" customFormat="1" ht="72">
      <c r="A88" s="35">
        <v>47</v>
      </c>
      <c r="B88" s="46" t="s">
        <v>1116</v>
      </c>
      <c r="C88" s="59" t="s">
        <v>184</v>
      </c>
      <c r="D88" s="59" t="s">
        <v>185</v>
      </c>
      <c r="E88" s="59" t="s">
        <v>164</v>
      </c>
      <c r="F88" s="163" t="s">
        <v>495</v>
      </c>
      <c r="G88" s="57">
        <v>0</v>
      </c>
      <c r="H88" s="57">
        <v>1</v>
      </c>
      <c r="I88" s="57">
        <v>0</v>
      </c>
      <c r="J88" s="57">
        <v>0</v>
      </c>
      <c r="K88" s="57">
        <v>0</v>
      </c>
      <c r="L88" s="67" t="s">
        <v>525</v>
      </c>
      <c r="M88" s="68"/>
      <c r="N88" s="53"/>
      <c r="O88" s="44" t="s">
        <v>766</v>
      </c>
    </row>
    <row r="89" spans="1:15" s="44" customFormat="1" ht="36.75" thickBot="1">
      <c r="A89" s="45">
        <v>48</v>
      </c>
      <c r="B89" s="46" t="s">
        <v>1116</v>
      </c>
      <c r="C89" s="59" t="s">
        <v>184</v>
      </c>
      <c r="D89" s="59" t="s">
        <v>185</v>
      </c>
      <c r="E89" s="155" t="s">
        <v>526</v>
      </c>
      <c r="F89" s="163" t="s">
        <v>1159</v>
      </c>
      <c r="G89" s="57">
        <v>0</v>
      </c>
      <c r="H89" s="57">
        <v>0</v>
      </c>
      <c r="I89" s="57">
        <v>0</v>
      </c>
      <c r="J89" s="57">
        <v>0</v>
      </c>
      <c r="K89" s="57">
        <v>2</v>
      </c>
      <c r="L89" s="67" t="s">
        <v>527</v>
      </c>
      <c r="M89" s="68"/>
      <c r="N89" s="53"/>
      <c r="O89" s="44" t="s">
        <v>1147</v>
      </c>
    </row>
    <row r="90" spans="1:15" s="44" customFormat="1" ht="36">
      <c r="A90" s="35">
        <v>49</v>
      </c>
      <c r="B90" s="46" t="s">
        <v>1116</v>
      </c>
      <c r="C90" s="59" t="s">
        <v>184</v>
      </c>
      <c r="D90" s="59" t="s">
        <v>185</v>
      </c>
      <c r="E90" s="59" t="s">
        <v>1176</v>
      </c>
      <c r="F90" s="163" t="s">
        <v>1160</v>
      </c>
      <c r="G90" s="57">
        <v>0</v>
      </c>
      <c r="H90" s="57">
        <v>0</v>
      </c>
      <c r="I90" s="57">
        <v>0</v>
      </c>
      <c r="J90" s="57">
        <v>1</v>
      </c>
      <c r="K90" s="57">
        <v>0</v>
      </c>
      <c r="L90" s="67" t="s">
        <v>1177</v>
      </c>
      <c r="M90" s="68"/>
      <c r="N90" s="53"/>
    </row>
    <row r="91" spans="1:15" s="44" customFormat="1" thickBot="1">
      <c r="A91" s="45">
        <v>50</v>
      </c>
      <c r="B91" s="46" t="s">
        <v>1116</v>
      </c>
      <c r="C91" s="59" t="s">
        <v>184</v>
      </c>
      <c r="D91" s="59" t="s">
        <v>767</v>
      </c>
      <c r="E91" s="59" t="s">
        <v>1161</v>
      </c>
      <c r="F91" s="66" t="s">
        <v>1162</v>
      </c>
      <c r="G91" s="57">
        <v>0</v>
      </c>
      <c r="H91" s="57">
        <v>1</v>
      </c>
      <c r="I91" s="57">
        <v>0</v>
      </c>
      <c r="J91" s="57">
        <v>0</v>
      </c>
      <c r="K91" s="57">
        <v>0</v>
      </c>
      <c r="L91" s="67" t="s">
        <v>449</v>
      </c>
      <c r="M91" s="68"/>
      <c r="N91" s="53"/>
    </row>
    <row r="92" spans="1:15" s="44" customFormat="1" ht="36">
      <c r="A92" s="35">
        <v>51</v>
      </c>
      <c r="B92" s="46" t="s">
        <v>1116</v>
      </c>
      <c r="C92" s="59" t="s">
        <v>184</v>
      </c>
      <c r="D92" s="59" t="s">
        <v>185</v>
      </c>
      <c r="E92" s="59" t="s">
        <v>1522</v>
      </c>
      <c r="F92" s="163" t="s">
        <v>450</v>
      </c>
      <c r="G92" s="57">
        <v>0</v>
      </c>
      <c r="H92" s="57">
        <v>0</v>
      </c>
      <c r="I92" s="57">
        <v>1</v>
      </c>
      <c r="J92" s="57">
        <v>0</v>
      </c>
      <c r="K92" s="57">
        <v>0</v>
      </c>
      <c r="L92" s="67" t="s">
        <v>1521</v>
      </c>
      <c r="M92" s="68"/>
      <c r="N92" s="53"/>
      <c r="O92" s="44" t="s">
        <v>770</v>
      </c>
    </row>
    <row r="93" spans="1:15" s="44" customFormat="1" ht="36.75" thickBot="1">
      <c r="A93" s="45">
        <v>52</v>
      </c>
      <c r="B93" s="46" t="s">
        <v>1116</v>
      </c>
      <c r="C93" s="59" t="s">
        <v>451</v>
      </c>
      <c r="D93" s="59" t="s">
        <v>452</v>
      </c>
      <c r="E93" s="59" t="s">
        <v>453</v>
      </c>
      <c r="F93" s="66" t="s">
        <v>454</v>
      </c>
      <c r="G93" s="69">
        <v>0</v>
      </c>
      <c r="H93" s="69">
        <v>0</v>
      </c>
      <c r="I93" s="69">
        <v>1</v>
      </c>
      <c r="J93" s="69">
        <v>0</v>
      </c>
      <c r="K93" s="69">
        <v>0</v>
      </c>
      <c r="L93" s="61" t="s">
        <v>455</v>
      </c>
      <c r="M93" s="52"/>
      <c r="N93" s="53"/>
    </row>
    <row r="94" spans="1:15" s="44" customFormat="1" ht="24">
      <c r="A94" s="35">
        <v>53</v>
      </c>
      <c r="B94" s="46" t="s">
        <v>1116</v>
      </c>
      <c r="C94" s="46" t="s">
        <v>451</v>
      </c>
      <c r="D94" s="46" t="s">
        <v>456</v>
      </c>
      <c r="E94" s="59" t="s">
        <v>457</v>
      </c>
      <c r="F94" s="70" t="s">
        <v>458</v>
      </c>
      <c r="G94" s="71">
        <v>0</v>
      </c>
      <c r="H94" s="71">
        <v>1</v>
      </c>
      <c r="I94" s="71">
        <v>0</v>
      </c>
      <c r="J94" s="69">
        <v>0</v>
      </c>
      <c r="K94" s="69">
        <v>0</v>
      </c>
      <c r="L94" s="61" t="s">
        <v>459</v>
      </c>
      <c r="M94" s="64"/>
      <c r="N94" s="53"/>
    </row>
    <row r="95" spans="1:15" s="44" customFormat="1" ht="60.75" thickBot="1">
      <c r="A95" s="45">
        <v>54</v>
      </c>
      <c r="B95" s="46" t="s">
        <v>1116</v>
      </c>
      <c r="C95" s="59" t="s">
        <v>451</v>
      </c>
      <c r="D95" s="59" t="s">
        <v>460</v>
      </c>
      <c r="E95" s="59" t="s">
        <v>139</v>
      </c>
      <c r="F95" s="66" t="s">
        <v>140</v>
      </c>
      <c r="G95" s="69">
        <v>0</v>
      </c>
      <c r="H95" s="69">
        <v>0</v>
      </c>
      <c r="I95" s="69">
        <v>0</v>
      </c>
      <c r="J95" s="69">
        <v>1</v>
      </c>
      <c r="K95" s="69">
        <v>0</v>
      </c>
      <c r="L95" s="61" t="s">
        <v>141</v>
      </c>
      <c r="M95" s="64"/>
      <c r="N95" s="53"/>
    </row>
    <row r="96" spans="1:15" s="44" customFormat="1" ht="24">
      <c r="A96" s="35">
        <v>55</v>
      </c>
      <c r="B96" s="46" t="s">
        <v>1116</v>
      </c>
      <c r="C96" s="46" t="s">
        <v>451</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1116</v>
      </c>
      <c r="C97" s="46" t="s">
        <v>451</v>
      </c>
      <c r="D97" s="46" t="s">
        <v>142</v>
      </c>
      <c r="E97" s="62" t="s">
        <v>146</v>
      </c>
      <c r="F97" s="70" t="s">
        <v>1407</v>
      </c>
      <c r="G97" s="71">
        <v>0</v>
      </c>
      <c r="H97" s="69">
        <v>0</v>
      </c>
      <c r="I97" s="69">
        <v>0</v>
      </c>
      <c r="J97" s="69">
        <v>0</v>
      </c>
      <c r="K97" s="71">
        <v>1</v>
      </c>
      <c r="L97" s="61" t="s">
        <v>147</v>
      </c>
      <c r="M97" s="64"/>
      <c r="N97" s="53"/>
    </row>
    <row r="98" spans="1:14" s="44" customFormat="1">
      <c r="A98" s="35">
        <v>57</v>
      </c>
      <c r="B98" s="46" t="s">
        <v>1116</v>
      </c>
      <c r="C98" s="46" t="s">
        <v>451</v>
      </c>
      <c r="D98" s="46" t="s">
        <v>460</v>
      </c>
      <c r="E98" s="62" t="s">
        <v>996</v>
      </c>
      <c r="F98" s="70" t="s">
        <v>1407</v>
      </c>
      <c r="G98" s="71">
        <v>0</v>
      </c>
      <c r="H98" s="69">
        <v>0</v>
      </c>
      <c r="I98" s="69">
        <v>0</v>
      </c>
      <c r="J98" s="69">
        <v>0</v>
      </c>
      <c r="K98" s="71">
        <v>1</v>
      </c>
      <c r="L98" s="61" t="s">
        <v>997</v>
      </c>
      <c r="M98" s="64"/>
      <c r="N98" s="53"/>
    </row>
    <row r="99" spans="1:14" s="44" customFormat="1" ht="36.75" thickBot="1">
      <c r="A99" s="45">
        <v>58</v>
      </c>
      <c r="B99" s="46" t="s">
        <v>1116</v>
      </c>
      <c r="C99" s="46" t="s">
        <v>451</v>
      </c>
      <c r="D99" s="46" t="s">
        <v>998</v>
      </c>
      <c r="E99" s="62" t="s">
        <v>999</v>
      </c>
      <c r="F99" s="70" t="s">
        <v>976</v>
      </c>
      <c r="G99" s="71">
        <v>0</v>
      </c>
      <c r="H99" s="69">
        <v>0</v>
      </c>
      <c r="I99" s="69">
        <v>0</v>
      </c>
      <c r="J99" s="69">
        <v>0</v>
      </c>
      <c r="K99" s="71">
        <v>1</v>
      </c>
      <c r="L99" s="61" t="s">
        <v>1000</v>
      </c>
      <c r="M99" s="52"/>
      <c r="N99" s="53"/>
    </row>
    <row r="100" spans="1:14" s="44" customFormat="1" ht="36">
      <c r="A100" s="35">
        <v>59</v>
      </c>
      <c r="B100" s="46" t="s">
        <v>1116</v>
      </c>
      <c r="C100" s="46" t="s">
        <v>451</v>
      </c>
      <c r="D100" s="59" t="s">
        <v>452</v>
      </c>
      <c r="E100" s="62" t="s">
        <v>1001</v>
      </c>
      <c r="F100" s="66" t="s">
        <v>1002</v>
      </c>
      <c r="G100" s="69">
        <v>0</v>
      </c>
      <c r="H100" s="69">
        <v>0</v>
      </c>
      <c r="I100" s="69">
        <v>0</v>
      </c>
      <c r="J100" s="69">
        <v>0</v>
      </c>
      <c r="K100" s="69">
        <v>1</v>
      </c>
      <c r="L100" s="64" t="s">
        <v>1003</v>
      </c>
      <c r="M100" s="64"/>
      <c r="N100" s="72"/>
    </row>
    <row r="101" spans="1:14" s="44" customFormat="1" ht="60.75" thickBot="1">
      <c r="A101" s="45">
        <v>60</v>
      </c>
      <c r="B101" s="46" t="s">
        <v>1116</v>
      </c>
      <c r="C101" s="46" t="s">
        <v>451</v>
      </c>
      <c r="D101" s="59" t="s">
        <v>1004</v>
      </c>
      <c r="E101" s="62" t="s">
        <v>1005</v>
      </c>
      <c r="F101" s="66" t="s">
        <v>1006</v>
      </c>
      <c r="G101" s="69">
        <v>0</v>
      </c>
      <c r="H101" s="71">
        <v>1</v>
      </c>
      <c r="I101" s="69">
        <v>0</v>
      </c>
      <c r="J101" s="69">
        <v>0</v>
      </c>
      <c r="K101" s="69">
        <v>0</v>
      </c>
      <c r="L101" s="64" t="s">
        <v>607</v>
      </c>
      <c r="M101" s="64"/>
      <c r="N101" s="72"/>
    </row>
    <row r="102" spans="1:14" s="44" customFormat="1" ht="24">
      <c r="A102" s="35">
        <v>61</v>
      </c>
      <c r="B102" s="46" t="s">
        <v>1116</v>
      </c>
      <c r="C102" s="46" t="s">
        <v>451</v>
      </c>
      <c r="D102" s="59" t="s">
        <v>142</v>
      </c>
      <c r="E102" s="62" t="s">
        <v>608</v>
      </c>
      <c r="F102" s="66" t="s">
        <v>609</v>
      </c>
      <c r="G102" s="69">
        <v>0</v>
      </c>
      <c r="H102" s="71">
        <v>1</v>
      </c>
      <c r="I102" s="69">
        <v>0</v>
      </c>
      <c r="J102" s="69">
        <v>0</v>
      </c>
      <c r="K102" s="69">
        <v>0</v>
      </c>
      <c r="L102" s="61" t="s">
        <v>610</v>
      </c>
      <c r="M102" s="64"/>
      <c r="N102" s="53"/>
    </row>
    <row r="103" spans="1:14" s="44" customFormat="1" ht="13.5" thickBot="1">
      <c r="A103" s="45">
        <v>62</v>
      </c>
      <c r="B103" s="46" t="s">
        <v>1116</v>
      </c>
      <c r="C103" s="46" t="s">
        <v>451</v>
      </c>
      <c r="D103" s="59" t="s">
        <v>1018</v>
      </c>
      <c r="E103" s="62" t="s">
        <v>1019</v>
      </c>
      <c r="F103" s="66" t="s">
        <v>1020</v>
      </c>
      <c r="G103" s="69">
        <v>0</v>
      </c>
      <c r="H103" s="69">
        <v>0</v>
      </c>
      <c r="I103" s="69">
        <v>1</v>
      </c>
      <c r="J103" s="69">
        <v>0</v>
      </c>
      <c r="K103" s="69">
        <v>0</v>
      </c>
      <c r="L103" s="64" t="s">
        <v>1021</v>
      </c>
      <c r="M103" s="64"/>
      <c r="N103" s="72"/>
    </row>
    <row r="104" spans="1:14" s="44" customFormat="1" ht="36">
      <c r="A104" s="35">
        <v>63</v>
      </c>
      <c r="B104" s="46" t="s">
        <v>1116</v>
      </c>
      <c r="C104" s="46" t="s">
        <v>451</v>
      </c>
      <c r="D104" s="59" t="s">
        <v>1018</v>
      </c>
      <c r="E104" s="62" t="s">
        <v>1022</v>
      </c>
      <c r="F104" s="66" t="s">
        <v>1020</v>
      </c>
      <c r="G104" s="69">
        <v>0</v>
      </c>
      <c r="H104" s="69">
        <v>0</v>
      </c>
      <c r="I104" s="69">
        <v>0</v>
      </c>
      <c r="J104" s="69">
        <v>1</v>
      </c>
      <c r="K104" s="69">
        <v>0</v>
      </c>
      <c r="L104" s="64" t="s">
        <v>1023</v>
      </c>
      <c r="M104" s="64"/>
      <c r="N104" s="72"/>
    </row>
    <row r="105" spans="1:14" s="44" customFormat="1" ht="72.75" thickBot="1">
      <c r="A105" s="45">
        <v>64</v>
      </c>
      <c r="B105" s="46" t="s">
        <v>1116</v>
      </c>
      <c r="C105" s="46" t="s">
        <v>451</v>
      </c>
      <c r="D105" s="59" t="s">
        <v>1018</v>
      </c>
      <c r="E105" s="62" t="s">
        <v>1024</v>
      </c>
      <c r="F105" s="66" t="s">
        <v>1025</v>
      </c>
      <c r="G105" s="69">
        <v>0</v>
      </c>
      <c r="H105" s="69">
        <v>0</v>
      </c>
      <c r="I105" s="69">
        <v>1</v>
      </c>
      <c r="J105" s="69">
        <v>0</v>
      </c>
      <c r="K105" s="69">
        <v>0</v>
      </c>
      <c r="L105" s="64" t="s">
        <v>1026</v>
      </c>
      <c r="M105" s="64"/>
      <c r="N105" s="72"/>
    </row>
    <row r="106" spans="1:14" s="44" customFormat="1" ht="72">
      <c r="A106" s="35">
        <v>65</v>
      </c>
      <c r="B106" s="46" t="s">
        <v>1116</v>
      </c>
      <c r="C106" s="46" t="s">
        <v>451</v>
      </c>
      <c r="D106" s="59" t="s">
        <v>1018</v>
      </c>
      <c r="E106" s="62" t="s">
        <v>1027</v>
      </c>
      <c r="F106" s="66" t="s">
        <v>1028</v>
      </c>
      <c r="G106" s="69">
        <v>0</v>
      </c>
      <c r="H106" s="69">
        <v>0</v>
      </c>
      <c r="I106" s="69">
        <v>0</v>
      </c>
      <c r="J106" s="69">
        <v>0</v>
      </c>
      <c r="K106" s="69">
        <v>1</v>
      </c>
      <c r="L106" s="64" t="s">
        <v>1939</v>
      </c>
      <c r="M106" s="64"/>
      <c r="N106" s="72"/>
    </row>
    <row r="107" spans="1:14" s="44" customFormat="1" ht="72.75" thickBot="1">
      <c r="A107" s="45">
        <v>66</v>
      </c>
      <c r="B107" s="46" t="s">
        <v>1116</v>
      </c>
      <c r="C107" s="46" t="s">
        <v>451</v>
      </c>
      <c r="D107" s="59" t="s">
        <v>1940</v>
      </c>
      <c r="E107" s="62" t="s">
        <v>1941</v>
      </c>
      <c r="F107" s="66" t="s">
        <v>1942</v>
      </c>
      <c r="G107" s="69">
        <v>0</v>
      </c>
      <c r="H107" s="69">
        <v>0</v>
      </c>
      <c r="I107" s="69">
        <v>1</v>
      </c>
      <c r="J107" s="69">
        <v>0</v>
      </c>
      <c r="K107" s="69">
        <v>0</v>
      </c>
      <c r="L107" s="64" t="s">
        <v>152</v>
      </c>
      <c r="M107" s="64"/>
      <c r="N107" s="72"/>
    </row>
    <row r="108" spans="1:14" s="44" customFormat="1" ht="72">
      <c r="A108" s="35">
        <v>67</v>
      </c>
      <c r="B108" s="46" t="s">
        <v>1116</v>
      </c>
      <c r="C108" s="46" t="s">
        <v>451</v>
      </c>
      <c r="D108" s="59" t="s">
        <v>935</v>
      </c>
      <c r="E108" s="156" t="s">
        <v>936</v>
      </c>
      <c r="F108" s="66" t="s">
        <v>572</v>
      </c>
      <c r="G108" s="69">
        <v>0</v>
      </c>
      <c r="H108" s="69">
        <v>0</v>
      </c>
      <c r="I108" s="69">
        <v>0</v>
      </c>
      <c r="J108" s="69">
        <v>0</v>
      </c>
      <c r="K108" s="69">
        <v>2</v>
      </c>
      <c r="L108" s="64" t="s">
        <v>937</v>
      </c>
      <c r="M108" s="64"/>
      <c r="N108" s="72"/>
    </row>
    <row r="109" spans="1:14" s="44" customFormat="1" ht="48.75" thickBot="1">
      <c r="A109" s="45">
        <v>68</v>
      </c>
      <c r="B109" s="46" t="s">
        <v>1116</v>
      </c>
      <c r="C109" s="46" t="s">
        <v>451</v>
      </c>
      <c r="D109" s="59" t="s">
        <v>935</v>
      </c>
      <c r="E109" s="62" t="s">
        <v>938</v>
      </c>
      <c r="F109" s="66" t="s">
        <v>939</v>
      </c>
      <c r="G109" s="69">
        <v>0</v>
      </c>
      <c r="H109" s="71">
        <v>1</v>
      </c>
      <c r="I109" s="69">
        <v>0</v>
      </c>
      <c r="J109" s="69">
        <v>0</v>
      </c>
      <c r="K109" s="69">
        <v>0</v>
      </c>
      <c r="L109" s="64" t="s">
        <v>940</v>
      </c>
      <c r="M109" s="64"/>
      <c r="N109" s="72"/>
    </row>
    <row r="110" spans="1:14" s="44" customFormat="1" ht="72">
      <c r="A110" s="35">
        <v>69</v>
      </c>
      <c r="B110" s="46" t="s">
        <v>1116</v>
      </c>
      <c r="C110" s="46" t="s">
        <v>451</v>
      </c>
      <c r="D110" s="59" t="s">
        <v>1940</v>
      </c>
      <c r="E110" s="62" t="s">
        <v>941</v>
      </c>
      <c r="F110" s="66" t="s">
        <v>60</v>
      </c>
      <c r="G110" s="69">
        <v>0</v>
      </c>
      <c r="H110" s="69">
        <v>0</v>
      </c>
      <c r="I110" s="69">
        <v>0</v>
      </c>
      <c r="J110" s="69">
        <v>0</v>
      </c>
      <c r="K110" s="69">
        <v>1</v>
      </c>
      <c r="L110" s="64" t="s">
        <v>61</v>
      </c>
      <c r="M110" s="64"/>
      <c r="N110" s="72"/>
    </row>
    <row r="111" spans="1:14" s="44" customFormat="1" ht="60.75" thickBot="1">
      <c r="A111" s="45">
        <v>70</v>
      </c>
      <c r="B111" s="46" t="s">
        <v>1116</v>
      </c>
      <c r="C111" s="46" t="s">
        <v>451</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1116</v>
      </c>
      <c r="C112" s="46" t="s">
        <v>451</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1116</v>
      </c>
      <c r="C113" s="46" t="s">
        <v>451</v>
      </c>
      <c r="D113" s="59" t="s">
        <v>935</v>
      </c>
      <c r="E113" s="62" t="s">
        <v>70</v>
      </c>
      <c r="F113" s="66" t="s">
        <v>71</v>
      </c>
      <c r="G113" s="69">
        <v>0</v>
      </c>
      <c r="H113" s="69">
        <v>0</v>
      </c>
      <c r="I113" s="69">
        <v>0</v>
      </c>
      <c r="J113" s="69">
        <v>0</v>
      </c>
      <c r="K113" s="69">
        <v>1</v>
      </c>
      <c r="L113" s="64" t="s">
        <v>177</v>
      </c>
      <c r="M113" s="64"/>
      <c r="N113" s="72"/>
    </row>
    <row r="114" spans="1:14" s="44" customFormat="1" ht="72">
      <c r="A114" s="35">
        <v>73</v>
      </c>
      <c r="B114" s="46" t="s">
        <v>1116</v>
      </c>
      <c r="C114" s="46" t="s">
        <v>451</v>
      </c>
      <c r="D114" s="59" t="s">
        <v>178</v>
      </c>
      <c r="E114" s="62" t="s">
        <v>179</v>
      </c>
      <c r="F114" s="66" t="s">
        <v>180</v>
      </c>
      <c r="G114" s="69">
        <v>0</v>
      </c>
      <c r="H114" s="69">
        <v>0</v>
      </c>
      <c r="I114" s="69">
        <v>0</v>
      </c>
      <c r="J114" s="69">
        <v>0</v>
      </c>
      <c r="K114" s="69">
        <v>1</v>
      </c>
      <c r="L114" s="64" t="s">
        <v>541</v>
      </c>
      <c r="M114" s="64"/>
      <c r="N114" s="72"/>
    </row>
    <row r="115" spans="1:14" s="44" customFormat="1" ht="72.75" thickBot="1">
      <c r="A115" s="45">
        <v>74</v>
      </c>
      <c r="B115" s="46" t="s">
        <v>1116</v>
      </c>
      <c r="C115" s="46" t="s">
        <v>451</v>
      </c>
      <c r="D115" s="59" t="s">
        <v>998</v>
      </c>
      <c r="E115" s="62" t="s">
        <v>542</v>
      </c>
      <c r="F115" s="66" t="s">
        <v>1934</v>
      </c>
      <c r="G115" s="69">
        <v>0</v>
      </c>
      <c r="H115" s="69">
        <v>0</v>
      </c>
      <c r="I115" s="69">
        <v>0</v>
      </c>
      <c r="J115" s="69">
        <v>0</v>
      </c>
      <c r="K115" s="69">
        <v>1</v>
      </c>
      <c r="L115" s="64" t="s">
        <v>543</v>
      </c>
      <c r="M115" s="64"/>
      <c r="N115" s="72"/>
    </row>
    <row r="116" spans="1:14" s="44" customFormat="1" ht="72">
      <c r="A116" s="35">
        <v>75</v>
      </c>
      <c r="B116" s="46" t="s">
        <v>1116</v>
      </c>
      <c r="C116" s="46" t="s">
        <v>451</v>
      </c>
      <c r="D116" s="59" t="s">
        <v>66</v>
      </c>
      <c r="E116" s="62" t="s">
        <v>544</v>
      </c>
      <c r="F116" s="66" t="s">
        <v>545</v>
      </c>
      <c r="G116" s="69">
        <v>0</v>
      </c>
      <c r="H116" s="69">
        <v>0</v>
      </c>
      <c r="I116" s="69">
        <v>0</v>
      </c>
      <c r="J116" s="69">
        <v>0</v>
      </c>
      <c r="K116" s="69">
        <v>1</v>
      </c>
      <c r="L116" s="64" t="s">
        <v>546</v>
      </c>
      <c r="M116" s="64"/>
      <c r="N116" s="72"/>
    </row>
    <row r="117" spans="1:14" s="44" customFormat="1" ht="72.75" thickBot="1">
      <c r="A117" s="45">
        <v>76</v>
      </c>
      <c r="B117" s="46" t="s">
        <v>1116</v>
      </c>
      <c r="C117" s="46" t="s">
        <v>451</v>
      </c>
      <c r="D117" s="59" t="s">
        <v>547</v>
      </c>
      <c r="E117" s="62" t="s">
        <v>548</v>
      </c>
      <c r="F117" s="66" t="s">
        <v>549</v>
      </c>
      <c r="G117" s="69">
        <v>0</v>
      </c>
      <c r="H117" s="69">
        <v>0</v>
      </c>
      <c r="I117" s="69">
        <v>0</v>
      </c>
      <c r="J117" s="69">
        <v>0</v>
      </c>
      <c r="K117" s="69">
        <v>1</v>
      </c>
      <c r="L117" s="64" t="s">
        <v>470</v>
      </c>
      <c r="M117" s="64"/>
      <c r="N117" s="72"/>
    </row>
    <row r="118" spans="1:14" s="44" customFormat="1" ht="24">
      <c r="A118" s="35">
        <v>77</v>
      </c>
      <c r="B118" s="46" t="s">
        <v>1116</v>
      </c>
      <c r="C118" s="46" t="s">
        <v>451</v>
      </c>
      <c r="D118" s="59" t="s">
        <v>452</v>
      </c>
      <c r="E118" s="62" t="s">
        <v>159</v>
      </c>
      <c r="F118" s="163" t="s">
        <v>471</v>
      </c>
      <c r="G118" s="69">
        <v>0</v>
      </c>
      <c r="H118" s="69">
        <v>0</v>
      </c>
      <c r="I118" s="69">
        <v>0</v>
      </c>
      <c r="J118" s="69">
        <v>1</v>
      </c>
      <c r="K118" s="69">
        <v>0</v>
      </c>
      <c r="L118" s="64"/>
      <c r="M118" s="64"/>
      <c r="N118" s="72"/>
    </row>
    <row r="119" spans="1:14" s="44" customFormat="1" ht="48.75" thickBot="1">
      <c r="A119" s="45">
        <v>78</v>
      </c>
      <c r="B119" s="46" t="s">
        <v>1116</v>
      </c>
      <c r="C119" s="46" t="s">
        <v>451</v>
      </c>
      <c r="D119" s="59" t="s">
        <v>66</v>
      </c>
      <c r="E119" s="62" t="s">
        <v>528</v>
      </c>
      <c r="F119" s="163" t="s">
        <v>1160</v>
      </c>
      <c r="G119" s="69">
        <v>0</v>
      </c>
      <c r="H119" s="69">
        <v>0</v>
      </c>
      <c r="I119" s="69">
        <v>0</v>
      </c>
      <c r="J119" s="69">
        <v>1</v>
      </c>
      <c r="K119" s="69">
        <v>0</v>
      </c>
      <c r="L119" s="64" t="s">
        <v>1175</v>
      </c>
      <c r="M119" s="64"/>
      <c r="N119" s="72"/>
    </row>
    <row r="120" spans="1:14" s="44" customFormat="1" ht="72">
      <c r="A120" s="35">
        <v>79</v>
      </c>
      <c r="B120" s="46" t="s">
        <v>1116</v>
      </c>
      <c r="C120" s="46" t="s">
        <v>451</v>
      </c>
      <c r="D120" s="59" t="s">
        <v>66</v>
      </c>
      <c r="E120" s="62" t="s">
        <v>1322</v>
      </c>
      <c r="F120" s="163" t="s">
        <v>214</v>
      </c>
      <c r="G120" s="69">
        <v>0</v>
      </c>
      <c r="H120" s="69">
        <v>0</v>
      </c>
      <c r="I120" s="69">
        <v>0</v>
      </c>
      <c r="J120" s="69">
        <v>1</v>
      </c>
      <c r="K120" s="69">
        <v>0</v>
      </c>
      <c r="L120" s="64" t="s">
        <v>1576</v>
      </c>
      <c r="M120" s="64"/>
      <c r="N120" s="72"/>
    </row>
    <row r="121" spans="1:14" s="44" customFormat="1" ht="36.75" thickBot="1">
      <c r="A121" s="45">
        <v>80</v>
      </c>
      <c r="B121" s="46" t="s">
        <v>1116</v>
      </c>
      <c r="C121" s="46" t="s">
        <v>451</v>
      </c>
      <c r="D121" s="59" t="s">
        <v>1940</v>
      </c>
      <c r="E121" s="62" t="s">
        <v>1524</v>
      </c>
      <c r="F121" s="163" t="s">
        <v>1617</v>
      </c>
      <c r="G121" s="69">
        <v>0</v>
      </c>
      <c r="H121" s="69">
        <v>1</v>
      </c>
      <c r="I121" s="69">
        <v>0</v>
      </c>
      <c r="J121" s="69">
        <v>0</v>
      </c>
      <c r="K121" s="69">
        <v>0</v>
      </c>
      <c r="L121" s="64" t="s">
        <v>204</v>
      </c>
      <c r="M121" s="64"/>
      <c r="N121" s="72"/>
    </row>
    <row r="122" spans="1:14" s="44" customFormat="1" ht="72">
      <c r="A122" s="35">
        <v>81</v>
      </c>
      <c r="B122" s="46" t="s">
        <v>1116</v>
      </c>
      <c r="C122" s="46" t="s">
        <v>451</v>
      </c>
      <c r="D122" s="59" t="s">
        <v>1018</v>
      </c>
      <c r="E122" s="62" t="s">
        <v>1938</v>
      </c>
      <c r="F122" s="163" t="s">
        <v>1618</v>
      </c>
      <c r="G122" s="69">
        <v>0</v>
      </c>
      <c r="H122" s="69">
        <v>0</v>
      </c>
      <c r="I122" s="69">
        <v>0</v>
      </c>
      <c r="J122" s="69">
        <v>0</v>
      </c>
      <c r="K122" s="69">
        <v>1</v>
      </c>
      <c r="L122" s="64" t="s">
        <v>186</v>
      </c>
      <c r="M122" s="64"/>
      <c r="N122" s="72"/>
    </row>
    <row r="123" spans="1:14" s="44" customFormat="1" ht="48.75" thickBot="1">
      <c r="A123" s="45">
        <v>82</v>
      </c>
      <c r="B123" s="46" t="s">
        <v>1116</v>
      </c>
      <c r="C123" s="59" t="s">
        <v>1619</v>
      </c>
      <c r="D123" s="49" t="s">
        <v>1620</v>
      </c>
      <c r="E123" s="49" t="s">
        <v>1621</v>
      </c>
      <c r="F123" s="66">
        <v>39112</v>
      </c>
      <c r="G123" s="55">
        <v>0</v>
      </c>
      <c r="H123" s="51">
        <v>0</v>
      </c>
      <c r="I123" s="55">
        <v>1</v>
      </c>
      <c r="J123" s="51">
        <v>0</v>
      </c>
      <c r="K123" s="51">
        <v>0</v>
      </c>
      <c r="L123" s="64" t="s">
        <v>472</v>
      </c>
      <c r="M123" s="52"/>
      <c r="N123" s="53"/>
    </row>
    <row r="124" spans="1:14" s="44" customFormat="1" ht="36">
      <c r="A124" s="35">
        <v>83</v>
      </c>
      <c r="B124" s="46" t="s">
        <v>1116</v>
      </c>
      <c r="C124" s="46" t="s">
        <v>1619</v>
      </c>
      <c r="D124" s="49" t="s">
        <v>1620</v>
      </c>
      <c r="E124" s="49" t="s">
        <v>473</v>
      </c>
      <c r="F124" s="70">
        <v>39189</v>
      </c>
      <c r="G124" s="51">
        <v>0</v>
      </c>
      <c r="H124" s="51">
        <v>0</v>
      </c>
      <c r="I124" s="51">
        <v>0</v>
      </c>
      <c r="J124" s="51">
        <v>1</v>
      </c>
      <c r="K124" s="51">
        <v>0</v>
      </c>
      <c r="L124" s="64" t="s">
        <v>474</v>
      </c>
      <c r="M124" s="64"/>
      <c r="N124" s="53"/>
    </row>
    <row r="125" spans="1:14" s="44" customFormat="1" ht="36.75" thickBot="1">
      <c r="A125" s="45">
        <v>84</v>
      </c>
      <c r="B125" s="46" t="s">
        <v>1116</v>
      </c>
      <c r="C125" s="59" t="s">
        <v>1619</v>
      </c>
      <c r="D125" s="49" t="s">
        <v>475</v>
      </c>
      <c r="E125" s="49" t="s">
        <v>476</v>
      </c>
      <c r="F125" s="66">
        <v>39126</v>
      </c>
      <c r="G125" s="55">
        <v>0</v>
      </c>
      <c r="H125" s="51">
        <v>0</v>
      </c>
      <c r="I125" s="51">
        <v>0</v>
      </c>
      <c r="J125" s="51">
        <v>0</v>
      </c>
      <c r="K125" s="55">
        <v>1</v>
      </c>
      <c r="L125" s="64" t="s">
        <v>477</v>
      </c>
      <c r="M125" s="64"/>
      <c r="N125" s="53"/>
    </row>
    <row r="126" spans="1:14" s="44" customFormat="1" ht="36">
      <c r="A126" s="35">
        <v>85</v>
      </c>
      <c r="B126" s="46" t="s">
        <v>1116</v>
      </c>
      <c r="C126" s="46" t="s">
        <v>1619</v>
      </c>
      <c r="D126" s="49" t="s">
        <v>475</v>
      </c>
      <c r="E126" s="49" t="s">
        <v>478</v>
      </c>
      <c r="F126" s="70">
        <v>39207</v>
      </c>
      <c r="G126" s="51">
        <v>0</v>
      </c>
      <c r="H126" s="51">
        <v>0</v>
      </c>
      <c r="I126" s="51">
        <v>0</v>
      </c>
      <c r="J126" s="51">
        <v>0</v>
      </c>
      <c r="K126" s="51">
        <v>1</v>
      </c>
      <c r="L126" s="64" t="s">
        <v>479</v>
      </c>
      <c r="M126" s="65"/>
      <c r="N126" s="53"/>
    </row>
    <row r="127" spans="1:14" s="44" customFormat="1" ht="24.75" thickBot="1">
      <c r="A127" s="45">
        <v>86</v>
      </c>
      <c r="B127" s="46" t="s">
        <v>1116</v>
      </c>
      <c r="C127" s="46" t="s">
        <v>1619</v>
      </c>
      <c r="D127" s="49" t="s">
        <v>480</v>
      </c>
      <c r="E127" s="49" t="s">
        <v>481</v>
      </c>
      <c r="F127" s="70">
        <v>39222</v>
      </c>
      <c r="G127" s="51">
        <v>0</v>
      </c>
      <c r="H127" s="51">
        <v>0</v>
      </c>
      <c r="I127" s="51">
        <v>1</v>
      </c>
      <c r="J127" s="51">
        <v>0</v>
      </c>
      <c r="K127" s="51">
        <v>0</v>
      </c>
      <c r="L127" s="73" t="s">
        <v>482</v>
      </c>
      <c r="M127" s="64"/>
      <c r="N127" s="53"/>
    </row>
    <row r="128" spans="1:14" s="44" customFormat="1" ht="24">
      <c r="A128" s="35">
        <v>87</v>
      </c>
      <c r="B128" s="46" t="s">
        <v>1116</v>
      </c>
      <c r="C128" s="46" t="s">
        <v>1619</v>
      </c>
      <c r="D128" s="74" t="s">
        <v>480</v>
      </c>
      <c r="E128" s="157" t="s">
        <v>483</v>
      </c>
      <c r="F128" s="70">
        <v>39237</v>
      </c>
      <c r="G128" s="51">
        <v>0</v>
      </c>
      <c r="H128" s="51">
        <v>0</v>
      </c>
      <c r="I128" s="51">
        <v>0</v>
      </c>
      <c r="J128" s="51">
        <v>0</v>
      </c>
      <c r="K128" s="51">
        <v>5</v>
      </c>
      <c r="L128" s="73" t="s">
        <v>484</v>
      </c>
      <c r="M128" s="64"/>
      <c r="N128" s="53"/>
    </row>
    <row r="129" spans="1:14" s="44" customFormat="1" ht="24.75" thickBot="1">
      <c r="A129" s="45">
        <v>88</v>
      </c>
      <c r="B129" s="46" t="s">
        <v>1116</v>
      </c>
      <c r="C129" s="46" t="s">
        <v>1619</v>
      </c>
      <c r="D129" s="74" t="s">
        <v>485</v>
      </c>
      <c r="E129" s="74" t="s">
        <v>486</v>
      </c>
      <c r="F129" s="70">
        <v>39245</v>
      </c>
      <c r="G129" s="51">
        <v>0</v>
      </c>
      <c r="H129" s="51">
        <v>1</v>
      </c>
      <c r="I129" s="51">
        <v>0</v>
      </c>
      <c r="J129" s="51">
        <v>0</v>
      </c>
      <c r="K129" s="51">
        <v>0</v>
      </c>
      <c r="L129" s="73" t="s">
        <v>487</v>
      </c>
      <c r="M129" s="64"/>
      <c r="N129" s="53"/>
    </row>
    <row r="130" spans="1:14" s="44" customFormat="1" ht="24">
      <c r="A130" s="35">
        <v>89</v>
      </c>
      <c r="B130" s="46" t="s">
        <v>1116</v>
      </c>
      <c r="C130" s="46" t="s">
        <v>1619</v>
      </c>
      <c r="D130" s="74" t="s">
        <v>485</v>
      </c>
      <c r="E130" s="74" t="s">
        <v>488</v>
      </c>
      <c r="F130" s="70">
        <v>39261</v>
      </c>
      <c r="G130" s="51">
        <v>0</v>
      </c>
      <c r="H130" s="51">
        <v>0</v>
      </c>
      <c r="I130" s="51">
        <v>0</v>
      </c>
      <c r="J130" s="51">
        <v>0</v>
      </c>
      <c r="K130" s="51">
        <v>1</v>
      </c>
      <c r="L130" s="73" t="s">
        <v>489</v>
      </c>
      <c r="M130" s="64"/>
      <c r="N130" s="53"/>
    </row>
    <row r="131" spans="1:14" s="44" customFormat="1" ht="72.75" thickBot="1">
      <c r="A131" s="45">
        <v>90</v>
      </c>
      <c r="B131" s="46" t="s">
        <v>1116</v>
      </c>
      <c r="C131" s="46" t="s">
        <v>1619</v>
      </c>
      <c r="D131" s="75" t="s">
        <v>490</v>
      </c>
      <c r="E131" s="49" t="s">
        <v>491</v>
      </c>
      <c r="F131" s="70">
        <v>39265</v>
      </c>
      <c r="G131" s="51">
        <v>0</v>
      </c>
      <c r="H131" s="51">
        <v>0</v>
      </c>
      <c r="I131" s="51">
        <v>0</v>
      </c>
      <c r="J131" s="51">
        <v>0</v>
      </c>
      <c r="K131" s="51">
        <v>1</v>
      </c>
      <c r="L131" s="64" t="s">
        <v>1474</v>
      </c>
      <c r="M131" s="64"/>
      <c r="N131" s="53"/>
    </row>
    <row r="132" spans="1:14" s="44" customFormat="1" ht="12">
      <c r="A132" s="35">
        <v>91</v>
      </c>
      <c r="B132" s="46" t="s">
        <v>1116</v>
      </c>
      <c r="C132" s="46" t="s">
        <v>1619</v>
      </c>
      <c r="D132" s="75" t="s">
        <v>485</v>
      </c>
      <c r="E132" s="49" t="s">
        <v>1475</v>
      </c>
      <c r="F132" s="70">
        <v>39274</v>
      </c>
      <c r="G132" s="51">
        <v>0</v>
      </c>
      <c r="H132" s="51">
        <v>1</v>
      </c>
      <c r="I132" s="51">
        <v>0</v>
      </c>
      <c r="J132" s="51">
        <v>0</v>
      </c>
      <c r="K132" s="51">
        <v>0</v>
      </c>
      <c r="L132" s="61" t="s">
        <v>1476</v>
      </c>
      <c r="M132" s="64"/>
      <c r="N132" s="53"/>
    </row>
    <row r="133" spans="1:14" s="44" customFormat="1" thickBot="1">
      <c r="A133" s="45">
        <v>92</v>
      </c>
      <c r="B133" s="46" t="s">
        <v>1116</v>
      </c>
      <c r="C133" s="46" t="s">
        <v>1619</v>
      </c>
      <c r="D133" s="75" t="s">
        <v>490</v>
      </c>
      <c r="E133" s="49" t="s">
        <v>1477</v>
      </c>
      <c r="F133" s="70">
        <v>39259</v>
      </c>
      <c r="G133" s="51">
        <v>0</v>
      </c>
      <c r="H133" s="51">
        <v>0</v>
      </c>
      <c r="I133" s="51">
        <v>1</v>
      </c>
      <c r="J133" s="51">
        <v>0</v>
      </c>
      <c r="K133" s="51">
        <v>0</v>
      </c>
      <c r="L133" s="61" t="s">
        <v>1478</v>
      </c>
      <c r="M133" s="64"/>
      <c r="N133" s="53"/>
    </row>
    <row r="134" spans="1:14" s="44" customFormat="1" ht="12">
      <c r="A134" s="35">
        <v>93</v>
      </c>
      <c r="B134" s="46" t="s">
        <v>1116</v>
      </c>
      <c r="C134" s="46" t="s">
        <v>1619</v>
      </c>
      <c r="D134" s="75" t="s">
        <v>490</v>
      </c>
      <c r="E134" s="49" t="s">
        <v>1541</v>
      </c>
      <c r="F134" s="70">
        <v>39259</v>
      </c>
      <c r="G134" s="51">
        <v>0</v>
      </c>
      <c r="H134" s="51">
        <v>0</v>
      </c>
      <c r="I134" s="51">
        <v>1</v>
      </c>
      <c r="J134" s="51">
        <v>0</v>
      </c>
      <c r="K134" s="51">
        <v>0</v>
      </c>
      <c r="L134" s="61" t="s">
        <v>1478</v>
      </c>
      <c r="M134" s="64"/>
      <c r="N134" s="53"/>
    </row>
    <row r="135" spans="1:14" s="44" customFormat="1" thickBot="1">
      <c r="A135" s="45">
        <v>94</v>
      </c>
      <c r="B135" s="46" t="s">
        <v>1116</v>
      </c>
      <c r="C135" s="46" t="s">
        <v>1619</v>
      </c>
      <c r="D135" s="75" t="s">
        <v>490</v>
      </c>
      <c r="E135" s="49" t="s">
        <v>1542</v>
      </c>
      <c r="F135" s="70">
        <v>39259</v>
      </c>
      <c r="G135" s="51">
        <v>0</v>
      </c>
      <c r="H135" s="51">
        <v>0</v>
      </c>
      <c r="I135" s="51">
        <v>0</v>
      </c>
      <c r="J135" s="51">
        <v>1</v>
      </c>
      <c r="K135" s="51">
        <v>0</v>
      </c>
      <c r="L135" s="61" t="s">
        <v>1478</v>
      </c>
      <c r="M135" s="64"/>
      <c r="N135" s="53"/>
    </row>
    <row r="136" spans="1:14" s="44" customFormat="1" ht="12">
      <c r="A136" s="35">
        <v>95</v>
      </c>
      <c r="B136" s="46" t="s">
        <v>1116</v>
      </c>
      <c r="C136" s="46" t="s">
        <v>1619</v>
      </c>
      <c r="D136" s="75" t="s">
        <v>490</v>
      </c>
      <c r="E136" s="75" t="s">
        <v>1543</v>
      </c>
      <c r="F136" s="70">
        <v>39259</v>
      </c>
      <c r="G136" s="51">
        <v>0</v>
      </c>
      <c r="H136" s="51">
        <v>0</v>
      </c>
      <c r="I136" s="51">
        <v>0</v>
      </c>
      <c r="J136" s="51">
        <v>1</v>
      </c>
      <c r="K136" s="51">
        <v>0</v>
      </c>
      <c r="L136" s="61" t="s">
        <v>1478</v>
      </c>
      <c r="M136" s="64"/>
      <c r="N136" s="53"/>
    </row>
    <row r="137" spans="1:14" s="44" customFormat="1" thickBot="1">
      <c r="A137" s="45">
        <v>96</v>
      </c>
      <c r="B137" s="46" t="s">
        <v>1116</v>
      </c>
      <c r="C137" s="46" t="s">
        <v>1619</v>
      </c>
      <c r="D137" s="75" t="s">
        <v>490</v>
      </c>
      <c r="E137" s="75" t="s">
        <v>1544</v>
      </c>
      <c r="F137" s="70">
        <v>39259</v>
      </c>
      <c r="G137" s="51">
        <v>0</v>
      </c>
      <c r="H137" s="51">
        <v>1</v>
      </c>
      <c r="I137" s="51">
        <v>0</v>
      </c>
      <c r="J137" s="51">
        <v>0</v>
      </c>
      <c r="K137" s="51">
        <v>0</v>
      </c>
      <c r="L137" s="61" t="s">
        <v>1478</v>
      </c>
      <c r="M137" s="64"/>
      <c r="N137" s="53"/>
    </row>
    <row r="138" spans="1:14" s="44" customFormat="1" ht="24">
      <c r="A138" s="35">
        <v>97</v>
      </c>
      <c r="B138" s="46" t="s">
        <v>1116</v>
      </c>
      <c r="C138" s="46" t="s">
        <v>1619</v>
      </c>
      <c r="D138" s="75" t="s">
        <v>485</v>
      </c>
      <c r="E138" s="75" t="s">
        <v>1545</v>
      </c>
      <c r="F138" s="70">
        <v>39252</v>
      </c>
      <c r="G138" s="51">
        <v>0</v>
      </c>
      <c r="H138" s="51">
        <v>0</v>
      </c>
      <c r="I138" s="51">
        <v>0</v>
      </c>
      <c r="J138" s="51">
        <v>1</v>
      </c>
      <c r="K138" s="51">
        <v>0</v>
      </c>
      <c r="L138" s="61" t="s">
        <v>1546</v>
      </c>
      <c r="M138" s="64"/>
      <c r="N138" s="53"/>
    </row>
    <row r="139" spans="1:14" s="44" customFormat="1" ht="36.75" thickBot="1">
      <c r="A139" s="45">
        <v>98</v>
      </c>
      <c r="B139" s="46" t="s">
        <v>1116</v>
      </c>
      <c r="C139" s="46" t="s">
        <v>1619</v>
      </c>
      <c r="D139" s="75" t="s">
        <v>485</v>
      </c>
      <c r="E139" s="75" t="s">
        <v>1547</v>
      </c>
      <c r="F139" s="70">
        <v>39294</v>
      </c>
      <c r="G139" s="51">
        <v>0</v>
      </c>
      <c r="H139" s="51">
        <v>0</v>
      </c>
      <c r="I139" s="51">
        <v>0</v>
      </c>
      <c r="J139" s="51">
        <v>0</v>
      </c>
      <c r="K139" s="51">
        <v>1</v>
      </c>
      <c r="L139" s="61" t="s">
        <v>1548</v>
      </c>
      <c r="M139" s="64"/>
      <c r="N139" s="53"/>
    </row>
    <row r="140" spans="1:14" s="44" customFormat="1" ht="57.75" customHeight="1">
      <c r="A140" s="35">
        <v>99</v>
      </c>
      <c r="B140" s="46" t="s">
        <v>1116</v>
      </c>
      <c r="C140" s="46" t="s">
        <v>1619</v>
      </c>
      <c r="D140" s="75" t="s">
        <v>485</v>
      </c>
      <c r="E140" s="75" t="s">
        <v>1549</v>
      </c>
      <c r="F140" s="70">
        <v>39304</v>
      </c>
      <c r="G140" s="51">
        <v>0</v>
      </c>
      <c r="H140" s="51">
        <v>0</v>
      </c>
      <c r="I140" s="51">
        <v>0</v>
      </c>
      <c r="J140" s="51">
        <v>0</v>
      </c>
      <c r="K140" s="51">
        <v>2</v>
      </c>
      <c r="L140" s="76" t="s">
        <v>175</v>
      </c>
      <c r="M140" s="64"/>
      <c r="N140" s="53"/>
    </row>
    <row r="141" spans="1:14" s="44" customFormat="1" ht="90.75" thickBot="1">
      <c r="A141" s="45">
        <v>100</v>
      </c>
      <c r="B141" s="46" t="s">
        <v>1116</v>
      </c>
      <c r="C141" s="46" t="s">
        <v>1619</v>
      </c>
      <c r="D141" s="75" t="s">
        <v>485</v>
      </c>
      <c r="E141" s="75" t="s">
        <v>176</v>
      </c>
      <c r="F141" s="70">
        <v>39305</v>
      </c>
      <c r="G141" s="51">
        <v>0</v>
      </c>
      <c r="H141" s="51">
        <v>0</v>
      </c>
      <c r="I141" s="51">
        <v>0</v>
      </c>
      <c r="J141" s="51">
        <v>0</v>
      </c>
      <c r="K141" s="51">
        <v>1</v>
      </c>
      <c r="L141" s="77" t="s">
        <v>1493</v>
      </c>
      <c r="M141" s="64"/>
      <c r="N141" s="53"/>
    </row>
    <row r="142" spans="1:14" s="44" customFormat="1" ht="76.5">
      <c r="A142" s="35">
        <v>101</v>
      </c>
      <c r="B142" s="46" t="s">
        <v>1116</v>
      </c>
      <c r="C142" s="46" t="s">
        <v>1619</v>
      </c>
      <c r="D142" s="75" t="s">
        <v>485</v>
      </c>
      <c r="E142" s="75" t="s">
        <v>1656</v>
      </c>
      <c r="F142" s="70">
        <v>39309</v>
      </c>
      <c r="G142" s="51">
        <v>0</v>
      </c>
      <c r="H142" s="51">
        <v>0</v>
      </c>
      <c r="I142" s="51">
        <v>0</v>
      </c>
      <c r="J142" s="51">
        <v>0</v>
      </c>
      <c r="K142" s="51">
        <v>1</v>
      </c>
      <c r="L142" s="78" t="s">
        <v>1657</v>
      </c>
      <c r="M142" s="64"/>
      <c r="N142" s="53"/>
    </row>
    <row r="143" spans="1:14" s="44" customFormat="1" ht="24.75" thickBot="1">
      <c r="A143" s="45">
        <v>102</v>
      </c>
      <c r="B143" s="46" t="s">
        <v>1116</v>
      </c>
      <c r="C143" s="46" t="s">
        <v>1619</v>
      </c>
      <c r="D143" s="75" t="s">
        <v>1658</v>
      </c>
      <c r="E143" s="75" t="s">
        <v>1659</v>
      </c>
      <c r="F143" s="70">
        <v>39330</v>
      </c>
      <c r="G143" s="51">
        <v>0</v>
      </c>
      <c r="H143" s="51">
        <v>0</v>
      </c>
      <c r="I143" s="51">
        <v>0</v>
      </c>
      <c r="J143" s="51">
        <v>0</v>
      </c>
      <c r="K143" s="51">
        <v>1</v>
      </c>
      <c r="L143" s="64" t="s">
        <v>1660</v>
      </c>
      <c r="M143" s="79"/>
      <c r="N143" s="53"/>
    </row>
    <row r="144" spans="1:14" s="44" customFormat="1" ht="60">
      <c r="A144" s="35">
        <v>103</v>
      </c>
      <c r="B144" s="46" t="s">
        <v>1116</v>
      </c>
      <c r="C144" s="46" t="s">
        <v>1619</v>
      </c>
      <c r="D144" s="75" t="s">
        <v>1661</v>
      </c>
      <c r="E144" s="75" t="s">
        <v>1662</v>
      </c>
      <c r="F144" s="70">
        <v>39341</v>
      </c>
      <c r="G144" s="51">
        <v>0</v>
      </c>
      <c r="H144" s="51">
        <v>0</v>
      </c>
      <c r="I144" s="51">
        <v>1</v>
      </c>
      <c r="J144" s="51">
        <v>0</v>
      </c>
      <c r="K144" s="51">
        <v>0</v>
      </c>
      <c r="L144" s="64" t="s">
        <v>1663</v>
      </c>
      <c r="M144" s="79"/>
      <c r="N144" s="53"/>
    </row>
    <row r="145" spans="1:14" s="44" customFormat="1" ht="60.75" thickBot="1">
      <c r="A145" s="45">
        <v>104</v>
      </c>
      <c r="B145" s="46" t="s">
        <v>1116</v>
      </c>
      <c r="C145" s="46" t="s">
        <v>1619</v>
      </c>
      <c r="D145" s="75" t="s">
        <v>1661</v>
      </c>
      <c r="E145" s="75" t="s">
        <v>1664</v>
      </c>
      <c r="F145" s="70">
        <v>39350</v>
      </c>
      <c r="G145" s="51">
        <v>0</v>
      </c>
      <c r="H145" s="51">
        <v>0</v>
      </c>
      <c r="I145" s="51">
        <v>0</v>
      </c>
      <c r="J145" s="51">
        <v>0</v>
      </c>
      <c r="K145" s="51">
        <v>1</v>
      </c>
      <c r="L145" s="64" t="s">
        <v>1665</v>
      </c>
      <c r="M145" s="79"/>
      <c r="N145" s="53"/>
    </row>
    <row r="146" spans="1:14" s="44" customFormat="1" ht="12">
      <c r="A146" s="35">
        <v>105</v>
      </c>
      <c r="B146" s="46" t="s">
        <v>1116</v>
      </c>
      <c r="C146" s="46" t="s">
        <v>1619</v>
      </c>
      <c r="D146" s="75" t="s">
        <v>1666</v>
      </c>
      <c r="E146" s="75" t="s">
        <v>1667</v>
      </c>
      <c r="F146" s="70">
        <v>39311</v>
      </c>
      <c r="G146" s="51">
        <v>0</v>
      </c>
      <c r="H146" s="51">
        <v>1</v>
      </c>
      <c r="I146" s="51">
        <v>0</v>
      </c>
      <c r="J146" s="51">
        <v>0</v>
      </c>
      <c r="K146" s="51">
        <v>0</v>
      </c>
      <c r="L146" s="64" t="s">
        <v>1668</v>
      </c>
      <c r="M146" s="79"/>
      <c r="N146" s="53"/>
    </row>
    <row r="147" spans="1:14" s="44" customFormat="1" ht="36.75" thickBot="1">
      <c r="A147" s="45">
        <v>106</v>
      </c>
      <c r="B147" s="46" t="s">
        <v>1116</v>
      </c>
      <c r="C147" s="46" t="s">
        <v>1619</v>
      </c>
      <c r="D147" s="75" t="s">
        <v>475</v>
      </c>
      <c r="E147" s="75" t="s">
        <v>1669</v>
      </c>
      <c r="F147" s="70">
        <v>39327</v>
      </c>
      <c r="G147" s="51">
        <v>0</v>
      </c>
      <c r="H147" s="51">
        <v>0</v>
      </c>
      <c r="I147" s="51">
        <v>0</v>
      </c>
      <c r="J147" s="51">
        <v>0</v>
      </c>
      <c r="K147" s="51">
        <v>2</v>
      </c>
      <c r="L147" s="64" t="s">
        <v>1670</v>
      </c>
      <c r="M147" s="79"/>
      <c r="N147" s="53"/>
    </row>
    <row r="148" spans="1:14" s="44" customFormat="1" ht="12">
      <c r="A148" s="35">
        <v>107</v>
      </c>
      <c r="B148" s="46" t="s">
        <v>1116</v>
      </c>
      <c r="C148" s="46" t="s">
        <v>1619</v>
      </c>
      <c r="D148" s="75" t="s">
        <v>490</v>
      </c>
      <c r="E148" s="75" t="s">
        <v>1671</v>
      </c>
      <c r="F148" s="70" t="s">
        <v>1672</v>
      </c>
      <c r="G148" s="51">
        <v>0</v>
      </c>
      <c r="H148" s="51">
        <v>0</v>
      </c>
      <c r="I148" s="51">
        <v>1</v>
      </c>
      <c r="J148" s="51">
        <v>0</v>
      </c>
      <c r="K148" s="51">
        <v>0</v>
      </c>
      <c r="L148" s="64" t="s">
        <v>147</v>
      </c>
      <c r="M148" s="79"/>
      <c r="N148" s="53"/>
    </row>
    <row r="149" spans="1:14" s="44" customFormat="1" ht="24.75" thickBot="1">
      <c r="A149" s="45">
        <v>108</v>
      </c>
      <c r="B149" s="46" t="s">
        <v>1116</v>
      </c>
      <c r="C149" s="46" t="s">
        <v>1619</v>
      </c>
      <c r="D149" s="75" t="s">
        <v>480</v>
      </c>
      <c r="E149" s="75" t="s">
        <v>162</v>
      </c>
      <c r="F149" s="164" t="s">
        <v>1731</v>
      </c>
      <c r="G149" s="51">
        <v>0</v>
      </c>
      <c r="H149" s="51">
        <v>1</v>
      </c>
      <c r="I149" s="51">
        <v>0</v>
      </c>
      <c r="J149" s="51">
        <v>0</v>
      </c>
      <c r="K149" s="51">
        <v>0</v>
      </c>
      <c r="L149" s="64" t="s">
        <v>163</v>
      </c>
      <c r="M149" s="79"/>
      <c r="N149" s="53"/>
    </row>
    <row r="150" spans="1:14" s="44" customFormat="1" ht="24">
      <c r="A150" s="35">
        <v>109</v>
      </c>
      <c r="B150" s="46" t="s">
        <v>1116</v>
      </c>
      <c r="C150" s="46" t="s">
        <v>1619</v>
      </c>
      <c r="D150" s="75" t="s">
        <v>1732</v>
      </c>
      <c r="E150" s="75" t="s">
        <v>1323</v>
      </c>
      <c r="F150" s="164" t="s">
        <v>1733</v>
      </c>
      <c r="G150" s="51">
        <v>0</v>
      </c>
      <c r="H150" s="51">
        <v>1</v>
      </c>
      <c r="I150" s="51">
        <v>0</v>
      </c>
      <c r="J150" s="51">
        <v>0</v>
      </c>
      <c r="K150" s="51">
        <v>0</v>
      </c>
      <c r="L150" s="64" t="s">
        <v>1531</v>
      </c>
      <c r="M150" s="79"/>
      <c r="N150" s="53"/>
    </row>
    <row r="151" spans="1:14" s="44" customFormat="1" ht="36.75" thickBot="1">
      <c r="A151" s="45">
        <v>110</v>
      </c>
      <c r="B151" s="46" t="s">
        <v>1116</v>
      </c>
      <c r="C151" s="46" t="s">
        <v>1619</v>
      </c>
      <c r="D151" s="75" t="s">
        <v>1732</v>
      </c>
      <c r="E151" s="75" t="s">
        <v>1532</v>
      </c>
      <c r="F151" s="164" t="s">
        <v>1733</v>
      </c>
      <c r="G151" s="51">
        <v>0</v>
      </c>
      <c r="H151" s="51">
        <v>0</v>
      </c>
      <c r="I151" s="51">
        <v>0</v>
      </c>
      <c r="J151" s="51">
        <v>0</v>
      </c>
      <c r="K151" s="51">
        <v>1</v>
      </c>
      <c r="L151" s="64" t="s">
        <v>1533</v>
      </c>
      <c r="M151" s="79"/>
      <c r="N151" s="53"/>
    </row>
    <row r="152" spans="1:14" s="44" customFormat="1" ht="36">
      <c r="A152" s="35">
        <v>111</v>
      </c>
      <c r="B152" s="46" t="s">
        <v>1116</v>
      </c>
      <c r="C152" s="46" t="s">
        <v>1619</v>
      </c>
      <c r="D152" s="75" t="s">
        <v>480</v>
      </c>
      <c r="E152" s="75" t="s">
        <v>1534</v>
      </c>
      <c r="F152" s="164" t="s">
        <v>1734</v>
      </c>
      <c r="G152" s="51">
        <v>0</v>
      </c>
      <c r="H152" s="51">
        <v>0</v>
      </c>
      <c r="I152" s="51">
        <v>1</v>
      </c>
      <c r="J152" s="51">
        <v>0</v>
      </c>
      <c r="K152" s="51">
        <v>0</v>
      </c>
      <c r="L152" s="64" t="s">
        <v>1535</v>
      </c>
      <c r="M152" s="79"/>
      <c r="N152" s="53"/>
    </row>
    <row r="153" spans="1:14" s="44" customFormat="1" ht="36.75" thickBot="1">
      <c r="A153" s="45">
        <v>112</v>
      </c>
      <c r="B153" s="46" t="s">
        <v>1116</v>
      </c>
      <c r="C153" s="46" t="s">
        <v>1619</v>
      </c>
      <c r="D153" s="75" t="s">
        <v>1732</v>
      </c>
      <c r="E153" s="75" t="s">
        <v>1520</v>
      </c>
      <c r="F153" s="164" t="s">
        <v>1735</v>
      </c>
      <c r="G153" s="51">
        <v>0</v>
      </c>
      <c r="H153" s="51">
        <v>0</v>
      </c>
      <c r="I153" s="51">
        <v>0</v>
      </c>
      <c r="J153" s="51">
        <v>1</v>
      </c>
      <c r="K153" s="51">
        <v>0</v>
      </c>
      <c r="L153" s="64" t="s">
        <v>1523</v>
      </c>
      <c r="M153" s="79"/>
      <c r="N153" s="53"/>
    </row>
    <row r="154" spans="1:14" s="44" customFormat="1" ht="72.75" thickBot="1">
      <c r="A154" s="35">
        <v>113</v>
      </c>
      <c r="B154" s="80" t="s">
        <v>1116</v>
      </c>
      <c r="C154" s="80" t="s">
        <v>1619</v>
      </c>
      <c r="D154" s="81" t="s">
        <v>480</v>
      </c>
      <c r="E154" s="81" t="s">
        <v>205</v>
      </c>
      <c r="F154" s="165"/>
      <c r="G154" s="82">
        <v>1</v>
      </c>
      <c r="H154" s="82">
        <v>0</v>
      </c>
      <c r="I154" s="82">
        <v>0</v>
      </c>
      <c r="J154" s="82">
        <v>0</v>
      </c>
      <c r="K154" s="82">
        <v>0</v>
      </c>
      <c r="L154" s="83" t="s">
        <v>1937</v>
      </c>
      <c r="M154" s="84"/>
      <c r="N154" s="85"/>
    </row>
    <row r="155" spans="1:14" s="44" customFormat="1" ht="90" thickBot="1">
      <c r="A155" s="86">
        <v>114</v>
      </c>
      <c r="B155" s="46" t="s">
        <v>1116</v>
      </c>
      <c r="C155" s="87" t="s">
        <v>1736</v>
      </c>
      <c r="D155" s="87" t="s">
        <v>1737</v>
      </c>
      <c r="E155" s="88" t="s">
        <v>1738</v>
      </c>
      <c r="F155" s="166" t="s">
        <v>1739</v>
      </c>
      <c r="G155" s="89">
        <v>1</v>
      </c>
      <c r="H155" s="89">
        <v>0</v>
      </c>
      <c r="I155" s="89">
        <v>0</v>
      </c>
      <c r="J155" s="89">
        <v>0</v>
      </c>
      <c r="K155" s="89">
        <v>0</v>
      </c>
      <c r="L155" s="90" t="s">
        <v>1740</v>
      </c>
      <c r="M155" s="91" t="s">
        <v>158</v>
      </c>
      <c r="N155" s="87" t="s">
        <v>158</v>
      </c>
    </row>
    <row r="156" spans="1:14" s="28" customFormat="1" ht="28.5" customHeight="1">
      <c r="A156" s="21">
        <v>1</v>
      </c>
      <c r="B156" s="92" t="s">
        <v>1117</v>
      </c>
      <c r="C156" s="21" t="s">
        <v>1741</v>
      </c>
      <c r="D156" s="92" t="s">
        <v>1742</v>
      </c>
      <c r="E156" s="93" t="s">
        <v>1743</v>
      </c>
      <c r="F156" s="94">
        <v>39181</v>
      </c>
      <c r="G156" s="21"/>
      <c r="H156" s="21"/>
      <c r="I156" s="21"/>
      <c r="J156" s="21">
        <v>1</v>
      </c>
      <c r="K156" s="21"/>
      <c r="L156" s="21" t="s">
        <v>1744</v>
      </c>
      <c r="M156" s="21"/>
      <c r="N156" s="21"/>
    </row>
    <row r="157" spans="1:14" s="28" customFormat="1" ht="38.25">
      <c r="A157" s="21">
        <v>2</v>
      </c>
      <c r="B157" s="92" t="s">
        <v>1117</v>
      </c>
      <c r="C157" s="92" t="s">
        <v>1745</v>
      </c>
      <c r="D157" s="92" t="s">
        <v>1746</v>
      </c>
      <c r="E157" s="93" t="s">
        <v>1243</v>
      </c>
      <c r="F157" s="94">
        <v>39204</v>
      </c>
      <c r="G157" s="21"/>
      <c r="H157" s="21"/>
      <c r="I157" s="21"/>
      <c r="J157" s="21">
        <v>1</v>
      </c>
      <c r="K157" s="21"/>
      <c r="L157" s="21" t="s">
        <v>1244</v>
      </c>
      <c r="M157" s="21"/>
      <c r="N157" s="21"/>
    </row>
    <row r="158" spans="1:14" s="28" customFormat="1" ht="40.700000000000003" customHeight="1">
      <c r="A158" s="21">
        <v>3</v>
      </c>
      <c r="B158" s="92" t="s">
        <v>1117</v>
      </c>
      <c r="C158" s="92" t="s">
        <v>1745</v>
      </c>
      <c r="D158" s="92" t="s">
        <v>1746</v>
      </c>
      <c r="E158" s="93" t="s">
        <v>1245</v>
      </c>
      <c r="F158" s="94">
        <v>39209</v>
      </c>
      <c r="G158" s="21"/>
      <c r="H158" s="21"/>
      <c r="I158" s="21"/>
      <c r="J158" s="21">
        <v>1</v>
      </c>
      <c r="K158" s="21"/>
      <c r="L158" s="21" t="s">
        <v>1246</v>
      </c>
      <c r="M158" s="21"/>
      <c r="N158" s="21"/>
    </row>
    <row r="159" spans="1:14" s="28" customFormat="1" ht="38.25">
      <c r="A159" s="21">
        <v>4</v>
      </c>
      <c r="B159" s="92" t="s">
        <v>1117</v>
      </c>
      <c r="C159" s="92" t="s">
        <v>1745</v>
      </c>
      <c r="D159" s="92" t="s">
        <v>1247</v>
      </c>
      <c r="E159" s="93" t="s">
        <v>1248</v>
      </c>
      <c r="F159" s="94">
        <v>39210</v>
      </c>
      <c r="G159" s="21"/>
      <c r="H159" s="21"/>
      <c r="I159" s="21">
        <v>1</v>
      </c>
      <c r="J159" s="21"/>
      <c r="K159" s="21"/>
      <c r="L159" s="21" t="s">
        <v>880</v>
      </c>
      <c r="M159" s="21"/>
      <c r="N159" s="21"/>
    </row>
    <row r="160" spans="1:14" s="28" customFormat="1" ht="25.5">
      <c r="A160" s="21">
        <v>5</v>
      </c>
      <c r="B160" s="92" t="s">
        <v>1117</v>
      </c>
      <c r="C160" s="92" t="s">
        <v>1741</v>
      </c>
      <c r="D160" s="92" t="s">
        <v>881</v>
      </c>
      <c r="E160" s="93" t="s">
        <v>882</v>
      </c>
      <c r="F160" s="94">
        <v>39211</v>
      </c>
      <c r="G160" s="21"/>
      <c r="H160" s="21"/>
      <c r="I160" s="21">
        <v>1</v>
      </c>
      <c r="J160" s="21"/>
      <c r="K160" s="21"/>
      <c r="L160" s="21" t="s">
        <v>883</v>
      </c>
      <c r="M160" s="21"/>
      <c r="N160" s="21"/>
    </row>
    <row r="161" spans="1:14" s="28" customFormat="1">
      <c r="A161" s="21">
        <v>6</v>
      </c>
      <c r="B161" s="92" t="s">
        <v>1117</v>
      </c>
      <c r="C161" s="92" t="s">
        <v>1741</v>
      </c>
      <c r="D161" s="92" t="s">
        <v>884</v>
      </c>
      <c r="E161" s="93" t="s">
        <v>885</v>
      </c>
      <c r="F161" s="94">
        <v>39213</v>
      </c>
      <c r="G161" s="21"/>
      <c r="H161" s="21"/>
      <c r="I161" s="21"/>
      <c r="J161" s="21"/>
      <c r="K161" s="21">
        <v>1</v>
      </c>
      <c r="L161" s="21" t="s">
        <v>886</v>
      </c>
      <c r="M161" s="21"/>
      <c r="N161" s="21"/>
    </row>
    <row r="162" spans="1:14" s="28" customFormat="1">
      <c r="A162" s="21">
        <v>7</v>
      </c>
      <c r="B162" s="92" t="s">
        <v>1117</v>
      </c>
      <c r="C162" s="92" t="s">
        <v>1745</v>
      </c>
      <c r="D162" s="92" t="s">
        <v>887</v>
      </c>
      <c r="E162" s="93" t="s">
        <v>888</v>
      </c>
      <c r="F162" s="94">
        <v>39229</v>
      </c>
      <c r="G162" s="21"/>
      <c r="H162" s="21"/>
      <c r="I162" s="21"/>
      <c r="J162" s="21"/>
      <c r="K162" s="21">
        <v>1</v>
      </c>
      <c r="L162" s="21" t="s">
        <v>889</v>
      </c>
      <c r="M162" s="21"/>
      <c r="N162" s="21"/>
    </row>
    <row r="163" spans="1:14" s="28" customFormat="1">
      <c r="A163" s="21">
        <v>8</v>
      </c>
      <c r="B163" s="92" t="s">
        <v>1117</v>
      </c>
      <c r="C163" s="92" t="s">
        <v>1745</v>
      </c>
      <c r="D163" s="92" t="s">
        <v>890</v>
      </c>
      <c r="E163" s="93" t="s">
        <v>891</v>
      </c>
      <c r="F163" s="94">
        <v>39238</v>
      </c>
      <c r="G163" s="21"/>
      <c r="H163" s="21"/>
      <c r="I163" s="21"/>
      <c r="J163" s="21"/>
      <c r="K163" s="21">
        <v>1</v>
      </c>
      <c r="L163" s="21" t="s">
        <v>889</v>
      </c>
      <c r="M163" s="21"/>
      <c r="N163" s="21"/>
    </row>
    <row r="164" spans="1:14" s="28" customFormat="1">
      <c r="A164" s="21">
        <v>9</v>
      </c>
      <c r="B164" s="92" t="s">
        <v>1117</v>
      </c>
      <c r="C164" s="92" t="s">
        <v>1741</v>
      </c>
      <c r="D164" s="92" t="s">
        <v>892</v>
      </c>
      <c r="E164" s="93" t="s">
        <v>893</v>
      </c>
      <c r="F164" s="94">
        <v>39254</v>
      </c>
      <c r="G164" s="21"/>
      <c r="H164" s="21"/>
      <c r="I164" s="21"/>
      <c r="J164" s="21"/>
      <c r="K164" s="21">
        <v>1</v>
      </c>
      <c r="L164" s="21" t="s">
        <v>894</v>
      </c>
      <c r="M164" s="21"/>
      <c r="N164" s="21"/>
    </row>
    <row r="165" spans="1:14" s="28" customFormat="1">
      <c r="A165" s="21">
        <v>10</v>
      </c>
      <c r="B165" s="92" t="s">
        <v>1117</v>
      </c>
      <c r="C165" s="92" t="s">
        <v>1741</v>
      </c>
      <c r="D165" s="92" t="s">
        <v>895</v>
      </c>
      <c r="E165" s="93" t="s">
        <v>896</v>
      </c>
      <c r="F165" s="94">
        <v>39254</v>
      </c>
      <c r="G165" s="21"/>
      <c r="H165" s="21"/>
      <c r="I165" s="21"/>
      <c r="J165" s="21"/>
      <c r="K165" s="21">
        <v>1</v>
      </c>
      <c r="L165" s="21" t="s">
        <v>894</v>
      </c>
      <c r="M165" s="21"/>
      <c r="N165" s="21"/>
    </row>
    <row r="166" spans="1:14" s="28" customFormat="1" ht="25.5">
      <c r="A166" s="21">
        <v>11</v>
      </c>
      <c r="B166" s="92" t="s">
        <v>1117</v>
      </c>
      <c r="C166" s="92" t="s">
        <v>1741</v>
      </c>
      <c r="D166" s="92" t="s">
        <v>897</v>
      </c>
      <c r="E166" s="93" t="s">
        <v>898</v>
      </c>
      <c r="F166" s="94">
        <v>39257</v>
      </c>
      <c r="G166" s="21"/>
      <c r="H166" s="21"/>
      <c r="I166" s="21"/>
      <c r="J166" s="21">
        <v>1</v>
      </c>
      <c r="K166" s="21"/>
      <c r="L166" s="21" t="s">
        <v>899</v>
      </c>
      <c r="M166" s="21"/>
      <c r="N166" s="21"/>
    </row>
    <row r="167" spans="1:14" s="28" customFormat="1">
      <c r="A167" s="21">
        <v>12</v>
      </c>
      <c r="B167" s="92" t="s">
        <v>1117</v>
      </c>
      <c r="C167" s="92" t="s">
        <v>1741</v>
      </c>
      <c r="D167" s="92" t="s">
        <v>892</v>
      </c>
      <c r="E167" s="93" t="s">
        <v>900</v>
      </c>
      <c r="F167" s="94">
        <v>39257</v>
      </c>
      <c r="G167" s="21"/>
      <c r="H167" s="21"/>
      <c r="I167" s="21"/>
      <c r="J167" s="21"/>
      <c r="K167" s="21">
        <v>1</v>
      </c>
      <c r="L167" s="21" t="s">
        <v>894</v>
      </c>
      <c r="M167" s="21"/>
      <c r="N167" s="21"/>
    </row>
    <row r="168" spans="1:14" s="28" customFormat="1">
      <c r="A168" s="21">
        <v>13</v>
      </c>
      <c r="B168" s="92" t="s">
        <v>1117</v>
      </c>
      <c r="C168" s="92" t="s">
        <v>1745</v>
      </c>
      <c r="D168" s="92" t="s">
        <v>901</v>
      </c>
      <c r="E168" s="93" t="s">
        <v>902</v>
      </c>
      <c r="F168" s="94">
        <v>39258</v>
      </c>
      <c r="G168" s="21"/>
      <c r="H168" s="21"/>
      <c r="I168" s="21"/>
      <c r="J168" s="21"/>
      <c r="K168" s="21">
        <v>1</v>
      </c>
      <c r="L168" s="21" t="s">
        <v>889</v>
      </c>
      <c r="M168" s="21"/>
      <c r="N168" s="21"/>
    </row>
    <row r="169" spans="1:14" s="28" customFormat="1" ht="25.5">
      <c r="A169" s="21">
        <v>14</v>
      </c>
      <c r="B169" s="92" t="s">
        <v>1117</v>
      </c>
      <c r="C169" s="92" t="s">
        <v>903</v>
      </c>
      <c r="D169" s="92" t="s">
        <v>904</v>
      </c>
      <c r="E169" s="93" t="s">
        <v>905</v>
      </c>
      <c r="F169" s="94">
        <v>39259</v>
      </c>
      <c r="G169" s="21"/>
      <c r="H169" s="21"/>
      <c r="I169" s="21">
        <v>1</v>
      </c>
      <c r="J169" s="21"/>
      <c r="K169" s="21"/>
      <c r="L169" s="21" t="s">
        <v>906</v>
      </c>
      <c r="M169" s="21"/>
      <c r="N169" s="21"/>
    </row>
    <row r="170" spans="1:14" s="28" customFormat="1" ht="25.5">
      <c r="A170" s="21">
        <v>15</v>
      </c>
      <c r="B170" s="92" t="s">
        <v>1117</v>
      </c>
      <c r="C170" s="92" t="s">
        <v>1741</v>
      </c>
      <c r="D170" s="92" t="s">
        <v>881</v>
      </c>
      <c r="E170" s="93" t="s">
        <v>907</v>
      </c>
      <c r="F170" s="94">
        <v>39259</v>
      </c>
      <c r="G170" s="21"/>
      <c r="H170" s="21"/>
      <c r="I170" s="21">
        <v>1</v>
      </c>
      <c r="J170" s="21"/>
      <c r="K170" s="21"/>
      <c r="L170" s="21" t="s">
        <v>908</v>
      </c>
      <c r="M170" s="21"/>
      <c r="N170" s="21"/>
    </row>
    <row r="171" spans="1:14" s="28" customFormat="1">
      <c r="A171" s="21">
        <v>16</v>
      </c>
      <c r="B171" s="92" t="s">
        <v>1117</v>
      </c>
      <c r="C171" s="21" t="s">
        <v>909</v>
      </c>
      <c r="D171" s="92" t="s">
        <v>910</v>
      </c>
      <c r="E171" s="93" t="s">
        <v>911</v>
      </c>
      <c r="F171" s="94">
        <v>39261</v>
      </c>
      <c r="G171" s="21"/>
      <c r="H171" s="21"/>
      <c r="I171" s="21"/>
      <c r="J171" s="21"/>
      <c r="K171" s="21">
        <v>1</v>
      </c>
      <c r="L171" s="21" t="s">
        <v>894</v>
      </c>
      <c r="M171" s="21" t="s">
        <v>153</v>
      </c>
      <c r="N171" s="21" t="s">
        <v>153</v>
      </c>
    </row>
    <row r="172" spans="1:14" s="28" customFormat="1" ht="40.700000000000003" customHeight="1">
      <c r="A172" s="21">
        <v>17</v>
      </c>
      <c r="B172" s="92" t="s">
        <v>1117</v>
      </c>
      <c r="C172" s="92" t="s">
        <v>909</v>
      </c>
      <c r="D172" s="92" t="s">
        <v>910</v>
      </c>
      <c r="E172" s="93" t="s">
        <v>912</v>
      </c>
      <c r="F172" s="94">
        <v>39255</v>
      </c>
      <c r="G172" s="21"/>
      <c r="H172" s="21">
        <v>1</v>
      </c>
      <c r="I172" s="21"/>
      <c r="J172" s="21"/>
      <c r="K172" s="21"/>
      <c r="L172" s="21" t="s">
        <v>913</v>
      </c>
      <c r="M172" s="21"/>
      <c r="N172" s="21"/>
    </row>
    <row r="173" spans="1:14" s="28" customFormat="1" ht="38.25">
      <c r="A173" s="21">
        <v>18</v>
      </c>
      <c r="B173" s="92" t="s">
        <v>1117</v>
      </c>
      <c r="C173" s="92" t="s">
        <v>1745</v>
      </c>
      <c r="D173" s="92" t="s">
        <v>887</v>
      </c>
      <c r="E173" s="93" t="s">
        <v>914</v>
      </c>
      <c r="F173" s="94">
        <v>39266</v>
      </c>
      <c r="G173" s="21"/>
      <c r="H173" s="21"/>
      <c r="I173" s="21">
        <v>1</v>
      </c>
      <c r="J173" s="21"/>
      <c r="K173" s="21"/>
      <c r="L173" s="21" t="s">
        <v>915</v>
      </c>
      <c r="M173" s="21"/>
      <c r="N173" s="21"/>
    </row>
    <row r="174" spans="1:14" s="28" customFormat="1">
      <c r="A174" s="21">
        <v>19</v>
      </c>
      <c r="B174" s="92" t="s">
        <v>1117</v>
      </c>
      <c r="C174" s="92" t="s">
        <v>1741</v>
      </c>
      <c r="D174" s="92" t="s">
        <v>1742</v>
      </c>
      <c r="E174" s="93" t="s">
        <v>1178</v>
      </c>
      <c r="F174" s="94">
        <v>39266</v>
      </c>
      <c r="G174" s="21"/>
      <c r="H174" s="21"/>
      <c r="I174" s="21"/>
      <c r="J174" s="21"/>
      <c r="K174" s="21">
        <v>1</v>
      </c>
      <c r="L174" s="21" t="s">
        <v>1179</v>
      </c>
      <c r="M174" s="21"/>
      <c r="N174" s="21"/>
    </row>
    <row r="175" spans="1:14" s="28" customFormat="1">
      <c r="A175" s="21">
        <v>20</v>
      </c>
      <c r="B175" s="92" t="s">
        <v>1117</v>
      </c>
      <c r="C175" s="92" t="s">
        <v>1745</v>
      </c>
      <c r="D175" s="92" t="s">
        <v>887</v>
      </c>
      <c r="E175" s="93" t="s">
        <v>1180</v>
      </c>
      <c r="F175" s="94">
        <v>39266</v>
      </c>
      <c r="G175" s="21"/>
      <c r="H175" s="21"/>
      <c r="I175" s="21"/>
      <c r="J175" s="21"/>
      <c r="K175" s="21">
        <v>1</v>
      </c>
      <c r="L175" s="21" t="s">
        <v>1181</v>
      </c>
      <c r="M175" s="21"/>
      <c r="N175" s="21"/>
    </row>
    <row r="176" spans="1:14" s="28" customFormat="1">
      <c r="A176" s="21">
        <v>21</v>
      </c>
      <c r="B176" s="92" t="s">
        <v>1117</v>
      </c>
      <c r="C176" s="92" t="s">
        <v>909</v>
      </c>
      <c r="D176" s="92" t="s">
        <v>1182</v>
      </c>
      <c r="E176" s="93" t="s">
        <v>1183</v>
      </c>
      <c r="F176" s="94">
        <v>39268</v>
      </c>
      <c r="G176" s="21"/>
      <c r="H176" s="21"/>
      <c r="I176" s="21"/>
      <c r="J176" s="21"/>
      <c r="K176" s="21">
        <v>1</v>
      </c>
      <c r="L176" s="21" t="s">
        <v>1179</v>
      </c>
      <c r="M176" s="21" t="s">
        <v>153</v>
      </c>
      <c r="N176" s="21" t="s">
        <v>153</v>
      </c>
    </row>
    <row r="177" spans="1:14" s="28" customFormat="1" ht="38.25">
      <c r="A177" s="21">
        <v>22</v>
      </c>
      <c r="B177" s="92" t="s">
        <v>1117</v>
      </c>
      <c r="C177" s="92" t="s">
        <v>1745</v>
      </c>
      <c r="D177" s="92" t="s">
        <v>1746</v>
      </c>
      <c r="E177" s="93" t="s">
        <v>1184</v>
      </c>
      <c r="F177" s="94">
        <v>39270</v>
      </c>
      <c r="G177" s="21"/>
      <c r="H177" s="21">
        <v>1</v>
      </c>
      <c r="I177" s="21"/>
      <c r="J177" s="21"/>
      <c r="K177" s="21"/>
      <c r="L177" s="21" t="s">
        <v>1185</v>
      </c>
      <c r="M177" s="21"/>
      <c r="N177" s="21"/>
    </row>
    <row r="178" spans="1:14" s="28" customFormat="1" ht="25.5">
      <c r="A178" s="21">
        <v>23</v>
      </c>
      <c r="B178" s="92" t="s">
        <v>1117</v>
      </c>
      <c r="C178" s="92" t="s">
        <v>1741</v>
      </c>
      <c r="D178" s="92" t="s">
        <v>1186</v>
      </c>
      <c r="E178" s="95" t="s">
        <v>1187</v>
      </c>
      <c r="F178" s="94">
        <v>39271</v>
      </c>
      <c r="G178" s="21"/>
      <c r="H178" s="21"/>
      <c r="I178" s="21"/>
      <c r="J178" s="21"/>
      <c r="K178" s="21">
        <v>1</v>
      </c>
      <c r="L178" s="21" t="s">
        <v>1179</v>
      </c>
      <c r="M178" s="21"/>
      <c r="N178" s="21"/>
    </row>
    <row r="179" spans="1:14" s="28" customFormat="1" ht="65.25" customHeight="1">
      <c r="A179" s="21">
        <v>24</v>
      </c>
      <c r="B179" s="92" t="s">
        <v>1117</v>
      </c>
      <c r="C179" s="92" t="s">
        <v>903</v>
      </c>
      <c r="D179" s="92" t="s">
        <v>904</v>
      </c>
      <c r="E179" s="93" t="s">
        <v>1188</v>
      </c>
      <c r="F179" s="94">
        <v>39284</v>
      </c>
      <c r="G179" s="21"/>
      <c r="H179" s="21">
        <v>1</v>
      </c>
      <c r="I179" s="21"/>
      <c r="J179" s="21"/>
      <c r="K179" s="21"/>
      <c r="L179" s="21" t="s">
        <v>1189</v>
      </c>
      <c r="M179" s="21"/>
      <c r="N179" s="21"/>
    </row>
    <row r="180" spans="1:14" s="28" customFormat="1" ht="38.25">
      <c r="A180" s="21">
        <v>25</v>
      </c>
      <c r="B180" s="92" t="s">
        <v>1117</v>
      </c>
      <c r="C180" s="92" t="s">
        <v>1745</v>
      </c>
      <c r="D180" s="92" t="s">
        <v>890</v>
      </c>
      <c r="E180" s="93" t="s">
        <v>1190</v>
      </c>
      <c r="F180" s="94">
        <v>39284</v>
      </c>
      <c r="G180" s="21"/>
      <c r="H180" s="21"/>
      <c r="I180" s="21">
        <v>1</v>
      </c>
      <c r="J180" s="21"/>
      <c r="K180" s="21"/>
      <c r="L180" s="21" t="s">
        <v>1191</v>
      </c>
      <c r="M180" s="21"/>
      <c r="N180" s="21"/>
    </row>
    <row r="181" spans="1:14" s="28" customFormat="1" ht="38.25">
      <c r="A181" s="21">
        <v>26</v>
      </c>
      <c r="B181" s="92" t="s">
        <v>1117</v>
      </c>
      <c r="C181" s="92" t="s">
        <v>909</v>
      </c>
      <c r="D181" s="92" t="s">
        <v>1192</v>
      </c>
      <c r="E181" s="93" t="s">
        <v>1193</v>
      </c>
      <c r="F181" s="94">
        <v>39285</v>
      </c>
      <c r="G181" s="21"/>
      <c r="H181" s="21"/>
      <c r="I181" s="21">
        <v>1</v>
      </c>
      <c r="J181" s="21"/>
      <c r="K181" s="21"/>
      <c r="L181" s="21" t="s">
        <v>1194</v>
      </c>
      <c r="M181" s="21" t="s">
        <v>153</v>
      </c>
      <c r="N181" s="21" t="s">
        <v>153</v>
      </c>
    </row>
    <row r="182" spans="1:14" s="28" customFormat="1">
      <c r="A182" s="21">
        <v>27</v>
      </c>
      <c r="B182" s="92" t="s">
        <v>1117</v>
      </c>
      <c r="C182" s="92" t="s">
        <v>1741</v>
      </c>
      <c r="D182" s="92" t="s">
        <v>1186</v>
      </c>
      <c r="E182" s="93" t="s">
        <v>1195</v>
      </c>
      <c r="F182" s="94">
        <v>39285</v>
      </c>
      <c r="G182" s="21"/>
      <c r="H182" s="21"/>
      <c r="I182" s="21"/>
      <c r="J182" s="21"/>
      <c r="K182" s="21">
        <v>1</v>
      </c>
      <c r="L182" s="21" t="s">
        <v>1179</v>
      </c>
      <c r="M182" s="21"/>
      <c r="N182" s="21"/>
    </row>
    <row r="183" spans="1:14" s="28" customFormat="1">
      <c r="A183" s="92">
        <v>28</v>
      </c>
      <c r="B183" s="92" t="s">
        <v>1117</v>
      </c>
      <c r="C183" s="92" t="s">
        <v>1745</v>
      </c>
      <c r="D183" s="92" t="s">
        <v>890</v>
      </c>
      <c r="E183" s="93" t="s">
        <v>1196</v>
      </c>
      <c r="F183" s="94">
        <v>39291</v>
      </c>
      <c r="G183" s="21"/>
      <c r="H183" s="21"/>
      <c r="I183" s="21"/>
      <c r="J183" s="21">
        <v>1</v>
      </c>
      <c r="K183" s="21"/>
      <c r="L183" s="21" t="s">
        <v>1181</v>
      </c>
      <c r="M183" s="96"/>
      <c r="N183" s="20"/>
    </row>
    <row r="184" spans="1:14" s="28" customFormat="1">
      <c r="A184" s="92">
        <v>29</v>
      </c>
      <c r="B184" s="92" t="s">
        <v>1117</v>
      </c>
      <c r="C184" s="92" t="s">
        <v>1745</v>
      </c>
      <c r="D184" s="92" t="s">
        <v>890</v>
      </c>
      <c r="E184" s="93" t="s">
        <v>1197</v>
      </c>
      <c r="F184" s="94">
        <v>39291</v>
      </c>
      <c r="G184" s="21"/>
      <c r="H184" s="21"/>
      <c r="I184" s="21"/>
      <c r="J184" s="21"/>
      <c r="K184" s="21">
        <v>1</v>
      </c>
      <c r="L184" s="21" t="s">
        <v>1181</v>
      </c>
      <c r="M184" s="96"/>
      <c r="N184" s="20"/>
    </row>
    <row r="185" spans="1:14" s="28" customFormat="1">
      <c r="A185" s="21">
        <v>30</v>
      </c>
      <c r="B185" s="21" t="s">
        <v>1117</v>
      </c>
      <c r="C185" s="21" t="s">
        <v>903</v>
      </c>
      <c r="D185" s="21" t="s">
        <v>904</v>
      </c>
      <c r="E185" s="21" t="s">
        <v>1198</v>
      </c>
      <c r="F185" s="94">
        <v>39317</v>
      </c>
      <c r="G185" s="21"/>
      <c r="H185" s="21"/>
      <c r="I185" s="21"/>
      <c r="J185" s="21"/>
      <c r="K185" s="21">
        <v>1</v>
      </c>
      <c r="L185" s="21" t="s">
        <v>1181</v>
      </c>
      <c r="M185" s="96"/>
      <c r="N185" s="20"/>
    </row>
    <row r="186" spans="1:14" s="28" customFormat="1" ht="38.25">
      <c r="A186" s="21">
        <v>31</v>
      </c>
      <c r="B186" s="21" t="s">
        <v>1117</v>
      </c>
      <c r="C186" s="21" t="s">
        <v>909</v>
      </c>
      <c r="D186" s="21" t="s">
        <v>1182</v>
      </c>
      <c r="E186" s="21" t="s">
        <v>1249</v>
      </c>
      <c r="F186" s="94">
        <v>39299</v>
      </c>
      <c r="G186" s="21">
        <v>1</v>
      </c>
      <c r="H186" s="21"/>
      <c r="I186" s="21"/>
      <c r="J186" s="21"/>
      <c r="K186" s="21"/>
      <c r="L186" s="21" t="s">
        <v>859</v>
      </c>
      <c r="M186" s="96"/>
      <c r="N186" s="20"/>
    </row>
    <row r="187" spans="1:14" s="28" customFormat="1">
      <c r="A187" s="21">
        <v>32</v>
      </c>
      <c r="B187" s="21" t="s">
        <v>1117</v>
      </c>
      <c r="C187" s="21" t="s">
        <v>909</v>
      </c>
      <c r="D187" s="21" t="s">
        <v>910</v>
      </c>
      <c r="E187" s="21" t="s">
        <v>860</v>
      </c>
      <c r="F187" s="94">
        <v>39306</v>
      </c>
      <c r="G187" s="21"/>
      <c r="H187" s="21"/>
      <c r="I187" s="21"/>
      <c r="J187" s="21"/>
      <c r="K187" s="21">
        <v>1</v>
      </c>
      <c r="L187" s="21" t="s">
        <v>861</v>
      </c>
      <c r="M187" s="96"/>
      <c r="N187" s="20"/>
    </row>
    <row r="188" spans="1:14" s="28" customFormat="1">
      <c r="A188" s="21">
        <v>33</v>
      </c>
      <c r="B188" s="21" t="s">
        <v>1117</v>
      </c>
      <c r="C188" s="21" t="s">
        <v>909</v>
      </c>
      <c r="D188" s="21" t="s">
        <v>910</v>
      </c>
      <c r="E188" s="21" t="s">
        <v>862</v>
      </c>
      <c r="F188" s="94">
        <v>39316</v>
      </c>
      <c r="G188" s="21"/>
      <c r="H188" s="21"/>
      <c r="I188" s="21"/>
      <c r="J188" s="21"/>
      <c r="K188" s="21">
        <v>1</v>
      </c>
      <c r="L188" s="21" t="s">
        <v>861</v>
      </c>
      <c r="M188" s="96"/>
      <c r="N188" s="20"/>
    </row>
    <row r="189" spans="1:14" s="28" customFormat="1" ht="25.5">
      <c r="A189" s="21">
        <v>34</v>
      </c>
      <c r="B189" s="21" t="s">
        <v>1117</v>
      </c>
      <c r="C189" s="92" t="s">
        <v>1745</v>
      </c>
      <c r="D189" s="18" t="s">
        <v>901</v>
      </c>
      <c r="E189" s="18" t="s">
        <v>863</v>
      </c>
      <c r="F189" s="94">
        <v>39298</v>
      </c>
      <c r="G189" s="21"/>
      <c r="H189" s="21"/>
      <c r="I189" s="21">
        <v>1</v>
      </c>
      <c r="J189" s="21"/>
      <c r="K189" s="21"/>
      <c r="L189" s="21" t="s">
        <v>864</v>
      </c>
      <c r="M189" s="96"/>
      <c r="N189" s="20"/>
    </row>
    <row r="190" spans="1:14" s="28" customFormat="1" ht="38.25">
      <c r="A190" s="21">
        <v>35</v>
      </c>
      <c r="B190" s="21" t="s">
        <v>1117</v>
      </c>
      <c r="C190" s="92" t="s">
        <v>1745</v>
      </c>
      <c r="D190" s="20" t="s">
        <v>887</v>
      </c>
      <c r="E190" s="18" t="s">
        <v>865</v>
      </c>
      <c r="F190" s="94">
        <v>39298</v>
      </c>
      <c r="G190" s="21"/>
      <c r="H190" s="21">
        <v>1</v>
      </c>
      <c r="I190" s="21"/>
      <c r="J190" s="21"/>
      <c r="K190" s="21"/>
      <c r="L190" s="21" t="s">
        <v>866</v>
      </c>
      <c r="M190" s="96"/>
      <c r="N190" s="20"/>
    </row>
    <row r="191" spans="1:14" s="28" customFormat="1">
      <c r="A191" s="21">
        <v>36</v>
      </c>
      <c r="B191" s="21" t="s">
        <v>1117</v>
      </c>
      <c r="C191" s="92" t="s">
        <v>1745</v>
      </c>
      <c r="D191" s="20" t="s">
        <v>901</v>
      </c>
      <c r="E191" s="18" t="s">
        <v>867</v>
      </c>
      <c r="F191" s="94">
        <v>39301</v>
      </c>
      <c r="G191" s="21"/>
      <c r="H191" s="21"/>
      <c r="I191" s="21"/>
      <c r="J191" s="21"/>
      <c r="K191" s="21">
        <v>1</v>
      </c>
      <c r="L191" s="21" t="s">
        <v>1181</v>
      </c>
      <c r="M191" s="96"/>
      <c r="N191" s="20"/>
    </row>
    <row r="192" spans="1:14" s="28" customFormat="1" ht="25.5">
      <c r="A192" s="21">
        <v>37</v>
      </c>
      <c r="B192" s="21" t="s">
        <v>1117</v>
      </c>
      <c r="C192" s="92" t="s">
        <v>1745</v>
      </c>
      <c r="D192" s="20" t="s">
        <v>901</v>
      </c>
      <c r="E192" s="18" t="s">
        <v>868</v>
      </c>
      <c r="F192" s="94">
        <v>39303</v>
      </c>
      <c r="G192" s="21"/>
      <c r="H192" s="21"/>
      <c r="I192" s="21"/>
      <c r="J192" s="21"/>
      <c r="K192" s="21">
        <v>1</v>
      </c>
      <c r="L192" s="21" t="s">
        <v>869</v>
      </c>
      <c r="M192" s="96"/>
      <c r="N192" s="20"/>
    </row>
    <row r="193" spans="1:14" s="28" customFormat="1" ht="25.5">
      <c r="A193" s="21">
        <v>38</v>
      </c>
      <c r="B193" s="21" t="s">
        <v>1117</v>
      </c>
      <c r="C193" s="92" t="s">
        <v>1745</v>
      </c>
      <c r="D193" s="20" t="s">
        <v>1746</v>
      </c>
      <c r="E193" s="18" t="s">
        <v>870</v>
      </c>
      <c r="F193" s="94">
        <v>39304</v>
      </c>
      <c r="G193" s="21"/>
      <c r="H193" s="21"/>
      <c r="I193" s="21">
        <v>1</v>
      </c>
      <c r="J193" s="21"/>
      <c r="K193" s="21"/>
      <c r="L193" s="21" t="s">
        <v>871</v>
      </c>
      <c r="M193" s="96"/>
      <c r="N193" s="20"/>
    </row>
    <row r="194" spans="1:14" s="28" customFormat="1" ht="25.5">
      <c r="A194" s="21">
        <v>39</v>
      </c>
      <c r="B194" s="21" t="s">
        <v>1117</v>
      </c>
      <c r="C194" s="92" t="s">
        <v>1745</v>
      </c>
      <c r="D194" s="20" t="s">
        <v>901</v>
      </c>
      <c r="E194" s="18" t="s">
        <v>872</v>
      </c>
      <c r="F194" s="94">
        <v>39304</v>
      </c>
      <c r="G194" s="21"/>
      <c r="H194" s="21"/>
      <c r="I194" s="21"/>
      <c r="J194" s="21"/>
      <c r="K194" s="21">
        <v>1</v>
      </c>
      <c r="L194" s="21" t="s">
        <v>341</v>
      </c>
      <c r="M194" s="96"/>
      <c r="N194" s="20"/>
    </row>
    <row r="195" spans="1:14" s="28" customFormat="1">
      <c r="A195" s="21">
        <v>40</v>
      </c>
      <c r="B195" s="21" t="s">
        <v>1117</v>
      </c>
      <c r="C195" s="92" t="s">
        <v>1745</v>
      </c>
      <c r="D195" s="20" t="s">
        <v>901</v>
      </c>
      <c r="E195" s="18" t="s">
        <v>342</v>
      </c>
      <c r="F195" s="94">
        <v>39304</v>
      </c>
      <c r="G195" s="21"/>
      <c r="H195" s="21"/>
      <c r="I195" s="21"/>
      <c r="J195" s="21"/>
      <c r="K195" s="21">
        <v>1</v>
      </c>
      <c r="L195" s="21" t="s">
        <v>1181</v>
      </c>
      <c r="M195" s="96"/>
      <c r="N195" s="20"/>
    </row>
    <row r="196" spans="1:14" s="28" customFormat="1" ht="27" customHeight="1">
      <c r="A196" s="21">
        <v>41</v>
      </c>
      <c r="B196" s="21" t="s">
        <v>1117</v>
      </c>
      <c r="C196" s="92" t="s">
        <v>1745</v>
      </c>
      <c r="D196" s="20" t="s">
        <v>1746</v>
      </c>
      <c r="E196" s="18" t="s">
        <v>343</v>
      </c>
      <c r="F196" s="94">
        <v>39305</v>
      </c>
      <c r="G196" s="21"/>
      <c r="H196" s="21"/>
      <c r="I196" s="21">
        <v>1</v>
      </c>
      <c r="J196" s="21"/>
      <c r="K196" s="21"/>
      <c r="L196" s="21" t="s">
        <v>344</v>
      </c>
      <c r="M196" s="96"/>
      <c r="N196" s="20"/>
    </row>
    <row r="197" spans="1:14" s="28" customFormat="1" ht="20.25" customHeight="1">
      <c r="A197" s="21">
        <v>42</v>
      </c>
      <c r="B197" s="21" t="s">
        <v>1117</v>
      </c>
      <c r="C197" s="92" t="s">
        <v>1745</v>
      </c>
      <c r="D197" s="20" t="s">
        <v>1746</v>
      </c>
      <c r="E197" s="18" t="s">
        <v>345</v>
      </c>
      <c r="F197" s="94">
        <v>39305</v>
      </c>
      <c r="G197" s="21"/>
      <c r="H197" s="21"/>
      <c r="I197" s="21"/>
      <c r="J197" s="21"/>
      <c r="K197" s="21">
        <v>1</v>
      </c>
      <c r="L197" s="21" t="s">
        <v>1181</v>
      </c>
      <c r="M197" s="96"/>
      <c r="N197" s="20"/>
    </row>
    <row r="198" spans="1:14" s="28" customFormat="1">
      <c r="A198" s="21">
        <v>43</v>
      </c>
      <c r="B198" s="21" t="s">
        <v>1117</v>
      </c>
      <c r="C198" s="92" t="s">
        <v>1745</v>
      </c>
      <c r="D198" s="20" t="s">
        <v>887</v>
      </c>
      <c r="E198" s="18" t="s">
        <v>1693</v>
      </c>
      <c r="F198" s="94">
        <v>39315</v>
      </c>
      <c r="G198" s="21"/>
      <c r="H198" s="21"/>
      <c r="I198" s="21"/>
      <c r="J198" s="21"/>
      <c r="K198" s="21">
        <v>1</v>
      </c>
      <c r="L198" s="21" t="s">
        <v>1181</v>
      </c>
      <c r="M198" s="96"/>
      <c r="N198" s="20"/>
    </row>
    <row r="199" spans="1:14" s="28" customFormat="1">
      <c r="A199" s="21">
        <v>44</v>
      </c>
      <c r="B199" s="21" t="s">
        <v>1117</v>
      </c>
      <c r="C199" s="92" t="s">
        <v>1741</v>
      </c>
      <c r="D199" s="92" t="s">
        <v>1186</v>
      </c>
      <c r="E199" s="93" t="s">
        <v>1694</v>
      </c>
      <c r="F199" s="94">
        <v>39298</v>
      </c>
      <c r="G199" s="21"/>
      <c r="H199" s="21"/>
      <c r="I199" s="21"/>
      <c r="J199" s="21"/>
      <c r="K199" s="21">
        <v>1</v>
      </c>
      <c r="L199" s="21" t="s">
        <v>1181</v>
      </c>
      <c r="M199" s="96"/>
      <c r="N199" s="20"/>
    </row>
    <row r="200" spans="1:14" s="28" customFormat="1">
      <c r="A200" s="21">
        <v>45</v>
      </c>
      <c r="B200" s="21" t="s">
        <v>1117</v>
      </c>
      <c r="C200" s="92" t="s">
        <v>1741</v>
      </c>
      <c r="D200" s="92" t="s">
        <v>1742</v>
      </c>
      <c r="E200" s="93" t="s">
        <v>1695</v>
      </c>
      <c r="F200" s="94">
        <v>39301</v>
      </c>
      <c r="G200" s="21"/>
      <c r="H200" s="21"/>
      <c r="I200" s="21"/>
      <c r="J200" s="21"/>
      <c r="K200" s="21">
        <v>1</v>
      </c>
      <c r="L200" s="21" t="s">
        <v>1181</v>
      </c>
      <c r="M200" s="96"/>
      <c r="N200" s="20"/>
    </row>
    <row r="201" spans="1:14" s="28" customFormat="1">
      <c r="A201" s="21">
        <v>46</v>
      </c>
      <c r="B201" s="21" t="s">
        <v>1117</v>
      </c>
      <c r="C201" s="92" t="s">
        <v>1741</v>
      </c>
      <c r="D201" s="92" t="s">
        <v>1696</v>
      </c>
      <c r="E201" s="93" t="s">
        <v>1697</v>
      </c>
      <c r="F201" s="94">
        <v>39300</v>
      </c>
      <c r="G201" s="21"/>
      <c r="H201" s="21"/>
      <c r="I201" s="21"/>
      <c r="J201" s="21"/>
      <c r="K201" s="21">
        <v>1</v>
      </c>
      <c r="L201" s="21" t="s">
        <v>1181</v>
      </c>
      <c r="M201" s="96"/>
      <c r="N201" s="20"/>
    </row>
    <row r="202" spans="1:14" s="28" customFormat="1">
      <c r="A202" s="21">
        <v>47</v>
      </c>
      <c r="B202" s="21" t="s">
        <v>1117</v>
      </c>
      <c r="C202" s="92" t="s">
        <v>1741</v>
      </c>
      <c r="D202" s="92" t="s">
        <v>1742</v>
      </c>
      <c r="E202" s="93" t="s">
        <v>1698</v>
      </c>
      <c r="F202" s="94">
        <v>39304</v>
      </c>
      <c r="G202" s="21"/>
      <c r="H202" s="21"/>
      <c r="I202" s="21"/>
      <c r="J202" s="21"/>
      <c r="K202" s="21">
        <v>1</v>
      </c>
      <c r="L202" s="21" t="s">
        <v>1181</v>
      </c>
      <c r="M202" s="96"/>
      <c r="N202" s="20"/>
    </row>
    <row r="203" spans="1:14" s="28" customFormat="1">
      <c r="A203" s="21">
        <v>48</v>
      </c>
      <c r="B203" s="21" t="s">
        <v>1117</v>
      </c>
      <c r="C203" s="92" t="s">
        <v>1745</v>
      </c>
      <c r="D203" s="21" t="s">
        <v>1746</v>
      </c>
      <c r="E203" s="18" t="s">
        <v>1699</v>
      </c>
      <c r="F203" s="94">
        <v>39325</v>
      </c>
      <c r="G203" s="24"/>
      <c r="H203" s="24"/>
      <c r="I203" s="24"/>
      <c r="J203" s="24"/>
      <c r="K203" s="21">
        <v>1</v>
      </c>
      <c r="L203" s="21" t="s">
        <v>889</v>
      </c>
      <c r="M203" s="21"/>
      <c r="N203" s="21"/>
    </row>
    <row r="204" spans="1:14" s="28" customFormat="1">
      <c r="A204" s="21">
        <v>49</v>
      </c>
      <c r="B204" s="21" t="s">
        <v>1117</v>
      </c>
      <c r="C204" s="92" t="s">
        <v>1741</v>
      </c>
      <c r="D204" s="92" t="s">
        <v>1186</v>
      </c>
      <c r="E204" s="18" t="s">
        <v>1700</v>
      </c>
      <c r="F204" s="94">
        <v>39326</v>
      </c>
      <c r="G204" s="24"/>
      <c r="H204" s="24"/>
      <c r="I204" s="24"/>
      <c r="J204" s="24"/>
      <c r="K204" s="21">
        <v>1</v>
      </c>
      <c r="L204" s="21" t="s">
        <v>1181</v>
      </c>
      <c r="M204" s="21"/>
      <c r="N204" s="21"/>
    </row>
    <row r="205" spans="1:14" s="28" customFormat="1">
      <c r="A205" s="21">
        <v>50</v>
      </c>
      <c r="B205" s="21" t="s">
        <v>1117</v>
      </c>
      <c r="C205" s="92" t="s">
        <v>1741</v>
      </c>
      <c r="D205" s="92" t="s">
        <v>1186</v>
      </c>
      <c r="E205" s="18" t="s">
        <v>1701</v>
      </c>
      <c r="F205" s="94">
        <v>39326</v>
      </c>
      <c r="G205" s="24"/>
      <c r="H205" s="24"/>
      <c r="I205" s="24"/>
      <c r="J205" s="24"/>
      <c r="K205" s="21">
        <v>1</v>
      </c>
      <c r="L205" s="21" t="s">
        <v>1702</v>
      </c>
      <c r="M205" s="21"/>
      <c r="N205" s="21"/>
    </row>
    <row r="206" spans="1:14" s="28" customFormat="1">
      <c r="A206" s="21">
        <v>51</v>
      </c>
      <c r="B206" s="21" t="s">
        <v>1117</v>
      </c>
      <c r="C206" s="92" t="s">
        <v>1741</v>
      </c>
      <c r="D206" s="92" t="s">
        <v>1186</v>
      </c>
      <c r="E206" s="18" t="s">
        <v>1703</v>
      </c>
      <c r="F206" s="94">
        <v>39327</v>
      </c>
      <c r="G206" s="24"/>
      <c r="H206" s="24"/>
      <c r="I206" s="24"/>
      <c r="J206" s="24"/>
      <c r="K206" s="21">
        <v>1</v>
      </c>
      <c r="L206" s="21" t="s">
        <v>1181</v>
      </c>
      <c r="M206" s="21"/>
      <c r="N206" s="21"/>
    </row>
    <row r="207" spans="1:14" s="28" customFormat="1">
      <c r="A207" s="21">
        <v>52</v>
      </c>
      <c r="B207" s="21" t="s">
        <v>1117</v>
      </c>
      <c r="C207" s="92" t="s">
        <v>1741</v>
      </c>
      <c r="D207" s="92" t="s">
        <v>1186</v>
      </c>
      <c r="E207" s="18" t="s">
        <v>1704</v>
      </c>
      <c r="F207" s="94">
        <v>39336</v>
      </c>
      <c r="G207" s="24"/>
      <c r="H207" s="24"/>
      <c r="I207" s="24"/>
      <c r="J207" s="24"/>
      <c r="K207" s="21">
        <v>1</v>
      </c>
      <c r="L207" s="21" t="s">
        <v>1181</v>
      </c>
      <c r="M207" s="21"/>
      <c r="N207" s="21"/>
    </row>
    <row r="208" spans="1:14" s="28" customFormat="1">
      <c r="A208" s="21">
        <v>53</v>
      </c>
      <c r="B208" s="21" t="s">
        <v>1117</v>
      </c>
      <c r="C208" s="92" t="s">
        <v>1745</v>
      </c>
      <c r="D208" s="21" t="s">
        <v>901</v>
      </c>
      <c r="E208" s="18" t="s">
        <v>1705</v>
      </c>
      <c r="F208" s="94">
        <v>39346</v>
      </c>
      <c r="G208" s="24"/>
      <c r="H208" s="24"/>
      <c r="I208" s="24"/>
      <c r="J208" s="24"/>
      <c r="K208" s="21">
        <v>1</v>
      </c>
      <c r="L208" s="21" t="s">
        <v>1706</v>
      </c>
      <c r="M208" s="21"/>
      <c r="N208" s="21"/>
    </row>
    <row r="209" spans="1:14" s="28" customFormat="1">
      <c r="A209" s="21">
        <v>54</v>
      </c>
      <c r="B209" s="21" t="s">
        <v>1117</v>
      </c>
      <c r="C209" s="92" t="s">
        <v>1745</v>
      </c>
      <c r="D209" s="21" t="s">
        <v>901</v>
      </c>
      <c r="E209" s="18" t="s">
        <v>1707</v>
      </c>
      <c r="F209" s="94">
        <v>39347</v>
      </c>
      <c r="G209" s="24"/>
      <c r="H209" s="24"/>
      <c r="I209" s="24"/>
      <c r="J209" s="24"/>
      <c r="K209" s="21">
        <v>1</v>
      </c>
      <c r="L209" s="21" t="s">
        <v>1702</v>
      </c>
      <c r="M209" s="21"/>
      <c r="N209" s="21"/>
    </row>
    <row r="210" spans="1:14" s="28" customFormat="1" ht="25.5">
      <c r="A210" s="21">
        <v>55</v>
      </c>
      <c r="B210" s="21" t="s">
        <v>1117</v>
      </c>
      <c r="C210" s="92" t="s">
        <v>1745</v>
      </c>
      <c r="D210" s="21" t="s">
        <v>901</v>
      </c>
      <c r="E210" s="18" t="s">
        <v>1708</v>
      </c>
      <c r="F210" s="94">
        <v>39349</v>
      </c>
      <c r="G210" s="24"/>
      <c r="H210" s="24"/>
      <c r="I210" s="24"/>
      <c r="J210" s="24"/>
      <c r="K210" s="21">
        <v>1</v>
      </c>
      <c r="L210" s="21" t="s">
        <v>1709</v>
      </c>
      <c r="M210" s="21"/>
      <c r="N210" s="21"/>
    </row>
    <row r="211" spans="1:14" s="28" customFormat="1" ht="17.25" customHeight="1">
      <c r="A211" s="21">
        <v>56</v>
      </c>
      <c r="B211" s="21" t="s">
        <v>1117</v>
      </c>
      <c r="C211" s="92" t="s">
        <v>1745</v>
      </c>
      <c r="D211" s="21" t="s">
        <v>1746</v>
      </c>
      <c r="E211" s="18" t="s">
        <v>1710</v>
      </c>
      <c r="F211" s="94">
        <v>39352</v>
      </c>
      <c r="G211" s="24"/>
      <c r="H211" s="24"/>
      <c r="I211" s="21">
        <v>1</v>
      </c>
      <c r="J211" s="24"/>
      <c r="K211" s="21"/>
      <c r="L211" s="21" t="s">
        <v>1711</v>
      </c>
      <c r="M211" s="21"/>
      <c r="N211" s="21"/>
    </row>
    <row r="212" spans="1:14" s="28" customFormat="1">
      <c r="A212" s="21">
        <v>57</v>
      </c>
      <c r="B212" s="21" t="s">
        <v>1117</v>
      </c>
      <c r="C212" s="92" t="s">
        <v>1367</v>
      </c>
      <c r="D212" s="21" t="s">
        <v>910</v>
      </c>
      <c r="E212" s="18" t="s">
        <v>1368</v>
      </c>
      <c r="F212" s="94">
        <v>39352</v>
      </c>
      <c r="G212" s="24"/>
      <c r="H212" s="24"/>
      <c r="I212" s="21"/>
      <c r="J212" s="24"/>
      <c r="K212" s="21">
        <v>1</v>
      </c>
      <c r="L212" s="21" t="s">
        <v>1181</v>
      </c>
      <c r="M212" s="21"/>
      <c r="N212" s="21"/>
    </row>
    <row r="213" spans="1:14" s="28" customFormat="1" ht="63.75">
      <c r="A213" s="21">
        <v>58</v>
      </c>
      <c r="B213" s="21" t="s">
        <v>1117</v>
      </c>
      <c r="C213" s="92" t="s">
        <v>903</v>
      </c>
      <c r="D213" s="92" t="s">
        <v>903</v>
      </c>
      <c r="E213" s="18" t="s">
        <v>1369</v>
      </c>
      <c r="F213" s="94">
        <v>39352</v>
      </c>
      <c r="G213" s="24"/>
      <c r="H213" s="24"/>
      <c r="I213" s="21">
        <v>1</v>
      </c>
      <c r="J213" s="24"/>
      <c r="K213" s="21"/>
      <c r="L213" s="21" t="s">
        <v>1370</v>
      </c>
      <c r="M213" s="21"/>
      <c r="N213" s="21"/>
    </row>
    <row r="214" spans="1:14" ht="63.75">
      <c r="A214" s="21">
        <v>59</v>
      </c>
      <c r="B214" s="21" t="s">
        <v>1117</v>
      </c>
      <c r="C214" s="92" t="s">
        <v>1745</v>
      </c>
      <c r="D214" s="92" t="s">
        <v>901</v>
      </c>
      <c r="E214" s="18" t="s">
        <v>1371</v>
      </c>
      <c r="F214" s="167" t="s">
        <v>1372</v>
      </c>
      <c r="G214" s="24"/>
      <c r="H214" s="24"/>
      <c r="I214" s="21">
        <v>1</v>
      </c>
      <c r="J214" s="24"/>
      <c r="K214" s="21"/>
      <c r="L214" s="18" t="s">
        <v>1373</v>
      </c>
      <c r="M214" s="21"/>
      <c r="N214" s="21"/>
    </row>
    <row r="215" spans="1:14">
      <c r="A215" s="21">
        <v>60</v>
      </c>
      <c r="B215" s="21" t="s">
        <v>1117</v>
      </c>
      <c r="C215" s="92" t="s">
        <v>1741</v>
      </c>
      <c r="D215" s="92" t="s">
        <v>881</v>
      </c>
      <c r="E215" s="18" t="s">
        <v>1374</v>
      </c>
      <c r="F215" s="167" t="s">
        <v>1375</v>
      </c>
      <c r="G215" s="24"/>
      <c r="H215" s="24"/>
      <c r="I215" s="21"/>
      <c r="J215" s="24"/>
      <c r="K215" s="21">
        <v>1</v>
      </c>
      <c r="L215" s="18" t="s">
        <v>1181</v>
      </c>
      <c r="M215" s="21"/>
      <c r="N215" s="21"/>
    </row>
    <row r="216" spans="1:14" ht="89.25">
      <c r="A216" s="21">
        <v>61</v>
      </c>
      <c r="B216" s="21" t="s">
        <v>1117</v>
      </c>
      <c r="C216" s="92" t="s">
        <v>909</v>
      </c>
      <c r="D216" s="92" t="s">
        <v>1376</v>
      </c>
      <c r="E216" s="18" t="s">
        <v>1377</v>
      </c>
      <c r="F216" s="167" t="s">
        <v>1378</v>
      </c>
      <c r="G216" s="24"/>
      <c r="H216" s="21">
        <v>1</v>
      </c>
      <c r="I216" s="21"/>
      <c r="J216" s="24"/>
      <c r="K216" s="21"/>
      <c r="L216" s="18" t="s">
        <v>334</v>
      </c>
      <c r="M216" s="21"/>
      <c r="N216" s="21"/>
    </row>
    <row r="217" spans="1:14" ht="76.5">
      <c r="A217" s="95">
        <v>62</v>
      </c>
      <c r="B217" s="95" t="s">
        <v>1117</v>
      </c>
      <c r="C217" s="93" t="s">
        <v>1745</v>
      </c>
      <c r="D217" s="93" t="s">
        <v>1247</v>
      </c>
      <c r="E217" s="95" t="s">
        <v>1379</v>
      </c>
      <c r="F217" s="97" t="s">
        <v>1380</v>
      </c>
      <c r="G217" s="98"/>
      <c r="H217" s="98"/>
      <c r="I217" s="95">
        <v>1</v>
      </c>
      <c r="J217" s="98"/>
      <c r="K217" s="95"/>
      <c r="L217" s="95" t="s">
        <v>1381</v>
      </c>
      <c r="M217" s="95"/>
      <c r="N217" s="95"/>
    </row>
    <row r="218" spans="1:14" ht="38.25">
      <c r="A218" s="95">
        <v>63</v>
      </c>
      <c r="B218" s="95" t="s">
        <v>1117</v>
      </c>
      <c r="C218" s="93" t="s">
        <v>1741</v>
      </c>
      <c r="D218" s="93" t="s">
        <v>1382</v>
      </c>
      <c r="E218" s="95" t="s">
        <v>1383</v>
      </c>
      <c r="F218" s="97" t="s">
        <v>1384</v>
      </c>
      <c r="G218" s="98"/>
      <c r="H218" s="98"/>
      <c r="I218" s="95"/>
      <c r="J218" s="98"/>
      <c r="K218" s="95">
        <v>1</v>
      </c>
      <c r="L218" s="95" t="s">
        <v>1385</v>
      </c>
      <c r="M218" s="95"/>
      <c r="N218" s="95"/>
    </row>
    <row r="219" spans="1:14" ht="25.5">
      <c r="A219" s="95">
        <v>64</v>
      </c>
      <c r="B219" s="95" t="s">
        <v>1117</v>
      </c>
      <c r="C219" s="93" t="s">
        <v>1386</v>
      </c>
      <c r="D219" s="93" t="s">
        <v>1387</v>
      </c>
      <c r="E219" s="95" t="s">
        <v>1388</v>
      </c>
      <c r="F219" s="97" t="s">
        <v>1389</v>
      </c>
      <c r="G219" s="98"/>
      <c r="H219" s="98"/>
      <c r="I219" s="95">
        <v>1</v>
      </c>
      <c r="J219" s="98"/>
      <c r="K219" s="95"/>
      <c r="L219" s="95" t="s">
        <v>1390</v>
      </c>
      <c r="M219" s="95"/>
      <c r="N219" s="95"/>
    </row>
    <row r="220" spans="1:14" ht="38.25">
      <c r="A220" s="95">
        <v>65</v>
      </c>
      <c r="B220" s="95" t="s">
        <v>1117</v>
      </c>
      <c r="C220" s="93" t="s">
        <v>1391</v>
      </c>
      <c r="D220" s="93" t="s">
        <v>1746</v>
      </c>
      <c r="E220" s="95" t="s">
        <v>189</v>
      </c>
      <c r="F220" s="97" t="s">
        <v>1733</v>
      </c>
      <c r="G220" s="98"/>
      <c r="H220" s="98"/>
      <c r="I220" s="95"/>
      <c r="J220" s="98"/>
      <c r="K220" s="95">
        <v>1</v>
      </c>
      <c r="L220" s="95" t="s">
        <v>190</v>
      </c>
      <c r="M220" s="95"/>
      <c r="N220" s="95"/>
    </row>
    <row r="221" spans="1:14" ht="38.25">
      <c r="A221" s="95">
        <v>66</v>
      </c>
      <c r="B221" s="95" t="s">
        <v>1117</v>
      </c>
      <c r="C221" s="93" t="s">
        <v>191</v>
      </c>
      <c r="D221" s="93" t="s">
        <v>1382</v>
      </c>
      <c r="E221" s="95" t="s">
        <v>192</v>
      </c>
      <c r="F221" s="97" t="s">
        <v>1070</v>
      </c>
      <c r="G221" s="98"/>
      <c r="H221" s="98"/>
      <c r="I221" s="95">
        <v>1</v>
      </c>
      <c r="J221" s="98"/>
      <c r="K221" s="95"/>
      <c r="L221" s="95" t="s">
        <v>193</v>
      </c>
      <c r="M221" s="95"/>
      <c r="N221" s="95"/>
    </row>
    <row r="222" spans="1:14" ht="25.5">
      <c r="A222" s="95">
        <v>67</v>
      </c>
      <c r="B222" s="95" t="s">
        <v>1117</v>
      </c>
      <c r="C222" s="93" t="s">
        <v>1391</v>
      </c>
      <c r="D222" s="93" t="s">
        <v>890</v>
      </c>
      <c r="E222" s="95" t="s">
        <v>1718</v>
      </c>
      <c r="F222" s="97" t="s">
        <v>1719</v>
      </c>
      <c r="G222" s="98"/>
      <c r="H222" s="99">
        <v>1</v>
      </c>
      <c r="I222" s="95"/>
      <c r="J222" s="98"/>
      <c r="K222" s="95"/>
      <c r="L222" s="95" t="s">
        <v>1720</v>
      </c>
      <c r="M222" s="95"/>
      <c r="N222" s="95"/>
    </row>
    <row r="223" spans="1:14" ht="38.25">
      <c r="A223" s="95">
        <v>68</v>
      </c>
      <c r="B223" s="95" t="s">
        <v>1117</v>
      </c>
      <c r="C223" s="93" t="s">
        <v>191</v>
      </c>
      <c r="D223" s="93" t="s">
        <v>884</v>
      </c>
      <c r="E223" s="95" t="s">
        <v>1721</v>
      </c>
      <c r="F223" s="97" t="s">
        <v>1722</v>
      </c>
      <c r="G223" s="98"/>
      <c r="H223" s="99"/>
      <c r="I223" s="95">
        <v>1</v>
      </c>
      <c r="J223" s="98"/>
      <c r="K223" s="95"/>
      <c r="L223" s="95" t="s">
        <v>346</v>
      </c>
      <c r="M223" s="95"/>
      <c r="N223" s="95"/>
    </row>
    <row r="224" spans="1:14" ht="25.5">
      <c r="A224" s="95">
        <v>69</v>
      </c>
      <c r="B224" s="95" t="s">
        <v>1117</v>
      </c>
      <c r="C224" s="93" t="s">
        <v>1391</v>
      </c>
      <c r="D224" s="93" t="s">
        <v>901</v>
      </c>
      <c r="E224" s="95" t="s">
        <v>347</v>
      </c>
      <c r="F224" s="97" t="s">
        <v>348</v>
      </c>
      <c r="G224" s="98"/>
      <c r="H224" s="99"/>
      <c r="I224" s="95"/>
      <c r="J224" s="98"/>
      <c r="K224" s="95">
        <v>1</v>
      </c>
      <c r="L224" s="95" t="s">
        <v>1181</v>
      </c>
      <c r="M224" s="95"/>
      <c r="N224" s="95"/>
    </row>
    <row r="225" spans="1:14" s="107" customFormat="1" ht="25.5">
      <c r="A225" s="100">
        <v>70</v>
      </c>
      <c r="B225" s="101" t="s">
        <v>1117</v>
      </c>
      <c r="C225" s="102" t="s">
        <v>191</v>
      </c>
      <c r="D225" s="103" t="s">
        <v>1742</v>
      </c>
      <c r="E225" s="104" t="s">
        <v>349</v>
      </c>
      <c r="F225" s="105" t="s">
        <v>350</v>
      </c>
      <c r="G225" s="104"/>
      <c r="H225" s="104"/>
      <c r="I225" s="104"/>
      <c r="J225" s="104"/>
      <c r="K225" s="104">
        <v>1</v>
      </c>
      <c r="L225" s="106" t="s">
        <v>1181</v>
      </c>
      <c r="M225" s="104"/>
      <c r="N225" s="104"/>
    </row>
    <row r="226" spans="1:14" s="107" customFormat="1" ht="25.5">
      <c r="A226" s="108">
        <v>71</v>
      </c>
      <c r="B226" s="101" t="s">
        <v>1117</v>
      </c>
      <c r="C226" s="103" t="s">
        <v>1391</v>
      </c>
      <c r="D226" s="103" t="s">
        <v>890</v>
      </c>
      <c r="E226" s="104" t="s">
        <v>351</v>
      </c>
      <c r="F226" s="105" t="s">
        <v>352</v>
      </c>
      <c r="G226" s="104"/>
      <c r="H226" s="104"/>
      <c r="I226" s="104">
        <v>1</v>
      </c>
      <c r="J226" s="104"/>
      <c r="K226" s="104"/>
      <c r="L226" s="103" t="s">
        <v>353</v>
      </c>
      <c r="M226" s="104"/>
      <c r="N226" s="104"/>
    </row>
    <row r="227" spans="1:14" s="28" customFormat="1" ht="38.25">
      <c r="A227" s="21">
        <v>1</v>
      </c>
      <c r="B227" s="21" t="s">
        <v>1118</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1118</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1118</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1118</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1118</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1118</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1118</v>
      </c>
      <c r="C233" s="92" t="s">
        <v>354</v>
      </c>
      <c r="D233" s="21" t="s">
        <v>389</v>
      </c>
      <c r="E233" s="18" t="s">
        <v>390</v>
      </c>
      <c r="F233" s="94">
        <v>39237</v>
      </c>
      <c r="G233" s="24" t="s">
        <v>158</v>
      </c>
      <c r="H233" s="24" t="s">
        <v>158</v>
      </c>
      <c r="I233" s="21">
        <v>1</v>
      </c>
      <c r="J233" s="24"/>
      <c r="K233" s="21"/>
      <c r="L233" s="21" t="s">
        <v>569</v>
      </c>
      <c r="M233" s="21"/>
      <c r="N233" s="21"/>
    </row>
    <row r="234" spans="1:14" s="28" customFormat="1" ht="38.25">
      <c r="A234" s="21">
        <v>8</v>
      </c>
      <c r="B234" s="21" t="s">
        <v>1118</v>
      </c>
      <c r="C234" s="92" t="s">
        <v>358</v>
      </c>
      <c r="D234" s="21" t="s">
        <v>570</v>
      </c>
      <c r="E234" s="18" t="s">
        <v>356</v>
      </c>
      <c r="F234" s="94" t="s">
        <v>571</v>
      </c>
      <c r="G234" s="24" t="s">
        <v>158</v>
      </c>
      <c r="H234" s="24" t="s">
        <v>158</v>
      </c>
      <c r="I234" s="21"/>
      <c r="J234" s="24"/>
      <c r="K234" s="21">
        <v>1</v>
      </c>
      <c r="L234" s="21" t="s">
        <v>1485</v>
      </c>
      <c r="M234" s="21"/>
      <c r="N234" s="21"/>
    </row>
    <row r="235" spans="1:14" s="28" customFormat="1" ht="63.75">
      <c r="A235" s="21">
        <v>9</v>
      </c>
      <c r="B235" s="21" t="s">
        <v>1118</v>
      </c>
      <c r="C235" s="92" t="s">
        <v>358</v>
      </c>
      <c r="D235" s="21" t="s">
        <v>570</v>
      </c>
      <c r="E235" s="18" t="s">
        <v>1486</v>
      </c>
      <c r="F235" s="94" t="s">
        <v>571</v>
      </c>
      <c r="G235" s="24" t="s">
        <v>158</v>
      </c>
      <c r="H235" s="24" t="s">
        <v>158</v>
      </c>
      <c r="I235" s="21"/>
      <c r="J235" s="24"/>
      <c r="K235" s="21">
        <v>1</v>
      </c>
      <c r="L235" s="21" t="s">
        <v>1528</v>
      </c>
      <c r="M235" s="21"/>
      <c r="N235" s="21"/>
    </row>
    <row r="236" spans="1:14" s="28" customFormat="1" ht="51">
      <c r="A236" s="21">
        <v>10</v>
      </c>
      <c r="B236" s="21" t="s">
        <v>1118</v>
      </c>
      <c r="C236" s="92" t="s">
        <v>382</v>
      </c>
      <c r="D236" s="21" t="s">
        <v>385</v>
      </c>
      <c r="E236" s="18" t="s">
        <v>1529</v>
      </c>
      <c r="F236" s="94" t="s">
        <v>1530</v>
      </c>
      <c r="G236" s="24" t="s">
        <v>158</v>
      </c>
      <c r="H236" s="24">
        <v>1</v>
      </c>
      <c r="I236" s="21"/>
      <c r="J236" s="24"/>
      <c r="K236" s="21"/>
      <c r="L236" s="21" t="s">
        <v>636</v>
      </c>
      <c r="M236" s="21"/>
      <c r="N236" s="21"/>
    </row>
    <row r="237" spans="1:14" s="28" customFormat="1" ht="76.5">
      <c r="A237" s="21">
        <v>11</v>
      </c>
      <c r="B237" s="21" t="s">
        <v>1118</v>
      </c>
      <c r="C237" s="92" t="s">
        <v>637</v>
      </c>
      <c r="D237" s="21" t="s">
        <v>638</v>
      </c>
      <c r="E237" s="18" t="s">
        <v>639</v>
      </c>
      <c r="F237" s="94" t="s">
        <v>1530</v>
      </c>
      <c r="G237" s="24" t="s">
        <v>158</v>
      </c>
      <c r="H237" s="24" t="s">
        <v>158</v>
      </c>
      <c r="I237" s="21">
        <v>1</v>
      </c>
      <c r="J237" s="24"/>
      <c r="K237" s="21"/>
      <c r="L237" s="21" t="s">
        <v>631</v>
      </c>
      <c r="M237" s="21"/>
      <c r="N237" s="21"/>
    </row>
    <row r="238" spans="1:14" s="28" customFormat="1">
      <c r="A238" s="21">
        <v>12</v>
      </c>
      <c r="B238" s="21" t="s">
        <v>1118</v>
      </c>
      <c r="C238" s="92" t="s">
        <v>637</v>
      </c>
      <c r="D238" s="21" t="s">
        <v>638</v>
      </c>
      <c r="E238" s="18" t="s">
        <v>632</v>
      </c>
      <c r="F238" s="94">
        <v>39240</v>
      </c>
      <c r="G238" s="24" t="s">
        <v>158</v>
      </c>
      <c r="H238" s="24" t="s">
        <v>158</v>
      </c>
      <c r="I238" s="21"/>
      <c r="J238" s="24"/>
      <c r="K238" s="21">
        <v>1</v>
      </c>
      <c r="L238" s="21"/>
      <c r="M238" s="21"/>
      <c r="N238" s="21"/>
    </row>
    <row r="239" spans="1:14" s="28" customFormat="1" ht="25.5">
      <c r="A239" s="21">
        <v>13</v>
      </c>
      <c r="B239" s="21" t="s">
        <v>1118</v>
      </c>
      <c r="C239" s="92" t="s">
        <v>637</v>
      </c>
      <c r="D239" s="21" t="s">
        <v>377</v>
      </c>
      <c r="E239" s="18" t="s">
        <v>633</v>
      </c>
      <c r="F239" s="94">
        <v>39249</v>
      </c>
      <c r="G239" s="24" t="s">
        <v>158</v>
      </c>
      <c r="H239" s="24" t="s">
        <v>158</v>
      </c>
      <c r="I239" s="21"/>
      <c r="J239" s="24"/>
      <c r="K239" s="21">
        <v>1</v>
      </c>
      <c r="L239" s="21" t="s">
        <v>634</v>
      </c>
      <c r="M239" s="21"/>
      <c r="N239" s="21"/>
    </row>
    <row r="240" spans="1:14" s="28" customFormat="1" ht="63.75">
      <c r="A240" s="21">
        <v>14</v>
      </c>
      <c r="B240" s="21" t="s">
        <v>1118</v>
      </c>
      <c r="C240" s="92" t="s">
        <v>637</v>
      </c>
      <c r="D240" s="21" t="s">
        <v>638</v>
      </c>
      <c r="E240" s="18" t="s">
        <v>635</v>
      </c>
      <c r="F240" s="94" t="s">
        <v>1457</v>
      </c>
      <c r="G240" s="24" t="s">
        <v>158</v>
      </c>
      <c r="H240" s="24" t="s">
        <v>158</v>
      </c>
      <c r="I240" s="21">
        <v>1</v>
      </c>
      <c r="J240" s="24"/>
      <c r="K240" s="21"/>
      <c r="L240" s="21" t="s">
        <v>626</v>
      </c>
      <c r="M240" s="21"/>
      <c r="N240" s="21"/>
    </row>
    <row r="241" spans="1:14" s="28" customFormat="1" ht="25.5">
      <c r="A241" s="21">
        <v>15</v>
      </c>
      <c r="B241" s="21" t="s">
        <v>1118</v>
      </c>
      <c r="C241" s="92" t="s">
        <v>354</v>
      </c>
      <c r="D241" s="21" t="s">
        <v>627</v>
      </c>
      <c r="E241" s="18" t="s">
        <v>628</v>
      </c>
      <c r="F241" s="94" t="s">
        <v>1407</v>
      </c>
      <c r="G241" s="24" t="s">
        <v>158</v>
      </c>
      <c r="H241" s="24" t="s">
        <v>158</v>
      </c>
      <c r="I241" s="21"/>
      <c r="J241" s="24">
        <v>1</v>
      </c>
      <c r="K241" s="21"/>
      <c r="L241" s="21" t="s">
        <v>629</v>
      </c>
      <c r="M241" s="21"/>
      <c r="N241" s="21"/>
    </row>
    <row r="242" spans="1:14" s="28" customFormat="1" ht="38.25">
      <c r="A242" s="21">
        <v>16</v>
      </c>
      <c r="B242" s="21" t="s">
        <v>1118</v>
      </c>
      <c r="C242" s="92" t="s">
        <v>382</v>
      </c>
      <c r="D242" s="21" t="s">
        <v>385</v>
      </c>
      <c r="E242" s="18" t="s">
        <v>630</v>
      </c>
      <c r="F242" s="94" t="s">
        <v>976</v>
      </c>
      <c r="G242" s="24" t="s">
        <v>158</v>
      </c>
      <c r="H242" s="24" t="s">
        <v>158</v>
      </c>
      <c r="I242" s="21"/>
      <c r="J242" s="24"/>
      <c r="K242" s="21">
        <v>1</v>
      </c>
      <c r="L242" s="21" t="s">
        <v>833</v>
      </c>
      <c r="M242" s="21"/>
      <c r="N242" s="21"/>
    </row>
    <row r="243" spans="1:14" s="28" customFormat="1" ht="25.5">
      <c r="A243" s="21">
        <v>17</v>
      </c>
      <c r="B243" s="21" t="s">
        <v>1118</v>
      </c>
      <c r="C243" s="92" t="s">
        <v>358</v>
      </c>
      <c r="D243" s="21" t="s">
        <v>379</v>
      </c>
      <c r="E243" s="18" t="s">
        <v>633</v>
      </c>
      <c r="F243" s="94" t="s">
        <v>976</v>
      </c>
      <c r="G243" s="24" t="s">
        <v>158</v>
      </c>
      <c r="H243" s="24" t="s">
        <v>158</v>
      </c>
      <c r="I243" s="21"/>
      <c r="J243" s="24"/>
      <c r="K243" s="21">
        <v>1</v>
      </c>
      <c r="L243" s="21" t="s">
        <v>834</v>
      </c>
      <c r="M243" s="21"/>
      <c r="N243" s="21"/>
    </row>
    <row r="244" spans="1:14" s="28" customFormat="1" ht="25.5">
      <c r="A244" s="21">
        <v>18</v>
      </c>
      <c r="B244" s="21" t="s">
        <v>1118</v>
      </c>
      <c r="C244" s="92" t="s">
        <v>382</v>
      </c>
      <c r="D244" s="21" t="s">
        <v>835</v>
      </c>
      <c r="E244" s="18" t="s">
        <v>356</v>
      </c>
      <c r="F244" s="94" t="s">
        <v>614</v>
      </c>
      <c r="G244" s="24" t="s">
        <v>158</v>
      </c>
      <c r="H244" s="24" t="s">
        <v>158</v>
      </c>
      <c r="I244" s="21"/>
      <c r="J244" s="24"/>
      <c r="K244" s="21">
        <v>1</v>
      </c>
      <c r="L244" s="21" t="s">
        <v>836</v>
      </c>
      <c r="M244" s="21"/>
      <c r="N244" s="21"/>
    </row>
    <row r="245" spans="1:14" s="28" customFormat="1">
      <c r="A245" s="21">
        <v>19</v>
      </c>
      <c r="B245" s="21" t="s">
        <v>1118</v>
      </c>
      <c r="C245" s="92" t="s">
        <v>358</v>
      </c>
      <c r="D245" s="21" t="s">
        <v>379</v>
      </c>
      <c r="E245" s="18" t="s">
        <v>837</v>
      </c>
      <c r="F245" s="94" t="s">
        <v>614</v>
      </c>
      <c r="G245" s="24" t="s">
        <v>158</v>
      </c>
      <c r="H245" s="24" t="s">
        <v>158</v>
      </c>
      <c r="I245" s="21"/>
      <c r="J245" s="24"/>
      <c r="K245" s="21">
        <v>1</v>
      </c>
      <c r="L245" s="21" t="s">
        <v>1065</v>
      </c>
      <c r="M245" s="21"/>
      <c r="N245" s="21"/>
    </row>
    <row r="246" spans="1:14" s="28" customFormat="1" ht="38.25">
      <c r="A246" s="21">
        <v>20</v>
      </c>
      <c r="B246" s="21" t="s">
        <v>1118</v>
      </c>
      <c r="C246" s="92" t="s">
        <v>354</v>
      </c>
      <c r="D246" s="21" t="s">
        <v>838</v>
      </c>
      <c r="E246" s="18" t="s">
        <v>356</v>
      </c>
      <c r="F246" s="94" t="s">
        <v>839</v>
      </c>
      <c r="G246" s="24" t="s">
        <v>158</v>
      </c>
      <c r="H246" s="24" t="s">
        <v>158</v>
      </c>
      <c r="I246" s="21"/>
      <c r="J246" s="24"/>
      <c r="K246" s="21">
        <v>1</v>
      </c>
      <c r="L246" s="21" t="s">
        <v>840</v>
      </c>
      <c r="M246" s="21"/>
      <c r="N246" s="21"/>
    </row>
    <row r="247" spans="1:14" s="28" customFormat="1" ht="38.25">
      <c r="A247" s="21">
        <v>21</v>
      </c>
      <c r="B247" s="21" t="s">
        <v>1118</v>
      </c>
      <c r="C247" s="92" t="s">
        <v>382</v>
      </c>
      <c r="D247" s="21" t="s">
        <v>835</v>
      </c>
      <c r="E247" s="18" t="s">
        <v>841</v>
      </c>
      <c r="F247" s="94" t="s">
        <v>842</v>
      </c>
      <c r="G247" s="24" t="s">
        <v>158</v>
      </c>
      <c r="H247" s="24" t="s">
        <v>158</v>
      </c>
      <c r="I247" s="21">
        <v>1</v>
      </c>
      <c r="J247" s="24"/>
      <c r="K247" s="21"/>
      <c r="L247" s="21" t="s">
        <v>843</v>
      </c>
      <c r="M247" s="21"/>
      <c r="N247" s="21"/>
    </row>
    <row r="248" spans="1:14" s="28" customFormat="1" ht="25.5">
      <c r="A248" s="21">
        <v>22</v>
      </c>
      <c r="B248" s="21" t="s">
        <v>1118</v>
      </c>
      <c r="C248" s="92" t="s">
        <v>358</v>
      </c>
      <c r="D248" s="21" t="s">
        <v>844</v>
      </c>
      <c r="E248" s="18" t="s">
        <v>845</v>
      </c>
      <c r="F248" s="94" t="s">
        <v>846</v>
      </c>
      <c r="G248" s="24" t="s">
        <v>158</v>
      </c>
      <c r="H248" s="24" t="s">
        <v>158</v>
      </c>
      <c r="I248" s="21">
        <v>1</v>
      </c>
      <c r="J248" s="24"/>
      <c r="K248" s="21"/>
      <c r="L248" s="21" t="s">
        <v>847</v>
      </c>
      <c r="M248" s="21"/>
      <c r="N248" s="21"/>
    </row>
    <row r="249" spans="1:14" s="28" customFormat="1">
      <c r="A249" s="21">
        <v>23</v>
      </c>
      <c r="B249" s="21" t="s">
        <v>1118</v>
      </c>
      <c r="C249" s="92" t="s">
        <v>354</v>
      </c>
      <c r="D249" s="21" t="s">
        <v>848</v>
      </c>
      <c r="E249" s="18" t="s">
        <v>630</v>
      </c>
      <c r="F249" s="94" t="s">
        <v>849</v>
      </c>
      <c r="G249" s="24"/>
      <c r="H249" s="24"/>
      <c r="I249" s="21"/>
      <c r="J249" s="24"/>
      <c r="K249" s="21">
        <v>1</v>
      </c>
      <c r="L249" s="21" t="s">
        <v>850</v>
      </c>
      <c r="M249" s="21"/>
      <c r="N249" s="21"/>
    </row>
    <row r="250" spans="1:14" s="28" customFormat="1" ht="25.5">
      <c r="A250" s="21">
        <v>24</v>
      </c>
      <c r="B250" s="21" t="s">
        <v>1118</v>
      </c>
      <c r="C250" s="92" t="s">
        <v>358</v>
      </c>
      <c r="D250" s="21" t="s">
        <v>851</v>
      </c>
      <c r="E250" s="18" t="s">
        <v>852</v>
      </c>
      <c r="F250" s="94" t="s">
        <v>1006</v>
      </c>
      <c r="G250" s="24"/>
      <c r="H250" s="24"/>
      <c r="I250" s="21"/>
      <c r="J250" s="24"/>
      <c r="K250" s="21">
        <v>1</v>
      </c>
      <c r="L250" s="21" t="s">
        <v>853</v>
      </c>
      <c r="M250" s="21"/>
      <c r="N250" s="21"/>
    </row>
    <row r="251" spans="1:14" s="28" customFormat="1">
      <c r="A251" s="21">
        <v>25</v>
      </c>
      <c r="B251" s="21" t="s">
        <v>1118</v>
      </c>
      <c r="C251" s="92" t="s">
        <v>358</v>
      </c>
      <c r="D251" s="21" t="s">
        <v>379</v>
      </c>
      <c r="E251" s="18" t="s">
        <v>630</v>
      </c>
      <c r="F251" s="94" t="s">
        <v>1006</v>
      </c>
      <c r="G251" s="24"/>
      <c r="H251" s="24"/>
      <c r="I251" s="21"/>
      <c r="J251" s="24"/>
      <c r="K251" s="21">
        <v>1</v>
      </c>
      <c r="L251" s="21" t="s">
        <v>1065</v>
      </c>
      <c r="M251" s="21"/>
      <c r="N251" s="21"/>
    </row>
    <row r="252" spans="1:14" s="28" customFormat="1">
      <c r="A252" s="21">
        <v>26</v>
      </c>
      <c r="B252" s="21" t="s">
        <v>1118</v>
      </c>
      <c r="C252" s="92" t="s">
        <v>358</v>
      </c>
      <c r="D252" s="21" t="s">
        <v>379</v>
      </c>
      <c r="E252" s="18" t="s">
        <v>854</v>
      </c>
      <c r="F252" s="94" t="s">
        <v>1006</v>
      </c>
      <c r="G252" s="24"/>
      <c r="H252" s="24"/>
      <c r="I252" s="21">
        <v>1</v>
      </c>
      <c r="J252" s="24"/>
      <c r="K252" s="21"/>
      <c r="L252" s="21" t="s">
        <v>1065</v>
      </c>
      <c r="M252" s="21"/>
      <c r="N252" s="21"/>
    </row>
    <row r="253" spans="1:14" s="28" customFormat="1">
      <c r="A253" s="21">
        <v>27</v>
      </c>
      <c r="B253" s="21" t="s">
        <v>1118</v>
      </c>
      <c r="C253" s="92" t="s">
        <v>354</v>
      </c>
      <c r="D253" s="21" t="s">
        <v>855</v>
      </c>
      <c r="E253" s="18" t="s">
        <v>356</v>
      </c>
      <c r="F253" s="94" t="s">
        <v>856</v>
      </c>
      <c r="G253" s="24"/>
      <c r="H253" s="24"/>
      <c r="I253" s="21"/>
      <c r="J253" s="24"/>
      <c r="K253" s="21">
        <v>1</v>
      </c>
      <c r="L253" s="21" t="s">
        <v>1065</v>
      </c>
      <c r="M253" s="21"/>
      <c r="N253" s="21"/>
    </row>
    <row r="254" spans="1:14" s="28" customFormat="1">
      <c r="A254" s="21">
        <v>28</v>
      </c>
      <c r="B254" s="21" t="s">
        <v>1118</v>
      </c>
      <c r="C254" s="92" t="s">
        <v>354</v>
      </c>
      <c r="D254" s="21" t="s">
        <v>838</v>
      </c>
      <c r="E254" s="18" t="s">
        <v>560</v>
      </c>
      <c r="F254" s="94" t="s">
        <v>856</v>
      </c>
      <c r="G254" s="24"/>
      <c r="H254" s="24"/>
      <c r="I254" s="21">
        <v>1</v>
      </c>
      <c r="J254" s="24"/>
      <c r="K254" s="21"/>
      <c r="L254" s="21" t="s">
        <v>1065</v>
      </c>
      <c r="M254" s="21"/>
      <c r="N254" s="21"/>
    </row>
    <row r="255" spans="1:14" s="28" customFormat="1" ht="25.5">
      <c r="A255" s="21">
        <v>29</v>
      </c>
      <c r="B255" s="21" t="s">
        <v>1118</v>
      </c>
      <c r="C255" s="92" t="s">
        <v>354</v>
      </c>
      <c r="D255" s="21" t="s">
        <v>851</v>
      </c>
      <c r="E255" s="18" t="s">
        <v>1795</v>
      </c>
      <c r="F255" s="94" t="s">
        <v>609</v>
      </c>
      <c r="G255" s="24"/>
      <c r="H255" s="24"/>
      <c r="I255" s="21">
        <v>1</v>
      </c>
      <c r="J255" s="24"/>
      <c r="K255" s="21"/>
      <c r="L255" s="21" t="s">
        <v>1796</v>
      </c>
      <c r="M255" s="21"/>
      <c r="N255" s="21"/>
    </row>
    <row r="256" spans="1:14" s="28" customFormat="1" ht="25.5">
      <c r="A256" s="21">
        <v>30</v>
      </c>
      <c r="B256" s="21" t="s">
        <v>1118</v>
      </c>
      <c r="C256" s="92" t="s">
        <v>637</v>
      </c>
      <c r="D256" s="21" t="s">
        <v>622</v>
      </c>
      <c r="E256" s="18" t="s">
        <v>1797</v>
      </c>
      <c r="F256" s="94" t="s">
        <v>1020</v>
      </c>
      <c r="G256" s="24"/>
      <c r="H256" s="24"/>
      <c r="I256" s="21"/>
      <c r="J256" s="24">
        <v>1</v>
      </c>
      <c r="K256" s="21"/>
      <c r="L256" s="21" t="s">
        <v>1798</v>
      </c>
      <c r="M256" s="21"/>
      <c r="N256" s="21"/>
    </row>
    <row r="257" spans="1:14" s="28" customFormat="1" ht="25.5">
      <c r="A257" s="21">
        <v>31</v>
      </c>
      <c r="B257" s="21" t="s">
        <v>1118</v>
      </c>
      <c r="C257" s="92" t="s">
        <v>354</v>
      </c>
      <c r="D257" s="21" t="s">
        <v>855</v>
      </c>
      <c r="E257" s="18" t="s">
        <v>1799</v>
      </c>
      <c r="F257" s="94" t="s">
        <v>1020</v>
      </c>
      <c r="G257" s="24"/>
      <c r="H257" s="24"/>
      <c r="I257" s="21">
        <v>1</v>
      </c>
      <c r="J257" s="24"/>
      <c r="K257" s="21"/>
      <c r="L257" s="21" t="s">
        <v>1800</v>
      </c>
      <c r="M257" s="21"/>
      <c r="N257" s="21"/>
    </row>
    <row r="258" spans="1:14" s="28" customFormat="1">
      <c r="A258" s="21">
        <v>32</v>
      </c>
      <c r="B258" s="21" t="s">
        <v>1118</v>
      </c>
      <c r="C258" s="92" t="s">
        <v>382</v>
      </c>
      <c r="D258" s="21" t="s">
        <v>1801</v>
      </c>
      <c r="E258" s="18" t="s">
        <v>1802</v>
      </c>
      <c r="F258" s="94" t="s">
        <v>1803</v>
      </c>
      <c r="G258" s="24"/>
      <c r="H258" s="24">
        <v>1</v>
      </c>
      <c r="I258" s="21"/>
      <c r="J258" s="24"/>
      <c r="K258" s="21"/>
      <c r="L258" s="21" t="s">
        <v>1804</v>
      </c>
      <c r="M258" s="21"/>
      <c r="N258" s="21"/>
    </row>
    <row r="259" spans="1:14" s="28" customFormat="1">
      <c r="A259" s="21">
        <v>33</v>
      </c>
      <c r="B259" s="21" t="s">
        <v>1118</v>
      </c>
      <c r="C259" s="92" t="s">
        <v>354</v>
      </c>
      <c r="D259" s="21" t="s">
        <v>627</v>
      </c>
      <c r="E259" s="18" t="s">
        <v>356</v>
      </c>
      <c r="F259" s="94" t="s">
        <v>1805</v>
      </c>
      <c r="G259" s="24"/>
      <c r="H259" s="24"/>
      <c r="I259" s="21"/>
      <c r="J259" s="24"/>
      <c r="K259" s="21">
        <v>1</v>
      </c>
      <c r="L259" s="21" t="s">
        <v>1065</v>
      </c>
      <c r="M259" s="21"/>
      <c r="N259" s="21"/>
    </row>
    <row r="260" spans="1:14" s="28" customFormat="1" ht="76.5">
      <c r="A260" s="21">
        <v>34</v>
      </c>
      <c r="B260" s="21" t="s">
        <v>1118</v>
      </c>
      <c r="C260" s="92" t="s">
        <v>358</v>
      </c>
      <c r="D260" s="21" t="s">
        <v>1806</v>
      </c>
      <c r="E260" s="18" t="s">
        <v>1807</v>
      </c>
      <c r="F260" s="94" t="s">
        <v>1808</v>
      </c>
      <c r="G260" s="24"/>
      <c r="H260" s="24"/>
      <c r="I260" s="21">
        <v>1</v>
      </c>
      <c r="J260" s="24"/>
      <c r="K260" s="21"/>
      <c r="L260" s="21" t="s">
        <v>1809</v>
      </c>
      <c r="M260" s="21"/>
      <c r="N260" s="21"/>
    </row>
    <row r="261" spans="1:14" s="28" customFormat="1">
      <c r="A261" s="21">
        <v>35</v>
      </c>
      <c r="B261" s="21" t="s">
        <v>1118</v>
      </c>
      <c r="C261" s="92" t="s">
        <v>637</v>
      </c>
      <c r="D261" s="21" t="s">
        <v>638</v>
      </c>
      <c r="E261" s="18" t="s">
        <v>630</v>
      </c>
      <c r="F261" s="94" t="s">
        <v>1810</v>
      </c>
      <c r="G261" s="24"/>
      <c r="H261" s="24"/>
      <c r="I261" s="21"/>
      <c r="J261" s="24"/>
      <c r="K261" s="21">
        <v>1</v>
      </c>
      <c r="L261" s="21" t="s">
        <v>1065</v>
      </c>
      <c r="M261" s="21"/>
      <c r="N261" s="21"/>
    </row>
    <row r="262" spans="1:14" s="28" customFormat="1" ht="51">
      <c r="A262" s="21">
        <v>36</v>
      </c>
      <c r="B262" s="21" t="s">
        <v>1118</v>
      </c>
      <c r="C262" s="92" t="s">
        <v>382</v>
      </c>
      <c r="D262" s="21" t="s">
        <v>385</v>
      </c>
      <c r="E262" s="18" t="s">
        <v>630</v>
      </c>
      <c r="F262" s="94" t="s">
        <v>1810</v>
      </c>
      <c r="G262" s="24"/>
      <c r="H262" s="24"/>
      <c r="I262" s="21"/>
      <c r="J262" s="24"/>
      <c r="K262" s="21">
        <v>1</v>
      </c>
      <c r="L262" s="21" t="s">
        <v>1811</v>
      </c>
      <c r="M262" s="21"/>
      <c r="N262" s="21"/>
    </row>
    <row r="263" spans="1:14" s="28" customFormat="1">
      <c r="A263" s="21">
        <v>37</v>
      </c>
      <c r="B263" s="21" t="s">
        <v>1118</v>
      </c>
      <c r="C263" s="92" t="s">
        <v>851</v>
      </c>
      <c r="D263" s="21" t="s">
        <v>1812</v>
      </c>
      <c r="E263" s="18" t="s">
        <v>1813</v>
      </c>
      <c r="F263" s="94" t="s">
        <v>1814</v>
      </c>
      <c r="G263" s="24"/>
      <c r="H263" s="24"/>
      <c r="I263" s="21">
        <v>1</v>
      </c>
      <c r="J263" s="24"/>
      <c r="K263" s="21"/>
      <c r="L263" s="21" t="s">
        <v>1815</v>
      </c>
      <c r="M263" s="21"/>
      <c r="N263" s="21"/>
    </row>
    <row r="264" spans="1:14" s="28" customFormat="1" ht="38.25">
      <c r="A264" s="21">
        <v>38</v>
      </c>
      <c r="B264" s="21" t="s">
        <v>1118</v>
      </c>
      <c r="C264" s="92" t="s">
        <v>354</v>
      </c>
      <c r="D264" s="21" t="s">
        <v>1816</v>
      </c>
      <c r="E264" s="18" t="s">
        <v>1747</v>
      </c>
      <c r="F264" s="94" t="s">
        <v>1748</v>
      </c>
      <c r="G264" s="24"/>
      <c r="H264" s="24">
        <v>1</v>
      </c>
      <c r="I264" s="21"/>
      <c r="J264" s="24"/>
      <c r="K264" s="21"/>
      <c r="L264" s="21" t="s">
        <v>1749</v>
      </c>
      <c r="M264" s="21"/>
      <c r="N264" s="21"/>
    </row>
    <row r="265" spans="1:14" s="28" customFormat="1" ht="51">
      <c r="A265" s="21">
        <v>39</v>
      </c>
      <c r="B265" s="21" t="s">
        <v>1118</v>
      </c>
      <c r="C265" s="92" t="s">
        <v>354</v>
      </c>
      <c r="D265" s="21" t="s">
        <v>1816</v>
      </c>
      <c r="E265" s="18" t="s">
        <v>1750</v>
      </c>
      <c r="F265" s="94" t="s">
        <v>1751</v>
      </c>
      <c r="G265" s="24"/>
      <c r="H265" s="24"/>
      <c r="I265" s="21">
        <v>1</v>
      </c>
      <c r="J265" s="24"/>
      <c r="K265" s="21"/>
      <c r="L265" s="21" t="s">
        <v>1752</v>
      </c>
      <c r="M265" s="21"/>
      <c r="N265" s="21"/>
    </row>
    <row r="266" spans="1:14" s="28" customFormat="1" ht="63.75">
      <c r="A266" s="21">
        <v>40</v>
      </c>
      <c r="B266" s="21" t="s">
        <v>1118</v>
      </c>
      <c r="C266" s="92" t="s">
        <v>382</v>
      </c>
      <c r="D266" s="21" t="s">
        <v>1753</v>
      </c>
      <c r="E266" s="18" t="s">
        <v>633</v>
      </c>
      <c r="F266" s="94" t="s">
        <v>1754</v>
      </c>
      <c r="G266" s="24"/>
      <c r="H266" s="24"/>
      <c r="I266" s="21"/>
      <c r="J266" s="24"/>
      <c r="K266" s="21">
        <v>1</v>
      </c>
      <c r="L266" s="21" t="s">
        <v>1771</v>
      </c>
      <c r="M266" s="21"/>
      <c r="N266" s="21"/>
    </row>
    <row r="267" spans="1:14" s="28" customFormat="1" ht="25.5">
      <c r="A267" s="21">
        <v>41</v>
      </c>
      <c r="B267" s="21" t="s">
        <v>1118</v>
      </c>
      <c r="C267" s="92" t="s">
        <v>1772</v>
      </c>
      <c r="D267" s="21" t="s">
        <v>1773</v>
      </c>
      <c r="E267" s="18" t="s">
        <v>630</v>
      </c>
      <c r="F267" s="94" t="s">
        <v>1774</v>
      </c>
      <c r="G267" s="24"/>
      <c r="H267" s="24"/>
      <c r="I267" s="21"/>
      <c r="J267" s="24"/>
      <c r="K267" s="21">
        <v>1</v>
      </c>
      <c r="L267" s="21" t="s">
        <v>1775</v>
      </c>
      <c r="M267" s="21"/>
      <c r="N267" s="21"/>
    </row>
    <row r="268" spans="1:14" s="28" customFormat="1" ht="38.25">
      <c r="A268" s="21">
        <v>42</v>
      </c>
      <c r="B268" s="21" t="s">
        <v>1118</v>
      </c>
      <c r="C268" s="92" t="s">
        <v>382</v>
      </c>
      <c r="D268" s="21" t="s">
        <v>1776</v>
      </c>
      <c r="E268" s="18" t="s">
        <v>1777</v>
      </c>
      <c r="F268" s="94" t="s">
        <v>1778</v>
      </c>
      <c r="G268" s="24"/>
      <c r="H268" s="24"/>
      <c r="I268" s="21">
        <v>1</v>
      </c>
      <c r="J268" s="24"/>
      <c r="K268" s="21"/>
      <c r="L268" s="21" t="s">
        <v>1779</v>
      </c>
      <c r="M268" s="21"/>
      <c r="N268" s="21"/>
    </row>
    <row r="269" spans="1:14" s="28" customFormat="1" ht="51">
      <c r="A269" s="21">
        <v>43</v>
      </c>
      <c r="B269" s="21" t="s">
        <v>1118</v>
      </c>
      <c r="C269" s="92" t="s">
        <v>354</v>
      </c>
      <c r="D269" s="21" t="s">
        <v>1780</v>
      </c>
      <c r="E269" s="18" t="s">
        <v>630</v>
      </c>
      <c r="F269" s="94" t="s">
        <v>1778</v>
      </c>
      <c r="G269" s="24"/>
      <c r="H269" s="24"/>
      <c r="I269" s="21"/>
      <c r="J269" s="24"/>
      <c r="K269" s="21">
        <v>1</v>
      </c>
      <c r="L269" s="21" t="s">
        <v>1781</v>
      </c>
      <c r="M269" s="21"/>
      <c r="N269" s="21"/>
    </row>
    <row r="270" spans="1:14" s="28" customFormat="1" ht="38.25">
      <c r="A270" s="21">
        <v>44</v>
      </c>
      <c r="B270" s="21" t="s">
        <v>1118</v>
      </c>
      <c r="C270" s="92" t="s">
        <v>382</v>
      </c>
      <c r="D270" s="21" t="s">
        <v>1782</v>
      </c>
      <c r="E270" s="18" t="s">
        <v>630</v>
      </c>
      <c r="F270" s="94" t="s">
        <v>1778</v>
      </c>
      <c r="G270" s="24"/>
      <c r="H270" s="24"/>
      <c r="I270" s="21"/>
      <c r="J270" s="24"/>
      <c r="K270" s="21">
        <v>1</v>
      </c>
      <c r="L270" s="21" t="s">
        <v>1783</v>
      </c>
      <c r="M270" s="21"/>
      <c r="N270" s="21"/>
    </row>
    <row r="271" spans="1:14" s="28" customFormat="1" ht="76.5">
      <c r="A271" s="21">
        <v>45</v>
      </c>
      <c r="B271" s="21" t="s">
        <v>1118</v>
      </c>
      <c r="C271" s="92" t="s">
        <v>354</v>
      </c>
      <c r="D271" s="21" t="s">
        <v>1784</v>
      </c>
      <c r="E271" s="18" t="s">
        <v>1785</v>
      </c>
      <c r="F271" s="94" t="s">
        <v>572</v>
      </c>
      <c r="G271" s="24"/>
      <c r="H271" s="24"/>
      <c r="I271" s="21">
        <v>1</v>
      </c>
      <c r="J271" s="24"/>
      <c r="K271" s="21"/>
      <c r="L271" s="21" t="s">
        <v>1163</v>
      </c>
      <c r="M271" s="21"/>
      <c r="N271" s="21"/>
    </row>
    <row r="272" spans="1:14" s="28" customFormat="1" ht="51">
      <c r="A272" s="21">
        <v>46</v>
      </c>
      <c r="B272" s="21" t="s">
        <v>1118</v>
      </c>
      <c r="C272" s="92" t="s">
        <v>354</v>
      </c>
      <c r="D272" s="21" t="s">
        <v>1780</v>
      </c>
      <c r="E272" s="18" t="s">
        <v>356</v>
      </c>
      <c r="F272" s="94" t="s">
        <v>572</v>
      </c>
      <c r="G272" s="24"/>
      <c r="H272" s="24"/>
      <c r="I272" s="21"/>
      <c r="J272" s="24"/>
      <c r="K272" s="21">
        <v>1</v>
      </c>
      <c r="L272" s="21" t="s">
        <v>1164</v>
      </c>
      <c r="M272" s="21"/>
      <c r="N272" s="21"/>
    </row>
    <row r="273" spans="1:14" s="28" customFormat="1" ht="38.25">
      <c r="A273" s="21">
        <v>47</v>
      </c>
      <c r="B273" s="21" t="s">
        <v>1118</v>
      </c>
      <c r="C273" s="92" t="s">
        <v>354</v>
      </c>
      <c r="D273" s="21" t="s">
        <v>1784</v>
      </c>
      <c r="E273" s="18" t="s">
        <v>630</v>
      </c>
      <c r="F273" s="94" t="s">
        <v>1165</v>
      </c>
      <c r="G273" s="24"/>
      <c r="H273" s="24"/>
      <c r="I273" s="21"/>
      <c r="J273" s="24"/>
      <c r="K273" s="21">
        <v>1</v>
      </c>
      <c r="L273" s="21" t="s">
        <v>1166</v>
      </c>
      <c r="M273" s="21"/>
      <c r="N273" s="21"/>
    </row>
    <row r="274" spans="1:14" s="28" customFormat="1" ht="63.75">
      <c r="A274" s="21">
        <v>48</v>
      </c>
      <c r="B274" s="21" t="s">
        <v>1118</v>
      </c>
      <c r="C274" s="92" t="s">
        <v>354</v>
      </c>
      <c r="D274" s="21" t="s">
        <v>1780</v>
      </c>
      <c r="E274" s="18" t="s">
        <v>630</v>
      </c>
      <c r="F274" s="94" t="s">
        <v>939</v>
      </c>
      <c r="G274" s="24"/>
      <c r="H274" s="24"/>
      <c r="I274" s="21"/>
      <c r="J274" s="24"/>
      <c r="K274" s="21">
        <v>1</v>
      </c>
      <c r="L274" s="21" t="s">
        <v>1167</v>
      </c>
      <c r="M274" s="21"/>
      <c r="N274" s="21"/>
    </row>
    <row r="275" spans="1:14" s="28" customFormat="1" ht="63.75">
      <c r="A275" s="21">
        <v>49</v>
      </c>
      <c r="B275" s="21" t="s">
        <v>1118</v>
      </c>
      <c r="C275" s="92" t="s">
        <v>354</v>
      </c>
      <c r="D275" s="21" t="s">
        <v>1784</v>
      </c>
      <c r="E275" s="18" t="s">
        <v>1168</v>
      </c>
      <c r="F275" s="94" t="s">
        <v>939</v>
      </c>
      <c r="G275" s="24"/>
      <c r="H275" s="24"/>
      <c r="I275" s="21">
        <v>1</v>
      </c>
      <c r="J275" s="24"/>
      <c r="K275" s="21"/>
      <c r="L275" s="21" t="s">
        <v>1169</v>
      </c>
      <c r="M275" s="21"/>
      <c r="N275" s="21"/>
    </row>
    <row r="276" spans="1:14" s="28" customFormat="1" ht="38.25">
      <c r="A276" s="21">
        <v>50</v>
      </c>
      <c r="B276" s="21" t="s">
        <v>1118</v>
      </c>
      <c r="C276" s="92" t="s">
        <v>354</v>
      </c>
      <c r="D276" s="21" t="s">
        <v>1784</v>
      </c>
      <c r="E276" s="18" t="s">
        <v>1170</v>
      </c>
      <c r="F276" s="94" t="s">
        <v>1171</v>
      </c>
      <c r="G276" s="24"/>
      <c r="H276" s="24"/>
      <c r="I276" s="21"/>
      <c r="J276" s="24"/>
      <c r="K276" s="21">
        <v>1</v>
      </c>
      <c r="L276" s="21" t="s">
        <v>1172</v>
      </c>
      <c r="M276" s="21"/>
      <c r="N276" s="21"/>
    </row>
    <row r="277" spans="1:14" s="28" customFormat="1" ht="63.75">
      <c r="A277" s="21">
        <v>51</v>
      </c>
      <c r="B277" s="21" t="s">
        <v>1118</v>
      </c>
      <c r="C277" s="92" t="s">
        <v>382</v>
      </c>
      <c r="D277" s="21" t="s">
        <v>1173</v>
      </c>
      <c r="E277" s="18" t="s">
        <v>356</v>
      </c>
      <c r="F277" s="94" t="s">
        <v>1174</v>
      </c>
      <c r="G277" s="24"/>
      <c r="H277" s="24"/>
      <c r="I277" s="21"/>
      <c r="J277" s="24"/>
      <c r="K277" s="21">
        <v>1</v>
      </c>
      <c r="L277" s="21" t="s">
        <v>340</v>
      </c>
      <c r="M277" s="21"/>
      <c r="N277" s="21"/>
    </row>
    <row r="278" spans="1:14" s="28" customFormat="1" ht="51">
      <c r="A278" s="21">
        <v>52</v>
      </c>
      <c r="B278" s="21" t="s">
        <v>1118</v>
      </c>
      <c r="C278" s="92" t="s">
        <v>382</v>
      </c>
      <c r="D278" s="21" t="s">
        <v>1173</v>
      </c>
      <c r="E278" s="18" t="s">
        <v>630</v>
      </c>
      <c r="F278" s="94" t="s">
        <v>1174</v>
      </c>
      <c r="G278" s="24"/>
      <c r="H278" s="24"/>
      <c r="I278" s="21"/>
      <c r="J278" s="24"/>
      <c r="K278" s="21">
        <v>1</v>
      </c>
      <c r="L278" s="21" t="s">
        <v>784</v>
      </c>
      <c r="M278" s="21"/>
      <c r="N278" s="21"/>
    </row>
    <row r="279" spans="1:14" s="28" customFormat="1">
      <c r="A279" s="21">
        <v>53</v>
      </c>
      <c r="B279" s="21" t="s">
        <v>1118</v>
      </c>
      <c r="C279" s="92" t="s">
        <v>785</v>
      </c>
      <c r="D279" s="21" t="s">
        <v>786</v>
      </c>
      <c r="E279" s="18" t="s">
        <v>787</v>
      </c>
      <c r="F279" s="94" t="s">
        <v>1174</v>
      </c>
      <c r="G279" s="24"/>
      <c r="H279" s="24"/>
      <c r="I279" s="21"/>
      <c r="J279" s="24"/>
      <c r="K279" s="21">
        <v>1</v>
      </c>
      <c r="L279" s="21" t="s">
        <v>788</v>
      </c>
      <c r="M279" s="21"/>
      <c r="N279" s="21"/>
    </row>
    <row r="280" spans="1:14" s="28" customFormat="1" ht="63.75">
      <c r="A280" s="21">
        <v>54</v>
      </c>
      <c r="B280" s="21" t="s">
        <v>1118</v>
      </c>
      <c r="C280" s="92" t="s">
        <v>354</v>
      </c>
      <c r="D280" s="21" t="s">
        <v>789</v>
      </c>
      <c r="E280" s="18" t="s">
        <v>790</v>
      </c>
      <c r="F280" s="94" t="s">
        <v>1174</v>
      </c>
      <c r="G280" s="24"/>
      <c r="H280" s="24"/>
      <c r="I280" s="21"/>
      <c r="J280" s="24"/>
      <c r="K280" s="21">
        <v>1</v>
      </c>
      <c r="L280" s="21" t="s">
        <v>791</v>
      </c>
      <c r="M280" s="21"/>
      <c r="N280" s="21"/>
    </row>
    <row r="281" spans="1:14" s="28" customFormat="1" ht="76.5">
      <c r="A281" s="21">
        <v>55</v>
      </c>
      <c r="B281" s="21" t="s">
        <v>1118</v>
      </c>
      <c r="C281" s="92" t="s">
        <v>354</v>
      </c>
      <c r="D281" s="21" t="s">
        <v>792</v>
      </c>
      <c r="E281" s="18" t="s">
        <v>793</v>
      </c>
      <c r="F281" s="94" t="s">
        <v>60</v>
      </c>
      <c r="G281" s="24"/>
      <c r="H281" s="24">
        <v>1</v>
      </c>
      <c r="I281" s="21"/>
      <c r="J281" s="24"/>
      <c r="K281" s="21"/>
      <c r="L281" s="21" t="s">
        <v>794</v>
      </c>
      <c r="M281" s="21"/>
      <c r="N281" s="21"/>
    </row>
    <row r="282" spans="1:14" s="28" customFormat="1" ht="25.5">
      <c r="A282" s="21">
        <v>56</v>
      </c>
      <c r="B282" s="21" t="s">
        <v>1118</v>
      </c>
      <c r="C282" s="92" t="s">
        <v>785</v>
      </c>
      <c r="D282" s="21" t="s">
        <v>786</v>
      </c>
      <c r="E282" s="18" t="s">
        <v>795</v>
      </c>
      <c r="F282" s="94" t="s">
        <v>323</v>
      </c>
      <c r="G282" s="24"/>
      <c r="H282" s="24"/>
      <c r="I282" s="21"/>
      <c r="J282" s="24">
        <v>1</v>
      </c>
      <c r="K282" s="21"/>
      <c r="L282" s="21" t="s">
        <v>324</v>
      </c>
      <c r="M282" s="21"/>
      <c r="N282" s="21"/>
    </row>
    <row r="283" spans="1:14" s="28" customFormat="1" ht="38.25">
      <c r="A283" s="21">
        <v>57</v>
      </c>
      <c r="B283" s="21" t="s">
        <v>1118</v>
      </c>
      <c r="C283" s="92" t="s">
        <v>354</v>
      </c>
      <c r="D283" s="21" t="s">
        <v>1780</v>
      </c>
      <c r="E283" s="18" t="s">
        <v>630</v>
      </c>
      <c r="F283" s="94" t="s">
        <v>64</v>
      </c>
      <c r="G283" s="24"/>
      <c r="H283" s="24"/>
      <c r="I283" s="21"/>
      <c r="J283" s="24"/>
      <c r="K283" s="21">
        <v>1</v>
      </c>
      <c r="L283" s="21" t="s">
        <v>325</v>
      </c>
      <c r="M283" s="21"/>
      <c r="N283" s="21"/>
    </row>
    <row r="284" spans="1:14" s="28" customFormat="1">
      <c r="A284" s="21">
        <v>58</v>
      </c>
      <c r="B284" s="21" t="s">
        <v>1118</v>
      </c>
      <c r="C284" s="92" t="s">
        <v>382</v>
      </c>
      <c r="D284" s="21" t="s">
        <v>1173</v>
      </c>
      <c r="E284" s="18" t="s">
        <v>326</v>
      </c>
      <c r="F284" s="94" t="s">
        <v>327</v>
      </c>
      <c r="G284" s="24"/>
      <c r="H284" s="24"/>
      <c r="I284" s="21">
        <v>1</v>
      </c>
      <c r="J284" s="24"/>
      <c r="K284" s="21"/>
      <c r="L284" s="21" t="s">
        <v>328</v>
      </c>
      <c r="M284" s="21"/>
      <c r="N284" s="21"/>
    </row>
    <row r="285" spans="1:14" s="28" customFormat="1" ht="38.25">
      <c r="A285" s="21">
        <v>59</v>
      </c>
      <c r="B285" s="21" t="s">
        <v>1118</v>
      </c>
      <c r="C285" s="92" t="s">
        <v>785</v>
      </c>
      <c r="D285" s="21" t="s">
        <v>329</v>
      </c>
      <c r="E285" s="18" t="s">
        <v>630</v>
      </c>
      <c r="F285" s="94" t="s">
        <v>327</v>
      </c>
      <c r="G285" s="24"/>
      <c r="H285" s="24"/>
      <c r="I285" s="21"/>
      <c r="J285" s="24"/>
      <c r="K285" s="21">
        <v>1</v>
      </c>
      <c r="L285" s="21" t="s">
        <v>1166</v>
      </c>
      <c r="M285" s="21"/>
      <c r="N285" s="21"/>
    </row>
    <row r="286" spans="1:14" s="28" customFormat="1" ht="25.5">
      <c r="A286" s="21">
        <v>60</v>
      </c>
      <c r="B286" s="21" t="s">
        <v>1118</v>
      </c>
      <c r="C286" s="92" t="s">
        <v>354</v>
      </c>
      <c r="D286" s="21" t="s">
        <v>194</v>
      </c>
      <c r="E286" s="18" t="s">
        <v>630</v>
      </c>
      <c r="F286" s="94" t="s">
        <v>195</v>
      </c>
      <c r="G286" s="24"/>
      <c r="H286" s="24"/>
      <c r="I286" s="21"/>
      <c r="J286" s="24"/>
      <c r="K286" s="21">
        <v>1</v>
      </c>
      <c r="L286" s="21" t="s">
        <v>196</v>
      </c>
      <c r="M286" s="21"/>
      <c r="N286" s="21"/>
    </row>
    <row r="287" spans="1:14" s="28" customFormat="1" ht="25.5">
      <c r="A287" s="21">
        <v>61</v>
      </c>
      <c r="B287" s="21" t="s">
        <v>1118</v>
      </c>
      <c r="C287" s="92" t="s">
        <v>785</v>
      </c>
      <c r="D287" s="21" t="s">
        <v>197</v>
      </c>
      <c r="E287" s="18" t="s">
        <v>630</v>
      </c>
      <c r="F287" s="94" t="s">
        <v>198</v>
      </c>
      <c r="G287" s="24"/>
      <c r="H287" s="24"/>
      <c r="I287" s="21"/>
      <c r="J287" s="24"/>
      <c r="K287" s="21">
        <v>1</v>
      </c>
      <c r="L287" s="21" t="s">
        <v>199</v>
      </c>
      <c r="M287" s="21"/>
      <c r="N287" s="21"/>
    </row>
    <row r="288" spans="1:14" s="28" customFormat="1" ht="38.25">
      <c r="A288" s="21">
        <v>62</v>
      </c>
      <c r="B288" s="21" t="s">
        <v>1118</v>
      </c>
      <c r="C288" s="92" t="s">
        <v>785</v>
      </c>
      <c r="D288" s="21" t="s">
        <v>197</v>
      </c>
      <c r="E288" s="18" t="s">
        <v>200</v>
      </c>
      <c r="F288" s="94" t="s">
        <v>198</v>
      </c>
      <c r="G288" s="24"/>
      <c r="H288" s="24"/>
      <c r="I288" s="21"/>
      <c r="J288" s="24">
        <v>1</v>
      </c>
      <c r="K288" s="21"/>
      <c r="L288" s="21" t="s">
        <v>201</v>
      </c>
      <c r="M288" s="21"/>
      <c r="N288" s="21"/>
    </row>
    <row r="289" spans="1:14" s="28" customFormat="1" ht="51">
      <c r="A289" s="21">
        <v>63</v>
      </c>
      <c r="B289" s="21" t="s">
        <v>1118</v>
      </c>
      <c r="C289" s="92" t="s">
        <v>354</v>
      </c>
      <c r="D289" s="21" t="s">
        <v>1780</v>
      </c>
      <c r="E289" s="18" t="s">
        <v>202</v>
      </c>
      <c r="F289" s="94" t="s">
        <v>203</v>
      </c>
      <c r="G289" s="24"/>
      <c r="H289" s="24"/>
      <c r="I289" s="21">
        <v>1</v>
      </c>
      <c r="J289" s="24"/>
      <c r="K289" s="21"/>
      <c r="L289" s="21" t="s">
        <v>1036</v>
      </c>
      <c r="M289" s="21"/>
      <c r="N289" s="21"/>
    </row>
    <row r="290" spans="1:14" s="28" customFormat="1" ht="25.5">
      <c r="A290" s="21">
        <v>64</v>
      </c>
      <c r="B290" s="21" t="s">
        <v>1118</v>
      </c>
      <c r="C290" s="92" t="s">
        <v>382</v>
      </c>
      <c r="D290" s="21" t="s">
        <v>1037</v>
      </c>
      <c r="E290" s="18" t="s">
        <v>630</v>
      </c>
      <c r="F290" s="94" t="s">
        <v>1038</v>
      </c>
      <c r="G290" s="24"/>
      <c r="H290" s="24"/>
      <c r="I290" s="21"/>
      <c r="J290" s="24"/>
      <c r="K290" s="21">
        <v>1</v>
      </c>
      <c r="L290" s="21" t="s">
        <v>263</v>
      </c>
      <c r="M290" s="21"/>
      <c r="N290" s="21"/>
    </row>
    <row r="291" spans="1:14" s="28" customFormat="1" ht="25.5">
      <c r="A291" s="21">
        <v>65</v>
      </c>
      <c r="B291" s="21" t="s">
        <v>1118</v>
      </c>
      <c r="C291" s="92" t="s">
        <v>382</v>
      </c>
      <c r="D291" s="21" t="s">
        <v>1782</v>
      </c>
      <c r="E291" s="18" t="s">
        <v>264</v>
      </c>
      <c r="F291" s="94" t="s">
        <v>1038</v>
      </c>
      <c r="G291" s="24"/>
      <c r="H291" s="24"/>
      <c r="I291" s="21">
        <v>1</v>
      </c>
      <c r="J291" s="24"/>
      <c r="K291" s="21"/>
      <c r="L291" s="21" t="s">
        <v>328</v>
      </c>
      <c r="M291" s="21"/>
      <c r="N291" s="21"/>
    </row>
    <row r="292" spans="1:14" s="28" customFormat="1" ht="25.5">
      <c r="A292" s="21">
        <v>66</v>
      </c>
      <c r="B292" s="21" t="s">
        <v>1118</v>
      </c>
      <c r="C292" s="92" t="s">
        <v>785</v>
      </c>
      <c r="D292" s="21" t="s">
        <v>329</v>
      </c>
      <c r="E292" s="18" t="s">
        <v>630</v>
      </c>
      <c r="F292" s="94" t="s">
        <v>1038</v>
      </c>
      <c r="G292" s="24"/>
      <c r="H292" s="24"/>
      <c r="I292" s="21"/>
      <c r="J292" s="24"/>
      <c r="K292" s="21">
        <v>1</v>
      </c>
      <c r="L292" s="21" t="s">
        <v>265</v>
      </c>
      <c r="M292" s="21"/>
      <c r="N292" s="21"/>
    </row>
    <row r="293" spans="1:14" s="28" customFormat="1" ht="38.25">
      <c r="A293" s="21">
        <v>67</v>
      </c>
      <c r="B293" s="21" t="s">
        <v>1118</v>
      </c>
      <c r="C293" s="92" t="s">
        <v>1772</v>
      </c>
      <c r="D293" s="21" t="s">
        <v>1773</v>
      </c>
      <c r="E293" s="18" t="s">
        <v>633</v>
      </c>
      <c r="F293" s="94" t="s">
        <v>266</v>
      </c>
      <c r="G293" s="24"/>
      <c r="H293" s="24"/>
      <c r="I293" s="21"/>
      <c r="J293" s="24"/>
      <c r="K293" s="21">
        <v>1</v>
      </c>
      <c r="L293" s="21" t="s">
        <v>267</v>
      </c>
      <c r="M293" s="21"/>
      <c r="N293" s="21"/>
    </row>
    <row r="294" spans="1:14" s="28" customFormat="1">
      <c r="A294" s="21">
        <v>68</v>
      </c>
      <c r="B294" s="21" t="s">
        <v>1118</v>
      </c>
      <c r="C294" s="92" t="s">
        <v>382</v>
      </c>
      <c r="D294" s="21" t="s">
        <v>835</v>
      </c>
      <c r="E294" s="18" t="s">
        <v>356</v>
      </c>
      <c r="F294" s="94" t="s">
        <v>68</v>
      </c>
      <c r="G294" s="24"/>
      <c r="H294" s="24"/>
      <c r="I294" s="21"/>
      <c r="J294" s="24"/>
      <c r="K294" s="21">
        <v>1</v>
      </c>
      <c r="L294" s="21" t="s">
        <v>1065</v>
      </c>
      <c r="M294" s="21"/>
      <c r="N294" s="21"/>
    </row>
    <row r="295" spans="1:14" s="28" customFormat="1" ht="63.75">
      <c r="A295" s="21">
        <v>69</v>
      </c>
      <c r="B295" s="21" t="s">
        <v>1118</v>
      </c>
      <c r="C295" s="92" t="s">
        <v>354</v>
      </c>
      <c r="D295" s="21" t="s">
        <v>627</v>
      </c>
      <c r="E295" s="18" t="s">
        <v>268</v>
      </c>
      <c r="F295" s="94" t="s">
        <v>68</v>
      </c>
      <c r="G295" s="24"/>
      <c r="H295" s="24"/>
      <c r="I295" s="21"/>
      <c r="J295" s="24"/>
      <c r="K295" s="21">
        <v>1</v>
      </c>
      <c r="L295" s="21" t="s">
        <v>269</v>
      </c>
      <c r="M295" s="21"/>
      <c r="N295" s="21"/>
    </row>
    <row r="296" spans="1:14" s="28" customFormat="1" ht="51">
      <c r="A296" s="21">
        <v>70</v>
      </c>
      <c r="B296" s="21" t="s">
        <v>1118</v>
      </c>
      <c r="C296" s="92" t="s">
        <v>354</v>
      </c>
      <c r="D296" s="21" t="s">
        <v>855</v>
      </c>
      <c r="E296" s="18" t="s">
        <v>270</v>
      </c>
      <c r="F296" s="94" t="s">
        <v>271</v>
      </c>
      <c r="G296" s="24"/>
      <c r="H296" s="24"/>
      <c r="I296" s="21">
        <v>1</v>
      </c>
      <c r="J296" s="24"/>
      <c r="K296" s="21"/>
      <c r="L296" s="21" t="s">
        <v>737</v>
      </c>
      <c r="M296" s="21"/>
      <c r="N296" s="21"/>
    </row>
    <row r="297" spans="1:14" s="28" customFormat="1">
      <c r="A297" s="21">
        <v>71</v>
      </c>
      <c r="B297" s="21" t="s">
        <v>1118</v>
      </c>
      <c r="C297" s="92" t="s">
        <v>785</v>
      </c>
      <c r="D297" s="21" t="s">
        <v>379</v>
      </c>
      <c r="E297" s="18" t="s">
        <v>1486</v>
      </c>
      <c r="F297" s="94" t="s">
        <v>271</v>
      </c>
      <c r="G297" s="24"/>
      <c r="H297" s="24"/>
      <c r="I297" s="21"/>
      <c r="J297" s="24"/>
      <c r="K297" s="21">
        <v>1</v>
      </c>
      <c r="L297" s="21" t="s">
        <v>738</v>
      </c>
      <c r="M297" s="21"/>
      <c r="N297" s="21"/>
    </row>
    <row r="298" spans="1:14" s="28" customFormat="1">
      <c r="A298" s="21">
        <v>72</v>
      </c>
      <c r="B298" s="21" t="s">
        <v>1118</v>
      </c>
      <c r="C298" s="92" t="s">
        <v>354</v>
      </c>
      <c r="D298" s="21" t="s">
        <v>838</v>
      </c>
      <c r="E298" s="18" t="s">
        <v>739</v>
      </c>
      <c r="F298" s="94" t="s">
        <v>71</v>
      </c>
      <c r="G298" s="24"/>
      <c r="H298" s="24"/>
      <c r="I298" s="21"/>
      <c r="J298" s="24"/>
      <c r="K298" s="21">
        <v>1</v>
      </c>
      <c r="L298" s="21" t="s">
        <v>738</v>
      </c>
      <c r="M298" s="21"/>
      <c r="N298" s="21"/>
    </row>
    <row r="299" spans="1:14" s="28" customFormat="1">
      <c r="A299" s="21">
        <v>73</v>
      </c>
      <c r="B299" s="21" t="s">
        <v>1118</v>
      </c>
      <c r="C299" s="92" t="s">
        <v>785</v>
      </c>
      <c r="D299" s="21" t="s">
        <v>359</v>
      </c>
      <c r="E299" s="18" t="s">
        <v>740</v>
      </c>
      <c r="F299" s="94" t="s">
        <v>741</v>
      </c>
      <c r="G299" s="24"/>
      <c r="H299" s="24"/>
      <c r="I299" s="21"/>
      <c r="J299" s="24"/>
      <c r="K299" s="21">
        <v>1</v>
      </c>
      <c r="L299" s="21" t="s">
        <v>738</v>
      </c>
      <c r="M299" s="21"/>
      <c r="N299" s="21"/>
    </row>
    <row r="300" spans="1:14" s="28" customFormat="1" ht="38.25">
      <c r="A300" s="21">
        <v>74</v>
      </c>
      <c r="B300" s="21" t="s">
        <v>1118</v>
      </c>
      <c r="C300" s="92" t="s">
        <v>785</v>
      </c>
      <c r="D300" s="21" t="s">
        <v>379</v>
      </c>
      <c r="E300" s="18" t="s">
        <v>630</v>
      </c>
      <c r="F300" s="94" t="s">
        <v>545</v>
      </c>
      <c r="G300" s="24"/>
      <c r="H300" s="24"/>
      <c r="I300" s="21"/>
      <c r="J300" s="24"/>
      <c r="K300" s="21">
        <v>1</v>
      </c>
      <c r="L300" s="21" t="s">
        <v>742</v>
      </c>
      <c r="M300" s="21"/>
      <c r="N300" s="21"/>
    </row>
    <row r="301" spans="1:14" s="28" customFormat="1" ht="25.5">
      <c r="A301" s="21">
        <v>75</v>
      </c>
      <c r="B301" s="21" t="s">
        <v>1118</v>
      </c>
      <c r="C301" s="92" t="s">
        <v>354</v>
      </c>
      <c r="D301" s="21" t="s">
        <v>743</v>
      </c>
      <c r="E301" s="18" t="s">
        <v>744</v>
      </c>
      <c r="F301" s="94" t="s">
        <v>745</v>
      </c>
      <c r="G301" s="24"/>
      <c r="H301" s="24"/>
      <c r="I301" s="21"/>
      <c r="J301" s="24"/>
      <c r="K301" s="21">
        <v>1</v>
      </c>
      <c r="L301" s="21" t="s">
        <v>746</v>
      </c>
      <c r="M301" s="21"/>
      <c r="N301" s="21"/>
    </row>
    <row r="302" spans="1:14" s="28" customFormat="1" ht="38.25">
      <c r="A302" s="21">
        <v>76</v>
      </c>
      <c r="B302" s="21" t="s">
        <v>1118</v>
      </c>
      <c r="C302" s="92" t="s">
        <v>851</v>
      </c>
      <c r="D302" s="21" t="s">
        <v>383</v>
      </c>
      <c r="E302" s="18" t="s">
        <v>747</v>
      </c>
      <c r="F302" s="94" t="s">
        <v>1072</v>
      </c>
      <c r="G302" s="24"/>
      <c r="H302" s="24"/>
      <c r="I302" s="21"/>
      <c r="J302" s="24">
        <v>1</v>
      </c>
      <c r="K302" s="21"/>
      <c r="L302" s="21" t="s">
        <v>748</v>
      </c>
      <c r="M302" s="21"/>
      <c r="N302" s="21"/>
    </row>
    <row r="303" spans="1:14" s="28" customFormat="1" ht="38.25">
      <c r="A303" s="21">
        <v>77</v>
      </c>
      <c r="B303" s="21" t="s">
        <v>1118</v>
      </c>
      <c r="C303" s="92" t="s">
        <v>851</v>
      </c>
      <c r="D303" s="21" t="s">
        <v>749</v>
      </c>
      <c r="E303" s="18" t="s">
        <v>852</v>
      </c>
      <c r="F303" s="94" t="s">
        <v>750</v>
      </c>
      <c r="G303" s="24"/>
      <c r="H303" s="24"/>
      <c r="I303" s="21"/>
      <c r="J303" s="24"/>
      <c r="K303" s="21">
        <v>1</v>
      </c>
      <c r="L303" s="21" t="s">
        <v>1284</v>
      </c>
      <c r="M303" s="21"/>
      <c r="N303" s="21"/>
    </row>
    <row r="304" spans="1:14" s="28" customFormat="1">
      <c r="A304" s="21">
        <v>78</v>
      </c>
      <c r="B304" s="21" t="s">
        <v>1118</v>
      </c>
      <c r="C304" s="92" t="s">
        <v>851</v>
      </c>
      <c r="D304" s="21" t="s">
        <v>385</v>
      </c>
      <c r="E304" s="18" t="s">
        <v>740</v>
      </c>
      <c r="F304" s="94" t="s">
        <v>750</v>
      </c>
      <c r="G304" s="24"/>
      <c r="H304" s="24"/>
      <c r="I304" s="21"/>
      <c r="J304" s="24"/>
      <c r="K304" s="21">
        <v>1</v>
      </c>
      <c r="L304" s="21" t="s">
        <v>738</v>
      </c>
      <c r="M304" s="21"/>
      <c r="N304" s="21"/>
    </row>
    <row r="305" spans="1:16" s="28" customFormat="1">
      <c r="A305" s="21">
        <v>79</v>
      </c>
      <c r="B305" s="109" t="s">
        <v>1118</v>
      </c>
      <c r="C305" s="110" t="s">
        <v>382</v>
      </c>
      <c r="D305" s="110" t="s">
        <v>1285</v>
      </c>
      <c r="E305" s="110" t="s">
        <v>740</v>
      </c>
      <c r="F305" s="111" t="s">
        <v>1286</v>
      </c>
      <c r="G305" s="109"/>
      <c r="H305" s="109"/>
      <c r="I305" s="109"/>
      <c r="J305" s="109"/>
      <c r="K305" s="109">
        <v>1</v>
      </c>
      <c r="L305" s="110" t="s">
        <v>1065</v>
      </c>
      <c r="M305" s="109"/>
      <c r="N305" s="109"/>
      <c r="O305" s="112"/>
      <c r="P305" s="112"/>
    </row>
    <row r="306" spans="1:16" s="28" customFormat="1">
      <c r="A306" s="21">
        <v>80</v>
      </c>
      <c r="B306" s="109" t="s">
        <v>1118</v>
      </c>
      <c r="C306" s="110" t="s">
        <v>354</v>
      </c>
      <c r="D306" s="110" t="s">
        <v>1287</v>
      </c>
      <c r="E306" s="110" t="s">
        <v>633</v>
      </c>
      <c r="F306" s="111" t="s">
        <v>1288</v>
      </c>
      <c r="G306" s="109"/>
      <c r="H306" s="109"/>
      <c r="I306" s="109"/>
      <c r="J306" s="109"/>
      <c r="K306" s="109">
        <v>1</v>
      </c>
      <c r="L306" s="110" t="s">
        <v>1065</v>
      </c>
      <c r="M306" s="109"/>
      <c r="N306" s="109"/>
      <c r="O306" s="112"/>
      <c r="P306" s="112"/>
    </row>
    <row r="307" spans="1:16" s="28" customFormat="1" ht="89.25">
      <c r="A307" s="21">
        <v>81</v>
      </c>
      <c r="B307" s="109" t="s">
        <v>1118</v>
      </c>
      <c r="C307" s="110" t="s">
        <v>354</v>
      </c>
      <c r="D307" s="110" t="s">
        <v>1784</v>
      </c>
      <c r="E307" s="110" t="s">
        <v>1289</v>
      </c>
      <c r="F307" s="111" t="s">
        <v>1290</v>
      </c>
      <c r="G307" s="109"/>
      <c r="H307" s="109"/>
      <c r="I307" s="109">
        <v>1</v>
      </c>
      <c r="J307" s="109"/>
      <c r="K307" s="109"/>
      <c r="L307" s="110" t="s">
        <v>1250</v>
      </c>
      <c r="M307" s="109"/>
      <c r="N307" s="109"/>
      <c r="O307" s="112"/>
      <c r="P307" s="112"/>
    </row>
    <row r="308" spans="1:16" s="28" customFormat="1" ht="25.5">
      <c r="A308" s="21">
        <v>82</v>
      </c>
      <c r="B308" s="109" t="s">
        <v>1118</v>
      </c>
      <c r="C308" s="110" t="s">
        <v>1772</v>
      </c>
      <c r="D308" s="110" t="s">
        <v>1251</v>
      </c>
      <c r="E308" s="110" t="s">
        <v>630</v>
      </c>
      <c r="F308" s="111" t="s">
        <v>209</v>
      </c>
      <c r="G308" s="109"/>
      <c r="H308" s="109"/>
      <c r="I308" s="109"/>
      <c r="J308" s="109"/>
      <c r="K308" s="109">
        <v>1</v>
      </c>
      <c r="L308" s="110" t="s">
        <v>1065</v>
      </c>
      <c r="M308" s="109"/>
      <c r="N308" s="109"/>
      <c r="O308" s="112"/>
      <c r="P308" s="112"/>
    </row>
    <row r="309" spans="1:16" s="28" customFormat="1" ht="51">
      <c r="A309" s="21">
        <v>83</v>
      </c>
      <c r="B309" s="109" t="s">
        <v>1118</v>
      </c>
      <c r="C309" s="110" t="s">
        <v>354</v>
      </c>
      <c r="D309" s="110" t="s">
        <v>1784</v>
      </c>
      <c r="E309" s="110" t="s">
        <v>1252</v>
      </c>
      <c r="F309" s="111" t="s">
        <v>1253</v>
      </c>
      <c r="G309" s="109"/>
      <c r="H309" s="109"/>
      <c r="I309" s="109">
        <v>1</v>
      </c>
      <c r="J309" s="109"/>
      <c r="K309" s="109"/>
      <c r="L309" s="110" t="s">
        <v>1254</v>
      </c>
      <c r="M309" s="109"/>
      <c r="N309" s="109"/>
      <c r="O309" s="112"/>
      <c r="P309" s="112"/>
    </row>
    <row r="310" spans="1:16" s="28" customFormat="1" ht="63.75">
      <c r="A310" s="21">
        <v>84</v>
      </c>
      <c r="B310" s="109" t="s">
        <v>1118</v>
      </c>
      <c r="C310" s="110" t="s">
        <v>354</v>
      </c>
      <c r="D310" s="110" t="s">
        <v>1784</v>
      </c>
      <c r="E310" s="110" t="s">
        <v>1255</v>
      </c>
      <c r="F310" s="111" t="s">
        <v>1253</v>
      </c>
      <c r="G310" s="109"/>
      <c r="H310" s="109"/>
      <c r="I310" s="109"/>
      <c r="J310" s="109"/>
      <c r="K310" s="109">
        <v>1</v>
      </c>
      <c r="L310" s="113" t="s">
        <v>1256</v>
      </c>
      <c r="M310" s="109"/>
      <c r="N310" s="109"/>
      <c r="O310" s="112"/>
      <c r="P310" s="112"/>
    </row>
    <row r="311" spans="1:16" s="28" customFormat="1" ht="25.5">
      <c r="A311" s="21">
        <v>85</v>
      </c>
      <c r="B311" s="109" t="s">
        <v>1118</v>
      </c>
      <c r="C311" s="110" t="s">
        <v>1772</v>
      </c>
      <c r="D311" s="110" t="s">
        <v>1251</v>
      </c>
      <c r="E311" s="110" t="s">
        <v>630</v>
      </c>
      <c r="F311" s="111" t="s">
        <v>1253</v>
      </c>
      <c r="G311" s="109"/>
      <c r="H311" s="109"/>
      <c r="I311" s="109"/>
      <c r="J311" s="109"/>
      <c r="K311" s="109">
        <v>1</v>
      </c>
      <c r="L311" s="110" t="s">
        <v>1065</v>
      </c>
      <c r="M311" s="109"/>
      <c r="N311" s="109"/>
      <c r="O311" s="112"/>
      <c r="P311" s="112"/>
    </row>
    <row r="312" spans="1:16" s="28" customFormat="1" ht="63.75">
      <c r="A312" s="21">
        <v>86</v>
      </c>
      <c r="B312" s="109" t="s">
        <v>1118</v>
      </c>
      <c r="C312" s="110" t="s">
        <v>1772</v>
      </c>
      <c r="D312" s="110" t="s">
        <v>1251</v>
      </c>
      <c r="E312" s="110" t="s">
        <v>1257</v>
      </c>
      <c r="F312" s="111" t="s">
        <v>1380</v>
      </c>
      <c r="G312" s="109"/>
      <c r="H312" s="109"/>
      <c r="I312" s="109"/>
      <c r="J312" s="109">
        <v>1</v>
      </c>
      <c r="K312" s="109"/>
      <c r="L312" s="114" t="s">
        <v>1258</v>
      </c>
      <c r="M312" s="109"/>
      <c r="N312" s="109"/>
      <c r="O312" s="112"/>
      <c r="P312" s="112"/>
    </row>
    <row r="313" spans="1:16" s="28" customFormat="1" ht="51">
      <c r="A313" s="21">
        <v>87</v>
      </c>
      <c r="B313" s="109" t="s">
        <v>1118</v>
      </c>
      <c r="C313" s="110" t="s">
        <v>1259</v>
      </c>
      <c r="D313" s="110" t="s">
        <v>855</v>
      </c>
      <c r="E313" s="110" t="s">
        <v>1260</v>
      </c>
      <c r="F313" s="111" t="s">
        <v>1389</v>
      </c>
      <c r="G313" s="109"/>
      <c r="H313" s="109"/>
      <c r="I313" s="109"/>
      <c r="J313" s="109">
        <v>1</v>
      </c>
      <c r="K313" s="109"/>
      <c r="L313" s="110" t="s">
        <v>1261</v>
      </c>
      <c r="M313" s="109"/>
      <c r="N313" s="109"/>
      <c r="O313" s="112"/>
      <c r="P313" s="112"/>
    </row>
    <row r="314" spans="1:16" s="28" customFormat="1" ht="76.5">
      <c r="A314" s="21">
        <v>88</v>
      </c>
      <c r="B314" s="109" t="s">
        <v>1118</v>
      </c>
      <c r="C314" s="110" t="s">
        <v>851</v>
      </c>
      <c r="D314" s="110" t="s">
        <v>1262</v>
      </c>
      <c r="E314" s="110" t="s">
        <v>1263</v>
      </c>
      <c r="F314" s="111" t="s">
        <v>1264</v>
      </c>
      <c r="G314" s="109"/>
      <c r="H314" s="109"/>
      <c r="I314" s="109"/>
      <c r="J314" s="109"/>
      <c r="K314" s="109">
        <v>1</v>
      </c>
      <c r="L314" s="110" t="s">
        <v>1265</v>
      </c>
      <c r="M314" s="109"/>
      <c r="N314" s="109"/>
      <c r="O314" s="112"/>
      <c r="P314" s="112"/>
    </row>
    <row r="315" spans="1:16" s="28" customFormat="1" ht="38.25">
      <c r="A315" s="21">
        <v>89</v>
      </c>
      <c r="B315" s="109" t="s">
        <v>1118</v>
      </c>
      <c r="C315" s="110" t="s">
        <v>1259</v>
      </c>
      <c r="D315" s="110" t="s">
        <v>838</v>
      </c>
      <c r="E315" s="110" t="s">
        <v>1266</v>
      </c>
      <c r="F315" s="111" t="s">
        <v>397</v>
      </c>
      <c r="G315" s="109"/>
      <c r="H315" s="109"/>
      <c r="I315" s="109">
        <v>1</v>
      </c>
      <c r="J315" s="109"/>
      <c r="K315" s="109"/>
      <c r="L315" s="110" t="s">
        <v>1267</v>
      </c>
      <c r="M315" s="109"/>
      <c r="N315" s="109"/>
      <c r="O315" s="112"/>
      <c r="P315" s="112"/>
    </row>
    <row r="316" spans="1:16" s="28" customFormat="1">
      <c r="A316" s="21">
        <v>90</v>
      </c>
      <c r="B316" s="109" t="s">
        <v>1118</v>
      </c>
      <c r="C316" s="110" t="s">
        <v>1259</v>
      </c>
      <c r="D316" s="110" t="s">
        <v>627</v>
      </c>
      <c r="E316" s="110" t="s">
        <v>790</v>
      </c>
      <c r="F316" s="111" t="s">
        <v>1268</v>
      </c>
      <c r="G316" s="109"/>
      <c r="H316" s="109"/>
      <c r="I316" s="109"/>
      <c r="J316" s="109"/>
      <c r="K316" s="109">
        <v>1</v>
      </c>
      <c r="L316" s="110"/>
      <c r="M316" s="109"/>
      <c r="N316" s="109"/>
      <c r="O316" s="112"/>
      <c r="P316" s="112"/>
    </row>
    <row r="317" spans="1:16" s="28" customFormat="1">
      <c r="A317" s="21">
        <v>91</v>
      </c>
      <c r="B317" s="109" t="s">
        <v>1118</v>
      </c>
      <c r="C317" s="110" t="s">
        <v>851</v>
      </c>
      <c r="D317" s="110" t="s">
        <v>383</v>
      </c>
      <c r="E317" s="110" t="s">
        <v>630</v>
      </c>
      <c r="F317" s="111" t="s">
        <v>1070</v>
      </c>
      <c r="G317" s="109"/>
      <c r="H317" s="109"/>
      <c r="I317" s="109"/>
      <c r="J317" s="109"/>
      <c r="K317" s="109">
        <v>1</v>
      </c>
      <c r="L317" s="110"/>
      <c r="M317" s="109"/>
      <c r="N317" s="109"/>
      <c r="O317" s="112"/>
      <c r="P317" s="112"/>
    </row>
    <row r="318" spans="1:16" s="28" customFormat="1" ht="25.5">
      <c r="A318" s="21">
        <v>92</v>
      </c>
      <c r="B318" s="109" t="s">
        <v>1118</v>
      </c>
      <c r="C318" s="110" t="s">
        <v>851</v>
      </c>
      <c r="D318" s="110" t="s">
        <v>1801</v>
      </c>
      <c r="E318" s="110" t="s">
        <v>1269</v>
      </c>
      <c r="F318" s="111" t="s">
        <v>1270</v>
      </c>
      <c r="G318" s="109"/>
      <c r="H318" s="109"/>
      <c r="I318" s="109">
        <v>1</v>
      </c>
      <c r="J318" s="109"/>
      <c r="K318" s="109"/>
      <c r="L318" s="110" t="s">
        <v>1295</v>
      </c>
      <c r="M318" s="109"/>
      <c r="N318" s="109"/>
      <c r="O318" s="112"/>
      <c r="P318" s="112"/>
    </row>
    <row r="319" spans="1:16" s="28" customFormat="1" ht="51">
      <c r="A319" s="21">
        <v>93</v>
      </c>
      <c r="B319" s="109" t="s">
        <v>1118</v>
      </c>
      <c r="C319" s="110" t="s">
        <v>851</v>
      </c>
      <c r="D319" s="110" t="s">
        <v>1801</v>
      </c>
      <c r="E319" s="110" t="s">
        <v>1296</v>
      </c>
      <c r="F319" s="115" t="s">
        <v>188</v>
      </c>
      <c r="G319" s="109"/>
      <c r="H319" s="109">
        <v>1</v>
      </c>
      <c r="I319" s="109"/>
      <c r="J319" s="109"/>
      <c r="K319" s="109"/>
      <c r="L319" s="110" t="s">
        <v>1314</v>
      </c>
      <c r="M319" s="109"/>
      <c r="N319" s="109"/>
      <c r="O319" s="112"/>
      <c r="P319" s="112"/>
    </row>
    <row r="320" spans="1:16" s="28" customFormat="1" ht="51">
      <c r="A320" s="21">
        <v>94</v>
      </c>
      <c r="B320" s="109" t="s">
        <v>1118</v>
      </c>
      <c r="C320" s="110" t="s">
        <v>354</v>
      </c>
      <c r="D320" s="110" t="s">
        <v>855</v>
      </c>
      <c r="E320" s="110" t="s">
        <v>1297</v>
      </c>
      <c r="F320" s="115" t="s">
        <v>1616</v>
      </c>
      <c r="G320" s="109"/>
      <c r="H320" s="109"/>
      <c r="I320" s="109"/>
      <c r="J320" s="109">
        <v>1</v>
      </c>
      <c r="K320" s="109"/>
      <c r="L320" s="110" t="s">
        <v>1479</v>
      </c>
      <c r="M320" s="109"/>
      <c r="N320" s="109"/>
      <c r="O320" s="112"/>
      <c r="P320" s="112"/>
    </row>
    <row r="321" spans="1:16" s="28" customFormat="1">
      <c r="A321" s="21">
        <v>94</v>
      </c>
      <c r="B321" s="109" t="s">
        <v>1118</v>
      </c>
      <c r="C321" s="110" t="s">
        <v>637</v>
      </c>
      <c r="D321" s="110" t="s">
        <v>622</v>
      </c>
      <c r="E321" s="110" t="s">
        <v>1298</v>
      </c>
      <c r="F321" s="115" t="s">
        <v>1480</v>
      </c>
      <c r="G321" s="109"/>
      <c r="H321" s="109"/>
      <c r="I321" s="109"/>
      <c r="J321" s="109">
        <v>1</v>
      </c>
      <c r="K321" s="109"/>
      <c r="L321" s="110"/>
      <c r="M321" s="109"/>
      <c r="N321" s="109"/>
      <c r="O321" s="112"/>
      <c r="P321" s="112"/>
    </row>
    <row r="322" spans="1:16" s="28" customFormat="1" ht="51">
      <c r="A322" s="21">
        <v>95</v>
      </c>
      <c r="B322" s="109" t="s">
        <v>1118</v>
      </c>
      <c r="C322" s="110" t="s">
        <v>1259</v>
      </c>
      <c r="D322" s="110" t="s">
        <v>855</v>
      </c>
      <c r="E322" s="110" t="s">
        <v>1299</v>
      </c>
      <c r="F322" s="115" t="s">
        <v>1481</v>
      </c>
      <c r="G322" s="109"/>
      <c r="H322" s="109"/>
      <c r="I322" s="109">
        <v>1</v>
      </c>
      <c r="J322" s="109"/>
      <c r="K322" s="109"/>
      <c r="L322" s="110" t="s">
        <v>361</v>
      </c>
      <c r="M322" s="109"/>
      <c r="N322" s="109"/>
      <c r="O322" s="112"/>
      <c r="P322" s="112"/>
    </row>
    <row r="323" spans="1:16" s="28" customFormat="1" ht="38.25">
      <c r="A323" s="21">
        <v>96</v>
      </c>
      <c r="B323" s="109" t="s">
        <v>1118</v>
      </c>
      <c r="C323" s="110" t="s">
        <v>354</v>
      </c>
      <c r="D323" s="110" t="s">
        <v>1287</v>
      </c>
      <c r="E323" s="110" t="s">
        <v>633</v>
      </c>
      <c r="F323" s="115" t="s">
        <v>362</v>
      </c>
      <c r="G323" s="109"/>
      <c r="H323" s="109"/>
      <c r="I323" s="109"/>
      <c r="J323" s="109"/>
      <c r="K323" s="109">
        <v>1</v>
      </c>
      <c r="L323" s="110" t="s">
        <v>363</v>
      </c>
      <c r="M323" s="109"/>
      <c r="N323" s="109"/>
      <c r="O323" s="112"/>
      <c r="P323" s="112"/>
    </row>
    <row r="324" spans="1:16" s="28" customFormat="1">
      <c r="A324" s="21">
        <v>97</v>
      </c>
      <c r="B324" s="109" t="s">
        <v>1118</v>
      </c>
      <c r="C324" s="110" t="s">
        <v>785</v>
      </c>
      <c r="D324" s="110" t="s">
        <v>851</v>
      </c>
      <c r="E324" s="110" t="s">
        <v>630</v>
      </c>
      <c r="F324" s="115" t="s">
        <v>364</v>
      </c>
      <c r="G324" s="109"/>
      <c r="H324" s="109"/>
      <c r="I324" s="109"/>
      <c r="J324" s="109"/>
      <c r="K324" s="109">
        <v>1</v>
      </c>
      <c r="L324" s="110" t="s">
        <v>394</v>
      </c>
      <c r="M324" s="109"/>
      <c r="N324" s="109"/>
      <c r="O324" s="112"/>
      <c r="P324" s="112"/>
    </row>
    <row r="325" spans="1:16" s="28" customFormat="1" ht="51">
      <c r="A325" s="21">
        <v>98</v>
      </c>
      <c r="B325" s="109" t="s">
        <v>1118</v>
      </c>
      <c r="C325" s="110" t="s">
        <v>785</v>
      </c>
      <c r="D325" s="110" t="s">
        <v>379</v>
      </c>
      <c r="E325" s="110" t="s">
        <v>1300</v>
      </c>
      <c r="F325" s="115" t="s">
        <v>365</v>
      </c>
      <c r="G325" s="109"/>
      <c r="H325" s="109"/>
      <c r="I325" s="109">
        <v>1</v>
      </c>
      <c r="J325" s="109"/>
      <c r="K325" s="109"/>
      <c r="L325" s="110" t="s">
        <v>276</v>
      </c>
      <c r="M325" s="109"/>
      <c r="N325" s="109"/>
      <c r="O325" s="112"/>
      <c r="P325" s="112"/>
    </row>
    <row r="326" spans="1:16">
      <c r="A326" s="4">
        <v>100</v>
      </c>
      <c r="B326" s="109" t="s">
        <v>1118</v>
      </c>
      <c r="C326" s="8" t="s">
        <v>851</v>
      </c>
      <c r="D326" s="8" t="s">
        <v>1301</v>
      </c>
      <c r="E326" s="6" t="s">
        <v>1302</v>
      </c>
      <c r="F326" s="116" t="s">
        <v>277</v>
      </c>
      <c r="G326" s="6"/>
      <c r="H326" s="6"/>
      <c r="I326" s="6"/>
      <c r="J326" s="6"/>
      <c r="K326" s="6">
        <v>1</v>
      </c>
      <c r="L326" s="8" t="s">
        <v>394</v>
      </c>
      <c r="M326" s="6"/>
      <c r="N326" s="6"/>
    </row>
    <row r="327" spans="1:16" ht="25.5">
      <c r="A327" s="4">
        <v>101</v>
      </c>
      <c r="B327" s="109" t="s">
        <v>1118</v>
      </c>
      <c r="C327" s="8" t="s">
        <v>354</v>
      </c>
      <c r="D327" s="8" t="s">
        <v>1287</v>
      </c>
      <c r="E327" s="6" t="s">
        <v>1303</v>
      </c>
      <c r="F327" s="116" t="s">
        <v>278</v>
      </c>
      <c r="G327" s="6"/>
      <c r="H327" s="6"/>
      <c r="I327" s="6">
        <v>1</v>
      </c>
      <c r="J327" s="6"/>
      <c r="K327" s="6"/>
      <c r="L327" s="8" t="s">
        <v>279</v>
      </c>
      <c r="M327" s="6"/>
      <c r="N327" s="6"/>
    </row>
    <row r="328" spans="1:16">
      <c r="A328" s="4">
        <v>1</v>
      </c>
      <c r="B328" s="7" t="s">
        <v>1119</v>
      </c>
      <c r="C328" s="8" t="s">
        <v>1304</v>
      </c>
      <c r="D328" s="8" t="s">
        <v>1305</v>
      </c>
      <c r="E328" s="8" t="s">
        <v>1306</v>
      </c>
      <c r="F328" s="117">
        <v>39176</v>
      </c>
      <c r="G328" s="118"/>
      <c r="H328" s="118">
        <v>1</v>
      </c>
      <c r="I328" s="118"/>
      <c r="J328" s="118"/>
      <c r="K328" s="118"/>
      <c r="L328" s="10" t="s">
        <v>172</v>
      </c>
      <c r="M328" s="11"/>
      <c r="N328" s="11"/>
    </row>
    <row r="329" spans="1:16">
      <c r="A329" s="4">
        <v>2</v>
      </c>
      <c r="B329" s="7" t="s">
        <v>1119</v>
      </c>
      <c r="C329" s="12" t="s">
        <v>173</v>
      </c>
      <c r="D329" s="12" t="s">
        <v>174</v>
      </c>
      <c r="E329" s="8" t="s">
        <v>133</v>
      </c>
      <c r="F329" s="119" t="s">
        <v>134</v>
      </c>
      <c r="G329" s="120"/>
      <c r="H329" s="120"/>
      <c r="I329" s="120">
        <v>1</v>
      </c>
      <c r="J329" s="120"/>
      <c r="K329" s="120"/>
      <c r="L329" s="10" t="s">
        <v>135</v>
      </c>
      <c r="M329" s="11"/>
      <c r="N329" s="11"/>
    </row>
    <row r="330" spans="1:16" ht="25.5">
      <c r="A330" s="4">
        <v>3</v>
      </c>
      <c r="B330" s="7" t="s">
        <v>1119</v>
      </c>
      <c r="C330" s="8" t="s">
        <v>136</v>
      </c>
      <c r="D330" s="8" t="s">
        <v>137</v>
      </c>
      <c r="E330" s="8" t="s">
        <v>138</v>
      </c>
      <c r="F330" s="117" t="s">
        <v>1635</v>
      </c>
      <c r="G330" s="118"/>
      <c r="H330" s="118"/>
      <c r="I330" s="118"/>
      <c r="J330" s="118">
        <v>1</v>
      </c>
      <c r="K330" s="118"/>
      <c r="L330" s="10" t="s">
        <v>281</v>
      </c>
      <c r="M330" s="11" t="s">
        <v>153</v>
      </c>
      <c r="N330" s="11" t="s">
        <v>282</v>
      </c>
    </row>
    <row r="331" spans="1:16" ht="51">
      <c r="A331" s="4">
        <v>4</v>
      </c>
      <c r="B331" s="7" t="s">
        <v>1119</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1119</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1119</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1119</v>
      </c>
      <c r="C334" s="12" t="s">
        <v>1304</v>
      </c>
      <c r="D334" s="12" t="s">
        <v>292</v>
      </c>
      <c r="E334" s="13" t="s">
        <v>293</v>
      </c>
      <c r="F334" s="119">
        <v>39238</v>
      </c>
      <c r="G334" s="120"/>
      <c r="H334" s="120"/>
      <c r="I334" s="120"/>
      <c r="J334" s="120"/>
      <c r="K334" s="120">
        <v>1</v>
      </c>
      <c r="L334" s="10" t="s">
        <v>294</v>
      </c>
      <c r="M334" s="11"/>
      <c r="N334" s="11"/>
    </row>
    <row r="335" spans="1:16">
      <c r="A335" s="4">
        <v>8</v>
      </c>
      <c r="B335" s="7" t="s">
        <v>1119</v>
      </c>
      <c r="C335" s="12" t="s">
        <v>1304</v>
      </c>
      <c r="D335" s="8" t="s">
        <v>292</v>
      </c>
      <c r="E335" s="8" t="s">
        <v>295</v>
      </c>
      <c r="F335" s="117">
        <v>39245</v>
      </c>
      <c r="G335" s="118"/>
      <c r="H335" s="118"/>
      <c r="I335" s="118">
        <v>1</v>
      </c>
      <c r="J335" s="118"/>
      <c r="K335" s="118"/>
      <c r="L335" s="10" t="s">
        <v>296</v>
      </c>
      <c r="M335" s="11"/>
      <c r="N335" s="11"/>
    </row>
    <row r="336" spans="1:16" ht="25.5">
      <c r="A336" s="4">
        <v>9</v>
      </c>
      <c r="B336" s="7" t="s">
        <v>1119</v>
      </c>
      <c r="C336" s="12" t="s">
        <v>1304</v>
      </c>
      <c r="D336" s="12" t="s">
        <v>1305</v>
      </c>
      <c r="E336" s="13" t="s">
        <v>297</v>
      </c>
      <c r="F336" s="119">
        <v>39245</v>
      </c>
      <c r="G336" s="120"/>
      <c r="H336" s="120"/>
      <c r="I336" s="120">
        <v>1</v>
      </c>
      <c r="J336" s="120"/>
      <c r="K336" s="120"/>
      <c r="L336" s="10" t="s">
        <v>1498</v>
      </c>
      <c r="M336" s="11"/>
      <c r="N336" s="11"/>
    </row>
    <row r="337" spans="1:14" ht="25.5">
      <c r="A337" s="4">
        <v>10</v>
      </c>
      <c r="B337" s="7" t="s">
        <v>1119</v>
      </c>
      <c r="C337" s="12" t="s">
        <v>173</v>
      </c>
      <c r="D337" s="12" t="s">
        <v>1499</v>
      </c>
      <c r="E337" s="13" t="s">
        <v>1500</v>
      </c>
      <c r="F337" s="119" t="s">
        <v>1530</v>
      </c>
      <c r="G337" s="120"/>
      <c r="H337" s="120"/>
      <c r="I337" s="120">
        <v>1</v>
      </c>
      <c r="J337" s="120"/>
      <c r="K337" s="120"/>
      <c r="L337" s="10" t="s">
        <v>1501</v>
      </c>
      <c r="M337" s="11"/>
      <c r="N337" s="11"/>
    </row>
    <row r="338" spans="1:14" ht="38.25">
      <c r="A338" s="4">
        <v>11</v>
      </c>
      <c r="B338" s="7" t="s">
        <v>1119</v>
      </c>
      <c r="C338" s="12" t="s">
        <v>173</v>
      </c>
      <c r="D338" s="12" t="s">
        <v>1499</v>
      </c>
      <c r="E338" s="13" t="s">
        <v>1502</v>
      </c>
      <c r="F338" s="119" t="s">
        <v>1503</v>
      </c>
      <c r="G338" s="120"/>
      <c r="H338" s="120"/>
      <c r="I338" s="120"/>
      <c r="J338" s="120">
        <v>1</v>
      </c>
      <c r="K338" s="120"/>
      <c r="L338" s="10" t="s">
        <v>1504</v>
      </c>
      <c r="M338" s="11"/>
      <c r="N338" s="11"/>
    </row>
    <row r="339" spans="1:14" ht="63.75">
      <c r="A339" s="4">
        <v>12</v>
      </c>
      <c r="B339" s="7" t="s">
        <v>1119</v>
      </c>
      <c r="C339" s="12" t="s">
        <v>173</v>
      </c>
      <c r="D339" s="12" t="s">
        <v>1505</v>
      </c>
      <c r="E339" s="13" t="s">
        <v>1506</v>
      </c>
      <c r="F339" s="119" t="s">
        <v>614</v>
      </c>
      <c r="G339" s="120"/>
      <c r="H339" s="120"/>
      <c r="I339" s="120"/>
      <c r="J339" s="120"/>
      <c r="K339" s="120">
        <v>1</v>
      </c>
      <c r="L339" s="10" t="s">
        <v>1507</v>
      </c>
      <c r="M339" s="11"/>
      <c r="N339" s="11"/>
    </row>
    <row r="340" spans="1:14" ht="25.5">
      <c r="A340" s="4">
        <v>13</v>
      </c>
      <c r="B340" s="7" t="s">
        <v>1119</v>
      </c>
      <c r="C340" s="12" t="s">
        <v>173</v>
      </c>
      <c r="D340" s="12" t="s">
        <v>1508</v>
      </c>
      <c r="E340" s="13" t="s">
        <v>1509</v>
      </c>
      <c r="F340" s="119" t="s">
        <v>842</v>
      </c>
      <c r="G340" s="120"/>
      <c r="H340" s="120"/>
      <c r="I340" s="120"/>
      <c r="J340" s="120"/>
      <c r="K340" s="120">
        <v>1</v>
      </c>
      <c r="L340" s="10" t="s">
        <v>1510</v>
      </c>
      <c r="M340" s="11"/>
      <c r="N340" s="11"/>
    </row>
    <row r="341" spans="1:14" ht="25.5">
      <c r="A341" s="4">
        <v>14</v>
      </c>
      <c r="B341" s="7" t="s">
        <v>1119</v>
      </c>
      <c r="C341" s="12" t="s">
        <v>136</v>
      </c>
      <c r="D341" s="12" t="s">
        <v>1511</v>
      </c>
      <c r="E341" s="13" t="s">
        <v>1512</v>
      </c>
      <c r="F341" s="119" t="s">
        <v>1513</v>
      </c>
      <c r="G341" s="120"/>
      <c r="H341" s="120">
        <v>1</v>
      </c>
      <c r="I341" s="120"/>
      <c r="J341" s="120"/>
      <c r="K341" s="120"/>
      <c r="L341" s="10" t="s">
        <v>1514</v>
      </c>
      <c r="M341" s="11" t="s">
        <v>1515</v>
      </c>
      <c r="N341" s="11" t="s">
        <v>1516</v>
      </c>
    </row>
    <row r="342" spans="1:14" ht="25.5">
      <c r="A342" s="4">
        <v>15</v>
      </c>
      <c r="B342" s="7" t="s">
        <v>1119</v>
      </c>
      <c r="C342" s="12" t="s">
        <v>136</v>
      </c>
      <c r="D342" s="12" t="s">
        <v>137</v>
      </c>
      <c r="E342" s="13" t="s">
        <v>1517</v>
      </c>
      <c r="F342" s="119" t="s">
        <v>842</v>
      </c>
      <c r="G342" s="120"/>
      <c r="H342" s="120"/>
      <c r="I342" s="120">
        <v>1</v>
      </c>
      <c r="J342" s="120"/>
      <c r="K342" s="120"/>
      <c r="L342" s="10" t="s">
        <v>501</v>
      </c>
      <c r="M342" s="11" t="s">
        <v>153</v>
      </c>
      <c r="N342" s="11" t="s">
        <v>153</v>
      </c>
    </row>
    <row r="343" spans="1:14" ht="77.25" customHeight="1">
      <c r="A343" s="4">
        <v>16</v>
      </c>
      <c r="B343" s="7" t="s">
        <v>1119</v>
      </c>
      <c r="C343" s="12" t="s">
        <v>502</v>
      </c>
      <c r="D343" s="12" t="s">
        <v>289</v>
      </c>
      <c r="E343" s="13" t="s">
        <v>503</v>
      </c>
      <c r="F343" s="119">
        <v>39120</v>
      </c>
      <c r="G343" s="120" t="s">
        <v>158</v>
      </c>
      <c r="H343" s="120" t="s">
        <v>158</v>
      </c>
      <c r="I343" s="120">
        <v>1</v>
      </c>
      <c r="J343" s="120" t="s">
        <v>158</v>
      </c>
      <c r="K343" s="120" t="s">
        <v>158</v>
      </c>
      <c r="L343" s="122" t="s">
        <v>1359</v>
      </c>
      <c r="M343" s="11" t="s">
        <v>256</v>
      </c>
      <c r="N343" s="11" t="s">
        <v>256</v>
      </c>
    </row>
    <row r="344" spans="1:14" ht="63.75">
      <c r="A344" s="4">
        <v>17</v>
      </c>
      <c r="B344" s="7" t="s">
        <v>1119</v>
      </c>
      <c r="C344" s="12" t="s">
        <v>502</v>
      </c>
      <c r="D344" s="12" t="s">
        <v>1360</v>
      </c>
      <c r="E344" s="13" t="s">
        <v>1361</v>
      </c>
      <c r="F344" s="119" t="s">
        <v>1362</v>
      </c>
      <c r="G344" s="120"/>
      <c r="H344" s="120">
        <v>1</v>
      </c>
      <c r="I344" s="120"/>
      <c r="J344" s="120"/>
      <c r="K344" s="120"/>
      <c r="L344" s="10" t="s">
        <v>1363</v>
      </c>
      <c r="M344" s="11" t="s">
        <v>1364</v>
      </c>
      <c r="N344" s="11" t="s">
        <v>256</v>
      </c>
    </row>
    <row r="345" spans="1:14" ht="87.75" customHeight="1">
      <c r="A345" s="4">
        <v>18</v>
      </c>
      <c r="B345" s="7" t="s">
        <v>1119</v>
      </c>
      <c r="C345" s="12" t="s">
        <v>502</v>
      </c>
      <c r="D345" s="12" t="s">
        <v>284</v>
      </c>
      <c r="E345" s="13" t="s">
        <v>1365</v>
      </c>
      <c r="F345" s="119" t="s">
        <v>1366</v>
      </c>
      <c r="G345" s="120"/>
      <c r="H345" s="120"/>
      <c r="I345" s="120">
        <v>1</v>
      </c>
      <c r="J345" s="120"/>
      <c r="K345" s="120"/>
      <c r="L345" s="123" t="s">
        <v>27</v>
      </c>
      <c r="M345" s="11" t="s">
        <v>256</v>
      </c>
      <c r="N345" s="11" t="s">
        <v>256</v>
      </c>
    </row>
    <row r="346" spans="1:14" ht="25.5">
      <c r="A346" s="4">
        <v>19</v>
      </c>
      <c r="B346" s="7" t="s">
        <v>1119</v>
      </c>
      <c r="C346" s="12" t="s">
        <v>502</v>
      </c>
      <c r="D346" s="12" t="s">
        <v>28</v>
      </c>
      <c r="E346" s="13" t="s">
        <v>29</v>
      </c>
      <c r="F346" s="119" t="s">
        <v>30</v>
      </c>
      <c r="G346" s="120"/>
      <c r="H346" s="120"/>
      <c r="I346" s="120">
        <v>1</v>
      </c>
      <c r="J346" s="120"/>
      <c r="K346" s="120"/>
      <c r="L346" s="10" t="s">
        <v>563</v>
      </c>
      <c r="M346" s="11" t="s">
        <v>256</v>
      </c>
      <c r="N346" s="11" t="s">
        <v>256</v>
      </c>
    </row>
    <row r="347" spans="1:14">
      <c r="A347" s="4">
        <v>20</v>
      </c>
      <c r="B347" s="7" t="s">
        <v>1119</v>
      </c>
      <c r="C347" s="12" t="s">
        <v>502</v>
      </c>
      <c r="D347" s="12" t="s">
        <v>564</v>
      </c>
      <c r="E347" s="13" t="s">
        <v>565</v>
      </c>
      <c r="F347" s="119">
        <v>39264</v>
      </c>
      <c r="G347" s="120"/>
      <c r="H347" s="120"/>
      <c r="I347" s="120"/>
      <c r="J347" s="120"/>
      <c r="K347" s="120">
        <v>1</v>
      </c>
      <c r="L347" s="10" t="s">
        <v>1332</v>
      </c>
      <c r="M347" s="11"/>
      <c r="N347" s="11"/>
    </row>
    <row r="348" spans="1:14" ht="38.25">
      <c r="A348" s="4">
        <v>21</v>
      </c>
      <c r="B348" s="7" t="s">
        <v>1119</v>
      </c>
      <c r="C348" s="12" t="s">
        <v>502</v>
      </c>
      <c r="D348" s="12" t="s">
        <v>1333</v>
      </c>
      <c r="E348" s="13" t="s">
        <v>1334</v>
      </c>
      <c r="F348" s="119">
        <v>39266</v>
      </c>
      <c r="G348" s="120"/>
      <c r="H348" s="120">
        <v>1</v>
      </c>
      <c r="I348" s="120"/>
      <c r="J348" s="120"/>
      <c r="K348" s="120"/>
      <c r="L348" s="10" t="s">
        <v>1335</v>
      </c>
      <c r="M348" s="11"/>
      <c r="N348" s="11"/>
    </row>
    <row r="349" spans="1:14" ht="25.5">
      <c r="A349" s="4">
        <v>22</v>
      </c>
      <c r="B349" s="7" t="s">
        <v>1119</v>
      </c>
      <c r="C349" s="12" t="s">
        <v>502</v>
      </c>
      <c r="D349" s="12" t="s">
        <v>1336</v>
      </c>
      <c r="E349" s="13" t="s">
        <v>1337</v>
      </c>
      <c r="F349" s="119">
        <v>39271</v>
      </c>
      <c r="G349" s="120"/>
      <c r="H349" s="120"/>
      <c r="I349" s="120">
        <v>1</v>
      </c>
      <c r="J349" s="120"/>
      <c r="K349" s="120"/>
      <c r="L349" s="10" t="s">
        <v>1338</v>
      </c>
      <c r="M349" s="11"/>
      <c r="N349" s="11"/>
    </row>
    <row r="350" spans="1:14" ht="25.5">
      <c r="A350" s="4">
        <v>23</v>
      </c>
      <c r="B350" s="7" t="s">
        <v>1119</v>
      </c>
      <c r="C350" s="12" t="s">
        <v>502</v>
      </c>
      <c r="D350" s="12" t="s">
        <v>1333</v>
      </c>
      <c r="E350" s="13" t="s">
        <v>1339</v>
      </c>
      <c r="F350" s="119">
        <v>39291</v>
      </c>
      <c r="G350" s="120"/>
      <c r="H350" s="120"/>
      <c r="I350" s="120">
        <v>1</v>
      </c>
      <c r="J350" s="120"/>
      <c r="K350" s="120"/>
      <c r="L350" s="10" t="s">
        <v>1340</v>
      </c>
      <c r="M350" s="11"/>
      <c r="N350" s="11"/>
    </row>
    <row r="351" spans="1:14">
      <c r="A351" s="4">
        <v>24</v>
      </c>
      <c r="B351" s="7" t="s">
        <v>1119</v>
      </c>
      <c r="C351" s="12" t="s">
        <v>173</v>
      </c>
      <c r="D351" s="12" t="s">
        <v>1508</v>
      </c>
      <c r="E351" s="13" t="s">
        <v>1341</v>
      </c>
      <c r="F351" s="119" t="s">
        <v>1342</v>
      </c>
      <c r="G351" s="120"/>
      <c r="H351" s="120">
        <v>1</v>
      </c>
      <c r="I351" s="120"/>
      <c r="J351" s="120"/>
      <c r="K351" s="120"/>
      <c r="L351" s="10" t="s">
        <v>1343</v>
      </c>
      <c r="M351" s="11"/>
      <c r="N351" s="11"/>
    </row>
    <row r="352" spans="1:14">
      <c r="A352" s="4">
        <v>25</v>
      </c>
      <c r="B352" s="7" t="s">
        <v>1119</v>
      </c>
      <c r="C352" s="12" t="s">
        <v>173</v>
      </c>
      <c r="D352" s="12" t="s">
        <v>174</v>
      </c>
      <c r="E352" s="13" t="s">
        <v>1344</v>
      </c>
      <c r="F352" s="119" t="s">
        <v>1345</v>
      </c>
      <c r="G352" s="120"/>
      <c r="H352" s="120"/>
      <c r="I352" s="120"/>
      <c r="J352" s="120"/>
      <c r="K352" s="120">
        <v>1</v>
      </c>
      <c r="L352" s="10" t="s">
        <v>1346</v>
      </c>
      <c r="M352" s="11"/>
      <c r="N352" s="11"/>
    </row>
    <row r="353" spans="1:14">
      <c r="A353" s="4">
        <v>26</v>
      </c>
      <c r="B353" s="7" t="s">
        <v>1119</v>
      </c>
      <c r="C353" s="12" t="s">
        <v>173</v>
      </c>
      <c r="D353" s="12" t="s">
        <v>1508</v>
      </c>
      <c r="E353" s="13" t="s">
        <v>1347</v>
      </c>
      <c r="F353" s="119" t="s">
        <v>609</v>
      </c>
      <c r="G353" s="120"/>
      <c r="H353" s="120"/>
      <c r="I353" s="120"/>
      <c r="J353" s="120"/>
      <c r="K353" s="120">
        <v>1</v>
      </c>
      <c r="L353" s="10" t="s">
        <v>1346</v>
      </c>
      <c r="M353" s="11"/>
      <c r="N353" s="11"/>
    </row>
    <row r="354" spans="1:14">
      <c r="A354" s="4">
        <v>27</v>
      </c>
      <c r="B354" s="7" t="s">
        <v>1119</v>
      </c>
      <c r="C354" s="12" t="s">
        <v>173</v>
      </c>
      <c r="D354" s="12" t="s">
        <v>1505</v>
      </c>
      <c r="E354" s="13" t="s">
        <v>1348</v>
      </c>
      <c r="F354" s="119" t="s">
        <v>1349</v>
      </c>
      <c r="G354" s="120"/>
      <c r="H354" s="120"/>
      <c r="I354" s="120">
        <v>1</v>
      </c>
      <c r="J354" s="120"/>
      <c r="K354" s="120"/>
      <c r="L354" s="10" t="s">
        <v>1346</v>
      </c>
      <c r="M354" s="11"/>
      <c r="N354" s="11"/>
    </row>
    <row r="355" spans="1:14">
      <c r="A355" s="4">
        <v>28</v>
      </c>
      <c r="B355" s="7" t="s">
        <v>1119</v>
      </c>
      <c r="C355" s="12" t="s">
        <v>173</v>
      </c>
      <c r="D355" s="12" t="s">
        <v>1505</v>
      </c>
      <c r="E355" s="13" t="s">
        <v>1350</v>
      </c>
      <c r="F355" s="119" t="s">
        <v>1020</v>
      </c>
      <c r="G355" s="120"/>
      <c r="H355" s="120"/>
      <c r="I355" s="120">
        <v>1</v>
      </c>
      <c r="J355" s="120"/>
      <c r="K355" s="120"/>
      <c r="L355" s="10" t="s">
        <v>1351</v>
      </c>
      <c r="M355" s="11"/>
      <c r="N355" s="11"/>
    </row>
    <row r="356" spans="1:14" ht="25.5">
      <c r="A356" s="4">
        <v>29</v>
      </c>
      <c r="B356" s="7" t="s">
        <v>1119</v>
      </c>
      <c r="C356" s="12" t="s">
        <v>1304</v>
      </c>
      <c r="D356" s="12" t="s">
        <v>1305</v>
      </c>
      <c r="E356" s="13" t="s">
        <v>1352</v>
      </c>
      <c r="F356" s="119" t="s">
        <v>1353</v>
      </c>
      <c r="G356" s="120"/>
      <c r="H356" s="120">
        <v>1</v>
      </c>
      <c r="I356" s="120"/>
      <c r="J356" s="120"/>
      <c r="K356" s="120"/>
      <c r="L356" s="10" t="s">
        <v>1354</v>
      </c>
      <c r="M356" s="11" t="s">
        <v>553</v>
      </c>
      <c r="N356" s="11" t="s">
        <v>393</v>
      </c>
    </row>
    <row r="357" spans="1:14">
      <c r="A357" s="4">
        <v>30</v>
      </c>
      <c r="B357" s="7" t="s">
        <v>1119</v>
      </c>
      <c r="C357" s="12" t="s">
        <v>173</v>
      </c>
      <c r="D357" s="12" t="s">
        <v>1355</v>
      </c>
      <c r="E357" s="13" t="s">
        <v>1344</v>
      </c>
      <c r="F357" s="119" t="s">
        <v>1814</v>
      </c>
      <c r="G357" s="120"/>
      <c r="H357" s="120"/>
      <c r="I357" s="120"/>
      <c r="J357" s="120"/>
      <c r="K357" s="120">
        <v>1</v>
      </c>
      <c r="L357" s="10" t="s">
        <v>1346</v>
      </c>
      <c r="M357" s="11"/>
      <c r="N357" s="11"/>
    </row>
    <row r="358" spans="1:14">
      <c r="A358" s="4">
        <v>31</v>
      </c>
      <c r="B358" s="7" t="s">
        <v>1119</v>
      </c>
      <c r="C358" s="12" t="s">
        <v>173</v>
      </c>
      <c r="D358" s="12" t="s">
        <v>1355</v>
      </c>
      <c r="E358" s="13" t="s">
        <v>1356</v>
      </c>
      <c r="F358" s="119" t="s">
        <v>1357</v>
      </c>
      <c r="G358" s="120"/>
      <c r="H358" s="120"/>
      <c r="I358" s="120"/>
      <c r="J358" s="120"/>
      <c r="K358" s="120">
        <v>6</v>
      </c>
      <c r="L358" s="10" t="s">
        <v>1346</v>
      </c>
      <c r="M358" s="11"/>
      <c r="N358" s="11"/>
    </row>
    <row r="359" spans="1:14">
      <c r="A359" s="4">
        <v>32</v>
      </c>
      <c r="B359" s="7" t="s">
        <v>1119</v>
      </c>
      <c r="C359" s="12" t="s">
        <v>173</v>
      </c>
      <c r="D359" s="12" t="s">
        <v>1358</v>
      </c>
      <c r="E359" s="13" t="s">
        <v>1347</v>
      </c>
      <c r="F359" s="119" t="s">
        <v>1748</v>
      </c>
      <c r="G359" s="120"/>
      <c r="H359" s="120"/>
      <c r="I359" s="120"/>
      <c r="J359" s="120"/>
      <c r="K359" s="120">
        <v>1</v>
      </c>
      <c r="L359" s="10" t="s">
        <v>187</v>
      </c>
      <c r="M359" s="11"/>
      <c r="N359" s="11"/>
    </row>
    <row r="360" spans="1:14">
      <c r="A360" s="4">
        <v>33</v>
      </c>
      <c r="B360" s="7" t="s">
        <v>1119</v>
      </c>
      <c r="C360" s="12" t="s">
        <v>173</v>
      </c>
      <c r="D360" s="12" t="s">
        <v>1499</v>
      </c>
      <c r="E360" s="13" t="s">
        <v>1344</v>
      </c>
      <c r="F360" s="119" t="s">
        <v>1165</v>
      </c>
      <c r="G360" s="120"/>
      <c r="H360" s="120"/>
      <c r="I360" s="120"/>
      <c r="J360" s="120"/>
      <c r="K360" s="120">
        <v>1</v>
      </c>
      <c r="L360" s="10" t="s">
        <v>1346</v>
      </c>
      <c r="M360" s="11"/>
      <c r="N360" s="11"/>
    </row>
    <row r="361" spans="1:14" ht="38.25">
      <c r="A361" s="4">
        <v>34</v>
      </c>
      <c r="B361" s="7" t="s">
        <v>1119</v>
      </c>
      <c r="C361" s="12" t="s">
        <v>173</v>
      </c>
      <c r="D361" s="12" t="s">
        <v>1358</v>
      </c>
      <c r="E361" s="13" t="s">
        <v>437</v>
      </c>
      <c r="F361" s="119" t="s">
        <v>198</v>
      </c>
      <c r="G361" s="120">
        <v>1</v>
      </c>
      <c r="H361" s="120"/>
      <c r="I361" s="120"/>
      <c r="J361" s="120"/>
      <c r="K361" s="120"/>
      <c r="L361" s="10" t="s">
        <v>438</v>
      </c>
      <c r="M361" s="11" t="s">
        <v>439</v>
      </c>
      <c r="N361" s="11"/>
    </row>
    <row r="362" spans="1:14">
      <c r="A362" s="4">
        <v>35</v>
      </c>
      <c r="B362" s="7" t="s">
        <v>1119</v>
      </c>
      <c r="C362" s="12" t="s">
        <v>173</v>
      </c>
      <c r="D362" s="12" t="s">
        <v>174</v>
      </c>
      <c r="E362" s="13" t="s">
        <v>1344</v>
      </c>
      <c r="F362" s="119" t="s">
        <v>266</v>
      </c>
      <c r="G362" s="120"/>
      <c r="H362" s="120"/>
      <c r="I362" s="120"/>
      <c r="J362" s="120"/>
      <c r="K362" s="120">
        <v>1</v>
      </c>
      <c r="L362" s="10" t="s">
        <v>1346</v>
      </c>
      <c r="M362" s="11"/>
      <c r="N362" s="11"/>
    </row>
    <row r="363" spans="1:14">
      <c r="A363" s="4">
        <v>36</v>
      </c>
      <c r="B363" s="7" t="s">
        <v>1119</v>
      </c>
      <c r="C363" s="12" t="s">
        <v>283</v>
      </c>
      <c r="D363" s="12" t="s">
        <v>440</v>
      </c>
      <c r="E363" s="13" t="s">
        <v>1454</v>
      </c>
      <c r="F363" s="119">
        <v>39149</v>
      </c>
      <c r="G363" s="120"/>
      <c r="H363" s="120"/>
      <c r="I363" s="120"/>
      <c r="J363" s="120"/>
      <c r="K363" s="120">
        <v>1</v>
      </c>
      <c r="L363" s="10" t="s">
        <v>441</v>
      </c>
      <c r="M363" s="11" t="s">
        <v>256</v>
      </c>
      <c r="N363" s="11" t="s">
        <v>256</v>
      </c>
    </row>
    <row r="364" spans="1:14">
      <c r="A364" s="4">
        <v>37</v>
      </c>
      <c r="B364" s="7" t="s">
        <v>1119</v>
      </c>
      <c r="C364" s="12" t="s">
        <v>283</v>
      </c>
      <c r="D364" s="12" t="s">
        <v>442</v>
      </c>
      <c r="E364" s="13" t="s">
        <v>443</v>
      </c>
      <c r="F364" s="119" t="s">
        <v>444</v>
      </c>
      <c r="G364" s="120"/>
      <c r="H364" s="120"/>
      <c r="I364" s="120"/>
      <c r="J364" s="120"/>
      <c r="K364" s="120">
        <v>2</v>
      </c>
      <c r="L364" s="10" t="s">
        <v>445</v>
      </c>
      <c r="M364" s="11" t="s">
        <v>256</v>
      </c>
      <c r="N364" s="11" t="s">
        <v>256</v>
      </c>
    </row>
    <row r="365" spans="1:14">
      <c r="A365" s="4">
        <v>38</v>
      </c>
      <c r="B365" s="7" t="s">
        <v>1119</v>
      </c>
      <c r="C365" s="12" t="s">
        <v>283</v>
      </c>
      <c r="D365" s="12" t="s">
        <v>446</v>
      </c>
      <c r="E365" s="13" t="s">
        <v>447</v>
      </c>
      <c r="F365" s="119">
        <v>39271</v>
      </c>
      <c r="G365" s="120">
        <v>0</v>
      </c>
      <c r="H365" s="120">
        <v>0</v>
      </c>
      <c r="I365" s="120">
        <v>1</v>
      </c>
      <c r="J365" s="120">
        <v>0</v>
      </c>
      <c r="K365" s="120">
        <v>0</v>
      </c>
      <c r="L365" s="10" t="s">
        <v>448</v>
      </c>
      <c r="M365" s="11" t="s">
        <v>256</v>
      </c>
      <c r="N365" s="11" t="s">
        <v>256</v>
      </c>
    </row>
    <row r="366" spans="1:14" ht="51">
      <c r="A366" s="4">
        <v>39</v>
      </c>
      <c r="B366" s="7" t="s">
        <v>1119</v>
      </c>
      <c r="C366" s="12" t="s">
        <v>1304</v>
      </c>
      <c r="D366" s="12" t="s">
        <v>564</v>
      </c>
      <c r="E366" s="13" t="s">
        <v>1575</v>
      </c>
      <c r="F366" s="119">
        <v>39340</v>
      </c>
      <c r="G366" s="120"/>
      <c r="H366" s="120"/>
      <c r="I366" s="120">
        <v>1</v>
      </c>
      <c r="J366" s="120"/>
      <c r="K366" s="120"/>
      <c r="L366" s="10" t="s">
        <v>425</v>
      </c>
      <c r="M366" s="11" t="s">
        <v>393</v>
      </c>
      <c r="N366" s="11" t="s">
        <v>426</v>
      </c>
    </row>
    <row r="367" spans="1:14" ht="38.25">
      <c r="A367" s="4">
        <v>40</v>
      </c>
      <c r="B367" s="7" t="s">
        <v>1119</v>
      </c>
      <c r="C367" s="12" t="s">
        <v>1304</v>
      </c>
      <c r="D367" s="12" t="s">
        <v>1336</v>
      </c>
      <c r="E367" s="13" t="s">
        <v>427</v>
      </c>
      <c r="F367" s="119">
        <v>39349</v>
      </c>
      <c r="G367" s="120"/>
      <c r="H367" s="120"/>
      <c r="I367" s="120"/>
      <c r="J367" s="120">
        <v>1</v>
      </c>
      <c r="K367" s="120"/>
      <c r="L367" s="10" t="s">
        <v>181</v>
      </c>
      <c r="M367" s="11" t="s">
        <v>393</v>
      </c>
      <c r="N367" s="11" t="s">
        <v>393</v>
      </c>
    </row>
    <row r="368" spans="1:14" ht="38.25">
      <c r="A368" s="4">
        <v>41</v>
      </c>
      <c r="B368" s="7" t="s">
        <v>1119</v>
      </c>
      <c r="C368" s="12" t="s">
        <v>283</v>
      </c>
      <c r="D368" s="12" t="s">
        <v>442</v>
      </c>
      <c r="E368" s="13" t="s">
        <v>1454</v>
      </c>
      <c r="F368" s="119">
        <v>39242</v>
      </c>
      <c r="G368" s="120">
        <v>0</v>
      </c>
      <c r="H368" s="120">
        <v>0</v>
      </c>
      <c r="I368" s="120">
        <v>0</v>
      </c>
      <c r="J368" s="120">
        <v>0</v>
      </c>
      <c r="K368" s="120">
        <v>1</v>
      </c>
      <c r="L368" s="10" t="s">
        <v>964</v>
      </c>
      <c r="M368" s="11" t="s">
        <v>256</v>
      </c>
      <c r="N368" s="11" t="s">
        <v>256</v>
      </c>
    </row>
    <row r="369" spans="1:14" ht="51">
      <c r="A369" s="4">
        <v>42</v>
      </c>
      <c r="B369" s="7" t="s">
        <v>1119</v>
      </c>
      <c r="C369" s="12" t="s">
        <v>283</v>
      </c>
      <c r="D369" s="12" t="s">
        <v>965</v>
      </c>
      <c r="E369" s="13" t="s">
        <v>1454</v>
      </c>
      <c r="F369" s="119" t="s">
        <v>1492</v>
      </c>
      <c r="G369" s="120">
        <v>0</v>
      </c>
      <c r="H369" s="120">
        <v>0</v>
      </c>
      <c r="I369" s="120">
        <v>0</v>
      </c>
      <c r="J369" s="120">
        <v>0</v>
      </c>
      <c r="K369" s="120">
        <v>2</v>
      </c>
      <c r="L369" s="10" t="s">
        <v>797</v>
      </c>
      <c r="M369" s="11" t="s">
        <v>256</v>
      </c>
      <c r="N369" s="11" t="s">
        <v>256</v>
      </c>
    </row>
    <row r="370" spans="1:14" ht="25.5">
      <c r="A370" s="4">
        <v>43</v>
      </c>
      <c r="B370" s="7" t="s">
        <v>1119</v>
      </c>
      <c r="C370" s="12" t="s">
        <v>136</v>
      </c>
      <c r="D370" s="12" t="s">
        <v>1511</v>
      </c>
      <c r="E370" s="13" t="s">
        <v>798</v>
      </c>
      <c r="F370" s="119" t="s">
        <v>1071</v>
      </c>
      <c r="G370" s="120"/>
      <c r="H370" s="120"/>
      <c r="I370" s="120"/>
      <c r="J370" s="120"/>
      <c r="K370" s="120">
        <v>1</v>
      </c>
      <c r="L370" s="10" t="s">
        <v>799</v>
      </c>
      <c r="M370" s="11" t="s">
        <v>153</v>
      </c>
      <c r="N370" s="11" t="s">
        <v>800</v>
      </c>
    </row>
    <row r="371" spans="1:14" ht="38.25">
      <c r="A371" s="4">
        <v>44</v>
      </c>
      <c r="B371" s="7" t="s">
        <v>1119</v>
      </c>
      <c r="C371" s="12" t="s">
        <v>173</v>
      </c>
      <c r="D371" s="12" t="s">
        <v>174</v>
      </c>
      <c r="E371" s="13" t="s">
        <v>801</v>
      </c>
      <c r="F371" s="119" t="s">
        <v>1934</v>
      </c>
      <c r="G371" s="120"/>
      <c r="H371" s="120"/>
      <c r="I371" s="120"/>
      <c r="J371" s="120"/>
      <c r="K371" s="120">
        <v>2</v>
      </c>
      <c r="L371" s="10" t="s">
        <v>802</v>
      </c>
      <c r="M371" s="11" t="s">
        <v>153</v>
      </c>
      <c r="N371" s="11" t="s">
        <v>803</v>
      </c>
    </row>
    <row r="372" spans="1:14" ht="38.25">
      <c r="A372" s="4">
        <v>45</v>
      </c>
      <c r="B372" s="7" t="s">
        <v>1119</v>
      </c>
      <c r="C372" s="12" t="s">
        <v>173</v>
      </c>
      <c r="D372" s="12" t="s">
        <v>174</v>
      </c>
      <c r="E372" s="13" t="s">
        <v>962</v>
      </c>
      <c r="F372" s="119" t="s">
        <v>1934</v>
      </c>
      <c r="G372" s="120">
        <v>0</v>
      </c>
      <c r="H372" s="120"/>
      <c r="I372" s="120">
        <v>1</v>
      </c>
      <c r="J372" s="120"/>
      <c r="K372" s="120"/>
      <c r="L372" s="10" t="s">
        <v>1764</v>
      </c>
      <c r="M372" s="11" t="s">
        <v>153</v>
      </c>
      <c r="N372" s="11" t="s">
        <v>153</v>
      </c>
    </row>
    <row r="373" spans="1:14" ht="38.25">
      <c r="A373" s="4">
        <v>46</v>
      </c>
      <c r="B373" s="7" t="s">
        <v>1119</v>
      </c>
      <c r="C373" s="12" t="s">
        <v>1304</v>
      </c>
      <c r="D373" s="18" t="s">
        <v>292</v>
      </c>
      <c r="E373" s="124" t="s">
        <v>1765</v>
      </c>
      <c r="F373" s="117">
        <v>39358</v>
      </c>
      <c r="G373" s="118"/>
      <c r="H373" s="120"/>
      <c r="I373" s="118">
        <v>1</v>
      </c>
      <c r="J373" s="118"/>
      <c r="K373" s="118"/>
      <c r="L373" s="125" t="s">
        <v>1766</v>
      </c>
      <c r="M373" s="124" t="s">
        <v>393</v>
      </c>
      <c r="N373" s="124" t="s">
        <v>393</v>
      </c>
    </row>
    <row r="374" spans="1:14" s="107" customFormat="1" ht="15">
      <c r="A374" s="126">
        <v>47</v>
      </c>
      <c r="B374" s="7" t="s">
        <v>1119</v>
      </c>
      <c r="C374" s="127" t="s">
        <v>502</v>
      </c>
      <c r="D374" s="128" t="s">
        <v>442</v>
      </c>
      <c r="E374" s="127" t="s">
        <v>1767</v>
      </c>
      <c r="F374" s="129">
        <v>39722</v>
      </c>
      <c r="G374" s="128">
        <v>0</v>
      </c>
      <c r="H374" s="128">
        <v>0</v>
      </c>
      <c r="I374" s="128">
        <v>0</v>
      </c>
      <c r="J374" s="128">
        <v>0</v>
      </c>
      <c r="K374" s="128">
        <v>3</v>
      </c>
      <c r="L374" s="127" t="s">
        <v>1768</v>
      </c>
      <c r="M374" s="130" t="s">
        <v>153</v>
      </c>
      <c r="N374" s="130" t="s">
        <v>153</v>
      </c>
    </row>
    <row r="375" spans="1:14" ht="16.5" customHeight="1">
      <c r="A375" s="4">
        <v>48</v>
      </c>
      <c r="B375" s="7" t="s">
        <v>1119</v>
      </c>
      <c r="C375" s="8" t="s">
        <v>136</v>
      </c>
      <c r="D375" s="8" t="s">
        <v>137</v>
      </c>
      <c r="E375" s="6" t="s">
        <v>1769</v>
      </c>
      <c r="F375" s="117" t="s">
        <v>1770</v>
      </c>
      <c r="G375" s="6"/>
      <c r="H375" s="6">
        <v>1</v>
      </c>
      <c r="I375" s="6"/>
      <c r="J375" s="6"/>
      <c r="K375" s="6"/>
      <c r="L375" s="8" t="s">
        <v>579</v>
      </c>
      <c r="M375" s="6" t="s">
        <v>1515</v>
      </c>
      <c r="N375" s="6"/>
    </row>
    <row r="376" spans="1:14" ht="38.25" customHeight="1">
      <c r="A376" s="4">
        <v>49</v>
      </c>
      <c r="B376" s="7" t="s">
        <v>1119</v>
      </c>
      <c r="C376" s="8" t="s">
        <v>1304</v>
      </c>
      <c r="D376" s="8" t="s">
        <v>580</v>
      </c>
      <c r="E376" s="6" t="s">
        <v>581</v>
      </c>
      <c r="F376" s="117" t="s">
        <v>582</v>
      </c>
      <c r="G376" s="6"/>
      <c r="H376" s="6"/>
      <c r="I376" s="6"/>
      <c r="J376" s="6">
        <v>1</v>
      </c>
      <c r="K376" s="6"/>
      <c r="L376" s="8" t="s">
        <v>583</v>
      </c>
      <c r="M376" s="6"/>
      <c r="N376" s="6" t="s">
        <v>584</v>
      </c>
    </row>
    <row r="377" spans="1:14" ht="51" customHeight="1">
      <c r="A377" s="131">
        <v>50</v>
      </c>
      <c r="B377" s="7" t="s">
        <v>1119</v>
      </c>
      <c r="C377" s="8" t="s">
        <v>502</v>
      </c>
      <c r="D377" s="8" t="s">
        <v>442</v>
      </c>
      <c r="E377" s="6" t="s">
        <v>585</v>
      </c>
      <c r="F377" s="117">
        <v>39510</v>
      </c>
      <c r="G377" s="6">
        <v>0</v>
      </c>
      <c r="H377" s="6">
        <v>1</v>
      </c>
      <c r="I377" s="6">
        <v>0</v>
      </c>
      <c r="J377" s="6">
        <v>0</v>
      </c>
      <c r="K377" s="6">
        <v>0</v>
      </c>
      <c r="L377" s="8" t="s">
        <v>586</v>
      </c>
      <c r="M377" s="6" t="s">
        <v>553</v>
      </c>
      <c r="N377" s="6" t="s">
        <v>280</v>
      </c>
    </row>
    <row r="378" spans="1:14" ht="38.25" customHeight="1">
      <c r="A378" s="4">
        <v>51</v>
      </c>
      <c r="B378" s="7" t="s">
        <v>1119</v>
      </c>
      <c r="C378" s="8" t="s">
        <v>502</v>
      </c>
      <c r="D378" s="8" t="s">
        <v>587</v>
      </c>
      <c r="E378" s="6" t="s">
        <v>588</v>
      </c>
      <c r="F378" s="117" t="s">
        <v>589</v>
      </c>
      <c r="G378" s="6">
        <v>0</v>
      </c>
      <c r="H378" s="6">
        <v>0</v>
      </c>
      <c r="I378" s="6">
        <v>1</v>
      </c>
      <c r="J378" s="6">
        <v>0</v>
      </c>
      <c r="K378" s="6">
        <v>0</v>
      </c>
      <c r="L378" s="8" t="s">
        <v>590</v>
      </c>
      <c r="M378" s="6" t="s">
        <v>280</v>
      </c>
      <c r="N378" s="6" t="s">
        <v>280</v>
      </c>
    </row>
    <row r="379" spans="1:14" s="28" customFormat="1" ht="76.5">
      <c r="A379" s="21">
        <v>1</v>
      </c>
      <c r="B379" s="92" t="s">
        <v>1120</v>
      </c>
      <c r="C379" s="92" t="s">
        <v>591</v>
      </c>
      <c r="D379" s="92" t="s">
        <v>592</v>
      </c>
      <c r="E379" s="132" t="s">
        <v>593</v>
      </c>
      <c r="F379" s="133">
        <v>39189</v>
      </c>
      <c r="G379" s="134"/>
      <c r="H379" s="134"/>
      <c r="I379" s="134">
        <v>1</v>
      </c>
      <c r="J379" s="134"/>
      <c r="K379" s="134"/>
      <c r="L379" s="125" t="s">
        <v>670</v>
      </c>
      <c r="M379" s="11" t="s">
        <v>256</v>
      </c>
      <c r="N379" s="11" t="s">
        <v>256</v>
      </c>
    </row>
    <row r="380" spans="1:14" s="28" customFormat="1" ht="25.5">
      <c r="A380" s="21">
        <v>2</v>
      </c>
      <c r="B380" s="92" t="s">
        <v>1120</v>
      </c>
      <c r="C380" s="92" t="s">
        <v>671</v>
      </c>
      <c r="D380" s="92" t="s">
        <v>672</v>
      </c>
      <c r="E380" s="132" t="s">
        <v>673</v>
      </c>
      <c r="F380" s="133">
        <v>39176</v>
      </c>
      <c r="G380" s="134"/>
      <c r="H380" s="134">
        <v>1</v>
      </c>
      <c r="I380" s="134"/>
      <c r="J380" s="134"/>
      <c r="K380" s="134"/>
      <c r="L380" s="125" t="s">
        <v>674</v>
      </c>
      <c r="M380" s="11" t="s">
        <v>439</v>
      </c>
      <c r="N380" s="11" t="s">
        <v>675</v>
      </c>
    </row>
    <row r="381" spans="1:14" s="28" customFormat="1" ht="25.5">
      <c r="A381" s="21">
        <v>3</v>
      </c>
      <c r="B381" s="92" t="s">
        <v>1120</v>
      </c>
      <c r="C381" s="92" t="s">
        <v>671</v>
      </c>
      <c r="D381" s="92" t="s">
        <v>676</v>
      </c>
      <c r="E381" s="132" t="s">
        <v>677</v>
      </c>
      <c r="F381" s="133">
        <v>39176</v>
      </c>
      <c r="G381" s="134"/>
      <c r="H381" s="134"/>
      <c r="I381" s="134">
        <v>1</v>
      </c>
      <c r="J381" s="134"/>
      <c r="K381" s="134"/>
      <c r="L381" s="125" t="s">
        <v>678</v>
      </c>
      <c r="M381" s="11" t="s">
        <v>256</v>
      </c>
      <c r="N381" s="11" t="s">
        <v>256</v>
      </c>
    </row>
    <row r="382" spans="1:14" s="28" customFormat="1">
      <c r="A382" s="21">
        <v>4</v>
      </c>
      <c r="B382" s="92" t="s">
        <v>1120</v>
      </c>
      <c r="C382" s="92" t="s">
        <v>671</v>
      </c>
      <c r="D382" s="92" t="s">
        <v>679</v>
      </c>
      <c r="E382" s="132" t="s">
        <v>739</v>
      </c>
      <c r="F382" s="133">
        <v>39184</v>
      </c>
      <c r="G382" s="134"/>
      <c r="H382" s="134"/>
      <c r="I382" s="134"/>
      <c r="J382" s="134"/>
      <c r="K382" s="134">
        <v>1</v>
      </c>
      <c r="L382" s="125" t="s">
        <v>680</v>
      </c>
      <c r="M382" s="11" t="s">
        <v>256</v>
      </c>
      <c r="N382" s="11" t="s">
        <v>256</v>
      </c>
    </row>
    <row r="383" spans="1:14" s="28" customFormat="1">
      <c r="A383" s="21">
        <v>5</v>
      </c>
      <c r="B383" s="92" t="s">
        <v>1120</v>
      </c>
      <c r="C383" s="92" t="s">
        <v>671</v>
      </c>
      <c r="D383" s="92" t="s">
        <v>681</v>
      </c>
      <c r="E383" s="132" t="s">
        <v>682</v>
      </c>
      <c r="F383" s="133">
        <v>39190</v>
      </c>
      <c r="G383" s="134"/>
      <c r="H383" s="134"/>
      <c r="I383" s="134"/>
      <c r="J383" s="134">
        <v>1</v>
      </c>
      <c r="K383" s="134"/>
      <c r="L383" s="125" t="s">
        <v>683</v>
      </c>
      <c r="M383" s="11" t="s">
        <v>439</v>
      </c>
      <c r="N383" s="11" t="s">
        <v>256</v>
      </c>
    </row>
    <row r="384" spans="1:14" s="28" customFormat="1" ht="25.5">
      <c r="A384" s="21">
        <v>6</v>
      </c>
      <c r="B384" s="92" t="s">
        <v>1120</v>
      </c>
      <c r="C384" s="92" t="s">
        <v>684</v>
      </c>
      <c r="D384" s="92" t="s">
        <v>685</v>
      </c>
      <c r="E384" s="132" t="s">
        <v>686</v>
      </c>
      <c r="F384" s="133">
        <v>39172</v>
      </c>
      <c r="G384" s="134"/>
      <c r="H384" s="134"/>
      <c r="I384" s="134"/>
      <c r="J384" s="134">
        <v>1</v>
      </c>
      <c r="K384" s="134"/>
      <c r="L384" s="125" t="s">
        <v>687</v>
      </c>
      <c r="M384" s="11" t="s">
        <v>256</v>
      </c>
      <c r="N384" s="11" t="s">
        <v>256</v>
      </c>
    </row>
    <row r="385" spans="1:14" s="28" customFormat="1" ht="25.5">
      <c r="A385" s="21">
        <v>7</v>
      </c>
      <c r="B385" s="92" t="s">
        <v>1120</v>
      </c>
      <c r="C385" s="92" t="s">
        <v>671</v>
      </c>
      <c r="D385" s="92" t="s">
        <v>688</v>
      </c>
      <c r="E385" s="132" t="s">
        <v>689</v>
      </c>
      <c r="F385" s="133">
        <v>39205</v>
      </c>
      <c r="G385" s="134"/>
      <c r="H385" s="134"/>
      <c r="I385" s="134">
        <v>1</v>
      </c>
      <c r="J385" s="134"/>
      <c r="K385" s="134"/>
      <c r="L385" s="125" t="s">
        <v>727</v>
      </c>
      <c r="M385" s="11" t="s">
        <v>256</v>
      </c>
      <c r="N385" s="11" t="s">
        <v>256</v>
      </c>
    </row>
    <row r="386" spans="1:14" s="28" customFormat="1" ht="25.5">
      <c r="A386" s="21">
        <v>8</v>
      </c>
      <c r="B386" s="92" t="s">
        <v>1120</v>
      </c>
      <c r="C386" s="92" t="s">
        <v>671</v>
      </c>
      <c r="D386" s="92" t="s">
        <v>676</v>
      </c>
      <c r="E386" s="132" t="s">
        <v>728</v>
      </c>
      <c r="F386" s="133">
        <v>39207</v>
      </c>
      <c r="G386" s="134"/>
      <c r="H386" s="134">
        <v>1</v>
      </c>
      <c r="I386" s="134"/>
      <c r="J386" s="134"/>
      <c r="K386" s="134"/>
      <c r="L386" s="125" t="s">
        <v>729</v>
      </c>
      <c r="M386" s="11" t="s">
        <v>730</v>
      </c>
      <c r="N386" s="11" t="s">
        <v>256</v>
      </c>
    </row>
    <row r="387" spans="1:14" s="28" customFormat="1" ht="51">
      <c r="A387" s="21">
        <v>9</v>
      </c>
      <c r="B387" s="92" t="s">
        <v>1120</v>
      </c>
      <c r="C387" s="92" t="s">
        <v>671</v>
      </c>
      <c r="D387" s="92" t="s">
        <v>688</v>
      </c>
      <c r="E387" s="132" t="s">
        <v>731</v>
      </c>
      <c r="F387" s="133">
        <v>39211</v>
      </c>
      <c r="G387" s="134"/>
      <c r="H387" s="134"/>
      <c r="I387" s="134"/>
      <c r="J387" s="134">
        <v>1</v>
      </c>
      <c r="K387" s="134"/>
      <c r="L387" s="125" t="s">
        <v>732</v>
      </c>
      <c r="M387" s="11" t="s">
        <v>733</v>
      </c>
      <c r="N387" s="11" t="s">
        <v>256</v>
      </c>
    </row>
    <row r="388" spans="1:14" s="28" customFormat="1" ht="25.5">
      <c r="A388" s="21">
        <v>10</v>
      </c>
      <c r="B388" s="92" t="s">
        <v>1120</v>
      </c>
      <c r="C388" s="92" t="s">
        <v>671</v>
      </c>
      <c r="D388" s="92" t="s">
        <v>676</v>
      </c>
      <c r="E388" s="132" t="s">
        <v>734</v>
      </c>
      <c r="F388" s="133">
        <v>39218</v>
      </c>
      <c r="G388" s="134"/>
      <c r="H388" s="134"/>
      <c r="I388" s="134">
        <v>1</v>
      </c>
      <c r="J388" s="134"/>
      <c r="K388" s="134"/>
      <c r="L388" s="125" t="s">
        <v>735</v>
      </c>
      <c r="M388" s="11" t="s">
        <v>256</v>
      </c>
      <c r="N388" s="11" t="s">
        <v>256</v>
      </c>
    </row>
    <row r="389" spans="1:14" s="28" customFormat="1" ht="51">
      <c r="A389" s="21">
        <v>11</v>
      </c>
      <c r="B389" s="92" t="s">
        <v>1120</v>
      </c>
      <c r="C389" s="92" t="s">
        <v>684</v>
      </c>
      <c r="D389" s="92" t="s">
        <v>685</v>
      </c>
      <c r="E389" s="132" t="s">
        <v>736</v>
      </c>
      <c r="F389" s="133">
        <v>39204</v>
      </c>
      <c r="G389" s="134"/>
      <c r="H389" s="134"/>
      <c r="I389" s="134">
        <v>1</v>
      </c>
      <c r="J389" s="134"/>
      <c r="K389" s="134"/>
      <c r="L389" s="125" t="s">
        <v>257</v>
      </c>
      <c r="M389" s="11" t="s">
        <v>256</v>
      </c>
      <c r="N389" s="11" t="s">
        <v>256</v>
      </c>
    </row>
    <row r="390" spans="1:14" s="28" customFormat="1" ht="25.5">
      <c r="A390" s="21">
        <v>12</v>
      </c>
      <c r="B390" s="92" t="s">
        <v>1120</v>
      </c>
      <c r="C390" s="92" t="s">
        <v>684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1120</v>
      </c>
      <c r="C391" s="92" t="s">
        <v>591</v>
      </c>
      <c r="D391" s="92" t="s">
        <v>261</v>
      </c>
      <c r="E391" s="132" t="s">
        <v>262</v>
      </c>
      <c r="F391" s="133">
        <v>39245</v>
      </c>
      <c r="G391" s="134"/>
      <c r="H391" s="134"/>
      <c r="I391" s="134">
        <v>1</v>
      </c>
      <c r="J391" s="134"/>
      <c r="K391" s="134"/>
      <c r="L391" s="124" t="s">
        <v>1650</v>
      </c>
      <c r="M391" s="11" t="s">
        <v>256</v>
      </c>
      <c r="N391" s="11" t="s">
        <v>256</v>
      </c>
    </row>
    <row r="392" spans="1:14" s="28" customFormat="1" ht="76.5">
      <c r="A392" s="21">
        <v>14</v>
      </c>
      <c r="B392" s="92" t="s">
        <v>1120</v>
      </c>
      <c r="C392" s="92" t="s">
        <v>591</v>
      </c>
      <c r="D392" s="92" t="s">
        <v>592</v>
      </c>
      <c r="E392" s="132" t="s">
        <v>1651</v>
      </c>
      <c r="F392" s="133">
        <v>39256</v>
      </c>
      <c r="G392" s="134"/>
      <c r="H392" s="134"/>
      <c r="I392" s="134"/>
      <c r="J392" s="134">
        <v>1</v>
      </c>
      <c r="K392" s="134"/>
      <c r="L392" s="124" t="s">
        <v>1652</v>
      </c>
      <c r="M392" s="11" t="s">
        <v>256</v>
      </c>
      <c r="N392" s="11" t="s">
        <v>256</v>
      </c>
    </row>
    <row r="393" spans="1:14" s="28" customFormat="1" ht="38.25">
      <c r="A393" s="21">
        <v>15</v>
      </c>
      <c r="B393" s="92" t="s">
        <v>1120</v>
      </c>
      <c r="C393" s="92" t="s">
        <v>591</v>
      </c>
      <c r="D393" s="92" t="s">
        <v>592</v>
      </c>
      <c r="E393" s="132" t="s">
        <v>1653</v>
      </c>
      <c r="F393" s="133">
        <v>39258</v>
      </c>
      <c r="G393" s="134"/>
      <c r="H393" s="134"/>
      <c r="I393" s="134">
        <v>1</v>
      </c>
      <c r="J393" s="134"/>
      <c r="K393" s="134"/>
      <c r="L393" s="125" t="s">
        <v>330</v>
      </c>
      <c r="M393" s="11" t="s">
        <v>256</v>
      </c>
      <c r="N393" s="11" t="s">
        <v>256</v>
      </c>
    </row>
    <row r="394" spans="1:14" s="28" customFormat="1" ht="51">
      <c r="A394" s="21">
        <v>16</v>
      </c>
      <c r="B394" s="92" t="s">
        <v>1120</v>
      </c>
      <c r="C394" s="92" t="s">
        <v>591</v>
      </c>
      <c r="D394" s="92" t="s">
        <v>592</v>
      </c>
      <c r="E394" s="132" t="s">
        <v>739</v>
      </c>
      <c r="F394" s="133">
        <v>39241</v>
      </c>
      <c r="G394" s="134"/>
      <c r="H394" s="134"/>
      <c r="I394" s="134"/>
      <c r="J394" s="134"/>
      <c r="K394" s="134">
        <v>1</v>
      </c>
      <c r="L394" s="125" t="s">
        <v>657</v>
      </c>
      <c r="M394" s="11" t="s">
        <v>256</v>
      </c>
      <c r="N394" s="11" t="s">
        <v>256</v>
      </c>
    </row>
    <row r="395" spans="1:14" s="28" customFormat="1">
      <c r="A395" s="21">
        <v>17</v>
      </c>
      <c r="B395" s="92" t="s">
        <v>1120</v>
      </c>
      <c r="C395" s="92" t="s">
        <v>671</v>
      </c>
      <c r="D395" s="92" t="s">
        <v>676</v>
      </c>
      <c r="E395" s="132" t="s">
        <v>751</v>
      </c>
      <c r="F395" s="133">
        <v>39242</v>
      </c>
      <c r="G395" s="134"/>
      <c r="H395" s="134"/>
      <c r="I395" s="134"/>
      <c r="J395" s="134">
        <v>1</v>
      </c>
      <c r="K395" s="134"/>
      <c r="L395" s="125" t="s">
        <v>752</v>
      </c>
      <c r="M395" s="11" t="s">
        <v>256</v>
      </c>
      <c r="N395" s="11" t="s">
        <v>256</v>
      </c>
    </row>
    <row r="396" spans="1:14" s="28" customFormat="1">
      <c r="A396" s="21">
        <v>18</v>
      </c>
      <c r="B396" s="92" t="s">
        <v>1120</v>
      </c>
      <c r="C396" s="92" t="s">
        <v>671</v>
      </c>
      <c r="D396" s="92" t="s">
        <v>681</v>
      </c>
      <c r="E396" s="132" t="s">
        <v>753</v>
      </c>
      <c r="F396" s="133">
        <v>39244</v>
      </c>
      <c r="G396" s="134"/>
      <c r="H396" s="134"/>
      <c r="I396" s="134"/>
      <c r="J396" s="134">
        <v>1</v>
      </c>
      <c r="K396" s="134"/>
      <c r="L396" s="125" t="s">
        <v>754</v>
      </c>
      <c r="M396" s="11" t="s">
        <v>256</v>
      </c>
      <c r="N396" s="11" t="s">
        <v>256</v>
      </c>
    </row>
    <row r="397" spans="1:14" s="28" customFormat="1">
      <c r="A397" s="21">
        <v>19</v>
      </c>
      <c r="B397" s="92" t="s">
        <v>1120</v>
      </c>
      <c r="C397" s="92" t="s">
        <v>671</v>
      </c>
      <c r="D397" s="92" t="s">
        <v>672</v>
      </c>
      <c r="E397" s="132" t="s">
        <v>739</v>
      </c>
      <c r="F397" s="133">
        <v>39255</v>
      </c>
      <c r="G397" s="134"/>
      <c r="H397" s="134"/>
      <c r="I397" s="134"/>
      <c r="J397" s="134"/>
      <c r="K397" s="134">
        <v>1</v>
      </c>
      <c r="L397" s="125" t="s">
        <v>755</v>
      </c>
      <c r="M397" s="11" t="s">
        <v>256</v>
      </c>
      <c r="N397" s="11" t="s">
        <v>256</v>
      </c>
    </row>
    <row r="398" spans="1:14" s="28" customFormat="1">
      <c r="A398" s="21">
        <v>20</v>
      </c>
      <c r="B398" s="92" t="s">
        <v>1120</v>
      </c>
      <c r="C398" s="92" t="s">
        <v>671</v>
      </c>
      <c r="D398" s="92" t="s">
        <v>679</v>
      </c>
      <c r="E398" s="132" t="s">
        <v>756</v>
      </c>
      <c r="F398" s="133">
        <v>39258</v>
      </c>
      <c r="G398" s="134"/>
      <c r="H398" s="134">
        <v>1</v>
      </c>
      <c r="I398" s="134"/>
      <c r="J398" s="134"/>
      <c r="K398" s="134"/>
      <c r="L398" s="125" t="s">
        <v>757</v>
      </c>
      <c r="M398" s="11" t="s">
        <v>256</v>
      </c>
      <c r="N398" s="11" t="s">
        <v>256</v>
      </c>
    </row>
    <row r="399" spans="1:14" s="28" customFormat="1" ht="25.5">
      <c r="A399" s="21">
        <v>21</v>
      </c>
      <c r="B399" s="92" t="s">
        <v>1120</v>
      </c>
      <c r="C399" s="92" t="s">
        <v>671</v>
      </c>
      <c r="D399" s="92" t="s">
        <v>679</v>
      </c>
      <c r="E399" s="132" t="s">
        <v>758</v>
      </c>
      <c r="F399" s="133">
        <v>39258</v>
      </c>
      <c r="G399" s="134"/>
      <c r="H399" s="134">
        <v>1</v>
      </c>
      <c r="I399" s="134"/>
      <c r="J399" s="134"/>
      <c r="K399" s="134"/>
      <c r="L399" s="125" t="s">
        <v>759</v>
      </c>
      <c r="M399" s="11" t="s">
        <v>256</v>
      </c>
      <c r="N399" s="11" t="s">
        <v>256</v>
      </c>
    </row>
    <row r="400" spans="1:14" s="28" customFormat="1" ht="25.5">
      <c r="A400" s="21">
        <v>22</v>
      </c>
      <c r="B400" s="92" t="s">
        <v>1120</v>
      </c>
      <c r="C400" s="92" t="s">
        <v>760</v>
      </c>
      <c r="D400" s="92" t="s">
        <v>761</v>
      </c>
      <c r="E400" s="132" t="s">
        <v>762</v>
      </c>
      <c r="F400" s="133">
        <v>39239</v>
      </c>
      <c r="G400" s="134"/>
      <c r="H400" s="134"/>
      <c r="I400" s="134">
        <v>1</v>
      </c>
      <c r="J400" s="134"/>
      <c r="K400" s="134"/>
      <c r="L400" s="125" t="s">
        <v>1612</v>
      </c>
      <c r="M400" s="11" t="s">
        <v>256</v>
      </c>
      <c r="N400" s="11" t="s">
        <v>256</v>
      </c>
    </row>
    <row r="401" spans="1:14" s="28" customFormat="1" ht="38.25">
      <c r="A401" s="21">
        <v>23</v>
      </c>
      <c r="B401" s="92" t="s">
        <v>1120</v>
      </c>
      <c r="C401" s="92" t="s">
        <v>760</v>
      </c>
      <c r="D401" s="92" t="s">
        <v>1613</v>
      </c>
      <c r="E401" s="132" t="s">
        <v>1614</v>
      </c>
      <c r="F401" s="133">
        <v>39253</v>
      </c>
      <c r="G401" s="134"/>
      <c r="H401" s="134"/>
      <c r="I401" s="134">
        <v>1</v>
      </c>
      <c r="J401" s="134"/>
      <c r="K401" s="134"/>
      <c r="L401" s="125" t="s">
        <v>1615</v>
      </c>
      <c r="M401" s="11" t="s">
        <v>256</v>
      </c>
      <c r="N401" s="11" t="s">
        <v>256</v>
      </c>
    </row>
    <row r="402" spans="1:14" s="28" customFormat="1" ht="51">
      <c r="A402" s="21">
        <v>24</v>
      </c>
      <c r="B402" s="92" t="s">
        <v>1120</v>
      </c>
      <c r="C402" s="92" t="s">
        <v>760</v>
      </c>
      <c r="D402" s="92" t="s">
        <v>1613</v>
      </c>
      <c r="E402" s="132" t="s">
        <v>739</v>
      </c>
      <c r="F402" s="133">
        <v>39256</v>
      </c>
      <c r="G402" s="134"/>
      <c r="H402" s="134"/>
      <c r="I402" s="134"/>
      <c r="J402" s="134"/>
      <c r="K402" s="134">
        <v>1</v>
      </c>
      <c r="L402" s="125" t="s">
        <v>50</v>
      </c>
      <c r="M402" s="11" t="s">
        <v>256</v>
      </c>
      <c r="N402" s="11" t="s">
        <v>256</v>
      </c>
    </row>
    <row r="403" spans="1:14" s="28" customFormat="1">
      <c r="A403" s="21">
        <v>25</v>
      </c>
      <c r="B403" s="92" t="s">
        <v>1120</v>
      </c>
      <c r="C403" s="92" t="s">
        <v>684</v>
      </c>
      <c r="D403" s="92" t="s">
        <v>51</v>
      </c>
      <c r="E403" s="132" t="s">
        <v>52</v>
      </c>
      <c r="F403" s="133">
        <v>39250</v>
      </c>
      <c r="G403" s="134"/>
      <c r="H403" s="134"/>
      <c r="I403" s="134"/>
      <c r="J403" s="134"/>
      <c r="K403" s="134">
        <v>1</v>
      </c>
      <c r="L403" s="125" t="s">
        <v>1307</v>
      </c>
      <c r="M403" s="11" t="s">
        <v>256</v>
      </c>
      <c r="N403" s="11" t="s">
        <v>256</v>
      </c>
    </row>
    <row r="404" spans="1:14" s="28" customFormat="1">
      <c r="A404" s="21">
        <v>26</v>
      </c>
      <c r="B404" s="92" t="s">
        <v>1120</v>
      </c>
      <c r="C404" s="92" t="s">
        <v>684</v>
      </c>
      <c r="D404" s="92" t="s">
        <v>1308</v>
      </c>
      <c r="E404" s="132" t="s">
        <v>739</v>
      </c>
      <c r="F404" s="133">
        <v>39254</v>
      </c>
      <c r="G404" s="134"/>
      <c r="H404" s="134"/>
      <c r="I404" s="134"/>
      <c r="J404" s="134"/>
      <c r="K404" s="134">
        <v>1</v>
      </c>
      <c r="L404" s="125" t="s">
        <v>1309</v>
      </c>
      <c r="M404" s="11" t="s">
        <v>256</v>
      </c>
      <c r="N404" s="11" t="s">
        <v>256</v>
      </c>
    </row>
    <row r="405" spans="1:14" s="28" customFormat="1">
      <c r="A405" s="21">
        <v>27</v>
      </c>
      <c r="B405" s="92" t="s">
        <v>1120</v>
      </c>
      <c r="C405" s="92" t="s">
        <v>684</v>
      </c>
      <c r="D405" s="92" t="s">
        <v>258</v>
      </c>
      <c r="E405" s="132" t="s">
        <v>1310</v>
      </c>
      <c r="F405" s="133">
        <v>39256</v>
      </c>
      <c r="G405" s="134"/>
      <c r="H405" s="134"/>
      <c r="I405" s="134"/>
      <c r="J405" s="134"/>
      <c r="K405" s="134">
        <v>1</v>
      </c>
      <c r="L405" s="125" t="s">
        <v>1311</v>
      </c>
      <c r="M405" s="11" t="s">
        <v>256</v>
      </c>
      <c r="N405" s="11" t="s">
        <v>256</v>
      </c>
    </row>
    <row r="406" spans="1:14" s="28" customFormat="1" ht="51">
      <c r="A406" s="21">
        <v>28</v>
      </c>
      <c r="B406" s="92" t="s">
        <v>1120</v>
      </c>
      <c r="C406" s="21" t="s">
        <v>591</v>
      </c>
      <c r="D406" s="21" t="s">
        <v>592</v>
      </c>
      <c r="E406" s="124" t="s">
        <v>1312</v>
      </c>
      <c r="F406" s="133">
        <v>39269</v>
      </c>
      <c r="G406" s="135"/>
      <c r="H406" s="135"/>
      <c r="I406" s="135"/>
      <c r="J406" s="135">
        <v>1</v>
      </c>
      <c r="K406" s="135"/>
      <c r="L406" s="125" t="s">
        <v>1313</v>
      </c>
      <c r="M406" s="11" t="s">
        <v>256</v>
      </c>
      <c r="N406" s="11" t="s">
        <v>256</v>
      </c>
    </row>
    <row r="407" spans="1:14" s="28" customFormat="1" ht="76.5">
      <c r="A407" s="21">
        <v>29</v>
      </c>
      <c r="B407" s="92" t="s">
        <v>1120</v>
      </c>
      <c r="C407" s="92" t="s">
        <v>591</v>
      </c>
      <c r="D407" s="92" t="s">
        <v>1755</v>
      </c>
      <c r="E407" s="132" t="s">
        <v>1454</v>
      </c>
      <c r="F407" s="133">
        <v>39259</v>
      </c>
      <c r="G407" s="134"/>
      <c r="H407" s="134"/>
      <c r="I407" s="134"/>
      <c r="J407" s="134"/>
      <c r="K407" s="134">
        <v>1</v>
      </c>
      <c r="L407" s="124" t="s">
        <v>1756</v>
      </c>
      <c r="M407" s="11" t="s">
        <v>256</v>
      </c>
      <c r="N407" s="11" t="s">
        <v>256</v>
      </c>
    </row>
    <row r="408" spans="1:14" s="28" customFormat="1" ht="25.5">
      <c r="A408" s="21">
        <v>30</v>
      </c>
      <c r="B408" s="92" t="s">
        <v>1120</v>
      </c>
      <c r="C408" s="21" t="s">
        <v>671</v>
      </c>
      <c r="D408" s="21" t="s">
        <v>672</v>
      </c>
      <c r="E408" s="124" t="s">
        <v>524</v>
      </c>
      <c r="F408" s="133">
        <v>39264</v>
      </c>
      <c r="G408" s="135"/>
      <c r="H408" s="135"/>
      <c r="I408" s="135">
        <v>1</v>
      </c>
      <c r="J408" s="135"/>
      <c r="K408" s="135"/>
      <c r="L408" s="125" t="s">
        <v>1536</v>
      </c>
      <c r="M408" s="11" t="s">
        <v>256</v>
      </c>
      <c r="N408" s="11" t="s">
        <v>256</v>
      </c>
    </row>
    <row r="409" spans="1:14" s="28" customFormat="1" ht="25.5">
      <c r="A409" s="21">
        <v>31</v>
      </c>
      <c r="B409" s="92" t="s">
        <v>1120</v>
      </c>
      <c r="C409" s="92" t="s">
        <v>671</v>
      </c>
      <c r="D409" s="92" t="s">
        <v>681</v>
      </c>
      <c r="E409" s="132" t="s">
        <v>1537</v>
      </c>
      <c r="F409" s="133">
        <v>39262</v>
      </c>
      <c r="G409" s="134"/>
      <c r="H409" s="134"/>
      <c r="I409" s="134"/>
      <c r="J409" s="134">
        <v>1</v>
      </c>
      <c r="K409" s="134"/>
      <c r="L409" s="10" t="s">
        <v>1538</v>
      </c>
      <c r="M409" s="11" t="s">
        <v>256</v>
      </c>
      <c r="N409" s="11" t="s">
        <v>256</v>
      </c>
    </row>
    <row r="410" spans="1:14" s="28" customFormat="1">
      <c r="A410" s="21">
        <v>32</v>
      </c>
      <c r="B410" s="92" t="s">
        <v>1120</v>
      </c>
      <c r="C410" s="92" t="s">
        <v>671</v>
      </c>
      <c r="D410" s="92" t="s">
        <v>679</v>
      </c>
      <c r="E410" s="132" t="s">
        <v>1454</v>
      </c>
      <c r="F410" s="133">
        <v>39266</v>
      </c>
      <c r="G410" s="134"/>
      <c r="H410" s="134"/>
      <c r="I410" s="134"/>
      <c r="J410" s="134"/>
      <c r="K410" s="134">
        <v>1</v>
      </c>
      <c r="L410" s="10" t="s">
        <v>1539</v>
      </c>
      <c r="M410" s="11" t="s">
        <v>256</v>
      </c>
      <c r="N410" s="11" t="s">
        <v>256</v>
      </c>
    </row>
    <row r="411" spans="1:14" s="28" customFormat="1">
      <c r="A411" s="21">
        <v>33</v>
      </c>
      <c r="B411" s="92" t="s">
        <v>1120</v>
      </c>
      <c r="C411" s="92" t="s">
        <v>671</v>
      </c>
      <c r="D411" s="92" t="s">
        <v>676</v>
      </c>
      <c r="E411" s="132" t="s">
        <v>1454</v>
      </c>
      <c r="F411" s="133">
        <v>39270</v>
      </c>
      <c r="G411" s="134"/>
      <c r="H411" s="134"/>
      <c r="I411" s="134"/>
      <c r="J411" s="134"/>
      <c r="K411" s="134">
        <v>1</v>
      </c>
      <c r="L411" s="125" t="s">
        <v>1539</v>
      </c>
      <c r="M411" s="11" t="s">
        <v>256</v>
      </c>
      <c r="N411" s="11" t="s">
        <v>256</v>
      </c>
    </row>
    <row r="412" spans="1:14" s="28" customFormat="1" ht="51">
      <c r="A412" s="21">
        <v>34</v>
      </c>
      <c r="B412" s="92" t="s">
        <v>1120</v>
      </c>
      <c r="C412" s="92" t="s">
        <v>760</v>
      </c>
      <c r="D412" s="92" t="s">
        <v>1613</v>
      </c>
      <c r="E412" s="132" t="s">
        <v>1540</v>
      </c>
      <c r="F412" s="133">
        <v>39260</v>
      </c>
      <c r="G412" s="134"/>
      <c r="H412" s="134"/>
      <c r="I412" s="134">
        <v>1</v>
      </c>
      <c r="J412" s="134"/>
      <c r="K412" s="134"/>
      <c r="L412" s="125" t="s">
        <v>857</v>
      </c>
      <c r="M412" s="11" t="s">
        <v>256</v>
      </c>
      <c r="N412" s="11" t="s">
        <v>256</v>
      </c>
    </row>
    <row r="413" spans="1:14" s="28" customFormat="1" ht="51">
      <c r="A413" s="21">
        <v>35</v>
      </c>
      <c r="B413" s="92" t="s">
        <v>1120</v>
      </c>
      <c r="C413" s="92" t="s">
        <v>760</v>
      </c>
      <c r="D413" s="92" t="s">
        <v>761</v>
      </c>
      <c r="E413" s="132" t="s">
        <v>858</v>
      </c>
      <c r="F413" s="133">
        <v>39263</v>
      </c>
      <c r="G413" s="134"/>
      <c r="H413" s="134"/>
      <c r="I413" s="134">
        <v>1</v>
      </c>
      <c r="J413" s="134"/>
      <c r="K413" s="134"/>
      <c r="L413" s="125" t="s">
        <v>1550</v>
      </c>
      <c r="M413" s="11" t="s">
        <v>256</v>
      </c>
      <c r="N413" s="11" t="s">
        <v>256</v>
      </c>
    </row>
    <row r="414" spans="1:14" s="28" customFormat="1" ht="51">
      <c r="A414" s="21">
        <v>36</v>
      </c>
      <c r="B414" s="92" t="s">
        <v>1120</v>
      </c>
      <c r="C414" s="92" t="s">
        <v>760</v>
      </c>
      <c r="D414" s="92" t="s">
        <v>1613</v>
      </c>
      <c r="E414" s="132" t="s">
        <v>1551</v>
      </c>
      <c r="F414" s="133">
        <v>39265</v>
      </c>
      <c r="G414" s="134"/>
      <c r="H414" s="134"/>
      <c r="I414" s="134">
        <v>1</v>
      </c>
      <c r="J414" s="134"/>
      <c r="K414" s="134"/>
      <c r="L414" s="125" t="s">
        <v>1552</v>
      </c>
      <c r="M414" s="11" t="s">
        <v>256</v>
      </c>
      <c r="N414" s="11" t="s">
        <v>256</v>
      </c>
    </row>
    <row r="415" spans="1:14" s="28" customFormat="1" ht="38.25">
      <c r="A415" s="21">
        <v>37</v>
      </c>
      <c r="B415" s="92" t="s">
        <v>1120</v>
      </c>
      <c r="C415" s="92" t="s">
        <v>760</v>
      </c>
      <c r="D415" s="92" t="s">
        <v>1613</v>
      </c>
      <c r="E415" s="132" t="s">
        <v>1553</v>
      </c>
      <c r="F415" s="133">
        <v>39287</v>
      </c>
      <c r="G415" s="134"/>
      <c r="H415" s="134"/>
      <c r="I415" s="134"/>
      <c r="J415" s="134">
        <v>1</v>
      </c>
      <c r="K415" s="134"/>
      <c r="L415" s="125" t="s">
        <v>1554</v>
      </c>
      <c r="M415" s="11"/>
      <c r="N415" s="11"/>
    </row>
    <row r="416" spans="1:14" s="28" customFormat="1">
      <c r="A416" s="21">
        <v>38</v>
      </c>
      <c r="B416" s="92" t="s">
        <v>1120</v>
      </c>
      <c r="C416" s="92" t="s">
        <v>760</v>
      </c>
      <c r="D416" s="92" t="s">
        <v>1613</v>
      </c>
      <c r="E416" s="132" t="s">
        <v>739</v>
      </c>
      <c r="F416" s="133">
        <v>39277</v>
      </c>
      <c r="G416" s="134"/>
      <c r="H416" s="134"/>
      <c r="I416" s="134"/>
      <c r="J416" s="134"/>
      <c r="K416" s="134">
        <v>1</v>
      </c>
      <c r="L416" s="125" t="s">
        <v>1555</v>
      </c>
      <c r="M416" s="11" t="s">
        <v>256</v>
      </c>
      <c r="N416" s="11" t="s">
        <v>256</v>
      </c>
    </row>
    <row r="417" spans="1:14" s="28" customFormat="1" ht="38.25">
      <c r="A417" s="21">
        <v>39</v>
      </c>
      <c r="B417" s="92" t="s">
        <v>1120</v>
      </c>
      <c r="C417" s="92" t="s">
        <v>684</v>
      </c>
      <c r="D417" s="92" t="s">
        <v>685</v>
      </c>
      <c r="E417" s="132" t="s">
        <v>1454</v>
      </c>
      <c r="F417" s="133">
        <v>39265</v>
      </c>
      <c r="G417" s="134"/>
      <c r="H417" s="134"/>
      <c r="I417" s="134"/>
      <c r="J417" s="134"/>
      <c r="K417" s="134">
        <v>1</v>
      </c>
      <c r="L417" s="125" t="s">
        <v>573</v>
      </c>
      <c r="M417" s="11" t="s">
        <v>256</v>
      </c>
      <c r="N417" s="11" t="s">
        <v>256</v>
      </c>
    </row>
    <row r="418" spans="1:14" s="28" customFormat="1">
      <c r="A418" s="21">
        <v>40</v>
      </c>
      <c r="B418" s="92" t="s">
        <v>1120</v>
      </c>
      <c r="C418" s="92" t="s">
        <v>684</v>
      </c>
      <c r="D418" s="92" t="s">
        <v>685</v>
      </c>
      <c r="E418" s="132" t="s">
        <v>1454</v>
      </c>
      <c r="F418" s="133">
        <v>39265</v>
      </c>
      <c r="G418" s="134"/>
      <c r="H418" s="134"/>
      <c r="I418" s="134"/>
      <c r="J418" s="134"/>
      <c r="K418" s="134">
        <v>1</v>
      </c>
      <c r="L418" s="125" t="s">
        <v>574</v>
      </c>
      <c r="M418" s="11" t="s">
        <v>256</v>
      </c>
      <c r="N418" s="11" t="s">
        <v>256</v>
      </c>
    </row>
    <row r="419" spans="1:14" s="28" customFormat="1" ht="25.5">
      <c r="A419" s="21">
        <v>41</v>
      </c>
      <c r="B419" s="92" t="s">
        <v>1120</v>
      </c>
      <c r="C419" s="92" t="s">
        <v>684</v>
      </c>
      <c r="D419" s="92" t="s">
        <v>258</v>
      </c>
      <c r="E419" s="132" t="s">
        <v>575</v>
      </c>
      <c r="F419" s="133">
        <v>39275</v>
      </c>
      <c r="G419" s="134"/>
      <c r="H419" s="134"/>
      <c r="I419" s="134"/>
      <c r="J419" s="134">
        <v>1</v>
      </c>
      <c r="K419" s="134"/>
      <c r="L419" s="125" t="s">
        <v>576</v>
      </c>
      <c r="M419" s="11" t="s">
        <v>256</v>
      </c>
      <c r="N419" s="11" t="s">
        <v>256</v>
      </c>
    </row>
    <row r="420" spans="1:14" s="28" customFormat="1" ht="25.5">
      <c r="A420" s="21">
        <v>42</v>
      </c>
      <c r="B420" s="92" t="s">
        <v>1120</v>
      </c>
      <c r="C420" s="92" t="s">
        <v>684</v>
      </c>
      <c r="D420" s="92" t="s">
        <v>258</v>
      </c>
      <c r="E420" s="132" t="s">
        <v>739</v>
      </c>
      <c r="F420" s="133">
        <v>39276</v>
      </c>
      <c r="G420" s="134"/>
      <c r="H420" s="134"/>
      <c r="I420" s="134"/>
      <c r="J420" s="134"/>
      <c r="K420" s="134">
        <v>1</v>
      </c>
      <c r="L420" s="125" t="s">
        <v>577</v>
      </c>
      <c r="M420" s="11" t="s">
        <v>256</v>
      </c>
      <c r="N420" s="11" t="s">
        <v>256</v>
      </c>
    </row>
    <row r="421" spans="1:14" s="28" customFormat="1" ht="38.25">
      <c r="A421" s="21">
        <v>43</v>
      </c>
      <c r="B421" s="92" t="s">
        <v>1120</v>
      </c>
      <c r="C421" s="92" t="s">
        <v>684</v>
      </c>
      <c r="D421" s="92" t="s">
        <v>258</v>
      </c>
      <c r="E421" s="132" t="s">
        <v>739</v>
      </c>
      <c r="F421" s="133">
        <v>39281</v>
      </c>
      <c r="G421" s="134"/>
      <c r="H421" s="134"/>
      <c r="I421" s="134"/>
      <c r="J421" s="134"/>
      <c r="K421" s="134">
        <v>1</v>
      </c>
      <c r="L421" s="125" t="s">
        <v>578</v>
      </c>
      <c r="M421" s="11" t="s">
        <v>256</v>
      </c>
      <c r="N421" s="11" t="s">
        <v>256</v>
      </c>
    </row>
    <row r="422" spans="1:14" ht="25.5">
      <c r="A422" s="4">
        <v>44</v>
      </c>
      <c r="B422" s="92" t="s">
        <v>1120</v>
      </c>
      <c r="C422" s="92" t="s">
        <v>671</v>
      </c>
      <c r="D422" s="92" t="s">
        <v>688</v>
      </c>
      <c r="E422" s="132" t="s">
        <v>957</v>
      </c>
      <c r="F422" s="133">
        <v>39288</v>
      </c>
      <c r="G422" s="134"/>
      <c r="H422" s="134"/>
      <c r="I422" s="134"/>
      <c r="J422" s="134">
        <v>1</v>
      </c>
      <c r="K422" s="134"/>
      <c r="L422" s="10" t="s">
        <v>958</v>
      </c>
      <c r="M422" s="11" t="s">
        <v>256</v>
      </c>
      <c r="N422" s="11" t="s">
        <v>106</v>
      </c>
    </row>
    <row r="423" spans="1:14">
      <c r="A423" s="4">
        <v>45</v>
      </c>
      <c r="B423" s="92" t="s">
        <v>1120</v>
      </c>
      <c r="C423" s="92" t="s">
        <v>671</v>
      </c>
      <c r="D423" s="92" t="s">
        <v>688</v>
      </c>
      <c r="E423" s="132" t="s">
        <v>107</v>
      </c>
      <c r="F423" s="133">
        <v>39291</v>
      </c>
      <c r="G423" s="134"/>
      <c r="H423" s="134"/>
      <c r="I423" s="134"/>
      <c r="J423" s="134"/>
      <c r="K423" s="134">
        <v>1</v>
      </c>
      <c r="L423" s="10" t="s">
        <v>108</v>
      </c>
      <c r="M423" s="11" t="s">
        <v>256</v>
      </c>
      <c r="N423" s="11" t="s">
        <v>256</v>
      </c>
    </row>
    <row r="424" spans="1:14" ht="38.25">
      <c r="A424" s="4">
        <v>46</v>
      </c>
      <c r="B424" s="92" t="s">
        <v>1120</v>
      </c>
      <c r="C424" s="92" t="s">
        <v>671</v>
      </c>
      <c r="D424" s="92" t="s">
        <v>672</v>
      </c>
      <c r="E424" s="132" t="s">
        <v>109</v>
      </c>
      <c r="F424" s="133">
        <v>39298</v>
      </c>
      <c r="G424" s="134"/>
      <c r="H424" s="134"/>
      <c r="I424" s="134"/>
      <c r="J424" s="134">
        <v>1</v>
      </c>
      <c r="K424" s="134"/>
      <c r="L424" s="10" t="s">
        <v>110</v>
      </c>
      <c r="M424" s="11" t="s">
        <v>256</v>
      </c>
      <c r="N424" s="11" t="s">
        <v>256</v>
      </c>
    </row>
    <row r="425" spans="1:14" ht="25.5">
      <c r="A425" s="4">
        <v>47</v>
      </c>
      <c r="B425" s="92" t="s">
        <v>1120</v>
      </c>
      <c r="C425" s="92" t="s">
        <v>671</v>
      </c>
      <c r="D425" s="92" t="s">
        <v>688</v>
      </c>
      <c r="E425" s="132" t="s">
        <v>739</v>
      </c>
      <c r="F425" s="133">
        <v>39302</v>
      </c>
      <c r="G425" s="134"/>
      <c r="H425" s="134"/>
      <c r="I425" s="134"/>
      <c r="J425" s="134"/>
      <c r="K425" s="134">
        <v>1</v>
      </c>
      <c r="L425" s="10" t="s">
        <v>111</v>
      </c>
      <c r="M425" s="11" t="s">
        <v>256</v>
      </c>
      <c r="N425" s="11" t="s">
        <v>256</v>
      </c>
    </row>
    <row r="426" spans="1:14" ht="25.5">
      <c r="A426" s="4">
        <v>48</v>
      </c>
      <c r="B426" s="92" t="s">
        <v>1120</v>
      </c>
      <c r="C426" s="92" t="s">
        <v>671</v>
      </c>
      <c r="D426" s="92" t="s">
        <v>681</v>
      </c>
      <c r="E426" s="132" t="s">
        <v>112</v>
      </c>
      <c r="F426" s="133">
        <v>39304</v>
      </c>
      <c r="G426" s="134"/>
      <c r="H426" s="134"/>
      <c r="I426" s="134"/>
      <c r="J426" s="134">
        <v>1</v>
      </c>
      <c r="K426" s="134"/>
      <c r="L426" s="13" t="s">
        <v>113</v>
      </c>
      <c r="M426" s="11" t="s">
        <v>256</v>
      </c>
      <c r="N426" s="11" t="s">
        <v>256</v>
      </c>
    </row>
    <row r="427" spans="1:14" ht="38.25">
      <c r="A427" s="4">
        <v>49</v>
      </c>
      <c r="B427" s="92" t="s">
        <v>1120</v>
      </c>
      <c r="C427" s="92" t="s">
        <v>671</v>
      </c>
      <c r="D427" s="92" t="s">
        <v>672</v>
      </c>
      <c r="E427" s="132" t="s">
        <v>16</v>
      </c>
      <c r="F427" s="133">
        <v>39304</v>
      </c>
      <c r="G427" s="134"/>
      <c r="H427" s="134"/>
      <c r="I427" s="134"/>
      <c r="J427" s="134"/>
      <c r="K427" s="134">
        <v>1</v>
      </c>
      <c r="L427" s="10" t="s">
        <v>114</v>
      </c>
      <c r="M427" s="11" t="s">
        <v>256</v>
      </c>
      <c r="N427" s="11" t="s">
        <v>256</v>
      </c>
    </row>
    <row r="428" spans="1:14">
      <c r="A428" s="4">
        <v>50</v>
      </c>
      <c r="B428" s="92" t="s">
        <v>1120</v>
      </c>
      <c r="C428" s="92" t="s">
        <v>671</v>
      </c>
      <c r="D428" s="92" t="s">
        <v>672</v>
      </c>
      <c r="E428" s="132" t="s">
        <v>115</v>
      </c>
      <c r="F428" s="133">
        <v>39306</v>
      </c>
      <c r="G428" s="134"/>
      <c r="H428" s="134"/>
      <c r="I428" s="134"/>
      <c r="J428" s="134"/>
      <c r="K428" s="134">
        <v>1</v>
      </c>
      <c r="L428" s="10" t="s">
        <v>116</v>
      </c>
      <c r="M428" s="11" t="s">
        <v>256</v>
      </c>
      <c r="N428" s="11" t="s">
        <v>256</v>
      </c>
    </row>
    <row r="429" spans="1:14" ht="38.25">
      <c r="A429" s="4">
        <v>51</v>
      </c>
      <c r="B429" s="92" t="s">
        <v>1120</v>
      </c>
      <c r="C429" s="92" t="s">
        <v>671</v>
      </c>
      <c r="D429" s="92" t="s">
        <v>676</v>
      </c>
      <c r="E429" s="132" t="s">
        <v>739</v>
      </c>
      <c r="F429" s="133">
        <v>39311</v>
      </c>
      <c r="G429" s="134"/>
      <c r="H429" s="134"/>
      <c r="I429" s="134"/>
      <c r="J429" s="134"/>
      <c r="K429" s="134">
        <v>1</v>
      </c>
      <c r="L429" s="10" t="s">
        <v>114</v>
      </c>
      <c r="M429" s="11" t="s">
        <v>256</v>
      </c>
      <c r="N429" s="11" t="s">
        <v>256</v>
      </c>
    </row>
    <row r="430" spans="1:14" ht="25.5">
      <c r="A430" s="4">
        <v>52</v>
      </c>
      <c r="B430" s="92" t="s">
        <v>1120</v>
      </c>
      <c r="C430" s="92" t="s">
        <v>671</v>
      </c>
      <c r="D430" s="92" t="s">
        <v>672</v>
      </c>
      <c r="E430" s="132" t="s">
        <v>117</v>
      </c>
      <c r="F430" s="133">
        <v>39313</v>
      </c>
      <c r="G430" s="134"/>
      <c r="H430" s="134"/>
      <c r="I430" s="134"/>
      <c r="J430" s="134">
        <v>1</v>
      </c>
      <c r="K430" s="134"/>
      <c r="L430" s="10" t="s">
        <v>118</v>
      </c>
      <c r="M430" s="11" t="s">
        <v>256</v>
      </c>
      <c r="N430" s="11" t="s">
        <v>256</v>
      </c>
    </row>
    <row r="431" spans="1:14" ht="25.5">
      <c r="A431" s="4">
        <v>53</v>
      </c>
      <c r="B431" s="92" t="s">
        <v>1120</v>
      </c>
      <c r="C431" s="92" t="s">
        <v>671</v>
      </c>
      <c r="D431" s="92" t="s">
        <v>688</v>
      </c>
      <c r="E431" s="132" t="s">
        <v>119</v>
      </c>
      <c r="F431" s="133">
        <v>39314</v>
      </c>
      <c r="G431" s="134"/>
      <c r="H431" s="134"/>
      <c r="I431" s="134"/>
      <c r="J431" s="134"/>
      <c r="K431" s="134">
        <v>1</v>
      </c>
      <c r="L431" s="10" t="s">
        <v>120</v>
      </c>
      <c r="M431" s="11" t="s">
        <v>256</v>
      </c>
      <c r="N431" s="11" t="s">
        <v>256</v>
      </c>
    </row>
    <row r="432" spans="1:14" ht="25.5">
      <c r="A432" s="4">
        <v>54</v>
      </c>
      <c r="B432" s="92" t="s">
        <v>1120</v>
      </c>
      <c r="C432" s="92" t="s">
        <v>671</v>
      </c>
      <c r="D432" s="92" t="s">
        <v>681</v>
      </c>
      <c r="E432" s="132" t="s">
        <v>739</v>
      </c>
      <c r="F432" s="133">
        <v>39316</v>
      </c>
      <c r="G432" s="134"/>
      <c r="H432" s="134"/>
      <c r="I432" s="134"/>
      <c r="J432" s="134"/>
      <c r="K432" s="134">
        <v>1</v>
      </c>
      <c r="L432" s="10" t="s">
        <v>121</v>
      </c>
      <c r="M432" s="11" t="s">
        <v>256</v>
      </c>
      <c r="N432" s="11" t="s">
        <v>256</v>
      </c>
    </row>
    <row r="433" spans="1:14" ht="25.5">
      <c r="A433" s="4">
        <v>55</v>
      </c>
      <c r="B433" s="92" t="s">
        <v>1120</v>
      </c>
      <c r="C433" s="92" t="s">
        <v>760</v>
      </c>
      <c r="D433" s="92" t="s">
        <v>122</v>
      </c>
      <c r="E433" s="132" t="s">
        <v>123</v>
      </c>
      <c r="F433" s="133">
        <v>39292</v>
      </c>
      <c r="G433" s="134"/>
      <c r="H433" s="134"/>
      <c r="I433" s="134"/>
      <c r="J433" s="134"/>
      <c r="K433" s="134">
        <v>1</v>
      </c>
      <c r="L433" s="10" t="s">
        <v>124</v>
      </c>
      <c r="M433" s="11" t="s">
        <v>256</v>
      </c>
      <c r="N433" s="11" t="s">
        <v>256</v>
      </c>
    </row>
    <row r="434" spans="1:14" ht="25.5">
      <c r="A434" s="4">
        <v>56</v>
      </c>
      <c r="B434" s="92" t="s">
        <v>1120</v>
      </c>
      <c r="C434" s="92" t="s">
        <v>760</v>
      </c>
      <c r="D434" s="92" t="s">
        <v>122</v>
      </c>
      <c r="E434" s="132" t="s">
        <v>125</v>
      </c>
      <c r="F434" s="133">
        <v>39662</v>
      </c>
      <c r="G434" s="134"/>
      <c r="H434" s="134">
        <v>1</v>
      </c>
      <c r="I434" s="134"/>
      <c r="J434" s="134"/>
      <c r="K434" s="134"/>
      <c r="L434" s="10" t="s">
        <v>126</v>
      </c>
      <c r="M434" s="11" t="s">
        <v>256</v>
      </c>
      <c r="N434" s="11" t="s">
        <v>256</v>
      </c>
    </row>
    <row r="435" spans="1:14" ht="51">
      <c r="A435" s="4">
        <v>57</v>
      </c>
      <c r="B435" s="92" t="s">
        <v>1120</v>
      </c>
      <c r="C435" s="92" t="s">
        <v>760</v>
      </c>
      <c r="D435" s="92" t="s">
        <v>127</v>
      </c>
      <c r="E435" s="132" t="s">
        <v>128</v>
      </c>
      <c r="F435" s="133">
        <v>39300</v>
      </c>
      <c r="G435" s="134"/>
      <c r="H435" s="134"/>
      <c r="I435" s="134"/>
      <c r="J435" s="134"/>
      <c r="K435" s="134">
        <v>1</v>
      </c>
      <c r="L435" s="10" t="s">
        <v>129</v>
      </c>
      <c r="M435" s="11" t="s">
        <v>256</v>
      </c>
      <c r="N435" s="11" t="s">
        <v>256</v>
      </c>
    </row>
    <row r="436" spans="1:14" ht="25.5">
      <c r="A436" s="4">
        <v>58</v>
      </c>
      <c r="B436" s="92" t="s">
        <v>1120</v>
      </c>
      <c r="C436" s="92" t="s">
        <v>760</v>
      </c>
      <c r="D436" s="92" t="s">
        <v>1613</v>
      </c>
      <c r="E436" s="132" t="s">
        <v>630</v>
      </c>
      <c r="F436" s="133">
        <v>39309</v>
      </c>
      <c r="G436" s="134"/>
      <c r="H436" s="134"/>
      <c r="I436" s="134"/>
      <c r="J436" s="134"/>
      <c r="K436" s="134">
        <v>1</v>
      </c>
      <c r="L436" s="10" t="s">
        <v>130</v>
      </c>
      <c r="M436" s="11" t="s">
        <v>256</v>
      </c>
      <c r="N436" s="11" t="s">
        <v>256</v>
      </c>
    </row>
    <row r="437" spans="1:14" ht="51">
      <c r="A437" s="4">
        <v>59</v>
      </c>
      <c r="B437" s="92" t="s">
        <v>1120</v>
      </c>
      <c r="C437" s="92" t="s">
        <v>760</v>
      </c>
      <c r="D437" s="92" t="s">
        <v>1613</v>
      </c>
      <c r="E437" s="132" t="s">
        <v>633</v>
      </c>
      <c r="F437" s="133">
        <v>39312</v>
      </c>
      <c r="G437" s="134"/>
      <c r="H437" s="134"/>
      <c r="I437" s="134"/>
      <c r="J437" s="134"/>
      <c r="K437" s="134">
        <v>1</v>
      </c>
      <c r="L437" s="10" t="s">
        <v>1757</v>
      </c>
      <c r="M437" s="11" t="s">
        <v>256</v>
      </c>
      <c r="N437" s="11" t="s">
        <v>256</v>
      </c>
    </row>
    <row r="438" spans="1:14" ht="38.25">
      <c r="A438" s="4">
        <v>60</v>
      </c>
      <c r="B438" s="92" t="s">
        <v>1120</v>
      </c>
      <c r="C438" s="92" t="s">
        <v>760</v>
      </c>
      <c r="D438" s="92" t="s">
        <v>1613</v>
      </c>
      <c r="E438" s="132" t="s">
        <v>630</v>
      </c>
      <c r="F438" s="133">
        <v>39316</v>
      </c>
      <c r="G438" s="134"/>
      <c r="H438" s="134"/>
      <c r="I438" s="134"/>
      <c r="J438" s="134"/>
      <c r="K438" s="134">
        <v>1</v>
      </c>
      <c r="L438" s="10" t="s">
        <v>1758</v>
      </c>
      <c r="M438" s="11" t="s">
        <v>256</v>
      </c>
      <c r="N438" s="11" t="s">
        <v>256</v>
      </c>
    </row>
    <row r="439" spans="1:14" ht="51">
      <c r="A439" s="4">
        <v>61</v>
      </c>
      <c r="B439" s="92" t="s">
        <v>1120</v>
      </c>
      <c r="C439" s="92" t="s">
        <v>684</v>
      </c>
      <c r="D439" s="92" t="s">
        <v>1308</v>
      </c>
      <c r="E439" s="132" t="s">
        <v>1759</v>
      </c>
      <c r="F439" s="133">
        <v>39290</v>
      </c>
      <c r="G439" s="134"/>
      <c r="H439" s="134"/>
      <c r="I439" s="134">
        <v>1</v>
      </c>
      <c r="J439" s="134"/>
      <c r="K439" s="134"/>
      <c r="L439" s="10" t="s">
        <v>1760</v>
      </c>
      <c r="M439" s="11" t="s">
        <v>256</v>
      </c>
      <c r="N439" s="11" t="s">
        <v>256</v>
      </c>
    </row>
    <row r="440" spans="1:14" ht="51">
      <c r="A440" s="4">
        <v>62</v>
      </c>
      <c r="B440" s="92" t="s">
        <v>1120</v>
      </c>
      <c r="C440" s="92" t="s">
        <v>684</v>
      </c>
      <c r="D440" s="92" t="s">
        <v>685</v>
      </c>
      <c r="E440" s="132" t="s">
        <v>1761</v>
      </c>
      <c r="F440" s="133">
        <v>39297</v>
      </c>
      <c r="G440" s="134"/>
      <c r="H440" s="134"/>
      <c r="I440" s="134"/>
      <c r="J440" s="134">
        <v>1</v>
      </c>
      <c r="K440" s="134"/>
      <c r="L440" s="10" t="s">
        <v>1760</v>
      </c>
      <c r="M440" s="11" t="s">
        <v>256</v>
      </c>
      <c r="N440" s="11" t="s">
        <v>256</v>
      </c>
    </row>
    <row r="441" spans="1:14" ht="25.5">
      <c r="A441" s="4">
        <v>63</v>
      </c>
      <c r="B441" s="92" t="s">
        <v>1120</v>
      </c>
      <c r="C441" s="92" t="s">
        <v>684</v>
      </c>
      <c r="D441" s="92" t="s">
        <v>51</v>
      </c>
      <c r="E441" s="132" t="s">
        <v>630</v>
      </c>
      <c r="F441" s="133">
        <v>39298</v>
      </c>
      <c r="G441" s="134"/>
      <c r="H441" s="134"/>
      <c r="I441" s="134"/>
      <c r="J441" s="134"/>
      <c r="K441" s="134">
        <v>1</v>
      </c>
      <c r="L441" s="10" t="s">
        <v>1636</v>
      </c>
      <c r="M441" s="11" t="s">
        <v>256</v>
      </c>
      <c r="N441" s="11" t="s">
        <v>256</v>
      </c>
    </row>
    <row r="442" spans="1:14">
      <c r="A442" s="4">
        <v>64</v>
      </c>
      <c r="B442" s="92" t="s">
        <v>1120</v>
      </c>
      <c r="C442" s="92" t="s">
        <v>684</v>
      </c>
      <c r="D442" s="92" t="s">
        <v>258</v>
      </c>
      <c r="E442" s="132" t="s">
        <v>633</v>
      </c>
      <c r="F442" s="133">
        <v>39301</v>
      </c>
      <c r="G442" s="134"/>
      <c r="H442" s="134"/>
      <c r="I442" s="134"/>
      <c r="J442" s="134"/>
      <c r="K442" s="134">
        <v>1</v>
      </c>
      <c r="L442" s="10" t="s">
        <v>1637</v>
      </c>
      <c r="M442" s="11" t="s">
        <v>256</v>
      </c>
      <c r="N442" s="11" t="s">
        <v>256</v>
      </c>
    </row>
    <row r="443" spans="1:14">
      <c r="A443" s="4">
        <v>65</v>
      </c>
      <c r="B443" s="92" t="s">
        <v>1120</v>
      </c>
      <c r="C443" s="92" t="s">
        <v>684</v>
      </c>
      <c r="D443" s="92" t="s">
        <v>51</v>
      </c>
      <c r="E443" s="132" t="s">
        <v>1638</v>
      </c>
      <c r="F443" s="133">
        <v>39306</v>
      </c>
      <c r="G443" s="134"/>
      <c r="H443" s="134"/>
      <c r="I443" s="134">
        <v>1</v>
      </c>
      <c r="J443" s="134"/>
      <c r="K443" s="134"/>
      <c r="L443" s="10" t="s">
        <v>1639</v>
      </c>
      <c r="M443" s="11" t="s">
        <v>256</v>
      </c>
      <c r="N443" s="11" t="s">
        <v>256</v>
      </c>
    </row>
    <row r="444" spans="1:14" ht="51">
      <c r="A444" s="4">
        <v>66</v>
      </c>
      <c r="B444" s="92" t="s">
        <v>1120</v>
      </c>
      <c r="C444" s="92" t="s">
        <v>684</v>
      </c>
      <c r="D444" s="92" t="s">
        <v>1308</v>
      </c>
      <c r="E444" s="132" t="s">
        <v>1640</v>
      </c>
      <c r="F444" s="133">
        <v>39312</v>
      </c>
      <c r="G444" s="134"/>
      <c r="H444" s="134">
        <v>1</v>
      </c>
      <c r="I444" s="134"/>
      <c r="J444" s="134"/>
      <c r="K444" s="134"/>
      <c r="L444" s="10" t="s">
        <v>272</v>
      </c>
      <c r="M444" s="11" t="s">
        <v>256</v>
      </c>
      <c r="N444" s="11" t="s">
        <v>256</v>
      </c>
    </row>
    <row r="445" spans="1:14">
      <c r="A445" s="4">
        <v>67</v>
      </c>
      <c r="B445" s="92" t="s">
        <v>1120</v>
      </c>
      <c r="C445" s="92" t="s">
        <v>684</v>
      </c>
      <c r="D445" s="92" t="s">
        <v>51</v>
      </c>
      <c r="E445" s="132" t="s">
        <v>633</v>
      </c>
      <c r="F445" s="133">
        <v>39317</v>
      </c>
      <c r="G445" s="134"/>
      <c r="H445" s="134"/>
      <c r="I445" s="134"/>
      <c r="J445" s="134"/>
      <c r="K445" s="134">
        <v>1</v>
      </c>
      <c r="L445" s="10" t="s">
        <v>273</v>
      </c>
      <c r="M445" s="11" t="s">
        <v>256</v>
      </c>
      <c r="N445" s="11" t="s">
        <v>256</v>
      </c>
    </row>
    <row r="446" spans="1:14">
      <c r="A446" s="4">
        <v>68</v>
      </c>
      <c r="B446" s="92" t="s">
        <v>1120</v>
      </c>
      <c r="C446" s="92" t="s">
        <v>684</v>
      </c>
      <c r="D446" s="92" t="s">
        <v>274</v>
      </c>
      <c r="E446" s="132" t="s">
        <v>356</v>
      </c>
      <c r="F446" s="133">
        <v>39299</v>
      </c>
      <c r="G446" s="134"/>
      <c r="H446" s="134"/>
      <c r="I446" s="134"/>
      <c r="J446" s="134"/>
      <c r="K446" s="134">
        <v>1</v>
      </c>
      <c r="L446" s="10" t="s">
        <v>1637</v>
      </c>
      <c r="M446" s="11" t="s">
        <v>256</v>
      </c>
      <c r="N446" s="11" t="s">
        <v>256</v>
      </c>
    </row>
    <row r="447" spans="1:14" ht="38.25">
      <c r="A447" s="4">
        <v>69</v>
      </c>
      <c r="B447" s="92" t="s">
        <v>1120</v>
      </c>
      <c r="C447" s="92" t="s">
        <v>684</v>
      </c>
      <c r="D447" s="92" t="s">
        <v>258</v>
      </c>
      <c r="E447" s="132" t="s">
        <v>630</v>
      </c>
      <c r="F447" s="133">
        <v>39298</v>
      </c>
      <c r="G447" s="134"/>
      <c r="H447" s="134"/>
      <c r="I447" s="134"/>
      <c r="J447" s="134"/>
      <c r="K447" s="134">
        <v>1</v>
      </c>
      <c r="L447" s="10" t="s">
        <v>275</v>
      </c>
      <c r="M447" s="11" t="s">
        <v>256</v>
      </c>
      <c r="N447" s="11" t="s">
        <v>256</v>
      </c>
    </row>
    <row r="448" spans="1:14" ht="38.25">
      <c r="A448" s="4">
        <v>70</v>
      </c>
      <c r="B448" s="92" t="s">
        <v>1120</v>
      </c>
      <c r="C448" s="92" t="s">
        <v>684</v>
      </c>
      <c r="D448" s="92" t="s">
        <v>258</v>
      </c>
      <c r="E448" s="132" t="s">
        <v>630</v>
      </c>
      <c r="F448" s="133">
        <v>39298</v>
      </c>
      <c r="G448" s="134"/>
      <c r="H448" s="134"/>
      <c r="I448" s="134"/>
      <c r="J448" s="134"/>
      <c r="K448" s="134">
        <v>1</v>
      </c>
      <c r="L448" s="10" t="s">
        <v>32</v>
      </c>
      <c r="M448" s="11" t="s">
        <v>256</v>
      </c>
      <c r="N448" s="11" t="s">
        <v>256</v>
      </c>
    </row>
    <row r="449" spans="1:14" ht="25.5">
      <c r="A449" s="4">
        <v>71</v>
      </c>
      <c r="B449" s="92" t="s">
        <v>1120</v>
      </c>
      <c r="C449" s="92" t="s">
        <v>684</v>
      </c>
      <c r="D449" s="92" t="s">
        <v>51</v>
      </c>
      <c r="E449" s="132" t="s">
        <v>633</v>
      </c>
      <c r="F449" s="133">
        <v>39311</v>
      </c>
      <c r="G449" s="134"/>
      <c r="H449" s="134"/>
      <c r="I449" s="134"/>
      <c r="J449" s="134"/>
      <c r="K449" s="134">
        <v>1</v>
      </c>
      <c r="L449" s="10" t="s">
        <v>33</v>
      </c>
      <c r="M449" s="11" t="s">
        <v>256</v>
      </c>
      <c r="N449" s="11" t="s">
        <v>256</v>
      </c>
    </row>
    <row r="450" spans="1:14" ht="25.5">
      <c r="A450" s="4">
        <v>72</v>
      </c>
      <c r="B450" s="92" t="s">
        <v>1120</v>
      </c>
      <c r="C450" s="92" t="s">
        <v>684</v>
      </c>
      <c r="D450" s="92" t="s">
        <v>274</v>
      </c>
      <c r="E450" s="132" t="s">
        <v>630</v>
      </c>
      <c r="F450" s="133">
        <v>39312</v>
      </c>
      <c r="G450" s="134"/>
      <c r="H450" s="134"/>
      <c r="I450" s="134"/>
      <c r="J450" s="134"/>
      <c r="K450" s="134">
        <v>1</v>
      </c>
      <c r="L450" s="10" t="s">
        <v>34</v>
      </c>
      <c r="M450" s="11" t="s">
        <v>256</v>
      </c>
      <c r="N450" s="11" t="s">
        <v>256</v>
      </c>
    </row>
    <row r="451" spans="1:14">
      <c r="A451" s="4">
        <v>73</v>
      </c>
      <c r="B451" s="92" t="s">
        <v>1120</v>
      </c>
      <c r="C451" s="92" t="s">
        <v>684</v>
      </c>
      <c r="D451" s="92" t="s">
        <v>51</v>
      </c>
      <c r="E451" s="132" t="s">
        <v>633</v>
      </c>
      <c r="F451" s="133">
        <v>39314</v>
      </c>
      <c r="G451" s="134"/>
      <c r="H451" s="134"/>
      <c r="I451" s="134"/>
      <c r="J451" s="134"/>
      <c r="K451" s="134">
        <v>1</v>
      </c>
      <c r="L451" s="10" t="s">
        <v>1137</v>
      </c>
      <c r="M451" s="11" t="s">
        <v>256</v>
      </c>
      <c r="N451" s="11" t="s">
        <v>256</v>
      </c>
    </row>
    <row r="452" spans="1:14" ht="25.5">
      <c r="A452" s="4">
        <v>74</v>
      </c>
      <c r="B452" s="92" t="s">
        <v>1120</v>
      </c>
      <c r="C452" s="92" t="s">
        <v>671</v>
      </c>
      <c r="D452" s="92" t="s">
        <v>676</v>
      </c>
      <c r="E452" s="132" t="s">
        <v>1138</v>
      </c>
      <c r="F452" s="133">
        <v>39322</v>
      </c>
      <c r="G452" s="134"/>
      <c r="H452" s="134"/>
      <c r="I452" s="134"/>
      <c r="J452" s="134"/>
      <c r="K452" s="134">
        <v>1</v>
      </c>
      <c r="L452" s="10" t="s">
        <v>1139</v>
      </c>
      <c r="M452" s="11" t="s">
        <v>256</v>
      </c>
      <c r="N452" s="11" t="s">
        <v>256</v>
      </c>
    </row>
    <row r="453" spans="1:14" ht="38.25">
      <c r="A453" s="4">
        <v>75</v>
      </c>
      <c r="B453" s="92" t="s">
        <v>1120</v>
      </c>
      <c r="C453" s="92" t="s">
        <v>671</v>
      </c>
      <c r="D453" s="92" t="s">
        <v>688</v>
      </c>
      <c r="E453" s="132" t="s">
        <v>1140</v>
      </c>
      <c r="F453" s="133">
        <v>39211</v>
      </c>
      <c r="G453" s="134"/>
      <c r="H453" s="134">
        <v>1</v>
      </c>
      <c r="I453" s="134"/>
      <c r="J453" s="134"/>
      <c r="K453" s="134"/>
      <c r="L453" s="10" t="s">
        <v>773</v>
      </c>
      <c r="M453" s="11" t="s">
        <v>256</v>
      </c>
      <c r="N453" s="11" t="s">
        <v>256</v>
      </c>
    </row>
    <row r="454" spans="1:14" ht="25.5">
      <c r="A454" s="4">
        <v>76</v>
      </c>
      <c r="B454" s="92" t="s">
        <v>1120</v>
      </c>
      <c r="C454" s="92" t="s">
        <v>671</v>
      </c>
      <c r="D454" s="92" t="s">
        <v>676</v>
      </c>
      <c r="E454" s="132" t="s">
        <v>774</v>
      </c>
      <c r="F454" s="133">
        <v>39348</v>
      </c>
      <c r="G454" s="134"/>
      <c r="H454" s="134"/>
      <c r="I454" s="134"/>
      <c r="J454" s="134"/>
      <c r="K454" s="134">
        <v>1</v>
      </c>
      <c r="L454" s="10" t="s">
        <v>1139</v>
      </c>
      <c r="M454" s="11" t="s">
        <v>256</v>
      </c>
      <c r="N454" s="11" t="s">
        <v>256</v>
      </c>
    </row>
    <row r="455" spans="1:14" ht="25.5">
      <c r="A455" s="4">
        <v>77</v>
      </c>
      <c r="B455" s="92" t="s">
        <v>1120</v>
      </c>
      <c r="C455" s="92" t="s">
        <v>760</v>
      </c>
      <c r="D455" s="92" t="s">
        <v>1613</v>
      </c>
      <c r="E455" s="132" t="s">
        <v>852</v>
      </c>
      <c r="F455" s="133">
        <v>39324</v>
      </c>
      <c r="G455" s="134"/>
      <c r="H455" s="134"/>
      <c r="I455" s="134"/>
      <c r="J455" s="134"/>
      <c r="K455" s="134">
        <v>1</v>
      </c>
      <c r="L455" s="10" t="s">
        <v>1139</v>
      </c>
      <c r="M455" s="11" t="s">
        <v>256</v>
      </c>
      <c r="N455" s="11" t="s">
        <v>256</v>
      </c>
    </row>
    <row r="456" spans="1:14">
      <c r="A456" s="4">
        <v>78</v>
      </c>
      <c r="B456" s="92" t="s">
        <v>1120</v>
      </c>
      <c r="C456" s="92" t="s">
        <v>684</v>
      </c>
      <c r="D456" s="92" t="s">
        <v>258</v>
      </c>
      <c r="E456" s="132" t="s">
        <v>633</v>
      </c>
      <c r="F456" s="133">
        <v>39326</v>
      </c>
      <c r="G456" s="134"/>
      <c r="H456" s="134"/>
      <c r="I456" s="134"/>
      <c r="J456" s="134"/>
      <c r="K456" s="134">
        <v>1</v>
      </c>
      <c r="L456" s="10" t="s">
        <v>775</v>
      </c>
      <c r="M456" s="11" t="s">
        <v>256</v>
      </c>
      <c r="N456" s="11" t="s">
        <v>256</v>
      </c>
    </row>
    <row r="457" spans="1:14" ht="25.5">
      <c r="A457" s="4">
        <v>79</v>
      </c>
      <c r="B457" s="92" t="s">
        <v>1120</v>
      </c>
      <c r="C457" s="92" t="s">
        <v>684</v>
      </c>
      <c r="D457" s="92" t="s">
        <v>274</v>
      </c>
      <c r="E457" s="132" t="s">
        <v>776</v>
      </c>
      <c r="F457" s="133">
        <v>39323</v>
      </c>
      <c r="G457" s="134"/>
      <c r="H457" s="134"/>
      <c r="I457" s="134">
        <v>1</v>
      </c>
      <c r="J457" s="134"/>
      <c r="K457" s="134"/>
      <c r="L457" s="10" t="s">
        <v>777</v>
      </c>
      <c r="M457" s="11" t="s">
        <v>256</v>
      </c>
      <c r="N457" s="11" t="s">
        <v>256</v>
      </c>
    </row>
    <row r="458" spans="1:14" ht="38.25">
      <c r="A458" s="4">
        <v>80</v>
      </c>
      <c r="B458" s="92" t="s">
        <v>1120</v>
      </c>
      <c r="C458" s="92" t="s">
        <v>684</v>
      </c>
      <c r="D458" s="92" t="s">
        <v>258</v>
      </c>
      <c r="E458" s="132" t="s">
        <v>778</v>
      </c>
      <c r="F458" s="133">
        <v>39332</v>
      </c>
      <c r="G458" s="134"/>
      <c r="H458" s="134"/>
      <c r="I458" s="134"/>
      <c r="J458" s="134">
        <v>1</v>
      </c>
      <c r="K458" s="134"/>
      <c r="L458" s="10" t="s">
        <v>779</v>
      </c>
      <c r="M458" s="11" t="s">
        <v>256</v>
      </c>
      <c r="N458" s="11" t="s">
        <v>256</v>
      </c>
    </row>
    <row r="459" spans="1:14" ht="38.25">
      <c r="A459" s="4">
        <v>81</v>
      </c>
      <c r="B459" s="92" t="s">
        <v>1120</v>
      </c>
      <c r="C459" s="92" t="s">
        <v>684</v>
      </c>
      <c r="D459" s="92" t="s">
        <v>258</v>
      </c>
      <c r="E459" s="132" t="s">
        <v>630</v>
      </c>
      <c r="F459" s="133">
        <v>39334</v>
      </c>
      <c r="G459" s="134"/>
      <c r="H459" s="134"/>
      <c r="I459" s="134"/>
      <c r="J459" s="134"/>
      <c r="K459" s="134">
        <v>1</v>
      </c>
      <c r="L459" s="10" t="s">
        <v>1316</v>
      </c>
      <c r="M459" s="11" t="s">
        <v>256</v>
      </c>
      <c r="N459" s="11" t="s">
        <v>256</v>
      </c>
    </row>
    <row r="460" spans="1:14" ht="38.25">
      <c r="A460" s="4">
        <v>82</v>
      </c>
      <c r="B460" s="92" t="s">
        <v>1120</v>
      </c>
      <c r="C460" s="92" t="s">
        <v>684</v>
      </c>
      <c r="D460" s="92" t="s">
        <v>258</v>
      </c>
      <c r="E460" s="132" t="s">
        <v>630</v>
      </c>
      <c r="F460" s="133">
        <v>39337</v>
      </c>
      <c r="G460" s="134"/>
      <c r="H460" s="134"/>
      <c r="I460" s="134"/>
      <c r="J460" s="134"/>
      <c r="K460" s="134">
        <v>1</v>
      </c>
      <c r="L460" s="10" t="s">
        <v>1317</v>
      </c>
      <c r="M460" s="11" t="s">
        <v>256</v>
      </c>
      <c r="N460" s="11" t="s">
        <v>256</v>
      </c>
    </row>
    <row r="461" spans="1:14" ht="63.75">
      <c r="A461" s="4">
        <v>83</v>
      </c>
      <c r="B461" s="92" t="s">
        <v>1120</v>
      </c>
      <c r="C461" s="92" t="s">
        <v>684</v>
      </c>
      <c r="D461" s="92" t="s">
        <v>685</v>
      </c>
      <c r="E461" s="132" t="s">
        <v>630</v>
      </c>
      <c r="F461" s="133">
        <v>39338</v>
      </c>
      <c r="G461" s="134"/>
      <c r="H461" s="134"/>
      <c r="I461" s="134"/>
      <c r="J461" s="134"/>
      <c r="K461" s="134">
        <v>1</v>
      </c>
      <c r="L461" s="10" t="s">
        <v>1318</v>
      </c>
      <c r="M461" s="11" t="s">
        <v>256</v>
      </c>
      <c r="N461" s="11" t="s">
        <v>256</v>
      </c>
    </row>
    <row r="462" spans="1:14" ht="25.5">
      <c r="A462" s="4">
        <v>84</v>
      </c>
      <c r="B462" s="92" t="s">
        <v>1120</v>
      </c>
      <c r="C462" s="92" t="s">
        <v>684</v>
      </c>
      <c r="D462" s="92" t="s">
        <v>1308</v>
      </c>
      <c r="E462" s="132" t="s">
        <v>1319</v>
      </c>
      <c r="F462" s="133">
        <v>39342</v>
      </c>
      <c r="G462" s="134"/>
      <c r="H462" s="134"/>
      <c r="I462" s="134"/>
      <c r="J462" s="134">
        <v>1</v>
      </c>
      <c r="K462" s="134"/>
      <c r="L462" s="10" t="s">
        <v>1320</v>
      </c>
      <c r="M462" s="11" t="s">
        <v>256</v>
      </c>
      <c r="N462" s="11" t="s">
        <v>256</v>
      </c>
    </row>
    <row r="463" spans="1:14" ht="89.25">
      <c r="A463" s="4">
        <v>85</v>
      </c>
      <c r="B463" s="92" t="s">
        <v>1120</v>
      </c>
      <c r="C463" s="92" t="s">
        <v>684</v>
      </c>
      <c r="D463" s="92" t="s">
        <v>51</v>
      </c>
      <c r="E463" s="132" t="s">
        <v>1321</v>
      </c>
      <c r="F463" s="133">
        <v>39346</v>
      </c>
      <c r="G463" s="134"/>
      <c r="H463" s="134">
        <v>1</v>
      </c>
      <c r="I463" s="134"/>
      <c r="J463" s="134"/>
      <c r="K463" s="134"/>
      <c r="L463" s="136" t="s">
        <v>307</v>
      </c>
      <c r="M463" s="11" t="s">
        <v>256</v>
      </c>
      <c r="N463" s="11" t="s">
        <v>256</v>
      </c>
    </row>
    <row r="464" spans="1:14">
      <c r="A464" s="4">
        <v>86</v>
      </c>
      <c r="B464" s="92" t="s">
        <v>1120</v>
      </c>
      <c r="C464" s="92" t="s">
        <v>684</v>
      </c>
      <c r="D464" s="92" t="s">
        <v>274</v>
      </c>
      <c r="E464" s="132" t="s">
        <v>633</v>
      </c>
      <c r="F464" s="133">
        <v>39346</v>
      </c>
      <c r="G464" s="134"/>
      <c r="H464" s="134"/>
      <c r="I464" s="134"/>
      <c r="J464" s="134"/>
      <c r="K464" s="134">
        <v>1</v>
      </c>
      <c r="L464" s="10" t="s">
        <v>308</v>
      </c>
      <c r="M464" s="11" t="s">
        <v>256</v>
      </c>
      <c r="N464" s="11" t="s">
        <v>256</v>
      </c>
    </row>
    <row r="465" spans="1:14" ht="25.5">
      <c r="A465" s="4">
        <v>87</v>
      </c>
      <c r="B465" s="92" t="s">
        <v>1120</v>
      </c>
      <c r="C465" s="92" t="s">
        <v>684</v>
      </c>
      <c r="D465" s="92" t="s">
        <v>274</v>
      </c>
      <c r="E465" s="132" t="s">
        <v>309</v>
      </c>
      <c r="F465" s="133">
        <v>39347</v>
      </c>
      <c r="G465" s="134"/>
      <c r="H465" s="134"/>
      <c r="I465" s="134">
        <v>1</v>
      </c>
      <c r="J465" s="134"/>
      <c r="K465" s="134"/>
      <c r="L465" s="10" t="s">
        <v>310</v>
      </c>
      <c r="M465" s="11" t="s">
        <v>256</v>
      </c>
      <c r="N465" s="11" t="s">
        <v>256</v>
      </c>
    </row>
    <row r="466" spans="1:14" ht="38.25">
      <c r="A466" s="4">
        <v>88</v>
      </c>
      <c r="B466" s="92" t="s">
        <v>1120</v>
      </c>
      <c r="C466" s="92" t="s">
        <v>684</v>
      </c>
      <c r="D466" s="92" t="s">
        <v>258</v>
      </c>
      <c r="E466" s="132" t="s">
        <v>630</v>
      </c>
      <c r="F466" s="133">
        <v>39349</v>
      </c>
      <c r="G466" s="134"/>
      <c r="H466" s="134"/>
      <c r="I466" s="134"/>
      <c r="J466" s="134"/>
      <c r="K466" s="134">
        <v>1</v>
      </c>
      <c r="L466" s="10" t="s">
        <v>311</v>
      </c>
      <c r="M466" s="11" t="s">
        <v>256</v>
      </c>
      <c r="N466" s="11" t="s">
        <v>256</v>
      </c>
    </row>
    <row r="467" spans="1:14" ht="38.25">
      <c r="A467" s="4">
        <v>89</v>
      </c>
      <c r="B467" s="92" t="s">
        <v>1120</v>
      </c>
      <c r="C467" s="92" t="s">
        <v>684</v>
      </c>
      <c r="D467" s="92" t="s">
        <v>258</v>
      </c>
      <c r="E467" s="132" t="s">
        <v>630</v>
      </c>
      <c r="F467" s="133">
        <v>39349</v>
      </c>
      <c r="G467" s="134"/>
      <c r="H467" s="134"/>
      <c r="I467" s="134"/>
      <c r="J467" s="134"/>
      <c r="K467" s="134">
        <v>1</v>
      </c>
      <c r="L467" s="10" t="s">
        <v>312</v>
      </c>
      <c r="M467" s="11" t="s">
        <v>256</v>
      </c>
      <c r="N467" s="11" t="s">
        <v>256</v>
      </c>
    </row>
    <row r="468" spans="1:14">
      <c r="A468" s="4">
        <v>90</v>
      </c>
      <c r="B468" s="92" t="s">
        <v>1120</v>
      </c>
      <c r="C468" s="92" t="s">
        <v>591</v>
      </c>
      <c r="D468" s="92" t="s">
        <v>1755</v>
      </c>
      <c r="E468" s="132" t="s">
        <v>313</v>
      </c>
      <c r="F468" s="133">
        <v>39350</v>
      </c>
      <c r="G468" s="134"/>
      <c r="H468" s="134"/>
      <c r="I468" s="134"/>
      <c r="J468" s="134"/>
      <c r="K468" s="134">
        <v>1</v>
      </c>
      <c r="L468" s="10" t="s">
        <v>308</v>
      </c>
      <c r="M468" s="11" t="s">
        <v>256</v>
      </c>
      <c r="N468" s="11" t="s">
        <v>256</v>
      </c>
    </row>
    <row r="469" spans="1:14">
      <c r="A469" s="4">
        <v>91</v>
      </c>
      <c r="B469" s="92" t="s">
        <v>1120</v>
      </c>
      <c r="C469" s="92" t="s">
        <v>671</v>
      </c>
      <c r="D469" s="92" t="s">
        <v>681</v>
      </c>
      <c r="E469" s="132" t="s">
        <v>633</v>
      </c>
      <c r="F469" s="133">
        <v>39352</v>
      </c>
      <c r="G469" s="134"/>
      <c r="H469" s="134"/>
      <c r="I469" s="134"/>
      <c r="J469" s="134"/>
      <c r="K469" s="134">
        <v>1</v>
      </c>
      <c r="L469" s="10" t="s">
        <v>308</v>
      </c>
      <c r="M469" s="11" t="s">
        <v>256</v>
      </c>
      <c r="N469" s="11" t="s">
        <v>256</v>
      </c>
    </row>
    <row r="470" spans="1:14" ht="25.5">
      <c r="A470" s="4">
        <v>92</v>
      </c>
      <c r="B470" s="92" t="s">
        <v>1120</v>
      </c>
      <c r="C470" s="92" t="s">
        <v>671</v>
      </c>
      <c r="D470" s="92" t="s">
        <v>676</v>
      </c>
      <c r="E470" s="132" t="s">
        <v>314</v>
      </c>
      <c r="F470" s="133">
        <v>39352</v>
      </c>
      <c r="G470" s="134"/>
      <c r="H470" s="134">
        <v>1</v>
      </c>
      <c r="I470" s="134"/>
      <c r="J470" s="134"/>
      <c r="K470" s="134"/>
      <c r="L470" s="10" t="s">
        <v>315</v>
      </c>
      <c r="M470" s="11" t="s">
        <v>256</v>
      </c>
      <c r="N470" s="11" t="s">
        <v>256</v>
      </c>
    </row>
    <row r="471" spans="1:14">
      <c r="A471" s="4">
        <v>93</v>
      </c>
      <c r="B471" s="92" t="s">
        <v>1120</v>
      </c>
      <c r="C471" s="92" t="s">
        <v>671</v>
      </c>
      <c r="D471" s="92" t="s">
        <v>688</v>
      </c>
      <c r="E471" s="132" t="s">
        <v>316</v>
      </c>
      <c r="F471" s="133">
        <v>39353</v>
      </c>
      <c r="G471" s="134"/>
      <c r="H471" s="134"/>
      <c r="I471" s="134"/>
      <c r="J471" s="134">
        <v>1</v>
      </c>
      <c r="K471" s="134"/>
      <c r="L471" s="10" t="s">
        <v>317</v>
      </c>
      <c r="M471" s="11" t="s">
        <v>439</v>
      </c>
      <c r="N471" s="11" t="s">
        <v>256</v>
      </c>
    </row>
    <row r="472" spans="1:14" ht="25.5">
      <c r="A472" s="4">
        <v>94</v>
      </c>
      <c r="B472" s="92" t="s">
        <v>1120</v>
      </c>
      <c r="C472" s="92" t="s">
        <v>671</v>
      </c>
      <c r="D472" s="92" t="s">
        <v>676</v>
      </c>
      <c r="E472" s="132" t="s">
        <v>318</v>
      </c>
      <c r="F472" s="133">
        <v>39369</v>
      </c>
      <c r="G472" s="134"/>
      <c r="H472" s="134">
        <v>1</v>
      </c>
      <c r="I472" s="134"/>
      <c r="J472" s="134"/>
      <c r="K472" s="134"/>
      <c r="L472" s="10" t="s">
        <v>319</v>
      </c>
      <c r="M472" s="11" t="s">
        <v>439</v>
      </c>
      <c r="N472" s="11" t="s">
        <v>439</v>
      </c>
    </row>
    <row r="473" spans="1:14">
      <c r="A473" s="4">
        <v>95</v>
      </c>
      <c r="B473" s="92" t="s">
        <v>1120</v>
      </c>
      <c r="C473" s="92" t="s">
        <v>671</v>
      </c>
      <c r="D473" s="92" t="s">
        <v>688</v>
      </c>
      <c r="E473" s="132" t="s">
        <v>1466</v>
      </c>
      <c r="F473" s="133">
        <v>39371</v>
      </c>
      <c r="G473" s="134"/>
      <c r="H473" s="134"/>
      <c r="I473" s="134"/>
      <c r="J473" s="134"/>
      <c r="K473" s="134">
        <v>1</v>
      </c>
      <c r="L473" s="10" t="s">
        <v>320</v>
      </c>
      <c r="M473" s="11" t="s">
        <v>256</v>
      </c>
      <c r="N473" s="11" t="s">
        <v>256</v>
      </c>
    </row>
    <row r="474" spans="1:14">
      <c r="A474" s="4">
        <v>96</v>
      </c>
      <c r="B474" s="92" t="s">
        <v>1120</v>
      </c>
      <c r="C474" s="92" t="s">
        <v>760</v>
      </c>
      <c r="D474" s="92" t="s">
        <v>1613</v>
      </c>
      <c r="E474" s="132" t="s">
        <v>1466</v>
      </c>
      <c r="F474" s="133">
        <v>39355</v>
      </c>
      <c r="G474" s="134"/>
      <c r="H474" s="134"/>
      <c r="I474" s="134"/>
      <c r="J474" s="134"/>
      <c r="K474" s="134">
        <v>1</v>
      </c>
      <c r="L474" s="10" t="s">
        <v>754</v>
      </c>
      <c r="M474" s="11" t="s">
        <v>256</v>
      </c>
      <c r="N474" s="11" t="s">
        <v>256</v>
      </c>
    </row>
    <row r="475" spans="1:14" ht="63.75">
      <c r="A475" s="4">
        <v>97</v>
      </c>
      <c r="B475" s="92" t="s">
        <v>1120</v>
      </c>
      <c r="C475" s="92" t="s">
        <v>760</v>
      </c>
      <c r="D475" s="92" t="s">
        <v>127</v>
      </c>
      <c r="E475" s="132" t="s">
        <v>321</v>
      </c>
      <c r="F475" s="133">
        <v>39354</v>
      </c>
      <c r="G475" s="134"/>
      <c r="H475" s="134"/>
      <c r="I475" s="134"/>
      <c r="J475" s="134">
        <v>1</v>
      </c>
      <c r="K475" s="134"/>
      <c r="L475" s="10" t="s">
        <v>322</v>
      </c>
      <c r="M475" s="11" t="s">
        <v>256</v>
      </c>
      <c r="N475" s="11" t="s">
        <v>256</v>
      </c>
    </row>
    <row r="476" spans="1:14" ht="51">
      <c r="A476" s="4">
        <v>98</v>
      </c>
      <c r="B476" s="92" t="s">
        <v>1120</v>
      </c>
      <c r="C476" s="92" t="s">
        <v>760</v>
      </c>
      <c r="D476" s="92" t="s">
        <v>1613</v>
      </c>
      <c r="E476" s="132" t="s">
        <v>698</v>
      </c>
      <c r="F476" s="133">
        <v>39364</v>
      </c>
      <c r="G476" s="134"/>
      <c r="H476" s="134"/>
      <c r="I476" s="134">
        <v>1</v>
      </c>
      <c r="J476" s="134"/>
      <c r="K476" s="134"/>
      <c r="L476" s="10" t="s">
        <v>699</v>
      </c>
      <c r="M476" s="11" t="s">
        <v>256</v>
      </c>
      <c r="N476" s="11" t="s">
        <v>256</v>
      </c>
    </row>
    <row r="477" spans="1:14" ht="38.25">
      <c r="A477" s="4">
        <v>99</v>
      </c>
      <c r="B477" s="92" t="s">
        <v>1120</v>
      </c>
      <c r="C477" s="92" t="s">
        <v>760</v>
      </c>
      <c r="D477" s="92" t="s">
        <v>1613</v>
      </c>
      <c r="E477" s="132" t="s">
        <v>306</v>
      </c>
      <c r="F477" s="133">
        <v>39373</v>
      </c>
      <c r="G477" s="134"/>
      <c r="H477" s="134">
        <v>1</v>
      </c>
      <c r="I477" s="134"/>
      <c r="J477" s="134"/>
      <c r="K477" s="134"/>
      <c r="L477" s="10" t="s">
        <v>963</v>
      </c>
      <c r="M477" s="11" t="s">
        <v>553</v>
      </c>
      <c r="N477" s="11" t="s">
        <v>256</v>
      </c>
    </row>
    <row r="478" spans="1:14" ht="63.75">
      <c r="A478" s="4">
        <v>100</v>
      </c>
      <c r="B478" s="92" t="s">
        <v>1120</v>
      </c>
      <c r="C478" s="92" t="s">
        <v>684</v>
      </c>
      <c r="D478" s="92" t="s">
        <v>274</v>
      </c>
      <c r="E478" s="132" t="s">
        <v>356</v>
      </c>
      <c r="F478" s="133">
        <v>39351</v>
      </c>
      <c r="G478" s="134"/>
      <c r="H478" s="134"/>
      <c r="I478" s="134"/>
      <c r="J478" s="134"/>
      <c r="K478" s="134">
        <v>1</v>
      </c>
      <c r="L478" s="10" t="s">
        <v>496</v>
      </c>
      <c r="M478" s="11" t="s">
        <v>256</v>
      </c>
      <c r="N478" s="11" t="s">
        <v>256</v>
      </c>
    </row>
    <row r="479" spans="1:14" ht="51">
      <c r="A479" s="4">
        <v>101</v>
      </c>
      <c r="B479" s="92" t="s">
        <v>1120</v>
      </c>
      <c r="C479" s="92" t="s">
        <v>684</v>
      </c>
      <c r="D479" s="92" t="s">
        <v>51</v>
      </c>
      <c r="E479" s="132" t="s">
        <v>630</v>
      </c>
      <c r="F479" s="133">
        <v>39354</v>
      </c>
      <c r="G479" s="134"/>
      <c r="H479" s="134"/>
      <c r="I479" s="134"/>
      <c r="J479" s="134"/>
      <c r="K479" s="134">
        <v>1</v>
      </c>
      <c r="L479" s="10" t="s">
        <v>977</v>
      </c>
      <c r="M479" s="11" t="s">
        <v>256</v>
      </c>
      <c r="N479" s="11" t="s">
        <v>256</v>
      </c>
    </row>
    <row r="480" spans="1:14" ht="76.5">
      <c r="A480" s="4">
        <v>102</v>
      </c>
      <c r="B480" s="92" t="s">
        <v>1120</v>
      </c>
      <c r="C480" s="92" t="s">
        <v>684</v>
      </c>
      <c r="D480" s="92" t="s">
        <v>258</v>
      </c>
      <c r="E480" s="132" t="s">
        <v>630</v>
      </c>
      <c r="F480" s="133">
        <v>39355</v>
      </c>
      <c r="G480" s="134"/>
      <c r="H480" s="134"/>
      <c r="I480" s="134"/>
      <c r="J480" s="134"/>
      <c r="K480" s="134">
        <v>1</v>
      </c>
      <c r="L480" s="10" t="s">
        <v>978</v>
      </c>
      <c r="M480" s="11" t="s">
        <v>256</v>
      </c>
      <c r="N480" s="11" t="s">
        <v>256</v>
      </c>
    </row>
    <row r="481" spans="1:14" ht="51">
      <c r="A481" s="4">
        <v>103</v>
      </c>
      <c r="B481" s="92" t="s">
        <v>1120</v>
      </c>
      <c r="C481" s="92" t="s">
        <v>684</v>
      </c>
      <c r="D481" s="92" t="s">
        <v>1308</v>
      </c>
      <c r="E481" s="132" t="s">
        <v>979</v>
      </c>
      <c r="F481" s="133">
        <v>39358</v>
      </c>
      <c r="G481" s="134"/>
      <c r="H481" s="134"/>
      <c r="I481" s="134">
        <v>1</v>
      </c>
      <c r="J481" s="134"/>
      <c r="K481" s="134"/>
      <c r="L481" s="10" t="s">
        <v>980</v>
      </c>
      <c r="M481" s="11" t="s">
        <v>256</v>
      </c>
      <c r="N481" s="11" t="s">
        <v>256</v>
      </c>
    </row>
    <row r="482" spans="1:14" ht="89.25">
      <c r="A482" s="4">
        <v>104</v>
      </c>
      <c r="B482" s="92" t="s">
        <v>1120</v>
      </c>
      <c r="C482" s="92" t="s">
        <v>684</v>
      </c>
      <c r="D482" s="92" t="s">
        <v>51</v>
      </c>
      <c r="E482" s="132" t="s">
        <v>981</v>
      </c>
      <c r="F482" s="133">
        <v>39375</v>
      </c>
      <c r="G482" s="134"/>
      <c r="H482" s="134"/>
      <c r="I482" s="134">
        <v>1</v>
      </c>
      <c r="J482" s="134"/>
      <c r="K482" s="134"/>
      <c r="L482" s="10" t="s">
        <v>982</v>
      </c>
      <c r="M482" s="11" t="s">
        <v>256</v>
      </c>
      <c r="N482" s="11" t="s">
        <v>256</v>
      </c>
    </row>
    <row r="483" spans="1:14" ht="38.25">
      <c r="A483" s="4">
        <v>105</v>
      </c>
      <c r="B483" s="92" t="s">
        <v>1120</v>
      </c>
      <c r="C483" s="92" t="s">
        <v>591</v>
      </c>
      <c r="D483" s="92" t="s">
        <v>1755</v>
      </c>
      <c r="E483" s="132" t="s">
        <v>630</v>
      </c>
      <c r="F483" s="133">
        <v>39390</v>
      </c>
      <c r="G483" s="134"/>
      <c r="H483" s="134"/>
      <c r="I483" s="134"/>
      <c r="J483" s="134"/>
      <c r="K483" s="134">
        <v>1</v>
      </c>
      <c r="L483" s="10" t="s">
        <v>983</v>
      </c>
      <c r="M483" s="11" t="s">
        <v>256</v>
      </c>
      <c r="N483" s="11" t="s">
        <v>256</v>
      </c>
    </row>
    <row r="484" spans="1:14">
      <c r="A484" s="4">
        <v>106</v>
      </c>
      <c r="B484" s="92" t="s">
        <v>1120</v>
      </c>
      <c r="C484" s="92" t="s">
        <v>671</v>
      </c>
      <c r="D484" s="92" t="s">
        <v>679</v>
      </c>
      <c r="E484" s="132" t="s">
        <v>984</v>
      </c>
      <c r="F484" s="133">
        <v>39391</v>
      </c>
      <c r="G484" s="134"/>
      <c r="H484" s="134"/>
      <c r="I484" s="134"/>
      <c r="J484" s="134">
        <v>1</v>
      </c>
      <c r="K484" s="134"/>
      <c r="L484" s="10" t="s">
        <v>985</v>
      </c>
      <c r="M484" s="11" t="s">
        <v>256</v>
      </c>
      <c r="N484" s="11" t="s">
        <v>256</v>
      </c>
    </row>
    <row r="485" spans="1:14">
      <c r="A485" s="4">
        <v>107</v>
      </c>
      <c r="B485" s="92" t="s">
        <v>1120</v>
      </c>
      <c r="C485" s="92" t="s">
        <v>671</v>
      </c>
      <c r="D485" s="92" t="s">
        <v>681</v>
      </c>
      <c r="E485" s="132" t="s">
        <v>986</v>
      </c>
      <c r="F485" s="133">
        <v>39392</v>
      </c>
      <c r="G485" s="134"/>
      <c r="H485" s="134"/>
      <c r="I485" s="134">
        <v>1</v>
      </c>
      <c r="J485" s="134"/>
      <c r="K485" s="134"/>
      <c r="L485" s="10" t="s">
        <v>1555</v>
      </c>
      <c r="M485" s="11" t="s">
        <v>256</v>
      </c>
      <c r="N485" s="11" t="s">
        <v>256</v>
      </c>
    </row>
    <row r="486" spans="1:14">
      <c r="A486" s="4">
        <v>108</v>
      </c>
      <c r="B486" s="92" t="s">
        <v>1120</v>
      </c>
      <c r="C486" s="92" t="s">
        <v>671</v>
      </c>
      <c r="D486" s="92" t="s">
        <v>679</v>
      </c>
      <c r="E486" s="132" t="s">
        <v>987</v>
      </c>
      <c r="F486" s="133">
        <v>39410</v>
      </c>
      <c r="G486" s="134"/>
      <c r="H486" s="134"/>
      <c r="I486" s="134">
        <v>1</v>
      </c>
      <c r="J486" s="134"/>
      <c r="K486" s="134"/>
      <c r="L486" s="10" t="s">
        <v>988</v>
      </c>
      <c r="M486" s="11" t="s">
        <v>256</v>
      </c>
      <c r="N486" s="11" t="s">
        <v>256</v>
      </c>
    </row>
    <row r="487" spans="1:14" ht="51">
      <c r="A487" s="4">
        <v>109</v>
      </c>
      <c r="B487" s="92" t="s">
        <v>1120</v>
      </c>
      <c r="C487" s="92" t="s">
        <v>684</v>
      </c>
      <c r="D487" s="92" t="s">
        <v>274</v>
      </c>
      <c r="E487" s="132" t="s">
        <v>633</v>
      </c>
      <c r="F487" s="133">
        <v>39391</v>
      </c>
      <c r="G487" s="134"/>
      <c r="H487" s="134"/>
      <c r="I487" s="134"/>
      <c r="J487" s="134"/>
      <c r="K487" s="134">
        <v>1</v>
      </c>
      <c r="L487" s="10" t="s">
        <v>989</v>
      </c>
      <c r="M487" s="11" t="s">
        <v>256</v>
      </c>
      <c r="N487" s="11" t="s">
        <v>256</v>
      </c>
    </row>
    <row r="488" spans="1:14">
      <c r="A488" s="4">
        <v>110</v>
      </c>
      <c r="B488" s="92" t="s">
        <v>1120</v>
      </c>
      <c r="C488" s="92" t="s">
        <v>760</v>
      </c>
      <c r="D488" s="92" t="s">
        <v>127</v>
      </c>
      <c r="E488" s="132" t="s">
        <v>990</v>
      </c>
      <c r="F488" s="133">
        <v>39419</v>
      </c>
      <c r="G488" s="134"/>
      <c r="H488" s="134"/>
      <c r="I488" s="134"/>
      <c r="J488" s="134">
        <v>1</v>
      </c>
      <c r="K488" s="134"/>
      <c r="L488" s="10" t="s">
        <v>991</v>
      </c>
      <c r="M488" s="11" t="s">
        <v>256</v>
      </c>
      <c r="N488" s="11" t="s">
        <v>256</v>
      </c>
    </row>
    <row r="489" spans="1:14" ht="25.5">
      <c r="A489" s="4">
        <v>111</v>
      </c>
      <c r="B489" s="92" t="s">
        <v>1120</v>
      </c>
      <c r="C489" s="92" t="s">
        <v>684</v>
      </c>
      <c r="D489" s="92" t="s">
        <v>51</v>
      </c>
      <c r="E489" s="132" t="s">
        <v>992</v>
      </c>
      <c r="F489" s="133">
        <v>39416</v>
      </c>
      <c r="G489" s="134"/>
      <c r="H489" s="134"/>
      <c r="I489" s="134">
        <v>1</v>
      </c>
      <c r="J489" s="134"/>
      <c r="K489" s="134"/>
      <c r="L489" s="10" t="s">
        <v>993</v>
      </c>
      <c r="M489" s="11" t="s">
        <v>256</v>
      </c>
      <c r="N489" s="11"/>
    </row>
    <row r="490" spans="1:14" ht="57" customHeight="1">
      <c r="A490" s="4">
        <v>112</v>
      </c>
      <c r="B490" s="92" t="s">
        <v>1120</v>
      </c>
      <c r="C490" s="92" t="s">
        <v>591</v>
      </c>
      <c r="D490" s="92" t="s">
        <v>994</v>
      </c>
      <c r="E490" s="132" t="s">
        <v>995</v>
      </c>
      <c r="F490" s="133">
        <v>39444</v>
      </c>
      <c r="G490" s="134"/>
      <c r="H490" s="134"/>
      <c r="I490" s="134"/>
      <c r="J490" s="134">
        <v>1</v>
      </c>
      <c r="K490" s="134"/>
      <c r="L490" s="10" t="s">
        <v>182</v>
      </c>
      <c r="M490" s="11" t="s">
        <v>256</v>
      </c>
      <c r="N490" s="11" t="s">
        <v>256</v>
      </c>
    </row>
    <row r="491" spans="1:14" ht="57" customHeight="1">
      <c r="A491" s="4">
        <v>113</v>
      </c>
      <c r="B491" s="92" t="s">
        <v>1120</v>
      </c>
      <c r="C491" s="92" t="s">
        <v>760</v>
      </c>
      <c r="D491" s="92" t="s">
        <v>127</v>
      </c>
      <c r="E491" s="132" t="s">
        <v>1901</v>
      </c>
      <c r="F491" s="133">
        <v>39472</v>
      </c>
      <c r="G491" s="134"/>
      <c r="H491" s="134"/>
      <c r="I491" s="134">
        <v>1</v>
      </c>
      <c r="J491" s="134"/>
      <c r="K491" s="134"/>
      <c r="L491" s="10" t="s">
        <v>726</v>
      </c>
      <c r="M491" s="11" t="s">
        <v>256</v>
      </c>
      <c r="N491" s="11" t="s">
        <v>256</v>
      </c>
    </row>
    <row r="492" spans="1:14" ht="57" customHeight="1">
      <c r="A492" s="4">
        <v>114</v>
      </c>
      <c r="B492" s="92" t="s">
        <v>1120</v>
      </c>
      <c r="C492" s="92" t="s">
        <v>760</v>
      </c>
      <c r="D492" s="92" t="s">
        <v>127</v>
      </c>
      <c r="E492" s="132" t="s">
        <v>1902</v>
      </c>
      <c r="F492" s="133">
        <v>39475</v>
      </c>
      <c r="G492" s="134"/>
      <c r="H492" s="134"/>
      <c r="I492" s="134">
        <v>1</v>
      </c>
      <c r="J492" s="134"/>
      <c r="K492" s="134"/>
      <c r="L492" s="10" t="s">
        <v>605</v>
      </c>
      <c r="M492" s="11" t="s">
        <v>256</v>
      </c>
      <c r="N492" s="11" t="s">
        <v>256</v>
      </c>
    </row>
    <row r="493" spans="1:14" ht="57" customHeight="1">
      <c r="A493" s="4">
        <v>115</v>
      </c>
      <c r="B493" s="92" t="s">
        <v>1120</v>
      </c>
      <c r="C493" s="92" t="s">
        <v>684</v>
      </c>
      <c r="D493" s="92" t="s">
        <v>274</v>
      </c>
      <c r="E493" s="132" t="s">
        <v>1903</v>
      </c>
      <c r="F493" s="133">
        <v>39454</v>
      </c>
      <c r="G493" s="134"/>
      <c r="H493" s="134"/>
      <c r="I493" s="134">
        <v>1</v>
      </c>
      <c r="J493" s="134"/>
      <c r="K493" s="134"/>
      <c r="L493" s="10" t="s">
        <v>606</v>
      </c>
      <c r="M493" s="11" t="s">
        <v>256</v>
      </c>
      <c r="N493" s="11" t="s">
        <v>256</v>
      </c>
    </row>
    <row r="494" spans="1:14" s="44" customFormat="1" ht="51">
      <c r="A494" s="137">
        <v>116</v>
      </c>
      <c r="B494" s="92" t="s">
        <v>1120</v>
      </c>
      <c r="C494" s="138" t="s">
        <v>671</v>
      </c>
      <c r="D494" s="138" t="s">
        <v>672</v>
      </c>
      <c r="E494" s="139" t="s">
        <v>1904</v>
      </c>
      <c r="F494" s="140">
        <v>39514</v>
      </c>
      <c r="G494" s="141"/>
      <c r="H494" s="141">
        <v>1</v>
      </c>
      <c r="I494" s="141"/>
      <c r="J494" s="141"/>
      <c r="K494" s="141"/>
      <c r="L494" s="142" t="s">
        <v>1712</v>
      </c>
      <c r="M494" s="11" t="s">
        <v>256</v>
      </c>
      <c r="N494" s="143" t="s">
        <v>256</v>
      </c>
    </row>
    <row r="495" spans="1:14" s="44" customFormat="1" ht="76.5">
      <c r="A495" s="144">
        <v>117</v>
      </c>
      <c r="B495" s="92" t="s">
        <v>1120</v>
      </c>
      <c r="C495" s="138" t="s">
        <v>684</v>
      </c>
      <c r="D495" s="138" t="s">
        <v>51</v>
      </c>
      <c r="E495" s="139" t="s">
        <v>1905</v>
      </c>
      <c r="F495" s="140">
        <v>39512</v>
      </c>
      <c r="G495" s="141"/>
      <c r="H495" s="141"/>
      <c r="I495" s="141">
        <v>1</v>
      </c>
      <c r="J495" s="141"/>
      <c r="K495" s="141"/>
      <c r="L495" s="142" t="s">
        <v>1713</v>
      </c>
      <c r="M495" s="11" t="s">
        <v>256</v>
      </c>
      <c r="N495" s="143" t="s">
        <v>256</v>
      </c>
    </row>
    <row r="496" spans="1:14" ht="38.25">
      <c r="A496" s="4">
        <v>1</v>
      </c>
      <c r="B496" s="7" t="s">
        <v>1121</v>
      </c>
      <c r="C496" s="12" t="s">
        <v>637</v>
      </c>
      <c r="D496" s="12" t="s">
        <v>622</v>
      </c>
      <c r="E496" s="13" t="s">
        <v>1906</v>
      </c>
      <c r="F496" s="119" t="s">
        <v>1907</v>
      </c>
      <c r="G496" s="120">
        <v>1</v>
      </c>
      <c r="H496" s="120"/>
      <c r="I496" s="120"/>
      <c r="J496" s="120"/>
      <c r="K496" s="120"/>
      <c r="L496" s="10" t="s">
        <v>1908</v>
      </c>
      <c r="M496" s="11" t="s">
        <v>1909</v>
      </c>
      <c r="N496" s="11"/>
    </row>
    <row r="497" spans="1:14" ht="25.5">
      <c r="A497" s="4">
        <v>2</v>
      </c>
      <c r="B497" s="7" t="s">
        <v>1121</v>
      </c>
      <c r="C497" s="12" t="s">
        <v>637</v>
      </c>
      <c r="D497" s="12" t="s">
        <v>1910</v>
      </c>
      <c r="E497" s="13" t="s">
        <v>1911</v>
      </c>
      <c r="F497" s="119" t="s">
        <v>1912</v>
      </c>
      <c r="G497" s="120"/>
      <c r="H497" s="120"/>
      <c r="I497" s="120">
        <v>1</v>
      </c>
      <c r="J497" s="120"/>
      <c r="K497" s="120"/>
      <c r="L497" s="10" t="s">
        <v>1913</v>
      </c>
      <c r="M497" s="11"/>
      <c r="N497" s="11"/>
    </row>
    <row r="498" spans="1:14" ht="25.5">
      <c r="A498" s="4">
        <v>3</v>
      </c>
      <c r="B498" s="7" t="s">
        <v>1121</v>
      </c>
      <c r="C498" s="12" t="s">
        <v>637</v>
      </c>
      <c r="D498" s="12" t="s">
        <v>1914</v>
      </c>
      <c r="E498" s="13" t="s">
        <v>1915</v>
      </c>
      <c r="F498" s="119" t="s">
        <v>1916</v>
      </c>
      <c r="G498" s="120"/>
      <c r="H498" s="120"/>
      <c r="I498" s="120"/>
      <c r="J498" s="120">
        <v>1</v>
      </c>
      <c r="K498" s="120"/>
      <c r="L498" s="10" t="s">
        <v>1913</v>
      </c>
      <c r="M498" s="11"/>
      <c r="N498" s="11"/>
    </row>
    <row r="499" spans="1:14" ht="25.5">
      <c r="A499" s="4">
        <v>4</v>
      </c>
      <c r="B499" s="7" t="s">
        <v>1121</v>
      </c>
      <c r="C499" s="12" t="s">
        <v>358</v>
      </c>
      <c r="D499" s="12" t="s">
        <v>1917</v>
      </c>
      <c r="E499" s="13" t="s">
        <v>1918</v>
      </c>
      <c r="F499" s="119">
        <v>39258</v>
      </c>
      <c r="G499" s="120"/>
      <c r="H499" s="120">
        <v>1</v>
      </c>
      <c r="I499" s="120"/>
      <c r="J499" s="120"/>
      <c r="K499" s="120"/>
      <c r="L499" s="10" t="s">
        <v>1723</v>
      </c>
      <c r="M499" s="11" t="s">
        <v>1724</v>
      </c>
      <c r="N499" s="11"/>
    </row>
    <row r="500" spans="1:14" ht="38.25">
      <c r="A500" s="4">
        <v>5</v>
      </c>
      <c r="B500" s="7" t="s">
        <v>1121</v>
      </c>
      <c r="C500" s="12" t="s">
        <v>358</v>
      </c>
      <c r="D500" s="12" t="s">
        <v>1725</v>
      </c>
      <c r="E500" s="13" t="s">
        <v>1726</v>
      </c>
      <c r="F500" s="119">
        <v>39258</v>
      </c>
      <c r="G500" s="120"/>
      <c r="H500" s="120">
        <v>1</v>
      </c>
      <c r="I500" s="120"/>
      <c r="J500" s="120"/>
      <c r="K500" s="120"/>
      <c r="L500" s="10" t="s">
        <v>1727</v>
      </c>
      <c r="M500" s="11" t="s">
        <v>1724</v>
      </c>
      <c r="N500" s="11"/>
    </row>
    <row r="501" spans="1:14" ht="25.5">
      <c r="A501" s="4">
        <v>6</v>
      </c>
      <c r="B501" s="7" t="s">
        <v>1121</v>
      </c>
      <c r="C501" s="12" t="s">
        <v>1728</v>
      </c>
      <c r="D501" s="12" t="s">
        <v>1729</v>
      </c>
      <c r="E501" s="13" t="s">
        <v>1730</v>
      </c>
      <c r="F501" s="119">
        <v>39223</v>
      </c>
      <c r="G501" s="120"/>
      <c r="H501" s="120">
        <v>1</v>
      </c>
      <c r="I501" s="120"/>
      <c r="J501" s="120"/>
      <c r="K501" s="120"/>
      <c r="L501" s="10" t="s">
        <v>46</v>
      </c>
      <c r="M501" s="11" t="s">
        <v>47</v>
      </c>
      <c r="N501" s="11"/>
    </row>
    <row r="502" spans="1:14" ht="38.25">
      <c r="A502" s="4">
        <v>7</v>
      </c>
      <c r="B502" s="7" t="s">
        <v>1121</v>
      </c>
      <c r="C502" s="12" t="s">
        <v>1728</v>
      </c>
      <c r="D502" s="12" t="s">
        <v>48</v>
      </c>
      <c r="E502" s="13" t="s">
        <v>49</v>
      </c>
      <c r="F502" s="119">
        <v>39254</v>
      </c>
      <c r="G502" s="120"/>
      <c r="H502" s="120">
        <v>1</v>
      </c>
      <c r="I502" s="120"/>
      <c r="J502" s="120"/>
      <c r="K502" s="120"/>
      <c r="L502" s="10" t="s">
        <v>1030</v>
      </c>
      <c r="M502" s="11" t="s">
        <v>47</v>
      </c>
      <c r="N502" s="11"/>
    </row>
    <row r="503" spans="1:14" ht="25.5">
      <c r="A503" s="4">
        <v>8</v>
      </c>
      <c r="B503" s="7" t="s">
        <v>1121</v>
      </c>
      <c r="C503" s="12" t="s">
        <v>1728</v>
      </c>
      <c r="D503" s="12" t="s">
        <v>1031</v>
      </c>
      <c r="E503" s="13" t="s">
        <v>1032</v>
      </c>
      <c r="F503" s="119" t="s">
        <v>1033</v>
      </c>
      <c r="G503" s="120"/>
      <c r="H503" s="120"/>
      <c r="I503" s="120">
        <v>1</v>
      </c>
      <c r="J503" s="120"/>
      <c r="K503" s="120"/>
      <c r="L503" s="10" t="s">
        <v>1913</v>
      </c>
      <c r="M503" s="11" t="s">
        <v>47</v>
      </c>
      <c r="N503" s="11"/>
    </row>
    <row r="504" spans="1:14" ht="25.5">
      <c r="A504" s="4">
        <v>9</v>
      </c>
      <c r="B504" s="7" t="s">
        <v>1121</v>
      </c>
      <c r="C504" s="12" t="s">
        <v>1034</v>
      </c>
      <c r="D504" s="12" t="s">
        <v>1035</v>
      </c>
      <c r="E504" s="13" t="s">
        <v>148</v>
      </c>
      <c r="F504" s="119">
        <v>39188</v>
      </c>
      <c r="G504" s="120"/>
      <c r="H504" s="120"/>
      <c r="I504" s="120">
        <v>1</v>
      </c>
      <c r="J504" s="120"/>
      <c r="K504" s="120"/>
      <c r="L504" s="10" t="s">
        <v>72</v>
      </c>
      <c r="M504" s="11" t="s">
        <v>47</v>
      </c>
      <c r="N504" s="11"/>
    </row>
    <row r="505" spans="1:14" ht="38.25">
      <c r="A505" s="4">
        <v>10</v>
      </c>
      <c r="B505" s="7" t="s">
        <v>1121</v>
      </c>
      <c r="C505" s="12" t="s">
        <v>1034</v>
      </c>
      <c r="D505" s="12" t="s">
        <v>73</v>
      </c>
      <c r="E505" s="13" t="s">
        <v>74</v>
      </c>
      <c r="F505" s="119">
        <v>39243</v>
      </c>
      <c r="G505" s="120"/>
      <c r="H505" s="120"/>
      <c r="I505" s="120">
        <v>1</v>
      </c>
      <c r="J505" s="120"/>
      <c r="K505" s="120"/>
      <c r="L505" s="10" t="s">
        <v>1039</v>
      </c>
      <c r="M505" s="11" t="s">
        <v>47</v>
      </c>
      <c r="N505" s="11"/>
    </row>
    <row r="506" spans="1:14" ht="63.75">
      <c r="A506" s="4">
        <v>11</v>
      </c>
      <c r="B506" s="7" t="s">
        <v>1121</v>
      </c>
      <c r="C506" s="12" t="s">
        <v>1034</v>
      </c>
      <c r="D506" s="12" t="s">
        <v>73</v>
      </c>
      <c r="E506" s="13" t="s">
        <v>1040</v>
      </c>
      <c r="F506" s="119">
        <v>39200</v>
      </c>
      <c r="G506" s="120"/>
      <c r="H506" s="120"/>
      <c r="I506" s="120"/>
      <c r="J506" s="120">
        <v>1</v>
      </c>
      <c r="K506" s="120"/>
      <c r="L506" s="10" t="s">
        <v>1041</v>
      </c>
      <c r="M506" s="11" t="s">
        <v>47</v>
      </c>
      <c r="N506" s="11"/>
    </row>
    <row r="507" spans="1:14" ht="25.5">
      <c r="A507" s="4">
        <v>12</v>
      </c>
      <c r="B507" s="7" t="s">
        <v>1121</v>
      </c>
      <c r="C507" s="12" t="s">
        <v>1062</v>
      </c>
      <c r="D507" s="12" t="s">
        <v>1042</v>
      </c>
      <c r="E507" s="13" t="s">
        <v>1043</v>
      </c>
      <c r="F507" s="119">
        <v>39205</v>
      </c>
      <c r="G507" s="120"/>
      <c r="H507" s="120"/>
      <c r="I507" s="120">
        <v>1</v>
      </c>
      <c r="J507" s="120"/>
      <c r="K507" s="120"/>
      <c r="L507" s="10" t="s">
        <v>1044</v>
      </c>
      <c r="M507" s="11" t="s">
        <v>47</v>
      </c>
      <c r="N507" s="11"/>
    </row>
    <row r="508" spans="1:14" ht="38.25">
      <c r="A508" s="4">
        <v>13</v>
      </c>
      <c r="B508" s="7" t="s">
        <v>1121</v>
      </c>
      <c r="C508" s="12" t="s">
        <v>1062</v>
      </c>
      <c r="D508" s="12" t="s">
        <v>1045</v>
      </c>
      <c r="E508" s="13" t="s">
        <v>1046</v>
      </c>
      <c r="F508" s="119">
        <v>39192</v>
      </c>
      <c r="G508" s="120"/>
      <c r="H508" s="120">
        <v>1</v>
      </c>
      <c r="I508" s="120"/>
      <c r="J508" s="120"/>
      <c r="K508" s="120"/>
      <c r="L508" s="10" t="s">
        <v>1047</v>
      </c>
      <c r="M508" s="11" t="s">
        <v>47</v>
      </c>
      <c r="N508" s="11"/>
    </row>
    <row r="509" spans="1:14" ht="25.5">
      <c r="A509" s="4">
        <v>14</v>
      </c>
      <c r="B509" s="7" t="s">
        <v>1121</v>
      </c>
      <c r="C509" s="12" t="s">
        <v>1062</v>
      </c>
      <c r="D509" s="12" t="s">
        <v>1045</v>
      </c>
      <c r="E509" s="13" t="s">
        <v>1048</v>
      </c>
      <c r="F509" s="119">
        <v>39260</v>
      </c>
      <c r="G509" s="120"/>
      <c r="H509" s="120">
        <v>1</v>
      </c>
      <c r="I509" s="120"/>
      <c r="J509" s="120"/>
      <c r="K509" s="120"/>
      <c r="L509" s="10" t="s">
        <v>1049</v>
      </c>
      <c r="M509" s="11" t="s">
        <v>47</v>
      </c>
      <c r="N509" s="11"/>
    </row>
    <row r="510" spans="1:14">
      <c r="A510" s="4">
        <v>15</v>
      </c>
      <c r="B510" s="7" t="s">
        <v>1121</v>
      </c>
      <c r="C510" s="12" t="s">
        <v>1067</v>
      </c>
      <c r="D510" s="12" t="s">
        <v>1050</v>
      </c>
      <c r="E510" s="13" t="s">
        <v>1051</v>
      </c>
      <c r="F510" s="119">
        <v>39183</v>
      </c>
      <c r="G510" s="120"/>
      <c r="H510" s="120"/>
      <c r="I510" s="120">
        <v>1</v>
      </c>
      <c r="J510" s="120"/>
      <c r="K510" s="120"/>
      <c r="L510" s="10" t="s">
        <v>1052</v>
      </c>
      <c r="M510" s="11" t="s">
        <v>256</v>
      </c>
      <c r="N510" s="11"/>
    </row>
    <row r="511" spans="1:14">
      <c r="A511" s="4">
        <v>16</v>
      </c>
      <c r="B511" s="7" t="s">
        <v>1121</v>
      </c>
      <c r="C511" s="12" t="s">
        <v>1067</v>
      </c>
      <c r="D511" s="12" t="s">
        <v>1053</v>
      </c>
      <c r="E511" s="13" t="s">
        <v>1054</v>
      </c>
      <c r="F511" s="119">
        <v>39189</v>
      </c>
      <c r="G511" s="120"/>
      <c r="H511" s="120"/>
      <c r="I511" s="120"/>
      <c r="J511" s="120">
        <v>1</v>
      </c>
      <c r="K511" s="120"/>
      <c r="L511" s="10" t="s">
        <v>1052</v>
      </c>
      <c r="M511" s="11" t="s">
        <v>256</v>
      </c>
      <c r="N511" s="11"/>
    </row>
    <row r="512" spans="1:14" ht="25.5">
      <c r="A512" s="4">
        <v>17</v>
      </c>
      <c r="B512" s="7" t="s">
        <v>1121</v>
      </c>
      <c r="C512" s="12" t="s">
        <v>1067</v>
      </c>
      <c r="D512" s="12" t="s">
        <v>1055</v>
      </c>
      <c r="E512" s="13" t="s">
        <v>1056</v>
      </c>
      <c r="F512" s="119">
        <v>39193</v>
      </c>
      <c r="G512" s="120"/>
      <c r="H512" s="120"/>
      <c r="I512" s="120">
        <v>1</v>
      </c>
      <c r="J512" s="120"/>
      <c r="K512" s="120"/>
      <c r="L512" s="10" t="s">
        <v>1057</v>
      </c>
      <c r="M512" s="11" t="s">
        <v>1058</v>
      </c>
      <c r="N512" s="11"/>
    </row>
    <row r="513" spans="1:14" ht="38.25">
      <c r="A513" s="4">
        <v>18</v>
      </c>
      <c r="B513" s="7" t="s">
        <v>1121</v>
      </c>
      <c r="C513" s="12" t="s">
        <v>1067</v>
      </c>
      <c r="D513" s="12" t="s">
        <v>1059</v>
      </c>
      <c r="E513" s="13" t="s">
        <v>1060</v>
      </c>
      <c r="F513" s="119">
        <v>39197</v>
      </c>
      <c r="G513" s="120">
        <v>1</v>
      </c>
      <c r="H513" s="120"/>
      <c r="I513" s="120"/>
      <c r="J513" s="120"/>
      <c r="K513" s="120"/>
      <c r="L513" s="10" t="s">
        <v>131</v>
      </c>
      <c r="M513" s="11" t="s">
        <v>47</v>
      </c>
      <c r="N513" s="11"/>
    </row>
    <row r="514" spans="1:14" ht="51">
      <c r="A514" s="4">
        <v>19</v>
      </c>
      <c r="B514" s="7" t="s">
        <v>1121</v>
      </c>
      <c r="C514" s="12" t="s">
        <v>1067</v>
      </c>
      <c r="D514" s="12" t="s">
        <v>132</v>
      </c>
      <c r="E514" s="13" t="s">
        <v>243</v>
      </c>
      <c r="F514" s="119">
        <v>39239</v>
      </c>
      <c r="G514" s="120"/>
      <c r="H514" s="120">
        <v>1</v>
      </c>
      <c r="I514" s="120"/>
      <c r="J514" s="120"/>
      <c r="K514" s="120"/>
      <c r="L514" s="10" t="s">
        <v>244</v>
      </c>
      <c r="M514" s="11" t="s">
        <v>245</v>
      </c>
      <c r="N514" s="11"/>
    </row>
    <row r="515" spans="1:14" ht="38.25">
      <c r="A515" s="4">
        <v>20</v>
      </c>
      <c r="B515" s="7" t="s">
        <v>1121</v>
      </c>
      <c r="C515" s="12" t="s">
        <v>1034</v>
      </c>
      <c r="D515" s="12"/>
      <c r="E515" s="13" t="s">
        <v>246</v>
      </c>
      <c r="F515" s="119">
        <v>39248</v>
      </c>
      <c r="G515" s="120"/>
      <c r="H515" s="120"/>
      <c r="I515" s="120"/>
      <c r="J515" s="120"/>
      <c r="K515" s="120">
        <v>2</v>
      </c>
      <c r="L515" s="10" t="s">
        <v>247</v>
      </c>
      <c r="M515" s="11"/>
      <c r="N515" s="11"/>
    </row>
    <row r="516" spans="1:14" ht="25.5">
      <c r="A516" s="4">
        <v>21</v>
      </c>
      <c r="B516" s="7" t="s">
        <v>1121</v>
      </c>
      <c r="C516" s="12" t="s">
        <v>1062</v>
      </c>
      <c r="D516" s="12"/>
      <c r="E516" s="13" t="s">
        <v>248</v>
      </c>
      <c r="F516" s="119">
        <v>39243</v>
      </c>
      <c r="G516" s="120"/>
      <c r="H516" s="120"/>
      <c r="I516" s="120"/>
      <c r="J516" s="120"/>
      <c r="K516" s="120">
        <v>1</v>
      </c>
      <c r="L516" s="10" t="s">
        <v>249</v>
      </c>
      <c r="M516" s="11"/>
      <c r="N516" s="11"/>
    </row>
    <row r="517" spans="1:14">
      <c r="A517" s="4">
        <v>22</v>
      </c>
      <c r="B517" s="7" t="s">
        <v>1121</v>
      </c>
      <c r="C517" s="12" t="s">
        <v>1062</v>
      </c>
      <c r="D517" s="12"/>
      <c r="E517" s="13" t="s">
        <v>248</v>
      </c>
      <c r="F517" s="119">
        <v>39223</v>
      </c>
      <c r="G517" s="120"/>
      <c r="H517" s="120"/>
      <c r="I517" s="120"/>
      <c r="J517" s="120"/>
      <c r="K517" s="120">
        <v>1</v>
      </c>
      <c r="L517" s="10" t="s">
        <v>1065</v>
      </c>
      <c r="M517" s="11"/>
      <c r="N517" s="11"/>
    </row>
    <row r="518" spans="1:14" ht="25.5">
      <c r="A518" s="4">
        <v>23</v>
      </c>
      <c r="B518" s="7" t="s">
        <v>1121</v>
      </c>
      <c r="C518" s="12" t="s">
        <v>1062</v>
      </c>
      <c r="D518" s="12"/>
      <c r="E518" s="13" t="s">
        <v>1454</v>
      </c>
      <c r="F518" s="119">
        <v>39237</v>
      </c>
      <c r="G518" s="120"/>
      <c r="H518" s="120"/>
      <c r="I518" s="120"/>
      <c r="J518" s="120"/>
      <c r="K518" s="120">
        <v>1</v>
      </c>
      <c r="L518" s="10" t="s">
        <v>250</v>
      </c>
      <c r="M518" s="11"/>
      <c r="N518" s="11"/>
    </row>
    <row r="519" spans="1:14">
      <c r="A519" s="4">
        <v>24</v>
      </c>
      <c r="B519" s="7" t="s">
        <v>1121</v>
      </c>
      <c r="C519" s="12" t="s">
        <v>1062</v>
      </c>
      <c r="D519" s="12"/>
      <c r="E519" s="13" t="s">
        <v>1454</v>
      </c>
      <c r="F519" s="119">
        <v>39258</v>
      </c>
      <c r="G519" s="120"/>
      <c r="H519" s="120"/>
      <c r="I519" s="120"/>
      <c r="J519" s="120"/>
      <c r="K519" s="120">
        <v>1</v>
      </c>
      <c r="L519" s="10" t="s">
        <v>1065</v>
      </c>
      <c r="M519" s="11"/>
      <c r="N519" s="11"/>
    </row>
    <row r="520" spans="1:14">
      <c r="A520" s="4">
        <v>25</v>
      </c>
      <c r="B520" s="7" t="s">
        <v>1121</v>
      </c>
      <c r="C520" s="12" t="s">
        <v>1728</v>
      </c>
      <c r="D520" s="12"/>
      <c r="E520" s="13" t="s">
        <v>1454</v>
      </c>
      <c r="F520" s="119">
        <v>39255</v>
      </c>
      <c r="G520" s="120"/>
      <c r="H520" s="120"/>
      <c r="I520" s="120"/>
      <c r="J520" s="120"/>
      <c r="K520" s="120">
        <v>1</v>
      </c>
      <c r="L520" s="10" t="s">
        <v>251</v>
      </c>
      <c r="M520" s="11"/>
      <c r="N520" s="11"/>
    </row>
    <row r="521" spans="1:14">
      <c r="A521" s="4">
        <v>26</v>
      </c>
      <c r="B521" s="7" t="s">
        <v>1121</v>
      </c>
      <c r="C521" s="12" t="s">
        <v>1728</v>
      </c>
      <c r="D521" s="12"/>
      <c r="E521" s="13" t="s">
        <v>16</v>
      </c>
      <c r="F521" s="119">
        <v>39257</v>
      </c>
      <c r="G521" s="120"/>
      <c r="H521" s="120"/>
      <c r="I521" s="120"/>
      <c r="J521" s="120"/>
      <c r="K521" s="120">
        <v>1</v>
      </c>
      <c r="L521" s="10" t="s">
        <v>252</v>
      </c>
      <c r="M521" s="11"/>
      <c r="N521" s="11"/>
    </row>
    <row r="522" spans="1:14" ht="25.5">
      <c r="A522" s="4">
        <v>27</v>
      </c>
      <c r="B522" s="7" t="s">
        <v>1121</v>
      </c>
      <c r="C522" s="12" t="s">
        <v>637</v>
      </c>
      <c r="D522" s="12"/>
      <c r="E522" s="13" t="s">
        <v>400</v>
      </c>
      <c r="F522" s="119">
        <v>39255</v>
      </c>
      <c r="G522" s="120"/>
      <c r="H522" s="120"/>
      <c r="I522" s="120"/>
      <c r="J522" s="120"/>
      <c r="K522" s="120">
        <v>1</v>
      </c>
      <c r="L522" s="10" t="s">
        <v>401</v>
      </c>
      <c r="M522" s="11"/>
      <c r="N522" s="11"/>
    </row>
    <row r="523" spans="1:14">
      <c r="A523" s="4">
        <v>28</v>
      </c>
      <c r="B523" s="7" t="s">
        <v>1121</v>
      </c>
      <c r="C523" s="12" t="s">
        <v>1728</v>
      </c>
      <c r="D523" s="12" t="s">
        <v>48</v>
      </c>
      <c r="E523" s="13" t="s">
        <v>402</v>
      </c>
      <c r="F523" s="119">
        <v>39265</v>
      </c>
      <c r="G523" s="120">
        <v>0</v>
      </c>
      <c r="H523" s="120"/>
      <c r="I523" s="120"/>
      <c r="J523" s="120"/>
      <c r="K523" s="120">
        <v>1</v>
      </c>
      <c r="L523" s="10" t="s">
        <v>394</v>
      </c>
      <c r="M523" s="11"/>
      <c r="N523" s="11"/>
    </row>
    <row r="524" spans="1:14">
      <c r="A524" s="4">
        <v>29</v>
      </c>
      <c r="B524" s="7" t="s">
        <v>1121</v>
      </c>
      <c r="C524" s="12" t="s">
        <v>1728</v>
      </c>
      <c r="D524" s="12" t="s">
        <v>403</v>
      </c>
      <c r="E524" s="13" t="s">
        <v>404</v>
      </c>
      <c r="F524" s="119">
        <v>39274</v>
      </c>
      <c r="G524" s="120"/>
      <c r="H524" s="120"/>
      <c r="I524" s="120">
        <v>1</v>
      </c>
      <c r="J524" s="120"/>
      <c r="K524" s="120"/>
      <c r="L524" s="10" t="s">
        <v>394</v>
      </c>
      <c r="M524" s="11"/>
      <c r="N524" s="11"/>
    </row>
    <row r="525" spans="1:14" ht="38.25">
      <c r="A525" s="4">
        <v>30</v>
      </c>
      <c r="B525" s="7" t="s">
        <v>1121</v>
      </c>
      <c r="C525" s="12" t="s">
        <v>1062</v>
      </c>
      <c r="D525" s="12" t="s">
        <v>1045</v>
      </c>
      <c r="E525" s="13" t="s">
        <v>402</v>
      </c>
      <c r="F525" s="119">
        <v>39267</v>
      </c>
      <c r="G525" s="120"/>
      <c r="H525" s="120"/>
      <c r="I525" s="120"/>
      <c r="J525" s="120"/>
      <c r="K525" s="120">
        <v>1</v>
      </c>
      <c r="L525" s="10" t="s">
        <v>1017</v>
      </c>
      <c r="M525" s="11"/>
      <c r="N525" s="11"/>
    </row>
    <row r="526" spans="1:14" ht="51">
      <c r="A526" s="4">
        <v>31</v>
      </c>
      <c r="B526" s="7" t="s">
        <v>1121</v>
      </c>
      <c r="C526" s="12" t="s">
        <v>1062</v>
      </c>
      <c r="D526" s="12" t="s">
        <v>1045</v>
      </c>
      <c r="E526" s="13" t="s">
        <v>402</v>
      </c>
      <c r="F526" s="119">
        <v>39267</v>
      </c>
      <c r="G526" s="120"/>
      <c r="H526" s="120"/>
      <c r="I526" s="120"/>
      <c r="J526" s="120"/>
      <c r="K526" s="120">
        <v>1</v>
      </c>
      <c r="L526" s="10" t="s">
        <v>298</v>
      </c>
      <c r="M526" s="11"/>
      <c r="N526" s="11"/>
    </row>
    <row r="527" spans="1:14">
      <c r="A527" s="4">
        <v>32</v>
      </c>
      <c r="B527" s="7" t="s">
        <v>1121</v>
      </c>
      <c r="C527" s="12" t="s">
        <v>1062</v>
      </c>
      <c r="D527" s="12" t="s">
        <v>299</v>
      </c>
      <c r="E527" s="13" t="s">
        <v>402</v>
      </c>
      <c r="F527" s="119">
        <v>39266</v>
      </c>
      <c r="G527" s="120"/>
      <c r="H527" s="120"/>
      <c r="I527" s="120"/>
      <c r="J527" s="120"/>
      <c r="K527" s="120">
        <v>1</v>
      </c>
      <c r="L527" s="10" t="s">
        <v>394</v>
      </c>
      <c r="M527" s="11"/>
      <c r="N527" s="11"/>
    </row>
    <row r="528" spans="1:14" ht="38.25">
      <c r="A528" s="4">
        <v>33</v>
      </c>
      <c r="B528" s="7" t="s">
        <v>1121</v>
      </c>
      <c r="C528" s="12" t="s">
        <v>1062</v>
      </c>
      <c r="D528" s="12" t="s">
        <v>1063</v>
      </c>
      <c r="E528" s="13" t="s">
        <v>402</v>
      </c>
      <c r="F528" s="119">
        <v>39275</v>
      </c>
      <c r="G528" s="120"/>
      <c r="H528" s="120"/>
      <c r="I528" s="120"/>
      <c r="J528" s="120"/>
      <c r="K528" s="120">
        <v>1</v>
      </c>
      <c r="L528" s="10" t="s">
        <v>300</v>
      </c>
      <c r="M528" s="11"/>
      <c r="N528" s="11"/>
    </row>
    <row r="529" spans="1:14" ht="38.25">
      <c r="A529" s="4">
        <v>34</v>
      </c>
      <c r="B529" s="7" t="s">
        <v>1121</v>
      </c>
      <c r="C529" s="12" t="s">
        <v>1062</v>
      </c>
      <c r="D529" s="12" t="s">
        <v>301</v>
      </c>
      <c r="E529" s="13" t="s">
        <v>402</v>
      </c>
      <c r="F529" s="119">
        <v>39292</v>
      </c>
      <c r="G529" s="120"/>
      <c r="H529" s="120"/>
      <c r="I529" s="120"/>
      <c r="J529" s="120"/>
      <c r="K529" s="120">
        <v>1</v>
      </c>
      <c r="L529" s="10" t="s">
        <v>302</v>
      </c>
      <c r="M529" s="11"/>
      <c r="N529" s="11"/>
    </row>
    <row r="530" spans="1:14">
      <c r="A530" s="4">
        <v>35</v>
      </c>
      <c r="B530" s="7" t="s">
        <v>1121</v>
      </c>
      <c r="C530" s="12" t="s">
        <v>1034</v>
      </c>
      <c r="D530" s="12" t="s">
        <v>1035</v>
      </c>
      <c r="E530" s="13" t="s">
        <v>303</v>
      </c>
      <c r="F530" s="119">
        <v>39265</v>
      </c>
      <c r="G530" s="120"/>
      <c r="H530" s="120"/>
      <c r="I530" s="120">
        <v>1</v>
      </c>
      <c r="J530" s="120"/>
      <c r="K530" s="120"/>
      <c r="L530" s="10" t="s">
        <v>394</v>
      </c>
      <c r="M530" s="11"/>
      <c r="N530" s="11"/>
    </row>
    <row r="531" spans="1:14">
      <c r="A531" s="4">
        <v>36</v>
      </c>
      <c r="B531" s="7" t="s">
        <v>1121</v>
      </c>
      <c r="C531" s="12" t="s">
        <v>1034</v>
      </c>
      <c r="D531" s="12" t="s">
        <v>304</v>
      </c>
      <c r="E531" s="13" t="s">
        <v>402</v>
      </c>
      <c r="F531" s="119">
        <v>39271</v>
      </c>
      <c r="G531" s="120"/>
      <c r="H531" s="120"/>
      <c r="I531" s="120"/>
      <c r="J531" s="120">
        <v>1</v>
      </c>
      <c r="K531" s="120"/>
      <c r="L531" s="10" t="s">
        <v>394</v>
      </c>
      <c r="M531" s="11"/>
      <c r="N531" s="11"/>
    </row>
    <row r="532" spans="1:14" ht="63.75">
      <c r="A532" s="4">
        <v>37</v>
      </c>
      <c r="B532" s="7" t="s">
        <v>1121</v>
      </c>
      <c r="C532" s="12" t="s">
        <v>1067</v>
      </c>
      <c r="D532" s="12" t="s">
        <v>1053</v>
      </c>
      <c r="E532" s="13" t="s">
        <v>402</v>
      </c>
      <c r="F532" s="119">
        <v>39264</v>
      </c>
      <c r="G532" s="120"/>
      <c r="H532" s="120"/>
      <c r="I532" s="120"/>
      <c r="J532" s="120"/>
      <c r="K532" s="120">
        <v>1</v>
      </c>
      <c r="L532" s="10" t="s">
        <v>305</v>
      </c>
      <c r="M532" s="11"/>
      <c r="N532" s="11"/>
    </row>
    <row r="533" spans="1:14" ht="76.5">
      <c r="A533" s="4">
        <v>38</v>
      </c>
      <c r="B533" s="7" t="s">
        <v>1121</v>
      </c>
      <c r="C533" s="12" t="s">
        <v>1067</v>
      </c>
      <c r="D533" s="12" t="s">
        <v>132</v>
      </c>
      <c r="E533" s="13" t="s">
        <v>598</v>
      </c>
      <c r="F533" s="119">
        <v>39289</v>
      </c>
      <c r="G533" s="120"/>
      <c r="H533" s="120">
        <v>1</v>
      </c>
      <c r="I533" s="120"/>
      <c r="J533" s="120"/>
      <c r="K533" s="120"/>
      <c r="L533" s="10" t="s">
        <v>599</v>
      </c>
      <c r="M533" s="11" t="s">
        <v>553</v>
      </c>
      <c r="N533" s="11"/>
    </row>
    <row r="534" spans="1:14" ht="51">
      <c r="A534" s="4">
        <v>39</v>
      </c>
      <c r="B534" s="7" t="s">
        <v>1121</v>
      </c>
      <c r="C534" s="12" t="s">
        <v>1034</v>
      </c>
      <c r="D534" s="12" t="s">
        <v>304</v>
      </c>
      <c r="E534" s="13" t="s">
        <v>402</v>
      </c>
      <c r="F534" s="119">
        <v>39295</v>
      </c>
      <c r="G534" s="120"/>
      <c r="H534" s="120"/>
      <c r="I534" s="120"/>
      <c r="J534" s="120"/>
      <c r="K534" s="120">
        <v>1</v>
      </c>
      <c r="L534" s="10" t="s">
        <v>254</v>
      </c>
      <c r="M534" s="11"/>
      <c r="N534" s="11"/>
    </row>
    <row r="535" spans="1:14">
      <c r="A535" s="4">
        <v>40</v>
      </c>
      <c r="B535" s="7" t="s">
        <v>1121</v>
      </c>
      <c r="C535" s="12" t="s">
        <v>1034</v>
      </c>
      <c r="D535" s="12" t="s">
        <v>1035</v>
      </c>
      <c r="E535" s="13" t="s">
        <v>402</v>
      </c>
      <c r="F535" s="119">
        <v>39299</v>
      </c>
      <c r="G535" s="120"/>
      <c r="H535" s="120"/>
      <c r="I535" s="120"/>
      <c r="J535" s="120"/>
      <c r="K535" s="120">
        <v>1</v>
      </c>
      <c r="L535" s="10" t="s">
        <v>1065</v>
      </c>
      <c r="M535" s="11"/>
      <c r="N535" s="11"/>
    </row>
    <row r="536" spans="1:14" ht="51">
      <c r="A536" s="4">
        <v>41</v>
      </c>
      <c r="B536" s="7" t="s">
        <v>1121</v>
      </c>
      <c r="C536" s="12" t="s">
        <v>1062</v>
      </c>
      <c r="D536" s="12" t="s">
        <v>1045</v>
      </c>
      <c r="E536" s="13" t="s">
        <v>402</v>
      </c>
      <c r="F536" s="119">
        <v>39302</v>
      </c>
      <c r="G536" s="120"/>
      <c r="H536" s="120"/>
      <c r="I536" s="120"/>
      <c r="J536" s="120"/>
      <c r="K536" s="120">
        <v>1</v>
      </c>
      <c r="L536" s="10" t="s">
        <v>255</v>
      </c>
      <c r="M536" s="11"/>
      <c r="N536" s="11"/>
    </row>
    <row r="537" spans="1:14" ht="25.5">
      <c r="A537" s="4">
        <v>42</v>
      </c>
      <c r="B537" s="7" t="s">
        <v>1121</v>
      </c>
      <c r="C537" s="12" t="s">
        <v>1728</v>
      </c>
      <c r="D537" s="12" t="s">
        <v>1007</v>
      </c>
      <c r="E537" s="13" t="s">
        <v>402</v>
      </c>
      <c r="F537" s="119">
        <v>39299</v>
      </c>
      <c r="G537" s="120"/>
      <c r="H537" s="120"/>
      <c r="I537" s="120"/>
      <c r="J537" s="120"/>
      <c r="K537" s="120">
        <v>1</v>
      </c>
      <c r="L537" s="10" t="s">
        <v>660</v>
      </c>
      <c r="M537" s="11"/>
      <c r="N537" s="11"/>
    </row>
    <row r="538" spans="1:14" ht="76.5">
      <c r="A538" s="4">
        <v>43</v>
      </c>
      <c r="B538" s="7" t="s">
        <v>1121</v>
      </c>
      <c r="C538" s="12" t="s">
        <v>1034</v>
      </c>
      <c r="D538" s="12" t="s">
        <v>304</v>
      </c>
      <c r="E538" s="13" t="s">
        <v>661</v>
      </c>
      <c r="F538" s="119">
        <v>39322</v>
      </c>
      <c r="G538" s="120"/>
      <c r="H538" s="120"/>
      <c r="I538" s="120"/>
      <c r="J538" s="120">
        <v>1</v>
      </c>
      <c r="K538" s="120"/>
      <c r="L538" s="10" t="s">
        <v>662</v>
      </c>
      <c r="M538" s="11"/>
      <c r="N538" s="11"/>
    </row>
    <row r="539" spans="1:14">
      <c r="A539" s="4">
        <v>44</v>
      </c>
      <c r="B539" s="7" t="s">
        <v>1121</v>
      </c>
      <c r="C539" s="12" t="s">
        <v>1067</v>
      </c>
      <c r="D539" s="12" t="s">
        <v>1050</v>
      </c>
      <c r="E539" s="13" t="s">
        <v>402</v>
      </c>
      <c r="F539" s="119">
        <v>39309</v>
      </c>
      <c r="G539" s="120"/>
      <c r="H539" s="120"/>
      <c r="I539" s="120"/>
      <c r="J539" s="120"/>
      <c r="K539" s="120">
        <v>1</v>
      </c>
      <c r="L539" s="10" t="s">
        <v>1065</v>
      </c>
      <c r="M539" s="11"/>
      <c r="N539" s="11"/>
    </row>
    <row r="540" spans="1:14" ht="76.5">
      <c r="A540" s="4">
        <v>45</v>
      </c>
      <c r="B540" s="7" t="s">
        <v>1121</v>
      </c>
      <c r="C540" s="12" t="s">
        <v>1034</v>
      </c>
      <c r="D540" s="12" t="s">
        <v>663</v>
      </c>
      <c r="E540" s="13" t="s">
        <v>661</v>
      </c>
      <c r="F540" s="119">
        <v>39325</v>
      </c>
      <c r="G540" s="120"/>
      <c r="H540" s="120"/>
      <c r="I540" s="120">
        <v>2</v>
      </c>
      <c r="J540" s="120">
        <v>1</v>
      </c>
      <c r="K540" s="120"/>
      <c r="L540" s="10" t="s">
        <v>664</v>
      </c>
      <c r="M540" s="11"/>
      <c r="N540" s="11"/>
    </row>
    <row r="541" spans="1:14">
      <c r="A541" s="4">
        <v>46</v>
      </c>
      <c r="B541" s="7" t="s">
        <v>1121</v>
      </c>
      <c r="C541" s="12" t="s">
        <v>1067</v>
      </c>
      <c r="D541" s="12" t="s">
        <v>1053</v>
      </c>
      <c r="E541" s="13" t="s">
        <v>402</v>
      </c>
      <c r="F541" s="119">
        <v>39325</v>
      </c>
      <c r="G541" s="120"/>
      <c r="H541" s="120"/>
      <c r="I541" s="120"/>
      <c r="J541" s="120"/>
      <c r="K541" s="120">
        <v>1</v>
      </c>
      <c r="L541" s="10" t="s">
        <v>665</v>
      </c>
      <c r="M541" s="11"/>
      <c r="N541" s="11"/>
    </row>
    <row r="542" spans="1:14" ht="51">
      <c r="A542" s="4">
        <v>47</v>
      </c>
      <c r="B542" s="7" t="s">
        <v>1121</v>
      </c>
      <c r="C542" s="12" t="s">
        <v>1062</v>
      </c>
      <c r="D542" s="12" t="s">
        <v>1045</v>
      </c>
      <c r="E542" s="13" t="s">
        <v>402</v>
      </c>
      <c r="F542" s="119">
        <v>39314</v>
      </c>
      <c r="G542" s="120"/>
      <c r="H542" s="120"/>
      <c r="I542" s="120"/>
      <c r="J542" s="120"/>
      <c r="K542" s="120">
        <v>1</v>
      </c>
      <c r="L542" s="10" t="s">
        <v>666</v>
      </c>
      <c r="M542" s="11"/>
      <c r="N542" s="11"/>
    </row>
    <row r="543" spans="1:14">
      <c r="A543" s="4">
        <v>48</v>
      </c>
      <c r="B543" s="7" t="s">
        <v>1121</v>
      </c>
      <c r="C543" s="12" t="s">
        <v>1062</v>
      </c>
      <c r="D543" s="12" t="s">
        <v>301</v>
      </c>
      <c r="E543" s="13" t="s">
        <v>661</v>
      </c>
      <c r="F543" s="119">
        <v>39318</v>
      </c>
      <c r="G543" s="120"/>
      <c r="H543" s="120"/>
      <c r="I543" s="120">
        <v>1</v>
      </c>
      <c r="J543" s="120"/>
      <c r="K543" s="120"/>
      <c r="L543" s="10" t="s">
        <v>738</v>
      </c>
      <c r="M543" s="11"/>
      <c r="N543" s="11"/>
    </row>
    <row r="544" spans="1:14" ht="25.5">
      <c r="A544" s="4">
        <v>49</v>
      </c>
      <c r="B544" s="7" t="s">
        <v>1121</v>
      </c>
      <c r="C544" s="12" t="s">
        <v>1062</v>
      </c>
      <c r="D544" s="12" t="s">
        <v>301</v>
      </c>
      <c r="E544" s="13" t="s">
        <v>661</v>
      </c>
      <c r="F544" s="119">
        <v>39324</v>
      </c>
      <c r="G544" s="120"/>
      <c r="H544" s="120"/>
      <c r="I544" s="120">
        <v>1</v>
      </c>
      <c r="J544" s="120"/>
      <c r="K544" s="120"/>
      <c r="L544" s="10" t="s">
        <v>667</v>
      </c>
      <c r="M544" s="11"/>
      <c r="N544" s="11"/>
    </row>
    <row r="545" spans="1:14" ht="38.25">
      <c r="A545" s="4">
        <v>50</v>
      </c>
      <c r="B545" s="7" t="s">
        <v>1121</v>
      </c>
      <c r="C545" s="12" t="s">
        <v>637</v>
      </c>
      <c r="D545" s="12" t="s">
        <v>668</v>
      </c>
      <c r="E545" s="13" t="s">
        <v>669</v>
      </c>
      <c r="F545" s="119">
        <v>39339</v>
      </c>
      <c r="G545" s="120"/>
      <c r="H545" s="120">
        <v>1</v>
      </c>
      <c r="I545" s="120"/>
      <c r="J545" s="120"/>
      <c r="K545" s="120"/>
      <c r="L545" s="10" t="s">
        <v>331</v>
      </c>
      <c r="M545" s="11"/>
      <c r="N545" s="11"/>
    </row>
    <row r="546" spans="1:14">
      <c r="A546" s="4">
        <v>51</v>
      </c>
      <c r="B546" s="7" t="s">
        <v>1121</v>
      </c>
      <c r="C546" s="12" t="s">
        <v>1728</v>
      </c>
      <c r="D546" s="12" t="s">
        <v>1031</v>
      </c>
      <c r="E546" s="13" t="s">
        <v>402</v>
      </c>
      <c r="F546" s="119">
        <v>39346</v>
      </c>
      <c r="G546" s="120"/>
      <c r="H546" s="120"/>
      <c r="I546" s="120"/>
      <c r="J546" s="120"/>
      <c r="K546" s="120">
        <v>1</v>
      </c>
      <c r="L546" s="10" t="s">
        <v>1065</v>
      </c>
      <c r="M546" s="11"/>
      <c r="N546" s="11"/>
    </row>
    <row r="547" spans="1:14" ht="63.75">
      <c r="A547" s="4">
        <v>52</v>
      </c>
      <c r="B547" s="7" t="s">
        <v>1121</v>
      </c>
      <c r="C547" s="12" t="s">
        <v>1728</v>
      </c>
      <c r="D547" s="12" t="s">
        <v>1729</v>
      </c>
      <c r="E547" s="13" t="s">
        <v>402</v>
      </c>
      <c r="F547" s="119">
        <v>39347</v>
      </c>
      <c r="G547" s="120"/>
      <c r="H547" s="120"/>
      <c r="I547" s="120"/>
      <c r="J547" s="120"/>
      <c r="K547" s="120">
        <v>1</v>
      </c>
      <c r="L547" s="10" t="s">
        <v>332</v>
      </c>
      <c r="M547" s="11"/>
      <c r="N547" s="11"/>
    </row>
    <row r="548" spans="1:14" ht="76.5">
      <c r="A548" s="4">
        <v>53</v>
      </c>
      <c r="B548" s="7" t="s">
        <v>1121</v>
      </c>
      <c r="C548" s="12" t="s">
        <v>1728</v>
      </c>
      <c r="D548" s="12" t="s">
        <v>1729</v>
      </c>
      <c r="E548" s="13" t="s">
        <v>402</v>
      </c>
      <c r="F548" s="119">
        <v>39324</v>
      </c>
      <c r="G548" s="120"/>
      <c r="H548" s="120"/>
      <c r="I548" s="120"/>
      <c r="J548" s="120"/>
      <c r="K548" s="120">
        <v>1</v>
      </c>
      <c r="L548" s="10" t="s">
        <v>690</v>
      </c>
      <c r="M548" s="11"/>
      <c r="N548" s="11"/>
    </row>
    <row r="549" spans="1:14">
      <c r="A549" s="4">
        <v>54</v>
      </c>
      <c r="B549" s="7" t="s">
        <v>1121</v>
      </c>
      <c r="C549" s="12" t="s">
        <v>1728</v>
      </c>
      <c r="D549" s="12" t="s">
        <v>691</v>
      </c>
      <c r="E549" s="13" t="s">
        <v>402</v>
      </c>
      <c r="F549" s="119">
        <v>39330</v>
      </c>
      <c r="G549" s="120"/>
      <c r="H549" s="120"/>
      <c r="I549" s="120"/>
      <c r="J549" s="120"/>
      <c r="K549" s="120">
        <v>1</v>
      </c>
      <c r="L549" s="10" t="s">
        <v>1065</v>
      </c>
      <c r="M549" s="11"/>
      <c r="N549" s="11"/>
    </row>
    <row r="550" spans="1:14">
      <c r="A550" s="4">
        <v>55</v>
      </c>
      <c r="B550" s="7" t="s">
        <v>1121</v>
      </c>
      <c r="C550" s="12" t="s">
        <v>1034</v>
      </c>
      <c r="D550" s="12" t="s">
        <v>1035</v>
      </c>
      <c r="E550" s="13" t="s">
        <v>402</v>
      </c>
      <c r="F550" s="119">
        <v>39347</v>
      </c>
      <c r="G550" s="120"/>
      <c r="H550" s="120"/>
      <c r="I550" s="120"/>
      <c r="J550" s="120"/>
      <c r="K550" s="120">
        <v>1</v>
      </c>
      <c r="L550" s="10" t="s">
        <v>1065</v>
      </c>
      <c r="M550" s="11"/>
      <c r="N550" s="11"/>
    </row>
    <row r="551" spans="1:14" ht="51">
      <c r="A551" s="4">
        <v>56</v>
      </c>
      <c r="B551" s="7" t="s">
        <v>1121</v>
      </c>
      <c r="C551" s="12" t="s">
        <v>1067</v>
      </c>
      <c r="D551" s="12" t="s">
        <v>1050</v>
      </c>
      <c r="E551" s="13" t="s">
        <v>402</v>
      </c>
      <c r="F551" s="119">
        <v>39344</v>
      </c>
      <c r="G551" s="120"/>
      <c r="H551" s="120"/>
      <c r="I551" s="120"/>
      <c r="J551" s="120"/>
      <c r="K551" s="120">
        <v>1</v>
      </c>
      <c r="L551" s="10" t="s">
        <v>692</v>
      </c>
      <c r="M551" s="11"/>
      <c r="N551" s="11"/>
    </row>
    <row r="552" spans="1:14" ht="76.5">
      <c r="A552" s="4">
        <v>57</v>
      </c>
      <c r="B552" s="7" t="s">
        <v>1121</v>
      </c>
      <c r="C552" s="12" t="s">
        <v>1067</v>
      </c>
      <c r="D552" s="12" t="s">
        <v>1050</v>
      </c>
      <c r="E552" s="13" t="s">
        <v>402</v>
      </c>
      <c r="F552" s="119">
        <v>39347</v>
      </c>
      <c r="G552" s="120"/>
      <c r="H552" s="120"/>
      <c r="I552" s="120"/>
      <c r="J552" s="120"/>
      <c r="K552" s="120">
        <v>1</v>
      </c>
      <c r="L552" s="10" t="s">
        <v>693</v>
      </c>
      <c r="M552" s="11"/>
      <c r="N552" s="11"/>
    </row>
    <row r="553" spans="1:14" ht="51">
      <c r="A553" s="4">
        <v>58</v>
      </c>
      <c r="B553" s="7" t="s">
        <v>1121</v>
      </c>
      <c r="C553" s="12" t="s">
        <v>1062</v>
      </c>
      <c r="D553" s="12" t="s">
        <v>694</v>
      </c>
      <c r="E553" s="13" t="s">
        <v>695</v>
      </c>
      <c r="F553" s="119">
        <v>39330</v>
      </c>
      <c r="G553" s="120"/>
      <c r="H553" s="120"/>
      <c r="I553" s="120">
        <v>1</v>
      </c>
      <c r="J553" s="120"/>
      <c r="K553" s="120"/>
      <c r="L553" s="10" t="s">
        <v>561</v>
      </c>
      <c r="M553" s="11"/>
      <c r="N553" s="11"/>
    </row>
    <row r="554" spans="1:14" ht="51">
      <c r="A554" s="4">
        <v>59</v>
      </c>
      <c r="B554" s="7" t="s">
        <v>1121</v>
      </c>
      <c r="C554" s="12" t="s">
        <v>1062</v>
      </c>
      <c r="D554" s="12" t="s">
        <v>562</v>
      </c>
      <c r="E554" s="13" t="s">
        <v>402</v>
      </c>
      <c r="F554" s="119">
        <v>39353</v>
      </c>
      <c r="G554" s="120"/>
      <c r="H554" s="120"/>
      <c r="I554" s="120"/>
      <c r="J554" s="120"/>
      <c r="K554" s="120">
        <v>1</v>
      </c>
      <c r="L554" s="10" t="s">
        <v>931</v>
      </c>
      <c r="M554" s="11" t="s">
        <v>932</v>
      </c>
      <c r="N554" s="11"/>
    </row>
    <row r="555" spans="1:14" ht="76.5">
      <c r="A555" s="4">
        <v>60</v>
      </c>
      <c r="B555" s="7" t="s">
        <v>1121</v>
      </c>
      <c r="C555" s="12" t="s">
        <v>1062</v>
      </c>
      <c r="D555" s="12" t="s">
        <v>562</v>
      </c>
      <c r="E555" s="13" t="s">
        <v>933</v>
      </c>
      <c r="F555" s="119">
        <v>39365</v>
      </c>
      <c r="G555" s="120"/>
      <c r="H555" s="120"/>
      <c r="I555" s="120"/>
      <c r="J555" s="120">
        <v>1</v>
      </c>
      <c r="K555" s="120"/>
      <c r="L555" s="10" t="s">
        <v>934</v>
      </c>
      <c r="M555" s="11" t="s">
        <v>826</v>
      </c>
      <c r="N555" s="11"/>
    </row>
    <row r="556" spans="1:14" ht="38.25">
      <c r="A556" s="4">
        <v>61</v>
      </c>
      <c r="B556" s="7" t="s">
        <v>1121</v>
      </c>
      <c r="C556" s="12" t="s">
        <v>1062</v>
      </c>
      <c r="D556" s="12" t="s">
        <v>562</v>
      </c>
      <c r="E556" s="13" t="s">
        <v>402</v>
      </c>
      <c r="F556" s="119">
        <v>39365</v>
      </c>
      <c r="G556" s="120"/>
      <c r="H556" s="120"/>
      <c r="I556" s="120"/>
      <c r="J556" s="120"/>
      <c r="K556" s="120">
        <v>1</v>
      </c>
      <c r="L556" s="10" t="s">
        <v>827</v>
      </c>
      <c r="M556" s="11" t="s">
        <v>828</v>
      </c>
      <c r="N556" s="11"/>
    </row>
    <row r="557" spans="1:14" ht="63.75">
      <c r="A557" s="4">
        <v>62</v>
      </c>
      <c r="B557" s="7" t="s">
        <v>1121</v>
      </c>
      <c r="C557" s="12" t="s">
        <v>1067</v>
      </c>
      <c r="D557" s="12" t="s">
        <v>1059</v>
      </c>
      <c r="E557" s="13" t="s">
        <v>829</v>
      </c>
      <c r="F557" s="119">
        <v>39366</v>
      </c>
      <c r="G557" s="120"/>
      <c r="H557" s="120"/>
      <c r="I557" s="120"/>
      <c r="J557" s="120">
        <v>1</v>
      </c>
      <c r="K557" s="120"/>
      <c r="L557" s="10" t="s">
        <v>830</v>
      </c>
      <c r="M557" s="11" t="s">
        <v>831</v>
      </c>
      <c r="N557" s="11"/>
    </row>
    <row r="558" spans="1:14" ht="38.25">
      <c r="A558" s="4">
        <v>63</v>
      </c>
      <c r="B558" s="7" t="s">
        <v>1121</v>
      </c>
      <c r="C558" s="12" t="s">
        <v>1067</v>
      </c>
      <c r="D558" s="12" t="s">
        <v>832</v>
      </c>
      <c r="E558" s="158" t="s">
        <v>402</v>
      </c>
      <c r="F558" s="119">
        <v>39373</v>
      </c>
      <c r="G558" s="120"/>
      <c r="H558" s="120"/>
      <c r="I558" s="120"/>
      <c r="J558" s="120"/>
      <c r="K558" s="120">
        <v>2</v>
      </c>
      <c r="L558" s="10" t="s">
        <v>90</v>
      </c>
      <c r="M558" s="11" t="s">
        <v>828</v>
      </c>
      <c r="N558" s="11"/>
    </row>
    <row r="559" spans="1:14" ht="76.5">
      <c r="A559" s="4">
        <v>64</v>
      </c>
      <c r="B559" s="7" t="s">
        <v>1121</v>
      </c>
      <c r="C559" s="12" t="s">
        <v>1062</v>
      </c>
      <c r="D559" s="12" t="s">
        <v>91</v>
      </c>
      <c r="E559" s="13" t="s">
        <v>92</v>
      </c>
      <c r="F559" s="119">
        <v>39378</v>
      </c>
      <c r="G559" s="120"/>
      <c r="H559" s="120"/>
      <c r="I559" s="120"/>
      <c r="J559" s="120">
        <v>1</v>
      </c>
      <c r="K559" s="120"/>
      <c r="L559" s="10" t="s">
        <v>93</v>
      </c>
      <c r="M559" s="11" t="s">
        <v>94</v>
      </c>
      <c r="N559" s="11"/>
    </row>
    <row r="560" spans="1:14" ht="76.5">
      <c r="A560" s="4">
        <v>65</v>
      </c>
      <c r="B560" s="7" t="s">
        <v>1121</v>
      </c>
      <c r="C560" s="12" t="s">
        <v>1728</v>
      </c>
      <c r="D560" s="12" t="s">
        <v>1031</v>
      </c>
      <c r="E560" s="13" t="s">
        <v>402</v>
      </c>
      <c r="F560" s="119">
        <v>39383</v>
      </c>
      <c r="G560" s="120"/>
      <c r="H560" s="120"/>
      <c r="I560" s="120"/>
      <c r="J560" s="120"/>
      <c r="K560" s="120">
        <v>1</v>
      </c>
      <c r="L560" s="10" t="s">
        <v>75</v>
      </c>
      <c r="M560" s="11"/>
      <c r="N560" s="11"/>
    </row>
    <row r="561" spans="1:14" ht="25.5">
      <c r="A561" s="4">
        <v>66</v>
      </c>
      <c r="B561" s="145" t="s">
        <v>1121</v>
      </c>
      <c r="C561" s="8" t="s">
        <v>1062</v>
      </c>
      <c r="D561" s="8" t="s">
        <v>76</v>
      </c>
      <c r="E561" s="6" t="s">
        <v>77</v>
      </c>
      <c r="F561" s="117">
        <v>39392</v>
      </c>
      <c r="G561" s="6"/>
      <c r="H561" s="6"/>
      <c r="I561" s="6">
        <v>1</v>
      </c>
      <c r="J561" s="6"/>
      <c r="K561" s="6"/>
      <c r="L561" s="11"/>
      <c r="M561" s="6"/>
      <c r="N561" s="11"/>
    </row>
    <row r="562" spans="1:14">
      <c r="A562" s="4">
        <v>67</v>
      </c>
      <c r="B562" s="145" t="s">
        <v>1121</v>
      </c>
      <c r="C562" s="8" t="s">
        <v>78</v>
      </c>
      <c r="D562" s="8" t="s">
        <v>79</v>
      </c>
      <c r="E562" s="6" t="s">
        <v>80</v>
      </c>
      <c r="F562" s="117"/>
      <c r="G562" s="6"/>
      <c r="H562" s="6">
        <v>1</v>
      </c>
      <c r="I562" s="6"/>
      <c r="J562" s="6"/>
      <c r="K562" s="6"/>
      <c r="L562" s="11"/>
      <c r="M562" s="6"/>
      <c r="N562" s="11"/>
    </row>
    <row r="563" spans="1:14" ht="54" customHeight="1">
      <c r="A563" s="4">
        <v>68</v>
      </c>
      <c r="B563" s="145" t="s">
        <v>1121</v>
      </c>
      <c r="C563" s="8" t="s">
        <v>1728</v>
      </c>
      <c r="D563" s="8" t="s">
        <v>81</v>
      </c>
      <c r="E563" s="6" t="s">
        <v>82</v>
      </c>
      <c r="F563" s="117">
        <v>39417</v>
      </c>
      <c r="G563" s="6"/>
      <c r="H563" s="6"/>
      <c r="I563" s="6">
        <v>1</v>
      </c>
      <c r="J563" s="6"/>
      <c r="K563" s="6"/>
      <c r="L563" s="11" t="s">
        <v>83</v>
      </c>
      <c r="M563" s="6"/>
      <c r="N563" s="11"/>
    </row>
    <row r="564" spans="1:14" ht="63.75">
      <c r="A564" s="4">
        <v>69</v>
      </c>
      <c r="B564" s="145" t="s">
        <v>1121</v>
      </c>
      <c r="C564" s="8" t="s">
        <v>1728</v>
      </c>
      <c r="D564" s="8" t="s">
        <v>84</v>
      </c>
      <c r="E564" s="6" t="s">
        <v>85</v>
      </c>
      <c r="F564" s="117">
        <v>39436</v>
      </c>
      <c r="G564" s="6"/>
      <c r="H564" s="6"/>
      <c r="I564" s="6"/>
      <c r="J564" s="6"/>
      <c r="K564" s="6">
        <v>1</v>
      </c>
      <c r="L564" s="11" t="s">
        <v>640</v>
      </c>
      <c r="M564" s="6"/>
      <c r="N564" s="11"/>
    </row>
    <row r="565" spans="1:14" ht="38.25">
      <c r="A565" s="4">
        <v>70</v>
      </c>
      <c r="B565" s="145" t="s">
        <v>1121</v>
      </c>
      <c r="C565" s="8" t="s">
        <v>641</v>
      </c>
      <c r="D565" s="8" t="s">
        <v>668</v>
      </c>
      <c r="E565" s="6" t="s">
        <v>642</v>
      </c>
      <c r="F565" s="117">
        <v>39455</v>
      </c>
      <c r="G565" s="6"/>
      <c r="H565" s="6">
        <v>1</v>
      </c>
      <c r="I565" s="6"/>
      <c r="J565" s="6"/>
      <c r="K565" s="6"/>
      <c r="L565" s="11" t="s">
        <v>643</v>
      </c>
      <c r="M565" s="6"/>
      <c r="N565" s="11"/>
    </row>
    <row r="566" spans="1:14" ht="25.5">
      <c r="A566" s="4">
        <v>71</v>
      </c>
      <c r="B566" s="145" t="s">
        <v>1121</v>
      </c>
      <c r="C566" s="8" t="s">
        <v>644</v>
      </c>
      <c r="D566" s="8" t="s">
        <v>645</v>
      </c>
      <c r="E566" s="6" t="s">
        <v>566</v>
      </c>
      <c r="F566" s="117">
        <v>39456</v>
      </c>
      <c r="G566" s="6"/>
      <c r="H566" s="6"/>
      <c r="I566" s="6">
        <v>1</v>
      </c>
      <c r="J566" s="6"/>
      <c r="K566" s="6"/>
      <c r="L566" s="11" t="s">
        <v>567</v>
      </c>
      <c r="M566" s="6"/>
      <c r="N566" s="11"/>
    </row>
    <row r="567" spans="1:14" ht="25.5">
      <c r="A567" s="4">
        <v>72</v>
      </c>
      <c r="B567" s="145" t="s">
        <v>1121</v>
      </c>
      <c r="C567" s="8" t="s">
        <v>641</v>
      </c>
      <c r="D567" s="8" t="s">
        <v>668</v>
      </c>
      <c r="E567" s="6" t="s">
        <v>568</v>
      </c>
      <c r="F567" s="117">
        <v>39456</v>
      </c>
      <c r="G567" s="6"/>
      <c r="H567" s="6">
        <v>1</v>
      </c>
      <c r="I567" s="6"/>
      <c r="J567" s="6"/>
      <c r="K567" s="6"/>
      <c r="L567" s="11" t="s">
        <v>1124</v>
      </c>
      <c r="M567" s="6"/>
      <c r="N567" s="11"/>
    </row>
    <row r="568" spans="1:14">
      <c r="A568" s="4">
        <v>73</v>
      </c>
      <c r="B568" s="145" t="s">
        <v>1121</v>
      </c>
      <c r="C568" s="8" t="s">
        <v>1061</v>
      </c>
      <c r="D568" s="8" t="s">
        <v>1125</v>
      </c>
      <c r="E568" s="6" t="s">
        <v>85</v>
      </c>
      <c r="F568" s="117">
        <v>39462</v>
      </c>
      <c r="G568" s="6"/>
      <c r="H568" s="6"/>
      <c r="I568" s="6"/>
      <c r="J568" s="6"/>
      <c r="K568" s="6">
        <v>1</v>
      </c>
      <c r="L568" s="11" t="s">
        <v>1126</v>
      </c>
      <c r="M568" s="6"/>
      <c r="N568" s="11"/>
    </row>
    <row r="569" spans="1:14" ht="38.25">
      <c r="A569" s="4">
        <v>74</v>
      </c>
      <c r="B569" s="145" t="s">
        <v>1121</v>
      </c>
      <c r="C569" s="8" t="s">
        <v>1127</v>
      </c>
      <c r="D569" s="8" t="s">
        <v>1128</v>
      </c>
      <c r="E569" s="6" t="s">
        <v>1129</v>
      </c>
      <c r="F569" s="117">
        <v>39465</v>
      </c>
      <c r="G569" s="6"/>
      <c r="H569" s="6">
        <v>1</v>
      </c>
      <c r="I569" s="6"/>
      <c r="J569" s="6"/>
      <c r="K569" s="6"/>
      <c r="L569" s="11" t="s">
        <v>816</v>
      </c>
      <c r="M569" s="6"/>
      <c r="N569" s="11"/>
    </row>
    <row r="570" spans="1:14" ht="51">
      <c r="A570" s="4">
        <v>75</v>
      </c>
      <c r="B570" s="145" t="s">
        <v>1121</v>
      </c>
      <c r="C570" s="8" t="s">
        <v>1062</v>
      </c>
      <c r="D570" s="8" t="s">
        <v>817</v>
      </c>
      <c r="E570" s="6" t="s">
        <v>818</v>
      </c>
      <c r="F570" s="146" t="s">
        <v>819</v>
      </c>
      <c r="G570" s="147"/>
      <c r="H570" s="147"/>
      <c r="I570" s="147"/>
      <c r="J570" s="147">
        <v>1</v>
      </c>
      <c r="K570" s="147"/>
      <c r="L570" s="8" t="s">
        <v>820</v>
      </c>
      <c r="M570" s="6"/>
      <c r="N570" s="6"/>
    </row>
    <row r="571" spans="1:14" ht="51">
      <c r="A571" s="4">
        <v>76</v>
      </c>
      <c r="B571" s="145" t="s">
        <v>1121</v>
      </c>
      <c r="C571" s="8" t="s">
        <v>1062</v>
      </c>
      <c r="D571" s="8" t="s">
        <v>817</v>
      </c>
      <c r="E571" s="6" t="s">
        <v>821</v>
      </c>
      <c r="F571" s="146" t="s">
        <v>819</v>
      </c>
      <c r="G571" s="147"/>
      <c r="H571" s="147"/>
      <c r="I571" s="147"/>
      <c r="J571" s="147">
        <v>1</v>
      </c>
      <c r="K571" s="147"/>
      <c r="L571" s="8" t="s">
        <v>820</v>
      </c>
      <c r="M571" s="6"/>
      <c r="N571" s="6"/>
    </row>
    <row r="572" spans="1:14" ht="25.5">
      <c r="A572" s="4">
        <v>77</v>
      </c>
      <c r="B572" s="145" t="s">
        <v>1121</v>
      </c>
      <c r="C572" s="8" t="s">
        <v>1034</v>
      </c>
      <c r="D572" s="8" t="s">
        <v>822</v>
      </c>
      <c r="E572" s="159" t="s">
        <v>823</v>
      </c>
      <c r="F572" s="146" t="s">
        <v>362</v>
      </c>
      <c r="G572" s="147"/>
      <c r="H572" s="147"/>
      <c r="I572" s="147"/>
      <c r="J572" s="147">
        <v>1</v>
      </c>
      <c r="K572" s="147"/>
      <c r="L572" s="8" t="s">
        <v>824</v>
      </c>
      <c r="M572" s="6"/>
      <c r="N572" s="6"/>
    </row>
    <row r="573" spans="1:14" ht="38.25">
      <c r="A573" s="4">
        <v>78</v>
      </c>
      <c r="B573" s="145" t="s">
        <v>1121</v>
      </c>
      <c r="C573" s="8" t="s">
        <v>1034</v>
      </c>
      <c r="D573" s="8" t="s">
        <v>822</v>
      </c>
      <c r="E573" s="6" t="s">
        <v>1556</v>
      </c>
      <c r="F573" s="146">
        <v>39631</v>
      </c>
      <c r="G573" s="147"/>
      <c r="H573" s="147"/>
      <c r="I573" s="147">
        <v>1</v>
      </c>
      <c r="J573" s="147"/>
      <c r="K573" s="147"/>
      <c r="L573" s="8" t="s">
        <v>1557</v>
      </c>
      <c r="M573" s="6"/>
      <c r="N573" s="6"/>
    </row>
    <row r="574" spans="1:14" ht="51">
      <c r="A574" s="4">
        <v>79</v>
      </c>
      <c r="B574" s="145" t="s">
        <v>1121</v>
      </c>
      <c r="C574" s="8" t="s">
        <v>1067</v>
      </c>
      <c r="D574" s="8" t="s">
        <v>1558</v>
      </c>
      <c r="E574" s="6" t="s">
        <v>1559</v>
      </c>
      <c r="F574" s="146">
        <v>39499</v>
      </c>
      <c r="G574" s="147"/>
      <c r="H574" s="147"/>
      <c r="I574" s="147"/>
      <c r="J574" s="147">
        <v>1</v>
      </c>
      <c r="K574" s="147"/>
      <c r="L574" s="8" t="s">
        <v>1560</v>
      </c>
      <c r="M574" s="6"/>
      <c r="N574" s="6"/>
    </row>
    <row r="575" spans="1:14" ht="25.5">
      <c r="A575" s="4">
        <v>80</v>
      </c>
      <c r="B575" s="145" t="s">
        <v>1121</v>
      </c>
      <c r="C575" s="8" t="s">
        <v>1067</v>
      </c>
      <c r="D575" s="8" t="s">
        <v>1561</v>
      </c>
      <c r="E575" s="6" t="s">
        <v>1562</v>
      </c>
      <c r="F575" s="146" t="s">
        <v>1066</v>
      </c>
      <c r="G575" s="147"/>
      <c r="H575" s="147"/>
      <c r="I575" s="147"/>
      <c r="J575" s="147">
        <v>1</v>
      </c>
      <c r="K575" s="147"/>
      <c r="L575" s="8" t="s">
        <v>1563</v>
      </c>
      <c r="M575" s="6"/>
      <c r="N575" s="6"/>
    </row>
    <row r="576" spans="1:14" ht="76.5">
      <c r="A576" s="4">
        <v>81</v>
      </c>
      <c r="B576" s="145" t="s">
        <v>1121</v>
      </c>
      <c r="C576" s="8" t="s">
        <v>1067</v>
      </c>
      <c r="D576" s="8" t="s">
        <v>1564</v>
      </c>
      <c r="E576" s="6" t="s">
        <v>1565</v>
      </c>
      <c r="F576" s="146" t="s">
        <v>1068</v>
      </c>
      <c r="G576" s="147">
        <v>1</v>
      </c>
      <c r="H576" s="147"/>
      <c r="I576" s="147"/>
      <c r="J576" s="147"/>
      <c r="K576" s="147"/>
      <c r="L576" s="8" t="s">
        <v>1566</v>
      </c>
      <c r="M576" s="6"/>
      <c r="N576" s="6"/>
    </row>
    <row r="577" spans="1:14" ht="25.5">
      <c r="A577" s="4">
        <v>82</v>
      </c>
      <c r="B577" s="145" t="s">
        <v>1121</v>
      </c>
      <c r="C577" s="8" t="s">
        <v>1062</v>
      </c>
      <c r="D577" s="8" t="s">
        <v>1063</v>
      </c>
      <c r="E577" s="6" t="s">
        <v>1567</v>
      </c>
      <c r="F577" s="117">
        <v>39785</v>
      </c>
      <c r="G577" s="6"/>
      <c r="H577" s="6"/>
      <c r="I577" s="6"/>
      <c r="J577" s="6">
        <v>1</v>
      </c>
      <c r="K577" s="6"/>
      <c r="L577" s="8" t="s">
        <v>1568</v>
      </c>
      <c r="M577" s="6"/>
      <c r="N577" s="6"/>
    </row>
    <row r="578" spans="1:14" ht="25.5">
      <c r="A578" s="4">
        <v>83</v>
      </c>
      <c r="B578" s="145" t="s">
        <v>1121</v>
      </c>
      <c r="C578" s="8" t="s">
        <v>1569</v>
      </c>
      <c r="D578" s="8" t="s">
        <v>1570</v>
      </c>
      <c r="E578" s="6" t="s">
        <v>1571</v>
      </c>
      <c r="F578" s="117">
        <v>39512</v>
      </c>
      <c r="G578" s="6"/>
      <c r="H578" s="6"/>
      <c r="I578" s="6">
        <v>1</v>
      </c>
      <c r="J578" s="6"/>
      <c r="K578" s="6"/>
      <c r="L578" s="8" t="s">
        <v>1572</v>
      </c>
      <c r="M578" s="6"/>
      <c r="N578" s="6"/>
    </row>
    <row r="579" spans="1:14" ht="25.5">
      <c r="A579" s="4">
        <v>1</v>
      </c>
      <c r="B579" s="7" t="s">
        <v>1122</v>
      </c>
      <c r="C579" s="12" t="s">
        <v>1573</v>
      </c>
      <c r="D579" s="12" t="s">
        <v>1574</v>
      </c>
      <c r="E579" s="13" t="s">
        <v>53</v>
      </c>
      <c r="F579" s="119">
        <v>39189</v>
      </c>
      <c r="G579" s="120">
        <v>0</v>
      </c>
      <c r="H579" s="120"/>
      <c r="I579" s="120">
        <v>1</v>
      </c>
      <c r="J579" s="120"/>
      <c r="K579" s="120"/>
      <c r="L579" s="10" t="s">
        <v>54</v>
      </c>
      <c r="M579" s="11"/>
      <c r="N579" s="11"/>
    </row>
    <row r="580" spans="1:14" ht="25.5">
      <c r="A580" s="4">
        <v>2</v>
      </c>
      <c r="B580" s="7" t="s">
        <v>1122</v>
      </c>
      <c r="C580" s="12" t="s">
        <v>55</v>
      </c>
      <c r="D580" s="12" t="s">
        <v>56</v>
      </c>
      <c r="E580" s="13" t="s">
        <v>57</v>
      </c>
      <c r="F580" s="119">
        <v>39192</v>
      </c>
      <c r="G580" s="120"/>
      <c r="H580" s="120"/>
      <c r="I580" s="120"/>
      <c r="J580" s="120">
        <v>1</v>
      </c>
      <c r="K580" s="120"/>
      <c r="L580" s="10" t="s">
        <v>58</v>
      </c>
      <c r="M580" s="11"/>
      <c r="N580" s="11"/>
    </row>
    <row r="581" spans="1:14" ht="25.5">
      <c r="A581" s="4">
        <v>3</v>
      </c>
      <c r="B581" s="7" t="s">
        <v>1122</v>
      </c>
      <c r="C581" s="12" t="s">
        <v>1573</v>
      </c>
      <c r="D581" s="12" t="s">
        <v>59</v>
      </c>
      <c r="E581" s="13" t="s">
        <v>1577</v>
      </c>
      <c r="F581" s="119">
        <v>39193</v>
      </c>
      <c r="G581" s="120"/>
      <c r="H581" s="120"/>
      <c r="I581" s="120"/>
      <c r="J581" s="120"/>
      <c r="K581" s="120">
        <v>1</v>
      </c>
      <c r="L581" s="10" t="s">
        <v>1578</v>
      </c>
      <c r="M581" s="11"/>
      <c r="N581" s="11"/>
    </row>
    <row r="582" spans="1:14">
      <c r="A582" s="4">
        <v>4</v>
      </c>
      <c r="B582" s="7" t="s">
        <v>1122</v>
      </c>
      <c r="C582" s="12" t="s">
        <v>1573</v>
      </c>
      <c r="D582" s="12" t="s">
        <v>1579</v>
      </c>
      <c r="E582" s="13" t="s">
        <v>1580</v>
      </c>
      <c r="F582" s="119">
        <v>39193</v>
      </c>
      <c r="G582" s="120"/>
      <c r="H582" s="120"/>
      <c r="I582" s="120"/>
      <c r="J582" s="120"/>
      <c r="K582" s="120">
        <v>1</v>
      </c>
      <c r="L582" s="10" t="s">
        <v>391</v>
      </c>
      <c r="M582" s="11"/>
      <c r="N582" s="11"/>
    </row>
    <row r="583" spans="1:14" ht="25.5">
      <c r="A583" s="4">
        <v>5</v>
      </c>
      <c r="B583" s="7" t="s">
        <v>1122</v>
      </c>
      <c r="C583" s="12" t="s">
        <v>1573</v>
      </c>
      <c r="D583" s="12" t="s">
        <v>1579</v>
      </c>
      <c r="E583" s="13" t="s">
        <v>1581</v>
      </c>
      <c r="F583" s="119">
        <v>39206</v>
      </c>
      <c r="G583" s="120"/>
      <c r="H583" s="120"/>
      <c r="I583" s="120">
        <v>1</v>
      </c>
      <c r="J583" s="120"/>
      <c r="K583" s="120"/>
      <c r="L583" s="10" t="s">
        <v>1582</v>
      </c>
      <c r="M583" s="11"/>
      <c r="N583" s="11"/>
    </row>
    <row r="584" spans="1:14" ht="51">
      <c r="A584" s="4">
        <v>6</v>
      </c>
      <c r="B584" s="7" t="s">
        <v>1122</v>
      </c>
      <c r="C584" s="12" t="s">
        <v>1583</v>
      </c>
      <c r="D584" s="12" t="s">
        <v>1584</v>
      </c>
      <c r="E584" s="13" t="s">
        <v>1585</v>
      </c>
      <c r="F584" s="119">
        <v>39208</v>
      </c>
      <c r="G584" s="120"/>
      <c r="H584" s="120"/>
      <c r="I584" s="120">
        <v>2</v>
      </c>
      <c r="J584" s="120">
        <v>2</v>
      </c>
      <c r="K584" s="120">
        <v>2</v>
      </c>
      <c r="L584" s="10" t="s">
        <v>1586</v>
      </c>
      <c r="M584" s="11"/>
      <c r="N584" s="11"/>
    </row>
    <row r="585" spans="1:14" ht="25.5">
      <c r="A585" s="4">
        <v>7</v>
      </c>
      <c r="B585" s="7" t="s">
        <v>1122</v>
      </c>
      <c r="C585" s="12" t="s">
        <v>1583</v>
      </c>
      <c r="D585" s="12" t="s">
        <v>1587</v>
      </c>
      <c r="E585" s="13" t="s">
        <v>1588</v>
      </c>
      <c r="F585" s="119">
        <v>39217</v>
      </c>
      <c r="G585" s="120"/>
      <c r="H585" s="120">
        <v>1</v>
      </c>
      <c r="I585" s="120"/>
      <c r="J585" s="120"/>
      <c r="K585" s="120"/>
      <c r="L585" s="10" t="s">
        <v>1589</v>
      </c>
      <c r="M585" s="11"/>
      <c r="N585" s="11" t="s">
        <v>1590</v>
      </c>
    </row>
    <row r="586" spans="1:14">
      <c r="A586" s="4">
        <v>8</v>
      </c>
      <c r="B586" s="7" t="s">
        <v>1122</v>
      </c>
      <c r="C586" s="12" t="s">
        <v>1591</v>
      </c>
      <c r="D586" s="12" t="s">
        <v>1592</v>
      </c>
      <c r="E586" s="13" t="s">
        <v>1593</v>
      </c>
      <c r="F586" s="119">
        <v>39241</v>
      </c>
      <c r="G586" s="120"/>
      <c r="H586" s="120"/>
      <c r="I586" s="120">
        <v>1</v>
      </c>
      <c r="J586" s="120"/>
      <c r="K586" s="120"/>
      <c r="L586" s="10" t="s">
        <v>1594</v>
      </c>
      <c r="M586" s="11"/>
      <c r="N586" s="11"/>
    </row>
    <row r="587" spans="1:14">
      <c r="A587" s="4">
        <v>9</v>
      </c>
      <c r="B587" s="7" t="s">
        <v>1122</v>
      </c>
      <c r="C587" s="12" t="s">
        <v>1591</v>
      </c>
      <c r="D587" s="12" t="s">
        <v>1592</v>
      </c>
      <c r="E587" s="13" t="s">
        <v>1595</v>
      </c>
      <c r="F587" s="119">
        <v>39248</v>
      </c>
      <c r="G587" s="120"/>
      <c r="H587" s="120"/>
      <c r="I587" s="120"/>
      <c r="J587" s="120"/>
      <c r="K587" s="120">
        <v>1</v>
      </c>
      <c r="L587" s="10" t="s">
        <v>1596</v>
      </c>
      <c r="M587" s="11"/>
      <c r="N587" s="11"/>
    </row>
    <row r="588" spans="1:14" ht="25.5">
      <c r="A588" s="4">
        <v>10</v>
      </c>
      <c r="B588" s="7" t="s">
        <v>1122</v>
      </c>
      <c r="C588" s="12" t="s">
        <v>55</v>
      </c>
      <c r="D588" s="12" t="s">
        <v>1597</v>
      </c>
      <c r="E588" s="13" t="s">
        <v>1598</v>
      </c>
      <c r="F588" s="119">
        <v>39250</v>
      </c>
      <c r="G588" s="120"/>
      <c r="H588" s="120"/>
      <c r="I588" s="120"/>
      <c r="J588" s="120">
        <v>2</v>
      </c>
      <c r="K588" s="120"/>
      <c r="L588" s="10" t="s">
        <v>1599</v>
      </c>
      <c r="M588" s="11"/>
      <c r="N588" s="11"/>
    </row>
    <row r="589" spans="1:14">
      <c r="A589" s="4">
        <v>11</v>
      </c>
      <c r="B589" s="7" t="s">
        <v>1122</v>
      </c>
      <c r="C589" s="12" t="s">
        <v>55</v>
      </c>
      <c r="D589" s="12" t="s">
        <v>56</v>
      </c>
      <c r="E589" s="13" t="s">
        <v>1600</v>
      </c>
      <c r="F589" s="119">
        <v>39252</v>
      </c>
      <c r="G589" s="120"/>
      <c r="H589" s="120"/>
      <c r="I589" s="120"/>
      <c r="J589" s="120"/>
      <c r="K589" s="120">
        <v>1</v>
      </c>
      <c r="L589" s="10" t="s">
        <v>1601</v>
      </c>
      <c r="M589" s="11"/>
      <c r="N589" s="11"/>
    </row>
    <row r="590" spans="1:14">
      <c r="A590" s="4">
        <v>12</v>
      </c>
      <c r="B590" s="7" t="s">
        <v>1122</v>
      </c>
      <c r="C590" s="12" t="s">
        <v>1573</v>
      </c>
      <c r="D590" s="12" t="s">
        <v>1574</v>
      </c>
      <c r="E590" s="13" t="s">
        <v>1602</v>
      </c>
      <c r="F590" s="119">
        <v>39256</v>
      </c>
      <c r="G590" s="120"/>
      <c r="H590" s="120"/>
      <c r="I590" s="120"/>
      <c r="J590" s="120"/>
      <c r="K590" s="120">
        <v>1</v>
      </c>
      <c r="L590" s="10" t="s">
        <v>1065</v>
      </c>
      <c r="M590" s="11"/>
      <c r="N590" s="11"/>
    </row>
    <row r="591" spans="1:14" ht="25.5">
      <c r="A591" s="4">
        <v>13</v>
      </c>
      <c r="B591" s="7" t="s">
        <v>1122</v>
      </c>
      <c r="C591" s="12" t="s">
        <v>1573</v>
      </c>
      <c r="D591" s="12" t="s">
        <v>59</v>
      </c>
      <c r="E591" s="13" t="s">
        <v>1603</v>
      </c>
      <c r="F591" s="119">
        <v>39257</v>
      </c>
      <c r="G591" s="120"/>
      <c r="H591" s="120"/>
      <c r="I591" s="120">
        <v>1</v>
      </c>
      <c r="J591" s="120"/>
      <c r="K591" s="120"/>
      <c r="L591" s="10" t="s">
        <v>1604</v>
      </c>
      <c r="M591" s="11"/>
      <c r="N591" s="11"/>
    </row>
    <row r="592" spans="1:14">
      <c r="A592" s="4">
        <v>14</v>
      </c>
      <c r="B592" s="7" t="s">
        <v>1122</v>
      </c>
      <c r="C592" s="12" t="s">
        <v>55</v>
      </c>
      <c r="D592" s="12" t="s">
        <v>56</v>
      </c>
      <c r="E592" s="13" t="s">
        <v>1605</v>
      </c>
      <c r="F592" s="119">
        <v>39257</v>
      </c>
      <c r="G592" s="120"/>
      <c r="H592" s="120"/>
      <c r="I592" s="120"/>
      <c r="J592" s="120"/>
      <c r="K592" s="120">
        <v>1</v>
      </c>
      <c r="L592" s="10" t="s">
        <v>1606</v>
      </c>
      <c r="M592" s="11"/>
      <c r="N592" s="11"/>
    </row>
    <row r="593" spans="1:14">
      <c r="A593" s="4">
        <v>15</v>
      </c>
      <c r="B593" s="7" t="s">
        <v>1122</v>
      </c>
      <c r="C593" s="12" t="s">
        <v>55</v>
      </c>
      <c r="D593" s="12" t="s">
        <v>1607</v>
      </c>
      <c r="E593" s="13" t="s">
        <v>1608</v>
      </c>
      <c r="F593" s="119">
        <v>39257</v>
      </c>
      <c r="G593" s="120"/>
      <c r="H593" s="120"/>
      <c r="I593" s="120"/>
      <c r="J593" s="120"/>
      <c r="K593" s="120">
        <v>1</v>
      </c>
      <c r="L593" s="10" t="s">
        <v>1609</v>
      </c>
      <c r="M593" s="11"/>
      <c r="N593" s="11"/>
    </row>
    <row r="594" spans="1:14" ht="25.5">
      <c r="A594" s="4">
        <v>16</v>
      </c>
      <c r="B594" s="7" t="s">
        <v>1122</v>
      </c>
      <c r="C594" s="12" t="s">
        <v>1583</v>
      </c>
      <c r="D594" s="12" t="s">
        <v>1610</v>
      </c>
      <c r="E594" s="13" t="s">
        <v>1611</v>
      </c>
      <c r="F594" s="119">
        <v>39258</v>
      </c>
      <c r="G594" s="120"/>
      <c r="H594" s="120">
        <v>2</v>
      </c>
      <c r="I594" s="120"/>
      <c r="J594" s="120"/>
      <c r="K594" s="120"/>
      <c r="L594" s="10" t="s">
        <v>95</v>
      </c>
      <c r="M594" s="11"/>
      <c r="N594" s="11" t="s">
        <v>96</v>
      </c>
    </row>
    <row r="595" spans="1:14" ht="25.5">
      <c r="A595" s="4">
        <v>17</v>
      </c>
      <c r="B595" s="7" t="s">
        <v>1122</v>
      </c>
      <c r="C595" s="12" t="s">
        <v>1573</v>
      </c>
      <c r="D595" s="12" t="s">
        <v>59</v>
      </c>
      <c r="E595" s="13" t="s">
        <v>97</v>
      </c>
      <c r="F595" s="119">
        <v>2712</v>
      </c>
      <c r="G595" s="120"/>
      <c r="H595" s="120"/>
      <c r="I595" s="120"/>
      <c r="J595" s="120"/>
      <c r="K595" s="120">
        <v>2</v>
      </c>
      <c r="L595" s="10" t="s">
        <v>1065</v>
      </c>
      <c r="M595" s="11"/>
      <c r="N595" s="11"/>
    </row>
    <row r="596" spans="1:14" ht="25.5">
      <c r="A596" s="4">
        <v>18</v>
      </c>
      <c r="B596" s="7" t="s">
        <v>1122</v>
      </c>
      <c r="C596" s="12" t="s">
        <v>1573</v>
      </c>
      <c r="D596" s="12" t="s">
        <v>98</v>
      </c>
      <c r="E596" s="13" t="s">
        <v>99</v>
      </c>
      <c r="F596" s="119">
        <v>2737</v>
      </c>
      <c r="G596" s="120"/>
      <c r="H596" s="120"/>
      <c r="I596" s="120"/>
      <c r="J596" s="120"/>
      <c r="K596" s="120">
        <v>1</v>
      </c>
      <c r="L596" s="10" t="s">
        <v>100</v>
      </c>
      <c r="M596" s="11"/>
      <c r="N596" s="11"/>
    </row>
    <row r="597" spans="1:14">
      <c r="A597" s="4">
        <v>19</v>
      </c>
      <c r="B597" s="7" t="s">
        <v>1122</v>
      </c>
      <c r="C597" s="12" t="s">
        <v>55</v>
      </c>
      <c r="D597" s="12" t="s">
        <v>56</v>
      </c>
      <c r="E597" s="13" t="s">
        <v>101</v>
      </c>
      <c r="F597" s="119">
        <v>2733</v>
      </c>
      <c r="G597" s="120"/>
      <c r="H597" s="120"/>
      <c r="I597" s="120"/>
      <c r="J597" s="120"/>
      <c r="K597" s="120">
        <v>1</v>
      </c>
      <c r="L597" s="10" t="s">
        <v>1065</v>
      </c>
      <c r="M597" s="11"/>
      <c r="N597" s="11"/>
    </row>
    <row r="598" spans="1:14">
      <c r="A598" s="4">
        <v>20</v>
      </c>
      <c r="B598" s="7" t="s">
        <v>1122</v>
      </c>
      <c r="C598" s="12" t="s">
        <v>55</v>
      </c>
      <c r="D598" s="12" t="s">
        <v>1607</v>
      </c>
      <c r="E598" s="13" t="s">
        <v>102</v>
      </c>
      <c r="F598" s="119">
        <v>2725</v>
      </c>
      <c r="G598" s="120"/>
      <c r="H598" s="120"/>
      <c r="I598" s="120"/>
      <c r="J598" s="120"/>
      <c r="K598" s="120">
        <v>1</v>
      </c>
      <c r="L598" s="10" t="s">
        <v>1065</v>
      </c>
      <c r="M598" s="11"/>
      <c r="N598" s="11"/>
    </row>
    <row r="599" spans="1:14" ht="76.5">
      <c r="A599" s="4">
        <v>21</v>
      </c>
      <c r="B599" s="7" t="s">
        <v>1122</v>
      </c>
      <c r="C599" s="12" t="s">
        <v>1573</v>
      </c>
      <c r="D599" s="12" t="s">
        <v>103</v>
      </c>
      <c r="E599" s="13" t="s">
        <v>104</v>
      </c>
      <c r="F599" s="119" t="s">
        <v>105</v>
      </c>
      <c r="G599" s="120"/>
      <c r="H599" s="120"/>
      <c r="I599" s="120"/>
      <c r="J599" s="120">
        <v>1</v>
      </c>
      <c r="K599" s="120"/>
      <c r="L599" s="10" t="s">
        <v>521</v>
      </c>
      <c r="M599" s="11" t="s">
        <v>522</v>
      </c>
      <c r="N599" s="11" t="s">
        <v>523</v>
      </c>
    </row>
    <row r="600" spans="1:14">
      <c r="A600" s="4">
        <v>22</v>
      </c>
      <c r="B600" s="7" t="s">
        <v>1122</v>
      </c>
      <c r="C600" s="12" t="s">
        <v>1573</v>
      </c>
      <c r="D600" s="12" t="s">
        <v>1408</v>
      </c>
      <c r="E600" s="13" t="s">
        <v>1409</v>
      </c>
      <c r="F600" s="119" t="s">
        <v>1410</v>
      </c>
      <c r="G600" s="120"/>
      <c r="H600" s="120"/>
      <c r="I600" s="120"/>
      <c r="J600" s="120"/>
      <c r="K600" s="120">
        <v>1</v>
      </c>
      <c r="L600" s="10" t="s">
        <v>1065</v>
      </c>
      <c r="M600" s="11"/>
      <c r="N600" s="11"/>
    </row>
    <row r="601" spans="1:14" ht="25.5">
      <c r="A601" s="4">
        <v>23</v>
      </c>
      <c r="B601" s="7" t="s">
        <v>1122</v>
      </c>
      <c r="C601" s="12" t="s">
        <v>1573</v>
      </c>
      <c r="D601" s="12" t="s">
        <v>1579</v>
      </c>
      <c r="E601" s="13" t="s">
        <v>1411</v>
      </c>
      <c r="F601" s="119" t="s">
        <v>1412</v>
      </c>
      <c r="G601" s="120"/>
      <c r="H601" s="120"/>
      <c r="I601" s="120">
        <v>1</v>
      </c>
      <c r="J601" s="120"/>
      <c r="K601" s="120"/>
      <c r="L601" s="10" t="s">
        <v>1413</v>
      </c>
      <c r="M601" s="11"/>
      <c r="N601" s="11"/>
    </row>
    <row r="602" spans="1:14">
      <c r="A602" s="4">
        <v>24</v>
      </c>
      <c r="B602" s="7" t="s">
        <v>1122</v>
      </c>
      <c r="C602" s="12" t="s">
        <v>1573</v>
      </c>
      <c r="D602" s="12" t="s">
        <v>1579</v>
      </c>
      <c r="E602" s="13" t="s">
        <v>1414</v>
      </c>
      <c r="F602" s="119" t="s">
        <v>1415</v>
      </c>
      <c r="G602" s="120"/>
      <c r="H602" s="120"/>
      <c r="I602" s="120"/>
      <c r="J602" s="120"/>
      <c r="K602" s="120">
        <v>1</v>
      </c>
      <c r="L602" s="10" t="s">
        <v>1065</v>
      </c>
      <c r="M602" s="11"/>
      <c r="N602" s="11"/>
    </row>
    <row r="603" spans="1:14">
      <c r="A603" s="4">
        <v>25</v>
      </c>
      <c r="B603" s="7" t="s">
        <v>1122</v>
      </c>
      <c r="C603" s="12" t="s">
        <v>1573</v>
      </c>
      <c r="D603" s="12" t="s">
        <v>1416</v>
      </c>
      <c r="E603" s="13" t="s">
        <v>1417</v>
      </c>
      <c r="F603" s="119" t="s">
        <v>1418</v>
      </c>
      <c r="G603" s="120"/>
      <c r="H603" s="120"/>
      <c r="I603" s="120"/>
      <c r="J603" s="120"/>
      <c r="K603" s="120">
        <v>1</v>
      </c>
      <c r="L603" s="10" t="s">
        <v>1419</v>
      </c>
      <c r="M603" s="11"/>
      <c r="N603" s="11"/>
    </row>
    <row r="604" spans="1:14" ht="25.5">
      <c r="A604" s="4">
        <v>26</v>
      </c>
      <c r="B604" s="7" t="s">
        <v>1122</v>
      </c>
      <c r="C604" s="12" t="s">
        <v>1583</v>
      </c>
      <c r="D604" s="12" t="s">
        <v>1420</v>
      </c>
      <c r="E604" s="13" t="s">
        <v>1421</v>
      </c>
      <c r="F604" s="119" t="s">
        <v>1422</v>
      </c>
      <c r="G604" s="120"/>
      <c r="H604" s="120"/>
      <c r="I604" s="120"/>
      <c r="J604" s="120"/>
      <c r="K604" s="120">
        <v>1</v>
      </c>
      <c r="L604" s="10" t="s">
        <v>1423</v>
      </c>
      <c r="M604" s="11"/>
      <c r="N604" s="11"/>
    </row>
    <row r="605" spans="1:14">
      <c r="A605" s="4">
        <v>27</v>
      </c>
      <c r="B605" s="7" t="s">
        <v>1122</v>
      </c>
      <c r="C605" s="12" t="s">
        <v>1583</v>
      </c>
      <c r="D605" s="12" t="s">
        <v>1584</v>
      </c>
      <c r="E605" s="13" t="s">
        <v>1424</v>
      </c>
      <c r="F605" s="119" t="s">
        <v>1425</v>
      </c>
      <c r="G605" s="120"/>
      <c r="H605" s="120"/>
      <c r="I605" s="120"/>
      <c r="J605" s="120"/>
      <c r="K605" s="120">
        <v>1</v>
      </c>
      <c r="L605" s="10" t="s">
        <v>1426</v>
      </c>
      <c r="M605" s="11"/>
      <c r="N605" s="11"/>
    </row>
    <row r="606" spans="1:14">
      <c r="A606" s="4">
        <v>28</v>
      </c>
      <c r="B606" s="7" t="s">
        <v>1122</v>
      </c>
      <c r="C606" s="12" t="s">
        <v>55</v>
      </c>
      <c r="D606" s="12" t="s">
        <v>1427</v>
      </c>
      <c r="E606" s="13" t="s">
        <v>1428</v>
      </c>
      <c r="F606" s="119" t="s">
        <v>1429</v>
      </c>
      <c r="G606" s="120"/>
      <c r="H606" s="120"/>
      <c r="I606" s="120"/>
      <c r="J606" s="120"/>
      <c r="K606" s="120">
        <v>1</v>
      </c>
      <c r="L606" s="10" t="s">
        <v>1430</v>
      </c>
      <c r="M606" s="11"/>
      <c r="N606" s="11"/>
    </row>
    <row r="607" spans="1:14">
      <c r="A607" s="4">
        <v>29</v>
      </c>
      <c r="B607" s="7" t="s">
        <v>1122</v>
      </c>
      <c r="C607" s="12" t="s">
        <v>55</v>
      </c>
      <c r="D607" s="12" t="s">
        <v>1607</v>
      </c>
      <c r="E607" s="13" t="s">
        <v>1431</v>
      </c>
      <c r="F607" s="119" t="s">
        <v>1432</v>
      </c>
      <c r="G607" s="120"/>
      <c r="H607" s="120"/>
      <c r="I607" s="120"/>
      <c r="J607" s="120"/>
      <c r="K607" s="120">
        <v>1</v>
      </c>
      <c r="L607" s="10" t="s">
        <v>1433</v>
      </c>
      <c r="M607" s="11"/>
      <c r="N607" s="11"/>
    </row>
    <row r="608" spans="1:14">
      <c r="A608" s="4">
        <v>30</v>
      </c>
      <c r="B608" s="7" t="s">
        <v>1122</v>
      </c>
      <c r="C608" s="12" t="s">
        <v>55</v>
      </c>
      <c r="D608" s="12" t="s">
        <v>1427</v>
      </c>
      <c r="E608" s="13" t="s">
        <v>1434</v>
      </c>
      <c r="F608" s="119" t="s">
        <v>1435</v>
      </c>
      <c r="G608" s="120"/>
      <c r="H608" s="120"/>
      <c r="I608" s="120"/>
      <c r="J608" s="120"/>
      <c r="K608" s="120">
        <v>1</v>
      </c>
      <c r="L608" s="10" t="s">
        <v>1436</v>
      </c>
      <c r="M608" s="11"/>
      <c r="N608" s="11"/>
    </row>
    <row r="609" spans="1:15">
      <c r="A609" s="4">
        <v>31</v>
      </c>
      <c r="B609" s="7" t="s">
        <v>1122</v>
      </c>
      <c r="C609" s="12" t="s">
        <v>55</v>
      </c>
      <c r="D609" s="12" t="s">
        <v>1437</v>
      </c>
      <c r="E609" s="13" t="s">
        <v>1438</v>
      </c>
      <c r="F609" s="119" t="s">
        <v>1439</v>
      </c>
      <c r="G609" s="120"/>
      <c r="H609" s="120"/>
      <c r="I609" s="120"/>
      <c r="J609" s="120"/>
      <c r="K609" s="120">
        <v>1</v>
      </c>
      <c r="L609" s="10" t="s">
        <v>1440</v>
      </c>
      <c r="M609" s="11"/>
      <c r="N609" s="11"/>
    </row>
    <row r="610" spans="1:15" ht="38.25">
      <c r="A610" s="4">
        <v>32</v>
      </c>
      <c r="B610" s="7" t="s">
        <v>1122</v>
      </c>
      <c r="C610" s="12" t="s">
        <v>1591</v>
      </c>
      <c r="D610" s="12" t="s">
        <v>1441</v>
      </c>
      <c r="E610" s="13" t="s">
        <v>1442</v>
      </c>
      <c r="F610" s="119" t="s">
        <v>1443</v>
      </c>
      <c r="G610" s="120"/>
      <c r="H610" s="120"/>
      <c r="I610" s="120"/>
      <c r="J610" s="120">
        <v>1</v>
      </c>
      <c r="K610" s="120"/>
      <c r="L610" s="10" t="s">
        <v>1444</v>
      </c>
      <c r="M610" s="11"/>
      <c r="N610" s="11"/>
    </row>
    <row r="611" spans="1:15">
      <c r="A611" s="4">
        <v>33</v>
      </c>
      <c r="B611" s="7" t="s">
        <v>1122</v>
      </c>
      <c r="C611" s="12" t="s">
        <v>1591</v>
      </c>
      <c r="D611" s="12" t="s">
        <v>98</v>
      </c>
      <c r="E611" s="13" t="s">
        <v>1445</v>
      </c>
      <c r="F611" s="119" t="s">
        <v>1446</v>
      </c>
      <c r="G611" s="120"/>
      <c r="H611" s="120"/>
      <c r="I611" s="120"/>
      <c r="J611" s="120"/>
      <c r="K611" s="120">
        <v>1</v>
      </c>
      <c r="L611" s="10" t="s">
        <v>1447</v>
      </c>
      <c r="M611" s="11"/>
      <c r="N611" s="11"/>
    </row>
    <row r="612" spans="1:15">
      <c r="A612" s="4">
        <v>34</v>
      </c>
      <c r="B612" s="7" t="s">
        <v>1122</v>
      </c>
      <c r="C612" s="12" t="s">
        <v>1591</v>
      </c>
      <c r="D612" s="12" t="s">
        <v>1448</v>
      </c>
      <c r="E612" s="13" t="s">
        <v>1449</v>
      </c>
      <c r="F612" s="119" t="s">
        <v>1450</v>
      </c>
      <c r="G612" s="120"/>
      <c r="H612" s="120"/>
      <c r="I612" s="120"/>
      <c r="J612" s="120"/>
      <c r="K612" s="120">
        <v>1</v>
      </c>
      <c r="L612" s="10" t="s">
        <v>1451</v>
      </c>
      <c r="M612" s="11"/>
      <c r="N612" s="11"/>
    </row>
    <row r="613" spans="1:15">
      <c r="A613" s="4">
        <v>35</v>
      </c>
      <c r="B613" s="7" t="s">
        <v>1122</v>
      </c>
      <c r="C613" s="12" t="s">
        <v>1591</v>
      </c>
      <c r="D613" s="12" t="s">
        <v>1448</v>
      </c>
      <c r="E613" s="13" t="s">
        <v>1452</v>
      </c>
      <c r="F613" s="119" t="s">
        <v>31</v>
      </c>
      <c r="G613" s="120"/>
      <c r="H613" s="120"/>
      <c r="I613" s="120"/>
      <c r="J613" s="120"/>
      <c r="K613" s="120">
        <v>1</v>
      </c>
      <c r="L613" s="10" t="s">
        <v>366</v>
      </c>
      <c r="M613" s="11"/>
      <c r="N613" s="11"/>
    </row>
    <row r="614" spans="1:15">
      <c r="A614" s="4">
        <v>36</v>
      </c>
      <c r="B614" s="7" t="s">
        <v>1122</v>
      </c>
      <c r="C614" s="12" t="s">
        <v>1591</v>
      </c>
      <c r="D614" s="12" t="s">
        <v>1448</v>
      </c>
      <c r="E614" s="13" t="s">
        <v>367</v>
      </c>
      <c r="F614" s="119" t="s">
        <v>368</v>
      </c>
      <c r="G614" s="120"/>
      <c r="H614" s="120"/>
      <c r="I614" s="120"/>
      <c r="J614" s="120"/>
      <c r="K614" s="120">
        <v>1</v>
      </c>
      <c r="L614" s="10" t="s">
        <v>369</v>
      </c>
      <c r="M614" s="11"/>
      <c r="N614" s="11"/>
    </row>
    <row r="615" spans="1:15" ht="63.75">
      <c r="A615" s="4">
        <v>37</v>
      </c>
      <c r="B615" s="7" t="s">
        <v>1122</v>
      </c>
      <c r="C615" s="12" t="s">
        <v>1591</v>
      </c>
      <c r="D615" s="12" t="s">
        <v>370</v>
      </c>
      <c r="E615" s="13" t="s">
        <v>371</v>
      </c>
      <c r="F615" s="119" t="s">
        <v>1425</v>
      </c>
      <c r="G615" s="120"/>
      <c r="H615" s="120"/>
      <c r="I615" s="120"/>
      <c r="J615" s="120">
        <v>1</v>
      </c>
      <c r="K615" s="120"/>
      <c r="L615" s="10" t="s">
        <v>372</v>
      </c>
      <c r="M615" s="11"/>
      <c r="N615" s="11" t="s">
        <v>594</v>
      </c>
    </row>
    <row r="616" spans="1:15" ht="63.75">
      <c r="A616" s="4">
        <v>38</v>
      </c>
      <c r="B616" s="7" t="s">
        <v>1122</v>
      </c>
      <c r="C616" s="12" t="s">
        <v>55</v>
      </c>
      <c r="D616" s="12" t="s">
        <v>1437</v>
      </c>
      <c r="E616" s="13" t="s">
        <v>595</v>
      </c>
      <c r="F616" s="119" t="s">
        <v>1422</v>
      </c>
      <c r="G616" s="120"/>
      <c r="H616" s="120"/>
      <c r="I616" s="120"/>
      <c r="J616" s="120">
        <v>1</v>
      </c>
      <c r="K616" s="120"/>
      <c r="L616" s="10" t="s">
        <v>596</v>
      </c>
      <c r="M616" s="11"/>
      <c r="N616" s="11" t="s">
        <v>597</v>
      </c>
    </row>
    <row r="617" spans="1:15" ht="25.5">
      <c r="A617" s="4">
        <v>39</v>
      </c>
      <c r="B617" s="7" t="s">
        <v>1122</v>
      </c>
      <c r="C617" s="12" t="s">
        <v>1573</v>
      </c>
      <c r="D617" s="12" t="s">
        <v>1579</v>
      </c>
      <c r="E617" s="13" t="s">
        <v>700</v>
      </c>
      <c r="F617" s="119" t="s">
        <v>701</v>
      </c>
      <c r="G617" s="120"/>
      <c r="H617" s="120"/>
      <c r="I617" s="120"/>
      <c r="J617" s="120"/>
      <c r="K617" s="120">
        <v>1</v>
      </c>
      <c r="L617" s="10" t="s">
        <v>702</v>
      </c>
      <c r="M617" s="11"/>
      <c r="N617" s="11"/>
    </row>
    <row r="618" spans="1:15" ht="25.5">
      <c r="A618" s="4">
        <v>40</v>
      </c>
      <c r="B618" s="7" t="s">
        <v>1122</v>
      </c>
      <c r="C618" s="12" t="s">
        <v>1573</v>
      </c>
      <c r="D618" s="12" t="s">
        <v>1574</v>
      </c>
      <c r="E618" s="13" t="s">
        <v>703</v>
      </c>
      <c r="F618" s="119">
        <v>39333</v>
      </c>
      <c r="G618" s="120"/>
      <c r="H618" s="120"/>
      <c r="I618" s="120"/>
      <c r="J618" s="120">
        <v>1</v>
      </c>
      <c r="K618" s="120"/>
      <c r="L618" s="10" t="s">
        <v>704</v>
      </c>
      <c r="M618" s="11"/>
      <c r="N618" s="11"/>
      <c r="O618" s="2" t="s">
        <v>705</v>
      </c>
    </row>
    <row r="619" spans="1:15" ht="38.25">
      <c r="A619" s="4">
        <v>41</v>
      </c>
      <c r="B619" s="7" t="s">
        <v>1122</v>
      </c>
      <c r="C619" s="12" t="s">
        <v>1583</v>
      </c>
      <c r="D619" s="12" t="s">
        <v>706</v>
      </c>
      <c r="E619" s="13" t="s">
        <v>707</v>
      </c>
      <c r="F619" s="119">
        <v>39363</v>
      </c>
      <c r="G619" s="120"/>
      <c r="H619" s="120">
        <v>1</v>
      </c>
      <c r="I619" s="120"/>
      <c r="J619" s="120"/>
      <c r="K619" s="120"/>
      <c r="L619" s="10" t="s">
        <v>708</v>
      </c>
      <c r="M619" s="11" t="s">
        <v>709</v>
      </c>
      <c r="N619" s="11" t="s">
        <v>523</v>
      </c>
      <c r="O619" s="2" t="s">
        <v>705</v>
      </c>
    </row>
    <row r="620" spans="1:15" ht="51">
      <c r="A620" s="4">
        <v>42</v>
      </c>
      <c r="B620" s="7" t="s">
        <v>1122</v>
      </c>
      <c r="C620" s="12" t="s">
        <v>1583</v>
      </c>
      <c r="D620" s="12" t="s">
        <v>1610</v>
      </c>
      <c r="E620" s="13" t="s">
        <v>710</v>
      </c>
      <c r="F620" s="119" t="s">
        <v>711</v>
      </c>
      <c r="G620" s="120"/>
      <c r="H620" s="120"/>
      <c r="I620" s="120">
        <v>1</v>
      </c>
      <c r="J620" s="120"/>
      <c r="K620" s="120"/>
      <c r="L620" s="10" t="s">
        <v>712</v>
      </c>
      <c r="M620" s="11"/>
      <c r="N620" s="11"/>
      <c r="O620" s="2" t="s">
        <v>705</v>
      </c>
    </row>
    <row r="621" spans="1:15" ht="25.5">
      <c r="A621" s="4">
        <v>43</v>
      </c>
      <c r="B621" s="7" t="s">
        <v>1122</v>
      </c>
      <c r="C621" s="12" t="s">
        <v>55</v>
      </c>
      <c r="D621" s="12" t="s">
        <v>1437</v>
      </c>
      <c r="E621" s="13" t="s">
        <v>713</v>
      </c>
      <c r="F621" s="119" t="s">
        <v>714</v>
      </c>
      <c r="G621" s="120"/>
      <c r="H621" s="120"/>
      <c r="I621" s="120"/>
      <c r="J621" s="120"/>
      <c r="K621" s="120">
        <v>1</v>
      </c>
      <c r="L621" s="10" t="s">
        <v>1065</v>
      </c>
      <c r="M621" s="11"/>
      <c r="N621" s="11"/>
      <c r="O621" s="2" t="s">
        <v>705</v>
      </c>
    </row>
    <row r="622" spans="1:15" ht="25.5">
      <c r="A622" s="4">
        <v>44</v>
      </c>
      <c r="B622" s="7" t="s">
        <v>1122</v>
      </c>
      <c r="C622" s="12" t="s">
        <v>55</v>
      </c>
      <c r="D622" s="12" t="s">
        <v>56</v>
      </c>
      <c r="E622" s="13" t="s">
        <v>715</v>
      </c>
      <c r="F622" s="119" t="s">
        <v>716</v>
      </c>
      <c r="G622" s="120"/>
      <c r="H622" s="120"/>
      <c r="I622" s="120"/>
      <c r="J622" s="120"/>
      <c r="K622" s="120">
        <v>1</v>
      </c>
      <c r="L622" s="10" t="s">
        <v>1065</v>
      </c>
      <c r="M622" s="11"/>
      <c r="N622" s="11"/>
      <c r="O622" s="2" t="s">
        <v>705</v>
      </c>
    </row>
    <row r="623" spans="1:15" ht="25.5">
      <c r="A623" s="4">
        <v>45</v>
      </c>
      <c r="B623" s="7" t="s">
        <v>1122</v>
      </c>
      <c r="C623" s="12" t="s">
        <v>55</v>
      </c>
      <c r="D623" s="12" t="s">
        <v>56</v>
      </c>
      <c r="E623" s="13" t="s">
        <v>717</v>
      </c>
      <c r="F623" s="119" t="s">
        <v>718</v>
      </c>
      <c r="G623" s="120"/>
      <c r="H623" s="120"/>
      <c r="I623" s="120"/>
      <c r="J623" s="120"/>
      <c r="K623" s="120">
        <v>1</v>
      </c>
      <c r="L623" s="10" t="s">
        <v>216</v>
      </c>
      <c r="M623" s="11"/>
      <c r="N623" s="11"/>
      <c r="O623" s="2" t="s">
        <v>705</v>
      </c>
    </row>
    <row r="624" spans="1:15" ht="25.5">
      <c r="A624" s="4">
        <v>46</v>
      </c>
      <c r="B624" s="7" t="s">
        <v>1122</v>
      </c>
      <c r="C624" s="12" t="s">
        <v>55</v>
      </c>
      <c r="D624" s="12" t="s">
        <v>1437</v>
      </c>
      <c r="E624" s="13" t="s">
        <v>719</v>
      </c>
      <c r="F624" s="119" t="s">
        <v>720</v>
      </c>
      <c r="G624" s="120"/>
      <c r="H624" s="120"/>
      <c r="I624" s="120"/>
      <c r="J624" s="120"/>
      <c r="K624" s="120">
        <v>1</v>
      </c>
      <c r="L624" s="10" t="s">
        <v>1065</v>
      </c>
      <c r="M624" s="11"/>
      <c r="N624" s="11"/>
      <c r="O624" s="2" t="s">
        <v>705</v>
      </c>
    </row>
    <row r="625" spans="1:15" ht="25.5">
      <c r="A625" s="4">
        <v>47</v>
      </c>
      <c r="B625" s="7" t="s">
        <v>1122</v>
      </c>
      <c r="C625" s="12" t="s">
        <v>1591</v>
      </c>
      <c r="D625" s="12" t="s">
        <v>1448</v>
      </c>
      <c r="E625" s="13" t="s">
        <v>721</v>
      </c>
      <c r="F625" s="119" t="s">
        <v>722</v>
      </c>
      <c r="G625" s="120"/>
      <c r="H625" s="120"/>
      <c r="I625" s="120"/>
      <c r="J625" s="120"/>
      <c r="K625" s="120">
        <v>1</v>
      </c>
      <c r="L625" s="10" t="s">
        <v>723</v>
      </c>
      <c r="M625" s="11"/>
      <c r="N625" s="11"/>
      <c r="O625" s="2" t="s">
        <v>705</v>
      </c>
    </row>
    <row r="626" spans="1:15" ht="38.25">
      <c r="A626" s="4">
        <v>48</v>
      </c>
      <c r="B626" s="7" t="s">
        <v>1122</v>
      </c>
      <c r="C626" s="12" t="s">
        <v>1591</v>
      </c>
      <c r="D626" s="12" t="s">
        <v>1441</v>
      </c>
      <c r="E626" s="13" t="s">
        <v>724</v>
      </c>
      <c r="F626" s="119" t="s">
        <v>725</v>
      </c>
      <c r="G626" s="120"/>
      <c r="H626" s="120"/>
      <c r="I626" s="120">
        <v>1</v>
      </c>
      <c r="J626" s="120"/>
      <c r="K626" s="120"/>
      <c r="L626" s="10" t="s">
        <v>1622</v>
      </c>
      <c r="M626" s="11"/>
      <c r="N626" s="11" t="s">
        <v>1623</v>
      </c>
      <c r="O626" s="2" t="s">
        <v>705</v>
      </c>
    </row>
    <row r="627" spans="1:15" ht="51">
      <c r="A627" s="4">
        <v>49</v>
      </c>
      <c r="B627" s="7" t="s">
        <v>1122</v>
      </c>
      <c r="C627" s="12" t="s">
        <v>1591</v>
      </c>
      <c r="D627" s="12" t="s">
        <v>1441</v>
      </c>
      <c r="E627" s="13" t="s">
        <v>1624</v>
      </c>
      <c r="F627" s="119" t="s">
        <v>1271</v>
      </c>
      <c r="G627" s="120"/>
      <c r="H627" s="120">
        <v>1</v>
      </c>
      <c r="I627" s="120"/>
      <c r="J627" s="120"/>
      <c r="K627" s="120"/>
      <c r="L627" s="10" t="s">
        <v>1272</v>
      </c>
      <c r="M627" s="11" t="s">
        <v>1273</v>
      </c>
      <c r="N627" s="11" t="s">
        <v>523</v>
      </c>
      <c r="O627" s="2" t="s">
        <v>705</v>
      </c>
    </row>
    <row r="628" spans="1:15" ht="25.5">
      <c r="A628" s="4">
        <v>50</v>
      </c>
      <c r="B628" s="7" t="s">
        <v>1122</v>
      </c>
      <c r="C628" s="12" t="s">
        <v>1591</v>
      </c>
      <c r="D628" s="12" t="s">
        <v>98</v>
      </c>
      <c r="E628" s="13" t="s">
        <v>1274</v>
      </c>
      <c r="F628" s="119" t="s">
        <v>1275</v>
      </c>
      <c r="G628" s="120"/>
      <c r="H628" s="120"/>
      <c r="I628" s="120"/>
      <c r="J628" s="120"/>
      <c r="K628" s="120">
        <v>1</v>
      </c>
      <c r="L628" s="10" t="s">
        <v>1276</v>
      </c>
      <c r="M628" s="11"/>
      <c r="N628" s="11"/>
      <c r="O628" s="2" t="s">
        <v>705</v>
      </c>
    </row>
    <row r="629" spans="1:15" ht="25.5">
      <c r="A629" s="4">
        <v>51</v>
      </c>
      <c r="B629" s="7" t="s">
        <v>1122</v>
      </c>
      <c r="C629" s="12" t="s">
        <v>1591</v>
      </c>
      <c r="D629" s="12" t="s">
        <v>1592</v>
      </c>
      <c r="E629" s="13" t="s">
        <v>1277</v>
      </c>
      <c r="F629" s="119" t="s">
        <v>1278</v>
      </c>
      <c r="G629" s="120"/>
      <c r="H629" s="120"/>
      <c r="I629" s="120"/>
      <c r="J629" s="120"/>
      <c r="K629" s="120">
        <v>1</v>
      </c>
      <c r="L629" s="10" t="s">
        <v>1065</v>
      </c>
      <c r="M629" s="11"/>
      <c r="N629" s="11"/>
      <c r="O629" s="2" t="s">
        <v>705</v>
      </c>
    </row>
    <row r="630" spans="1:15" ht="38.25">
      <c r="A630" s="4">
        <v>52</v>
      </c>
      <c r="B630" s="7" t="s">
        <v>1122</v>
      </c>
      <c r="C630" s="12" t="s">
        <v>1591</v>
      </c>
      <c r="D630" s="12" t="s">
        <v>1441</v>
      </c>
      <c r="E630" s="13" t="s">
        <v>1279</v>
      </c>
      <c r="F630" s="119" t="s">
        <v>1280</v>
      </c>
      <c r="G630" s="120"/>
      <c r="H630" s="120"/>
      <c r="I630" s="120">
        <v>1</v>
      </c>
      <c r="J630" s="120"/>
      <c r="K630" s="120"/>
      <c r="L630" s="10" t="s">
        <v>1281</v>
      </c>
      <c r="M630" s="11"/>
      <c r="N630" s="11"/>
      <c r="O630" s="2" t="s">
        <v>705</v>
      </c>
    </row>
    <row r="631" spans="1:15" ht="25.5">
      <c r="A631" s="4">
        <v>53</v>
      </c>
      <c r="B631" s="7" t="s">
        <v>1122</v>
      </c>
      <c r="C631" s="12" t="s">
        <v>1591</v>
      </c>
      <c r="D631" s="12" t="s">
        <v>1592</v>
      </c>
      <c r="E631" s="13" t="s">
        <v>1282</v>
      </c>
      <c r="F631" s="119" t="s">
        <v>1283</v>
      </c>
      <c r="G631" s="120"/>
      <c r="H631" s="120"/>
      <c r="I631" s="120"/>
      <c r="J631" s="120"/>
      <c r="K631" s="120">
        <v>1</v>
      </c>
      <c r="L631" s="10" t="s">
        <v>658</v>
      </c>
      <c r="M631" s="11"/>
      <c r="N631" s="11"/>
      <c r="O631" s="2" t="s">
        <v>705</v>
      </c>
    </row>
    <row r="632" spans="1:15" ht="25.5">
      <c r="A632" s="4">
        <v>54</v>
      </c>
      <c r="B632" s="7" t="s">
        <v>1122</v>
      </c>
      <c r="C632" s="12" t="s">
        <v>1591</v>
      </c>
      <c r="D632" s="12" t="s">
        <v>1448</v>
      </c>
      <c r="E632" s="13" t="s">
        <v>659</v>
      </c>
      <c r="F632" s="119" t="s">
        <v>413</v>
      </c>
      <c r="G632" s="120"/>
      <c r="H632" s="120"/>
      <c r="I632" s="120"/>
      <c r="J632" s="120"/>
      <c r="K632" s="120">
        <v>1</v>
      </c>
      <c r="L632" s="10" t="s">
        <v>414</v>
      </c>
      <c r="M632" s="11"/>
      <c r="N632" s="11"/>
      <c r="O632" s="2" t="s">
        <v>705</v>
      </c>
    </row>
    <row r="633" spans="1:15" ht="25.5">
      <c r="A633" s="4">
        <v>55</v>
      </c>
      <c r="B633" s="7" t="s">
        <v>1122</v>
      </c>
      <c r="C633" s="12" t="s">
        <v>1583</v>
      </c>
      <c r="D633" s="12" t="s">
        <v>1584</v>
      </c>
      <c r="E633" s="13" t="s">
        <v>415</v>
      </c>
      <c r="F633" s="119" t="s">
        <v>416</v>
      </c>
      <c r="G633" s="120"/>
      <c r="H633" s="120"/>
      <c r="I633" s="120">
        <v>1</v>
      </c>
      <c r="J633" s="120">
        <v>1</v>
      </c>
      <c r="K633" s="120"/>
      <c r="L633" s="10" t="s">
        <v>417</v>
      </c>
      <c r="M633" s="11"/>
      <c r="N633" s="11"/>
      <c r="O633" s="2" t="s">
        <v>705</v>
      </c>
    </row>
    <row r="634" spans="1:15" ht="25.5">
      <c r="A634" s="4">
        <v>56</v>
      </c>
      <c r="B634" s="7" t="s">
        <v>1122</v>
      </c>
      <c r="C634" s="12" t="s">
        <v>55</v>
      </c>
      <c r="D634" s="12" t="s">
        <v>1427</v>
      </c>
      <c r="E634" s="13" t="s">
        <v>418</v>
      </c>
      <c r="F634" s="119" t="s">
        <v>1275</v>
      </c>
      <c r="G634" s="120"/>
      <c r="H634" s="120"/>
      <c r="I634" s="120"/>
      <c r="J634" s="120"/>
      <c r="K634" s="120">
        <v>1</v>
      </c>
      <c r="L634" s="10" t="s">
        <v>702</v>
      </c>
      <c r="M634" s="11"/>
      <c r="N634" s="11"/>
      <c r="O634" s="2" t="s">
        <v>705</v>
      </c>
    </row>
    <row r="635" spans="1:15" ht="25.5">
      <c r="A635" s="4">
        <v>57</v>
      </c>
      <c r="B635" s="7" t="s">
        <v>1122</v>
      </c>
      <c r="C635" s="12" t="s">
        <v>55</v>
      </c>
      <c r="D635" s="12" t="s">
        <v>1607</v>
      </c>
      <c r="E635" s="13" t="s">
        <v>419</v>
      </c>
      <c r="F635" s="119" t="s">
        <v>420</v>
      </c>
      <c r="G635" s="120"/>
      <c r="H635" s="120"/>
      <c r="I635" s="120"/>
      <c r="J635" s="120"/>
      <c r="K635" s="120">
        <v>1</v>
      </c>
      <c r="L635" s="10" t="s">
        <v>421</v>
      </c>
      <c r="M635" s="11"/>
      <c r="N635" s="11"/>
      <c r="O635" s="2" t="s">
        <v>705</v>
      </c>
    </row>
    <row r="636" spans="1:15" ht="25.5">
      <c r="A636" s="4">
        <v>58</v>
      </c>
      <c r="B636" s="7" t="s">
        <v>1122</v>
      </c>
      <c r="C636" s="12" t="s">
        <v>55</v>
      </c>
      <c r="D636" s="12" t="s">
        <v>422</v>
      </c>
      <c r="E636" s="13" t="s">
        <v>423</v>
      </c>
      <c r="F636" s="119" t="s">
        <v>424</v>
      </c>
      <c r="G636" s="120"/>
      <c r="H636" s="120"/>
      <c r="I636" s="120"/>
      <c r="J636" s="120"/>
      <c r="K636" s="120">
        <v>1</v>
      </c>
      <c r="L636" s="10" t="s">
        <v>702</v>
      </c>
      <c r="M636" s="11"/>
      <c r="N636" s="11"/>
      <c r="O636" s="2" t="s">
        <v>705</v>
      </c>
    </row>
    <row r="637" spans="1:15" ht="25.5">
      <c r="A637" s="4">
        <v>59</v>
      </c>
      <c r="B637" s="7" t="s">
        <v>1122</v>
      </c>
      <c r="C637" s="12" t="s">
        <v>55</v>
      </c>
      <c r="D637" s="12" t="s">
        <v>1427</v>
      </c>
      <c r="E637" s="13" t="s">
        <v>1315</v>
      </c>
      <c r="F637" s="119" t="s">
        <v>1518</v>
      </c>
      <c r="G637" s="120"/>
      <c r="H637" s="120"/>
      <c r="I637" s="120"/>
      <c r="J637" s="120"/>
      <c r="K637" s="120">
        <v>1</v>
      </c>
      <c r="L637" s="10" t="s">
        <v>658</v>
      </c>
      <c r="M637" s="11"/>
      <c r="N637" s="11"/>
      <c r="O637" s="2" t="s">
        <v>705</v>
      </c>
    </row>
    <row r="638" spans="1:15" ht="25.5">
      <c r="A638" s="4">
        <v>60</v>
      </c>
      <c r="B638" s="7" t="s">
        <v>1122</v>
      </c>
      <c r="C638" s="12" t="s">
        <v>55</v>
      </c>
      <c r="D638" s="12" t="s">
        <v>1427</v>
      </c>
      <c r="E638" s="13" t="s">
        <v>1519</v>
      </c>
      <c r="F638" s="119" t="s">
        <v>1199</v>
      </c>
      <c r="G638" s="120"/>
      <c r="H638" s="120"/>
      <c r="I638" s="120"/>
      <c r="J638" s="120"/>
      <c r="K638" s="120">
        <v>1</v>
      </c>
      <c r="L638" s="10" t="s">
        <v>658</v>
      </c>
      <c r="M638" s="11"/>
      <c r="N638" s="11"/>
      <c r="O638" s="2" t="s">
        <v>705</v>
      </c>
    </row>
    <row r="639" spans="1:15" ht="25.5">
      <c r="A639" s="4">
        <v>61</v>
      </c>
      <c r="B639" s="7" t="s">
        <v>1122</v>
      </c>
      <c r="C639" s="12" t="s">
        <v>55</v>
      </c>
      <c r="D639" s="12" t="s">
        <v>1437</v>
      </c>
      <c r="E639" s="13" t="s">
        <v>1200</v>
      </c>
      <c r="F639" s="119" t="s">
        <v>1275</v>
      </c>
      <c r="G639" s="120"/>
      <c r="H639" s="120"/>
      <c r="I639" s="120"/>
      <c r="J639" s="120">
        <v>1</v>
      </c>
      <c r="K639" s="120" t="s">
        <v>1201</v>
      </c>
      <c r="L639" s="10" t="s">
        <v>658</v>
      </c>
      <c r="M639" s="11"/>
      <c r="N639" s="11"/>
      <c r="O639" s="2" t="s">
        <v>705</v>
      </c>
    </row>
    <row r="640" spans="1:15" ht="25.5">
      <c r="A640" s="4">
        <v>62</v>
      </c>
      <c r="B640" s="7" t="s">
        <v>1122</v>
      </c>
      <c r="C640" s="12" t="s">
        <v>55</v>
      </c>
      <c r="D640" s="12" t="s">
        <v>1437</v>
      </c>
      <c r="E640" s="13" t="s">
        <v>1202</v>
      </c>
      <c r="F640" s="119" t="s">
        <v>413</v>
      </c>
      <c r="G640" s="120"/>
      <c r="H640" s="120"/>
      <c r="I640" s="120"/>
      <c r="J640" s="120"/>
      <c r="K640" s="120">
        <v>1</v>
      </c>
      <c r="L640" s="10" t="s">
        <v>658</v>
      </c>
      <c r="M640" s="11"/>
      <c r="N640" s="11"/>
      <c r="O640" s="2" t="s">
        <v>705</v>
      </c>
    </row>
    <row r="641" spans="1:15" ht="25.5">
      <c r="A641" s="4">
        <v>63</v>
      </c>
      <c r="B641" s="7" t="s">
        <v>1122</v>
      </c>
      <c r="C641" s="12" t="s">
        <v>55</v>
      </c>
      <c r="D641" s="12" t="s">
        <v>1597</v>
      </c>
      <c r="E641" s="13" t="s">
        <v>1203</v>
      </c>
      <c r="F641" s="119" t="s">
        <v>413</v>
      </c>
      <c r="G641" s="120"/>
      <c r="H641" s="120"/>
      <c r="I641" s="120"/>
      <c r="J641" s="120"/>
      <c r="K641" s="120">
        <v>1</v>
      </c>
      <c r="L641" s="10" t="s">
        <v>658</v>
      </c>
      <c r="M641" s="11"/>
      <c r="N641" s="11"/>
      <c r="O641" s="2" t="s">
        <v>705</v>
      </c>
    </row>
    <row r="642" spans="1:15" ht="25.5">
      <c r="A642" s="4">
        <v>64</v>
      </c>
      <c r="B642" s="7" t="s">
        <v>1122</v>
      </c>
      <c r="C642" s="12" t="s">
        <v>55</v>
      </c>
      <c r="D642" s="12" t="s">
        <v>1437</v>
      </c>
      <c r="E642" s="13" t="s">
        <v>1204</v>
      </c>
      <c r="F642" s="119" t="s">
        <v>1205</v>
      </c>
      <c r="G642" s="120"/>
      <c r="H642" s="120"/>
      <c r="I642" s="120"/>
      <c r="J642" s="120"/>
      <c r="K642" s="120">
        <v>1</v>
      </c>
      <c r="L642" s="10" t="s">
        <v>658</v>
      </c>
      <c r="M642" s="11"/>
      <c r="N642" s="11"/>
      <c r="O642" s="2" t="s">
        <v>705</v>
      </c>
    </row>
    <row r="643" spans="1:15" ht="38.25">
      <c r="A643" s="4">
        <v>65</v>
      </c>
      <c r="B643" s="7" t="s">
        <v>1122</v>
      </c>
      <c r="C643" s="12" t="s">
        <v>1573</v>
      </c>
      <c r="D643" s="12" t="s">
        <v>1579</v>
      </c>
      <c r="E643" s="13" t="s">
        <v>1206</v>
      </c>
      <c r="F643" s="119" t="s">
        <v>1207</v>
      </c>
      <c r="G643" s="120"/>
      <c r="H643" s="120"/>
      <c r="I643" s="120">
        <v>1</v>
      </c>
      <c r="J643" s="120"/>
      <c r="K643" s="120"/>
      <c r="L643" s="10" t="s">
        <v>1641</v>
      </c>
      <c r="M643" s="11"/>
      <c r="N643" s="11"/>
      <c r="O643" s="2" t="s">
        <v>705</v>
      </c>
    </row>
    <row r="644" spans="1:15" ht="25.5">
      <c r="A644" s="4">
        <v>66</v>
      </c>
      <c r="B644" s="7" t="s">
        <v>1122</v>
      </c>
      <c r="C644" s="12" t="s">
        <v>1573</v>
      </c>
      <c r="D644" s="12" t="s">
        <v>1579</v>
      </c>
      <c r="E644" s="13" t="s">
        <v>1642</v>
      </c>
      <c r="F644" s="119">
        <v>39334</v>
      </c>
      <c r="G644" s="120"/>
      <c r="H644" s="120"/>
      <c r="I644" s="120">
        <v>1</v>
      </c>
      <c r="J644" s="120"/>
      <c r="K644" s="120"/>
      <c r="L644" s="10" t="s">
        <v>1643</v>
      </c>
      <c r="M644" s="11"/>
      <c r="N644" s="11"/>
    </row>
    <row r="645" spans="1:15">
      <c r="A645" s="4">
        <v>67</v>
      </c>
      <c r="B645" s="7" t="s">
        <v>1122</v>
      </c>
      <c r="C645" s="12" t="s">
        <v>1573</v>
      </c>
      <c r="D645" s="12" t="s">
        <v>1644</v>
      </c>
      <c r="E645" s="13" t="s">
        <v>1645</v>
      </c>
      <c r="F645" s="119">
        <v>39335</v>
      </c>
      <c r="G645" s="120"/>
      <c r="H645" s="120"/>
      <c r="I645" s="120"/>
      <c r="J645" s="120"/>
      <c r="K645" s="120">
        <v>1</v>
      </c>
      <c r="L645" s="10" t="s">
        <v>1065</v>
      </c>
      <c r="M645" s="11"/>
      <c r="N645" s="11"/>
    </row>
    <row r="646" spans="1:15">
      <c r="A646" s="4">
        <v>68</v>
      </c>
      <c r="B646" s="7" t="s">
        <v>1122</v>
      </c>
      <c r="C646" s="12" t="s">
        <v>1591</v>
      </c>
      <c r="D646" s="12" t="s">
        <v>98</v>
      </c>
      <c r="E646" s="13" t="s">
        <v>1646</v>
      </c>
      <c r="F646" s="119">
        <v>39328</v>
      </c>
      <c r="G646" s="120"/>
      <c r="H646" s="120"/>
      <c r="I646" s="120"/>
      <c r="J646" s="120"/>
      <c r="K646" s="120">
        <v>1</v>
      </c>
      <c r="L646" s="10" t="s">
        <v>1065</v>
      </c>
      <c r="M646" s="11"/>
      <c r="N646" s="11"/>
    </row>
    <row r="647" spans="1:15" ht="51">
      <c r="A647" s="4">
        <v>69</v>
      </c>
      <c r="B647" s="7" t="s">
        <v>1122</v>
      </c>
      <c r="C647" s="12" t="s">
        <v>1591</v>
      </c>
      <c r="D647" s="12" t="s">
        <v>1448</v>
      </c>
      <c r="E647" s="13" t="s">
        <v>1647</v>
      </c>
      <c r="F647" s="119">
        <v>39334</v>
      </c>
      <c r="G647" s="120"/>
      <c r="H647" s="120">
        <v>1</v>
      </c>
      <c r="I647" s="120"/>
      <c r="J647" s="120"/>
      <c r="K647" s="120"/>
      <c r="L647" s="10" t="s">
        <v>1648</v>
      </c>
      <c r="M647" s="11" t="s">
        <v>1273</v>
      </c>
      <c r="N647" s="11" t="s">
        <v>523</v>
      </c>
    </row>
    <row r="648" spans="1:15">
      <c r="A648" s="4">
        <v>70</v>
      </c>
      <c r="B648" s="7" t="s">
        <v>1122</v>
      </c>
      <c r="C648" s="12" t="s">
        <v>1591</v>
      </c>
      <c r="D648" s="12" t="s">
        <v>1448</v>
      </c>
      <c r="E648" s="13" t="s">
        <v>1649</v>
      </c>
      <c r="F648" s="119" t="s">
        <v>253</v>
      </c>
      <c r="G648" s="120"/>
      <c r="H648" s="120"/>
      <c r="I648" s="120">
        <v>1</v>
      </c>
      <c r="J648" s="120"/>
      <c r="K648" s="120"/>
      <c r="L648" s="10" t="s">
        <v>35</v>
      </c>
      <c r="M648" s="11"/>
      <c r="N648" s="11"/>
    </row>
    <row r="649" spans="1:15">
      <c r="A649" s="4">
        <v>71</v>
      </c>
      <c r="B649" s="7" t="s">
        <v>1122</v>
      </c>
      <c r="C649" s="12" t="s">
        <v>1591</v>
      </c>
      <c r="D649" s="12" t="s">
        <v>1448</v>
      </c>
      <c r="E649" s="13" t="s">
        <v>36</v>
      </c>
      <c r="F649" s="119" t="s">
        <v>37</v>
      </c>
      <c r="G649" s="120"/>
      <c r="H649" s="120"/>
      <c r="I649" s="120"/>
      <c r="J649" s="120"/>
      <c r="K649" s="120">
        <v>1</v>
      </c>
      <c r="L649" s="10" t="s">
        <v>1065</v>
      </c>
      <c r="M649" s="11"/>
      <c r="N649" s="11"/>
    </row>
    <row r="650" spans="1:15">
      <c r="A650" s="4">
        <v>72</v>
      </c>
      <c r="B650" s="7" t="s">
        <v>1122</v>
      </c>
      <c r="C650" s="12" t="s">
        <v>1591</v>
      </c>
      <c r="D650" s="12" t="s">
        <v>1448</v>
      </c>
      <c r="E650" s="13" t="s">
        <v>38</v>
      </c>
      <c r="F650" s="119" t="s">
        <v>39</v>
      </c>
      <c r="G650" s="120"/>
      <c r="H650" s="120"/>
      <c r="I650" s="120"/>
      <c r="J650" s="120"/>
      <c r="K650" s="120">
        <v>1</v>
      </c>
      <c r="L650" s="10" t="s">
        <v>1065</v>
      </c>
      <c r="M650" s="11"/>
      <c r="N650" s="11"/>
    </row>
    <row r="651" spans="1:15">
      <c r="A651" s="4">
        <v>73</v>
      </c>
      <c r="B651" s="7" t="s">
        <v>1122</v>
      </c>
      <c r="C651" s="12" t="s">
        <v>1583</v>
      </c>
      <c r="D651" s="12" t="s">
        <v>40</v>
      </c>
      <c r="E651" s="13" t="s">
        <v>41</v>
      </c>
      <c r="F651" s="119">
        <v>39150</v>
      </c>
      <c r="G651" s="120"/>
      <c r="H651" s="120"/>
      <c r="I651" s="120"/>
      <c r="J651" s="120"/>
      <c r="K651" s="120">
        <v>1</v>
      </c>
      <c r="L651" s="10" t="s">
        <v>723</v>
      </c>
      <c r="M651" s="11"/>
      <c r="N651" s="11"/>
    </row>
    <row r="652" spans="1:15">
      <c r="A652" s="4">
        <v>74</v>
      </c>
      <c r="B652" s="7" t="s">
        <v>1122</v>
      </c>
      <c r="C652" s="12" t="s">
        <v>1583</v>
      </c>
      <c r="D652" s="12" t="s">
        <v>1584</v>
      </c>
      <c r="E652" s="13" t="s">
        <v>42</v>
      </c>
      <c r="F652" s="119" t="s">
        <v>43</v>
      </c>
      <c r="G652" s="120"/>
      <c r="H652" s="120"/>
      <c r="I652" s="120"/>
      <c r="J652" s="120"/>
      <c r="K652" s="120">
        <v>1</v>
      </c>
      <c r="L652" s="10" t="s">
        <v>723</v>
      </c>
      <c r="M652" s="11"/>
      <c r="N652" s="11"/>
    </row>
    <row r="653" spans="1:15">
      <c r="A653" s="4">
        <v>75</v>
      </c>
      <c r="B653" s="7" t="s">
        <v>1122</v>
      </c>
      <c r="C653" s="12" t="s">
        <v>55</v>
      </c>
      <c r="D653" s="12" t="s">
        <v>1437</v>
      </c>
      <c r="E653" s="13" t="s">
        <v>44</v>
      </c>
      <c r="F653" s="119" t="s">
        <v>45</v>
      </c>
      <c r="G653" s="120"/>
      <c r="H653" s="120"/>
      <c r="I653" s="120"/>
      <c r="J653" s="120"/>
      <c r="K653" s="120">
        <v>1</v>
      </c>
      <c r="L653" s="10" t="s">
        <v>1673</v>
      </c>
      <c r="M653" s="11"/>
      <c r="N653" s="11"/>
    </row>
    <row r="654" spans="1:15">
      <c r="A654" s="4">
        <v>76</v>
      </c>
      <c r="B654" s="7" t="s">
        <v>1122</v>
      </c>
      <c r="C654" s="12" t="s">
        <v>55</v>
      </c>
      <c r="D654" s="12" t="s">
        <v>56</v>
      </c>
      <c r="E654" s="13" t="s">
        <v>1674</v>
      </c>
      <c r="F654" s="119">
        <v>39091</v>
      </c>
      <c r="G654" s="120"/>
      <c r="H654" s="120"/>
      <c r="I654" s="120"/>
      <c r="J654" s="120"/>
      <c r="K654" s="120">
        <v>1</v>
      </c>
      <c r="L654" s="10" t="s">
        <v>1675</v>
      </c>
      <c r="M654" s="11"/>
      <c r="N654" s="11"/>
    </row>
    <row r="655" spans="1:15">
      <c r="A655" s="4">
        <v>77</v>
      </c>
      <c r="B655" s="7" t="s">
        <v>1122</v>
      </c>
      <c r="C655" s="12" t="s">
        <v>55</v>
      </c>
      <c r="D655" s="12" t="s">
        <v>1437</v>
      </c>
      <c r="E655" s="13" t="s">
        <v>1676</v>
      </c>
      <c r="F655" s="119" t="s">
        <v>1677</v>
      </c>
      <c r="G655" s="120"/>
      <c r="H655" s="120"/>
      <c r="I655" s="120"/>
      <c r="J655" s="120"/>
      <c r="K655" s="120">
        <v>1</v>
      </c>
      <c r="L655" s="10" t="s">
        <v>1675</v>
      </c>
      <c r="M655" s="11"/>
      <c r="N655" s="11"/>
    </row>
    <row r="656" spans="1:15">
      <c r="A656" s="4">
        <v>78</v>
      </c>
      <c r="B656" s="7" t="s">
        <v>1122</v>
      </c>
      <c r="C656" s="12" t="s">
        <v>55</v>
      </c>
      <c r="D656" s="12" t="s">
        <v>56</v>
      </c>
      <c r="E656" s="13" t="s">
        <v>1678</v>
      </c>
      <c r="F656" s="119" t="s">
        <v>253</v>
      </c>
      <c r="G656" s="120"/>
      <c r="H656" s="120"/>
      <c r="I656" s="120"/>
      <c r="J656" s="120"/>
      <c r="K656" s="120">
        <v>1</v>
      </c>
      <c r="L656" s="10" t="s">
        <v>1673</v>
      </c>
      <c r="M656" s="11"/>
      <c r="N656" s="11"/>
    </row>
    <row r="657" spans="1:14">
      <c r="A657" s="4">
        <v>79</v>
      </c>
      <c r="B657" s="7" t="s">
        <v>1122</v>
      </c>
      <c r="C657" s="12" t="s">
        <v>55</v>
      </c>
      <c r="D657" s="12" t="s">
        <v>56</v>
      </c>
      <c r="E657" s="13" t="s">
        <v>1679</v>
      </c>
      <c r="F657" s="119" t="s">
        <v>1680</v>
      </c>
      <c r="G657" s="120"/>
      <c r="H657" s="120"/>
      <c r="I657" s="120"/>
      <c r="J657" s="120"/>
      <c r="K657" s="120">
        <v>1</v>
      </c>
      <c r="L657" s="10" t="s">
        <v>1673</v>
      </c>
      <c r="M657" s="11"/>
      <c r="N657" s="11"/>
    </row>
    <row r="658" spans="1:14">
      <c r="A658" s="4">
        <v>80</v>
      </c>
      <c r="B658" s="7" t="s">
        <v>1122</v>
      </c>
      <c r="C658" s="12" t="s">
        <v>55</v>
      </c>
      <c r="D658" s="12" t="s">
        <v>1607</v>
      </c>
      <c r="E658" s="13" t="s">
        <v>1681</v>
      </c>
      <c r="F658" s="119" t="s">
        <v>1682</v>
      </c>
      <c r="G658" s="120"/>
      <c r="H658" s="120"/>
      <c r="I658" s="120"/>
      <c r="J658" s="120"/>
      <c r="K658" s="120">
        <v>1</v>
      </c>
      <c r="L658" s="10" t="s">
        <v>1673</v>
      </c>
      <c r="M658" s="11"/>
      <c r="N658" s="11"/>
    </row>
    <row r="659" spans="1:14">
      <c r="A659" s="4">
        <v>81</v>
      </c>
      <c r="B659" s="7" t="s">
        <v>1122</v>
      </c>
      <c r="C659" s="12" t="s">
        <v>55</v>
      </c>
      <c r="D659" s="12" t="s">
        <v>1607</v>
      </c>
      <c r="E659" s="13" t="s">
        <v>1683</v>
      </c>
      <c r="F659" s="119" t="s">
        <v>1684</v>
      </c>
      <c r="G659" s="120"/>
      <c r="H659" s="120"/>
      <c r="I659" s="120"/>
      <c r="J659" s="120"/>
      <c r="K659" s="120">
        <v>1</v>
      </c>
      <c r="L659" s="10" t="s">
        <v>1675</v>
      </c>
      <c r="M659" s="11"/>
      <c r="N659" s="11"/>
    </row>
    <row r="660" spans="1:14">
      <c r="A660" s="4">
        <v>82</v>
      </c>
      <c r="B660" s="7" t="s">
        <v>1122</v>
      </c>
      <c r="C660" s="12" t="s">
        <v>55</v>
      </c>
      <c r="D660" s="12" t="s">
        <v>1607</v>
      </c>
      <c r="E660" s="13" t="s">
        <v>1685</v>
      </c>
      <c r="F660" s="119" t="s">
        <v>1686</v>
      </c>
      <c r="G660" s="120"/>
      <c r="H660" s="120"/>
      <c r="I660" s="120"/>
      <c r="J660" s="120"/>
      <c r="K660" s="120">
        <v>1</v>
      </c>
      <c r="L660" s="10" t="s">
        <v>1673</v>
      </c>
      <c r="M660" s="11"/>
      <c r="N660" s="11"/>
    </row>
    <row r="661" spans="1:14">
      <c r="A661" s="4">
        <v>83</v>
      </c>
      <c r="B661" s="7" t="s">
        <v>1122</v>
      </c>
      <c r="C661" s="12" t="s">
        <v>55</v>
      </c>
      <c r="D661" s="12" t="s">
        <v>56</v>
      </c>
      <c r="E661" s="13" t="s">
        <v>1687</v>
      </c>
      <c r="F661" s="119" t="s">
        <v>39</v>
      </c>
      <c r="G661" s="120"/>
      <c r="H661" s="120"/>
      <c r="I661" s="120"/>
      <c r="J661" s="120"/>
      <c r="K661" s="120">
        <v>1</v>
      </c>
      <c r="L661" s="10" t="s">
        <v>1675</v>
      </c>
      <c r="M661" s="11"/>
      <c r="N661" s="11"/>
    </row>
    <row r="662" spans="1:14">
      <c r="A662" s="4">
        <v>84</v>
      </c>
      <c r="B662" s="7" t="s">
        <v>1122</v>
      </c>
      <c r="C662" s="12" t="s">
        <v>55</v>
      </c>
      <c r="D662" s="12" t="s">
        <v>1607</v>
      </c>
      <c r="E662" s="13" t="s">
        <v>1688</v>
      </c>
      <c r="F662" s="119" t="s">
        <v>1689</v>
      </c>
      <c r="G662" s="120"/>
      <c r="H662" s="120"/>
      <c r="I662" s="120"/>
      <c r="J662" s="120"/>
      <c r="K662" s="120">
        <v>1</v>
      </c>
      <c r="L662" s="10" t="s">
        <v>1675</v>
      </c>
      <c r="M662" s="11"/>
      <c r="N662" s="11"/>
    </row>
    <row r="663" spans="1:14">
      <c r="A663" s="4">
        <v>85</v>
      </c>
      <c r="B663" s="7" t="s">
        <v>1122</v>
      </c>
      <c r="C663" s="12" t="s">
        <v>55</v>
      </c>
      <c r="D663" s="12" t="s">
        <v>1607</v>
      </c>
      <c r="E663" s="13" t="s">
        <v>1690</v>
      </c>
      <c r="F663" s="119" t="s">
        <v>1691</v>
      </c>
      <c r="G663" s="120"/>
      <c r="H663" s="120"/>
      <c r="I663" s="120"/>
      <c r="J663" s="120"/>
      <c r="K663" s="120">
        <v>1</v>
      </c>
      <c r="L663" s="10" t="s">
        <v>1675</v>
      </c>
      <c r="M663" s="11"/>
      <c r="N663" s="11"/>
    </row>
    <row r="664" spans="1:14" ht="25.5">
      <c r="A664" s="4">
        <v>86</v>
      </c>
      <c r="B664" s="7" t="s">
        <v>1122</v>
      </c>
      <c r="C664" s="12" t="s">
        <v>55</v>
      </c>
      <c r="D664" s="12" t="s">
        <v>1692</v>
      </c>
      <c r="E664" s="13" t="s">
        <v>1840</v>
      </c>
      <c r="F664" s="119" t="s">
        <v>1841</v>
      </c>
      <c r="G664" s="120"/>
      <c r="H664" s="120"/>
      <c r="I664" s="120"/>
      <c r="J664" s="120"/>
      <c r="K664" s="120">
        <v>1</v>
      </c>
      <c r="L664" s="10" t="s">
        <v>1842</v>
      </c>
      <c r="M664" s="11"/>
      <c r="N664" s="11"/>
    </row>
    <row r="665" spans="1:14" ht="25.5">
      <c r="A665" s="4">
        <v>87</v>
      </c>
      <c r="B665" s="7" t="s">
        <v>1122</v>
      </c>
      <c r="C665" s="12" t="s">
        <v>55</v>
      </c>
      <c r="D665" s="12" t="s">
        <v>1427</v>
      </c>
      <c r="E665" s="13" t="s">
        <v>1843</v>
      </c>
      <c r="F665" s="119" t="s">
        <v>1844</v>
      </c>
      <c r="G665" s="120"/>
      <c r="H665" s="120"/>
      <c r="I665" s="120">
        <v>1</v>
      </c>
      <c r="J665" s="120"/>
      <c r="K665" s="120"/>
      <c r="L665" s="10" t="s">
        <v>1845</v>
      </c>
      <c r="M665" s="11"/>
      <c r="N665" s="11"/>
    </row>
    <row r="666" spans="1:14" ht="38.25">
      <c r="A666" s="4">
        <v>88</v>
      </c>
      <c r="B666" s="7" t="s">
        <v>1122</v>
      </c>
      <c r="C666" s="12" t="s">
        <v>1846</v>
      </c>
      <c r="D666" s="12" t="s">
        <v>1847</v>
      </c>
      <c r="E666" s="13" t="s">
        <v>1848</v>
      </c>
      <c r="F666" s="119" t="s">
        <v>1849</v>
      </c>
      <c r="G666" s="120"/>
      <c r="H666" s="120"/>
      <c r="I666" s="120"/>
      <c r="J666" s="120">
        <v>1</v>
      </c>
      <c r="K666" s="120"/>
      <c r="L666" s="10" t="s">
        <v>1850</v>
      </c>
      <c r="M666" s="11"/>
      <c r="N666" s="11"/>
    </row>
    <row r="667" spans="1:14" ht="25.5">
      <c r="A667" s="4">
        <v>89</v>
      </c>
      <c r="B667" s="7" t="s">
        <v>1122</v>
      </c>
      <c r="C667" s="12" t="s">
        <v>55</v>
      </c>
      <c r="D667" s="12" t="s">
        <v>1851</v>
      </c>
      <c r="E667" s="13" t="s">
        <v>1852</v>
      </c>
      <c r="F667" s="119" t="s">
        <v>1853</v>
      </c>
      <c r="G667" s="120"/>
      <c r="H667" s="120"/>
      <c r="I667" s="120"/>
      <c r="J667" s="120">
        <v>1</v>
      </c>
      <c r="K667" s="120"/>
      <c r="L667" s="10" t="s">
        <v>1854</v>
      </c>
      <c r="M667" s="11"/>
      <c r="N667" s="11"/>
    </row>
    <row r="668" spans="1:14" ht="25.5">
      <c r="A668" s="4">
        <v>90</v>
      </c>
      <c r="B668" s="7" t="s">
        <v>1122</v>
      </c>
      <c r="C668" s="12" t="s">
        <v>1855</v>
      </c>
      <c r="D668" s="12" t="s">
        <v>1592</v>
      </c>
      <c r="E668" s="13" t="s">
        <v>1856</v>
      </c>
      <c r="F668" s="119" t="s">
        <v>25</v>
      </c>
      <c r="G668" s="120"/>
      <c r="H668" s="120"/>
      <c r="I668" s="120"/>
      <c r="J668" s="120"/>
      <c r="K668" s="120">
        <v>1</v>
      </c>
      <c r="L668" s="10" t="s">
        <v>1857</v>
      </c>
      <c r="M668" s="11"/>
      <c r="N668" s="11"/>
    </row>
    <row r="669" spans="1:14" ht="25.5">
      <c r="A669" s="4">
        <v>91</v>
      </c>
      <c r="B669" s="7" t="s">
        <v>1122</v>
      </c>
      <c r="C669" s="12" t="s">
        <v>55</v>
      </c>
      <c r="D669" s="12" t="s">
        <v>1858</v>
      </c>
      <c r="E669" s="13" t="s">
        <v>1859</v>
      </c>
      <c r="F669" s="119" t="s">
        <v>1860</v>
      </c>
      <c r="G669" s="120"/>
      <c r="H669" s="120"/>
      <c r="I669" s="120"/>
      <c r="J669" s="120"/>
      <c r="K669" s="120">
        <v>1</v>
      </c>
      <c r="L669" s="10" t="s">
        <v>1861</v>
      </c>
      <c r="M669" s="11"/>
      <c r="N669" s="11"/>
    </row>
    <row r="670" spans="1:14" ht="25.5">
      <c r="A670" s="4">
        <v>92</v>
      </c>
      <c r="B670" s="7" t="s">
        <v>1122</v>
      </c>
      <c r="C670" s="12" t="s">
        <v>55</v>
      </c>
      <c r="D670" s="12" t="s">
        <v>1487</v>
      </c>
      <c r="E670" s="13" t="s">
        <v>1488</v>
      </c>
      <c r="F670" s="119" t="s">
        <v>1489</v>
      </c>
      <c r="G670" s="120"/>
      <c r="H670" s="120"/>
      <c r="I670" s="120"/>
      <c r="J670" s="120"/>
      <c r="K670" s="120">
        <v>1</v>
      </c>
      <c r="L670" s="10" t="s">
        <v>1490</v>
      </c>
      <c r="M670" s="11"/>
      <c r="N670" s="11"/>
    </row>
    <row r="671" spans="1:14" ht="38.25">
      <c r="A671" s="4">
        <v>93</v>
      </c>
      <c r="B671" s="7" t="s">
        <v>1122</v>
      </c>
      <c r="C671" s="12" t="s">
        <v>1591</v>
      </c>
      <c r="D671" s="12" t="s">
        <v>1592</v>
      </c>
      <c r="E671" s="13" t="s">
        <v>1491</v>
      </c>
      <c r="F671" s="119" t="s">
        <v>1489</v>
      </c>
      <c r="G671" s="120"/>
      <c r="H671" s="120">
        <v>1</v>
      </c>
      <c r="I671" s="120"/>
      <c r="J671" s="120"/>
      <c r="K671" s="120"/>
      <c r="L671" s="10" t="s">
        <v>646</v>
      </c>
      <c r="M671" s="11"/>
      <c r="N671" s="11"/>
    </row>
    <row r="672" spans="1:14">
      <c r="A672" s="4">
        <v>94</v>
      </c>
      <c r="B672" s="7" t="s">
        <v>1122</v>
      </c>
      <c r="C672" s="12" t="s">
        <v>1855</v>
      </c>
      <c r="D672" s="12" t="s">
        <v>1448</v>
      </c>
      <c r="E672" s="13" t="s">
        <v>647</v>
      </c>
      <c r="F672" s="119" t="s">
        <v>1489</v>
      </c>
      <c r="G672" s="120"/>
      <c r="H672" s="120"/>
      <c r="I672" s="120">
        <v>1</v>
      </c>
      <c r="J672" s="120"/>
      <c r="K672" s="120"/>
      <c r="L672" s="10" t="s">
        <v>1065</v>
      </c>
      <c r="M672" s="11"/>
      <c r="N672" s="11"/>
    </row>
    <row r="673" spans="1:14" ht="25.5">
      <c r="A673" s="4">
        <v>95</v>
      </c>
      <c r="B673" s="7" t="s">
        <v>1122</v>
      </c>
      <c r="C673" s="12" t="s">
        <v>1591</v>
      </c>
      <c r="D673" s="12" t="s">
        <v>1448</v>
      </c>
      <c r="E673" s="13" t="s">
        <v>206</v>
      </c>
      <c r="F673" s="119" t="s">
        <v>1489</v>
      </c>
      <c r="G673" s="120"/>
      <c r="H673" s="120">
        <v>1</v>
      </c>
      <c r="I673" s="120"/>
      <c r="J673" s="120"/>
      <c r="K673" s="120"/>
      <c r="L673" s="10" t="s">
        <v>648</v>
      </c>
      <c r="M673" s="11"/>
      <c r="N673" s="11"/>
    </row>
    <row r="674" spans="1:14">
      <c r="A674" s="4">
        <v>96</v>
      </c>
      <c r="B674" s="7" t="s">
        <v>1122</v>
      </c>
      <c r="C674" s="12" t="s">
        <v>1855</v>
      </c>
      <c r="D674" s="12" t="s">
        <v>1448</v>
      </c>
      <c r="E674" s="13" t="s">
        <v>207</v>
      </c>
      <c r="F674" s="119" t="s">
        <v>649</v>
      </c>
      <c r="G674" s="120"/>
      <c r="H674" s="120"/>
      <c r="I674" s="120"/>
      <c r="J674" s="120"/>
      <c r="K674" s="120">
        <v>1</v>
      </c>
      <c r="L674" s="10" t="s">
        <v>1065</v>
      </c>
      <c r="M674" s="11"/>
      <c r="N674" s="11"/>
    </row>
    <row r="675" spans="1:14" ht="51">
      <c r="A675" s="4">
        <v>97</v>
      </c>
      <c r="B675" s="7" t="s">
        <v>1122</v>
      </c>
      <c r="C675" s="12" t="s">
        <v>1855</v>
      </c>
      <c r="D675" s="12" t="s">
        <v>1448</v>
      </c>
      <c r="E675" s="13" t="s">
        <v>208</v>
      </c>
      <c r="F675" s="119" t="s">
        <v>650</v>
      </c>
      <c r="G675" s="120"/>
      <c r="H675" s="120"/>
      <c r="I675" s="120"/>
      <c r="J675" s="120"/>
      <c r="K675" s="120">
        <v>1</v>
      </c>
      <c r="L675" s="10" t="s">
        <v>651</v>
      </c>
      <c r="M675" s="11"/>
      <c r="N675" s="11"/>
    </row>
    <row r="676" spans="1:14" ht="38.25">
      <c r="A676" s="4">
        <v>98</v>
      </c>
      <c r="B676" s="7" t="s">
        <v>1122</v>
      </c>
      <c r="C676" s="12" t="s">
        <v>1855</v>
      </c>
      <c r="D676" s="12" t="s">
        <v>98</v>
      </c>
      <c r="E676" s="13" t="s">
        <v>652</v>
      </c>
      <c r="F676" s="119" t="s">
        <v>653</v>
      </c>
      <c r="G676" s="120"/>
      <c r="H676" s="120"/>
      <c r="I676" s="120"/>
      <c r="J676" s="120">
        <v>1</v>
      </c>
      <c r="K676" s="120"/>
      <c r="L676" s="10" t="s">
        <v>654</v>
      </c>
      <c r="M676" s="11"/>
      <c r="N676" s="11"/>
    </row>
    <row r="677" spans="1:14" ht="76.5">
      <c r="A677" s="4">
        <v>99</v>
      </c>
      <c r="B677" s="145" t="s">
        <v>1122</v>
      </c>
      <c r="C677" s="8" t="s">
        <v>1846</v>
      </c>
      <c r="D677" s="8" t="s">
        <v>655</v>
      </c>
      <c r="E677" s="6" t="s">
        <v>656</v>
      </c>
      <c r="F677" s="117" t="s">
        <v>210</v>
      </c>
      <c r="G677" s="6"/>
      <c r="H677" s="6"/>
      <c r="I677" s="6"/>
      <c r="J677" s="6">
        <v>1</v>
      </c>
      <c r="K677" s="6"/>
      <c r="L677" s="148" t="s">
        <v>1895</v>
      </c>
      <c r="M677" s="6" t="s">
        <v>1896</v>
      </c>
      <c r="N677" s="11" t="s">
        <v>1897</v>
      </c>
    </row>
    <row r="678" spans="1:14" ht="25.5">
      <c r="A678" s="4">
        <v>100</v>
      </c>
      <c r="B678" s="145" t="s">
        <v>1122</v>
      </c>
      <c r="C678" s="8" t="s">
        <v>1898</v>
      </c>
      <c r="D678" s="8" t="s">
        <v>1899</v>
      </c>
      <c r="E678" s="6" t="s">
        <v>1900</v>
      </c>
      <c r="F678" s="117" t="s">
        <v>211</v>
      </c>
      <c r="G678" s="6"/>
      <c r="H678" s="6"/>
      <c r="I678" s="6"/>
      <c r="J678" s="6"/>
      <c r="K678" s="6">
        <v>1</v>
      </c>
      <c r="L678" s="149" t="s">
        <v>959</v>
      </c>
      <c r="M678" s="6"/>
      <c r="N678" s="11" t="s">
        <v>219</v>
      </c>
    </row>
    <row r="679" spans="1:14" ht="25.5">
      <c r="A679" s="4">
        <v>101</v>
      </c>
      <c r="B679" s="145" t="s">
        <v>1122</v>
      </c>
      <c r="C679" s="8" t="s">
        <v>1898</v>
      </c>
      <c r="D679" s="8" t="s">
        <v>960</v>
      </c>
      <c r="E679" s="6" t="s">
        <v>961</v>
      </c>
      <c r="F679" s="117" t="s">
        <v>212</v>
      </c>
      <c r="G679" s="6"/>
      <c r="H679" s="6"/>
      <c r="I679" s="6"/>
      <c r="J679" s="6"/>
      <c r="K679" s="6">
        <v>1</v>
      </c>
      <c r="L679" s="11" t="s">
        <v>374</v>
      </c>
      <c r="M679" s="6"/>
      <c r="N679" s="11" t="s">
        <v>219</v>
      </c>
    </row>
    <row r="680" spans="1:14" ht="89.25">
      <c r="A680" s="4">
        <v>102</v>
      </c>
      <c r="B680" s="145" t="s">
        <v>1122</v>
      </c>
      <c r="C680" s="8" t="s">
        <v>1898</v>
      </c>
      <c r="D680" s="8" t="s">
        <v>960</v>
      </c>
      <c r="E680" s="159" t="s">
        <v>1482</v>
      </c>
      <c r="F680" s="117" t="s">
        <v>213</v>
      </c>
      <c r="G680" s="6"/>
      <c r="H680" s="6"/>
      <c r="I680" s="6">
        <v>1</v>
      </c>
      <c r="J680" s="6">
        <v>1</v>
      </c>
      <c r="K680" s="6"/>
      <c r="L680" s="148" t="s">
        <v>1483</v>
      </c>
      <c r="M680" s="6"/>
      <c r="N680" s="11" t="s">
        <v>335</v>
      </c>
    </row>
    <row r="681" spans="1:14" ht="38.25">
      <c r="A681" s="4">
        <v>103</v>
      </c>
      <c r="B681" s="145" t="s">
        <v>1122</v>
      </c>
      <c r="C681" s="8" t="s">
        <v>1898</v>
      </c>
      <c r="D681" s="8" t="s">
        <v>960</v>
      </c>
      <c r="E681" s="6" t="s">
        <v>1484</v>
      </c>
      <c r="F681" s="117" t="s">
        <v>214</v>
      </c>
      <c r="G681" s="6"/>
      <c r="H681" s="6"/>
      <c r="I681" s="6">
        <v>1</v>
      </c>
      <c r="J681" s="6"/>
      <c r="K681" s="6"/>
      <c r="L681" s="148" t="s">
        <v>873</v>
      </c>
      <c r="M681" s="6" t="s">
        <v>874</v>
      </c>
      <c r="N681" s="11" t="s">
        <v>875</v>
      </c>
    </row>
    <row r="682" spans="1:14" ht="89.25">
      <c r="A682" s="4">
        <v>104</v>
      </c>
      <c r="B682" s="145" t="s">
        <v>1122</v>
      </c>
      <c r="C682" s="8" t="s">
        <v>55</v>
      </c>
      <c r="D682" s="8" t="s">
        <v>960</v>
      </c>
      <c r="E682" s="6" t="s">
        <v>876</v>
      </c>
      <c r="F682" s="117" t="s">
        <v>215</v>
      </c>
      <c r="G682" s="6">
        <v>0</v>
      </c>
      <c r="H682" s="6">
        <v>0</v>
      </c>
      <c r="I682" s="6">
        <v>1</v>
      </c>
      <c r="J682" s="6">
        <v>0</v>
      </c>
      <c r="K682" s="6">
        <v>0</v>
      </c>
      <c r="L682" s="148" t="s">
        <v>235</v>
      </c>
      <c r="M682" s="6"/>
      <c r="N682" s="11"/>
    </row>
    <row r="683" spans="1:14" ht="63.75">
      <c r="A683" s="4">
        <v>105</v>
      </c>
      <c r="B683" s="145" t="s">
        <v>1122</v>
      </c>
      <c r="C683" s="8" t="s">
        <v>1583</v>
      </c>
      <c r="D683" s="8" t="s">
        <v>1420</v>
      </c>
      <c r="E683" s="6" t="s">
        <v>236</v>
      </c>
      <c r="F683" s="117" t="s">
        <v>217</v>
      </c>
      <c r="G683" s="6">
        <v>0</v>
      </c>
      <c r="H683" s="6">
        <v>0</v>
      </c>
      <c r="I683" s="6">
        <v>0</v>
      </c>
      <c r="J683" s="6">
        <v>1</v>
      </c>
      <c r="K683" s="6">
        <v>0</v>
      </c>
      <c r="L683" s="148" t="s">
        <v>237</v>
      </c>
      <c r="M683" s="6"/>
      <c r="N683" s="11"/>
    </row>
    <row r="684" spans="1:14" ht="38.25">
      <c r="A684" s="4">
        <v>106</v>
      </c>
      <c r="B684" s="145" t="s">
        <v>1122</v>
      </c>
      <c r="C684" s="8" t="s">
        <v>55</v>
      </c>
      <c r="D684" s="8" t="s">
        <v>960</v>
      </c>
      <c r="E684" s="6" t="s">
        <v>238</v>
      </c>
      <c r="F684" s="117" t="s">
        <v>218</v>
      </c>
      <c r="G684" s="6">
        <v>0</v>
      </c>
      <c r="H684" s="6">
        <v>0</v>
      </c>
      <c r="I684" s="6">
        <v>0</v>
      </c>
      <c r="J684" s="6">
        <v>0</v>
      </c>
      <c r="K684" s="6">
        <v>1</v>
      </c>
      <c r="L684" s="148" t="s">
        <v>239</v>
      </c>
      <c r="M684" s="6"/>
      <c r="N684" s="11" t="s">
        <v>240</v>
      </c>
    </row>
    <row r="685" spans="1:14" ht="63.75">
      <c r="A685" s="4">
        <v>107</v>
      </c>
      <c r="B685" s="145" t="s">
        <v>1122</v>
      </c>
      <c r="C685" s="8" t="s">
        <v>241</v>
      </c>
      <c r="D685" s="8" t="s">
        <v>1416</v>
      </c>
      <c r="E685" s="6" t="s">
        <v>220</v>
      </c>
      <c r="F685" s="117" t="s">
        <v>221</v>
      </c>
      <c r="G685" s="6">
        <v>0</v>
      </c>
      <c r="H685" s="6">
        <v>0</v>
      </c>
      <c r="I685" s="6">
        <v>1</v>
      </c>
      <c r="J685" s="6">
        <v>0</v>
      </c>
      <c r="K685" s="6">
        <v>0</v>
      </c>
      <c r="L685" s="148" t="s">
        <v>242</v>
      </c>
      <c r="M685" s="6"/>
      <c r="N685" s="11" t="s">
        <v>877</v>
      </c>
    </row>
    <row r="686" spans="1:14" ht="51">
      <c r="A686" s="4">
        <v>108</v>
      </c>
      <c r="B686" s="145" t="s">
        <v>1122</v>
      </c>
      <c r="C686" s="8" t="s">
        <v>241</v>
      </c>
      <c r="D686" s="8" t="s">
        <v>878</v>
      </c>
      <c r="E686" s="159" t="s">
        <v>222</v>
      </c>
      <c r="F686" s="117" t="s">
        <v>223</v>
      </c>
      <c r="G686" s="6">
        <v>0</v>
      </c>
      <c r="H686" s="6">
        <v>0</v>
      </c>
      <c r="I686" s="6">
        <v>0</v>
      </c>
      <c r="J686" s="6">
        <v>0</v>
      </c>
      <c r="K686" s="6">
        <v>2</v>
      </c>
      <c r="L686" s="148" t="s">
        <v>165</v>
      </c>
      <c r="M686" s="6"/>
      <c r="N686" s="11" t="s">
        <v>166</v>
      </c>
    </row>
    <row r="687" spans="1:14">
      <c r="A687" s="4">
        <v>1</v>
      </c>
      <c r="B687" s="7" t="s">
        <v>1123</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1123</v>
      </c>
      <c r="C688" s="12" t="s">
        <v>167</v>
      </c>
      <c r="D688" s="12" t="s">
        <v>170</v>
      </c>
      <c r="E688" s="13" t="s">
        <v>171</v>
      </c>
      <c r="F688" s="119">
        <v>39226</v>
      </c>
      <c r="G688" s="120"/>
      <c r="H688" s="120"/>
      <c r="I688" s="120">
        <v>1</v>
      </c>
      <c r="J688" s="120"/>
      <c r="K688" s="120"/>
      <c r="L688" s="10" t="s">
        <v>1069</v>
      </c>
      <c r="M688" s="11" t="s">
        <v>153</v>
      </c>
      <c r="N688" s="11" t="s">
        <v>153</v>
      </c>
    </row>
    <row r="689" spans="1:14">
      <c r="A689" s="4">
        <v>3</v>
      </c>
      <c r="B689" s="7" t="s">
        <v>1123</v>
      </c>
      <c r="C689" s="12" t="s">
        <v>167</v>
      </c>
      <c r="D689" s="12" t="s">
        <v>168</v>
      </c>
      <c r="E689" s="13" t="s">
        <v>1208</v>
      </c>
      <c r="F689" s="119">
        <v>39245</v>
      </c>
      <c r="G689" s="120"/>
      <c r="H689" s="120">
        <v>1</v>
      </c>
      <c r="I689" s="120"/>
      <c r="J689" s="120"/>
      <c r="K689" s="120"/>
      <c r="L689" s="10" t="s">
        <v>1209</v>
      </c>
      <c r="M689" s="11"/>
      <c r="N689" s="11" t="s">
        <v>153</v>
      </c>
    </row>
    <row r="690" spans="1:14" ht="25.5">
      <c r="A690" s="4">
        <v>4</v>
      </c>
      <c r="B690" s="7" t="s">
        <v>1123</v>
      </c>
      <c r="C690" s="12" t="s">
        <v>167</v>
      </c>
      <c r="D690" s="12" t="s">
        <v>1210</v>
      </c>
      <c r="E690" s="13" t="s">
        <v>1211</v>
      </c>
      <c r="F690" s="119">
        <v>39262</v>
      </c>
      <c r="G690" s="120"/>
      <c r="H690" s="120">
        <v>1</v>
      </c>
      <c r="I690" s="120"/>
      <c r="J690" s="120"/>
      <c r="K690" s="120"/>
      <c r="L690" s="10" t="s">
        <v>1212</v>
      </c>
      <c r="M690" s="11"/>
      <c r="N690" s="11"/>
    </row>
    <row r="691" spans="1:14">
      <c r="A691" s="4">
        <v>5</v>
      </c>
      <c r="B691" s="7" t="s">
        <v>1123</v>
      </c>
      <c r="C691" s="12" t="s">
        <v>1213</v>
      </c>
      <c r="D691" s="12" t="s">
        <v>1214</v>
      </c>
      <c r="E691" s="13" t="s">
        <v>1215</v>
      </c>
      <c r="F691" s="119">
        <v>39234</v>
      </c>
      <c r="G691" s="120"/>
      <c r="H691" s="120"/>
      <c r="I691" s="120"/>
      <c r="J691" s="120">
        <v>1</v>
      </c>
      <c r="K691" s="120"/>
      <c r="L691" s="10" t="s">
        <v>394</v>
      </c>
      <c r="M691" s="11" t="s">
        <v>153</v>
      </c>
      <c r="N691" s="11" t="s">
        <v>153</v>
      </c>
    </row>
    <row r="692" spans="1:14">
      <c r="A692" s="4">
        <v>6</v>
      </c>
      <c r="B692" s="7" t="s">
        <v>1123</v>
      </c>
      <c r="C692" s="12" t="s">
        <v>1213</v>
      </c>
      <c r="D692" s="12" t="s">
        <v>1214</v>
      </c>
      <c r="E692" s="13" t="s">
        <v>1216</v>
      </c>
      <c r="F692" s="119">
        <v>39234</v>
      </c>
      <c r="G692" s="120"/>
      <c r="H692" s="120"/>
      <c r="I692" s="120"/>
      <c r="J692" s="120">
        <v>1</v>
      </c>
      <c r="K692" s="120"/>
      <c r="L692" s="10" t="s">
        <v>394</v>
      </c>
      <c r="M692" s="11" t="s">
        <v>153</v>
      </c>
      <c r="N692" s="11" t="s">
        <v>153</v>
      </c>
    </row>
    <row r="693" spans="1:14">
      <c r="A693" s="4">
        <v>7</v>
      </c>
      <c r="B693" s="7" t="s">
        <v>1123</v>
      </c>
      <c r="C693" s="12" t="s">
        <v>1217</v>
      </c>
      <c r="D693" s="12" t="s">
        <v>1218</v>
      </c>
      <c r="E693" s="13" t="s">
        <v>1219</v>
      </c>
      <c r="F693" s="119">
        <v>39238</v>
      </c>
      <c r="G693" s="120"/>
      <c r="H693" s="120"/>
      <c r="I693" s="120"/>
      <c r="J693" s="120">
        <v>1</v>
      </c>
      <c r="K693" s="120"/>
      <c r="L693" s="10" t="s">
        <v>391</v>
      </c>
      <c r="M693" s="11" t="s">
        <v>153</v>
      </c>
      <c r="N693" s="11" t="s">
        <v>153</v>
      </c>
    </row>
    <row r="694" spans="1:14">
      <c r="A694" s="4">
        <v>8</v>
      </c>
      <c r="B694" s="7" t="s">
        <v>1123</v>
      </c>
      <c r="C694" s="12" t="s">
        <v>167</v>
      </c>
      <c r="D694" s="12" t="s">
        <v>1220</v>
      </c>
      <c r="E694" s="13" t="s">
        <v>1221</v>
      </c>
      <c r="F694" s="119">
        <v>39234</v>
      </c>
      <c r="G694" s="120"/>
      <c r="H694" s="120"/>
      <c r="I694" s="120"/>
      <c r="J694" s="120"/>
      <c r="K694" s="120">
        <v>1</v>
      </c>
      <c r="L694" s="10" t="s">
        <v>1222</v>
      </c>
      <c r="M694" s="11" t="s">
        <v>153</v>
      </c>
      <c r="N694" s="11" t="s">
        <v>153</v>
      </c>
    </row>
    <row r="695" spans="1:14">
      <c r="A695" s="4">
        <v>9</v>
      </c>
      <c r="B695" s="7" t="s">
        <v>1123</v>
      </c>
      <c r="C695" s="12" t="s">
        <v>167</v>
      </c>
      <c r="D695" s="12" t="s">
        <v>1223</v>
      </c>
      <c r="E695" s="13" t="s">
        <v>1224</v>
      </c>
      <c r="F695" s="119">
        <v>39254</v>
      </c>
      <c r="G695" s="120"/>
      <c r="H695" s="120"/>
      <c r="I695" s="120"/>
      <c r="J695" s="120"/>
      <c r="K695" s="120">
        <v>1</v>
      </c>
      <c r="L695" s="10" t="s">
        <v>394</v>
      </c>
      <c r="M695" s="11" t="s">
        <v>153</v>
      </c>
      <c r="N695" s="11" t="s">
        <v>153</v>
      </c>
    </row>
    <row r="696" spans="1:14">
      <c r="A696" s="4">
        <v>10</v>
      </c>
      <c r="B696" s="7" t="s">
        <v>1123</v>
      </c>
      <c r="C696" s="12" t="s">
        <v>167</v>
      </c>
      <c r="D696" s="12" t="s">
        <v>1220</v>
      </c>
      <c r="E696" s="13" t="s">
        <v>1225</v>
      </c>
      <c r="F696" s="119">
        <v>39254</v>
      </c>
      <c r="G696" s="120"/>
      <c r="H696" s="120"/>
      <c r="I696" s="120"/>
      <c r="J696" s="120"/>
      <c r="K696" s="120">
        <v>1</v>
      </c>
      <c r="L696" s="10" t="s">
        <v>1226</v>
      </c>
      <c r="M696" s="11" t="s">
        <v>153</v>
      </c>
      <c r="N696" s="11" t="s">
        <v>153</v>
      </c>
    </row>
    <row r="697" spans="1:14">
      <c r="A697" s="4">
        <v>11</v>
      </c>
      <c r="B697" s="7" t="s">
        <v>1123</v>
      </c>
      <c r="C697" s="12" t="s">
        <v>167</v>
      </c>
      <c r="D697" s="12" t="s">
        <v>1227</v>
      </c>
      <c r="E697" s="13" t="s">
        <v>1228</v>
      </c>
      <c r="F697" s="119">
        <v>39239</v>
      </c>
      <c r="G697" s="120"/>
      <c r="H697" s="120"/>
      <c r="I697" s="120"/>
      <c r="J697" s="120"/>
      <c r="K697" s="120">
        <v>1</v>
      </c>
      <c r="L697" s="10" t="s">
        <v>394</v>
      </c>
      <c r="M697" s="11" t="s">
        <v>153</v>
      </c>
      <c r="N697" s="11" t="s">
        <v>153</v>
      </c>
    </row>
    <row r="698" spans="1:14">
      <c r="A698" s="4">
        <v>12</v>
      </c>
      <c r="B698" s="7" t="s">
        <v>1123</v>
      </c>
      <c r="C698" s="12" t="s">
        <v>167</v>
      </c>
      <c r="D698" s="12" t="s">
        <v>1220</v>
      </c>
      <c r="E698" s="13" t="s">
        <v>1229</v>
      </c>
      <c r="F698" s="119">
        <v>39248</v>
      </c>
      <c r="G698" s="120"/>
      <c r="H698" s="120"/>
      <c r="I698" s="120"/>
      <c r="J698" s="120"/>
      <c r="K698" s="120">
        <v>1</v>
      </c>
      <c r="L698" s="10" t="s">
        <v>1230</v>
      </c>
      <c r="M698" s="11" t="s">
        <v>153</v>
      </c>
      <c r="N698" s="11" t="s">
        <v>153</v>
      </c>
    </row>
    <row r="699" spans="1:14">
      <c r="A699" s="4">
        <v>13</v>
      </c>
      <c r="B699" s="7" t="s">
        <v>1123</v>
      </c>
      <c r="C699" s="12" t="s">
        <v>1213</v>
      </c>
      <c r="D699" s="12" t="s">
        <v>1231</v>
      </c>
      <c r="E699" s="13" t="s">
        <v>1232</v>
      </c>
      <c r="F699" s="119">
        <v>39250</v>
      </c>
      <c r="G699" s="120"/>
      <c r="H699" s="120"/>
      <c r="I699" s="120"/>
      <c r="J699" s="120"/>
      <c r="K699" s="120">
        <v>1</v>
      </c>
      <c r="L699" s="10" t="s">
        <v>1226</v>
      </c>
      <c r="M699" s="11" t="s">
        <v>153</v>
      </c>
      <c r="N699" s="11" t="s">
        <v>153</v>
      </c>
    </row>
    <row r="700" spans="1:14">
      <c r="A700" s="4">
        <v>14</v>
      </c>
      <c r="B700" s="7" t="s">
        <v>1123</v>
      </c>
      <c r="C700" s="12" t="s">
        <v>1213</v>
      </c>
      <c r="D700" s="12" t="s">
        <v>1214</v>
      </c>
      <c r="E700" s="13" t="s">
        <v>1233</v>
      </c>
      <c r="F700" s="119">
        <v>39251</v>
      </c>
      <c r="G700" s="120"/>
      <c r="H700" s="120"/>
      <c r="I700" s="120"/>
      <c r="J700" s="120"/>
      <c r="K700" s="120">
        <v>1</v>
      </c>
      <c r="L700" s="10" t="s">
        <v>1226</v>
      </c>
      <c r="M700" s="11" t="s">
        <v>153</v>
      </c>
      <c r="N700" s="11" t="s">
        <v>153</v>
      </c>
    </row>
    <row r="701" spans="1:14" ht="25.5">
      <c r="A701" s="4">
        <v>15</v>
      </c>
      <c r="B701" s="7" t="s">
        <v>1123</v>
      </c>
      <c r="C701" s="12" t="s">
        <v>1213</v>
      </c>
      <c r="D701" s="12" t="s">
        <v>1214</v>
      </c>
      <c r="E701" s="13" t="s">
        <v>1234</v>
      </c>
      <c r="F701" s="119">
        <v>39254</v>
      </c>
      <c r="G701" s="120"/>
      <c r="H701" s="120"/>
      <c r="I701" s="120"/>
      <c r="J701" s="120"/>
      <c r="K701" s="120">
        <v>1</v>
      </c>
      <c r="L701" s="10" t="s">
        <v>1235</v>
      </c>
      <c r="M701" s="11" t="s">
        <v>153</v>
      </c>
      <c r="N701" s="11" t="s">
        <v>153</v>
      </c>
    </row>
    <row r="702" spans="1:14">
      <c r="A702" s="4">
        <v>16</v>
      </c>
      <c r="B702" s="7" t="s">
        <v>1123</v>
      </c>
      <c r="C702" s="12" t="s">
        <v>1213</v>
      </c>
      <c r="D702" s="12" t="s">
        <v>1236</v>
      </c>
      <c r="E702" s="13" t="s">
        <v>1237</v>
      </c>
      <c r="F702" s="119">
        <v>39252</v>
      </c>
      <c r="G702" s="120"/>
      <c r="H702" s="120"/>
      <c r="I702" s="120"/>
      <c r="J702" s="120"/>
      <c r="K702" s="120">
        <v>1</v>
      </c>
      <c r="L702" s="10" t="s">
        <v>1230</v>
      </c>
      <c r="M702" s="11" t="s">
        <v>153</v>
      </c>
      <c r="N702" s="11" t="s">
        <v>153</v>
      </c>
    </row>
    <row r="703" spans="1:14">
      <c r="A703" s="4">
        <v>17</v>
      </c>
      <c r="B703" s="7" t="s">
        <v>1123</v>
      </c>
      <c r="C703" s="12" t="s">
        <v>1217</v>
      </c>
      <c r="D703" s="12" t="s">
        <v>1238</v>
      </c>
      <c r="E703" s="13" t="s">
        <v>1239</v>
      </c>
      <c r="F703" s="119">
        <v>39248</v>
      </c>
      <c r="G703" s="120"/>
      <c r="H703" s="120"/>
      <c r="I703" s="120"/>
      <c r="J703" s="120"/>
      <c r="K703" s="120">
        <v>1</v>
      </c>
      <c r="L703" s="10" t="s">
        <v>391</v>
      </c>
      <c r="M703" s="11" t="s">
        <v>153</v>
      </c>
      <c r="N703" s="11" t="s">
        <v>153</v>
      </c>
    </row>
    <row r="704" spans="1:14">
      <c r="A704" s="4">
        <v>18</v>
      </c>
      <c r="B704" s="7" t="s">
        <v>1123</v>
      </c>
      <c r="C704" s="12" t="s">
        <v>1213</v>
      </c>
      <c r="D704" s="12" t="s">
        <v>1231</v>
      </c>
      <c r="E704" s="13" t="s">
        <v>1232</v>
      </c>
      <c r="F704" s="119">
        <v>39250</v>
      </c>
      <c r="G704" s="120"/>
      <c r="H704" s="120"/>
      <c r="I704" s="120">
        <v>1</v>
      </c>
      <c r="J704" s="120"/>
      <c r="K704" s="120"/>
      <c r="L704" s="10" t="s">
        <v>1226</v>
      </c>
      <c r="M704" s="11" t="s">
        <v>153</v>
      </c>
      <c r="N704" s="11" t="s">
        <v>153</v>
      </c>
    </row>
    <row r="705" spans="1:14">
      <c r="A705" s="4">
        <v>19</v>
      </c>
      <c r="B705" s="7" t="s">
        <v>1123</v>
      </c>
      <c r="C705" s="12" t="s">
        <v>1217</v>
      </c>
      <c r="D705" s="12" t="s">
        <v>1240</v>
      </c>
      <c r="E705" s="13" t="s">
        <v>1241</v>
      </c>
      <c r="F705" s="119">
        <v>39233</v>
      </c>
      <c r="G705" s="120"/>
      <c r="H705" s="120"/>
      <c r="I705" s="120">
        <v>1</v>
      </c>
      <c r="J705" s="120"/>
      <c r="K705" s="120"/>
      <c r="L705" s="10" t="s">
        <v>1069</v>
      </c>
      <c r="M705" s="11" t="s">
        <v>153</v>
      </c>
      <c r="N705" s="11" t="s">
        <v>153</v>
      </c>
    </row>
    <row r="706" spans="1:14">
      <c r="A706" s="4">
        <v>20</v>
      </c>
      <c r="B706" s="7" t="s">
        <v>1123</v>
      </c>
      <c r="C706" s="12" t="s">
        <v>1217</v>
      </c>
      <c r="D706" s="12" t="s">
        <v>1218</v>
      </c>
      <c r="E706" s="13" t="s">
        <v>1242</v>
      </c>
      <c r="F706" s="119">
        <v>39238</v>
      </c>
      <c r="G706" s="120"/>
      <c r="H706" s="120"/>
      <c r="I706" s="120"/>
      <c r="J706" s="120">
        <v>1</v>
      </c>
      <c r="K706" s="120"/>
      <c r="L706" s="10" t="s">
        <v>391</v>
      </c>
      <c r="M706" s="11" t="s">
        <v>153</v>
      </c>
      <c r="N706" s="11" t="s">
        <v>153</v>
      </c>
    </row>
    <row r="707" spans="1:14">
      <c r="A707" s="4">
        <v>21</v>
      </c>
      <c r="B707" s="7" t="s">
        <v>1123</v>
      </c>
      <c r="C707" s="12" t="s">
        <v>1217</v>
      </c>
      <c r="D707" s="12" t="s">
        <v>1218</v>
      </c>
      <c r="E707" s="13" t="s">
        <v>1817</v>
      </c>
      <c r="F707" s="119">
        <v>39238</v>
      </c>
      <c r="G707" s="120"/>
      <c r="H707" s="120"/>
      <c r="I707" s="120"/>
      <c r="J707" s="120">
        <v>1</v>
      </c>
      <c r="K707" s="120"/>
      <c r="L707" s="10" t="s">
        <v>391</v>
      </c>
      <c r="M707" s="11" t="s">
        <v>153</v>
      </c>
      <c r="N707" s="11" t="s">
        <v>153</v>
      </c>
    </row>
    <row r="708" spans="1:14">
      <c r="A708" s="4">
        <v>22</v>
      </c>
      <c r="B708" s="7" t="s">
        <v>1123</v>
      </c>
      <c r="C708" s="12" t="s">
        <v>1217</v>
      </c>
      <c r="D708" s="12" t="s">
        <v>1818</v>
      </c>
      <c r="E708" s="13" t="s">
        <v>1819</v>
      </c>
      <c r="F708" s="119"/>
      <c r="G708" s="120"/>
      <c r="H708" s="120"/>
      <c r="I708" s="120"/>
      <c r="J708" s="120">
        <v>1</v>
      </c>
      <c r="K708" s="120"/>
      <c r="L708" s="10" t="s">
        <v>1820</v>
      </c>
      <c r="M708" s="11" t="s">
        <v>153</v>
      </c>
      <c r="N708" s="11" t="s">
        <v>153</v>
      </c>
    </row>
    <row r="709" spans="1:14">
      <c r="A709" s="4">
        <v>23</v>
      </c>
      <c r="B709" s="7" t="s">
        <v>1123</v>
      </c>
      <c r="C709" s="12" t="s">
        <v>167</v>
      </c>
      <c r="D709" s="12" t="s">
        <v>170</v>
      </c>
      <c r="E709" s="13" t="s">
        <v>1821</v>
      </c>
      <c r="F709" s="119">
        <v>39272</v>
      </c>
      <c r="G709" s="120"/>
      <c r="H709" s="120"/>
      <c r="I709" s="120"/>
      <c r="J709" s="120"/>
      <c r="K709" s="120">
        <v>1</v>
      </c>
      <c r="L709" s="10" t="s">
        <v>1822</v>
      </c>
      <c r="M709" s="11" t="s">
        <v>153</v>
      </c>
      <c r="N709" s="11" t="s">
        <v>153</v>
      </c>
    </row>
    <row r="710" spans="1:14">
      <c r="A710" s="4">
        <v>24</v>
      </c>
      <c r="B710" s="7" t="s">
        <v>1123</v>
      </c>
      <c r="C710" s="12" t="s">
        <v>1213</v>
      </c>
      <c r="D710" s="12" t="s">
        <v>1823</v>
      </c>
      <c r="E710" s="13" t="s">
        <v>1824</v>
      </c>
      <c r="F710" s="119">
        <v>39268</v>
      </c>
      <c r="G710" s="120"/>
      <c r="H710" s="120"/>
      <c r="I710" s="120"/>
      <c r="J710" s="120"/>
      <c r="K710" s="120">
        <v>1</v>
      </c>
      <c r="L710" s="10" t="s">
        <v>1226</v>
      </c>
      <c r="M710" s="11" t="s">
        <v>153</v>
      </c>
      <c r="N710" s="11" t="s">
        <v>153</v>
      </c>
    </row>
    <row r="711" spans="1:14">
      <c r="A711" s="4">
        <v>25</v>
      </c>
      <c r="B711" s="7" t="s">
        <v>1123</v>
      </c>
      <c r="C711" s="12" t="s">
        <v>1217</v>
      </c>
      <c r="D711" s="12" t="s">
        <v>1240</v>
      </c>
      <c r="E711" s="13" t="s">
        <v>1825</v>
      </c>
      <c r="F711" s="119">
        <v>39264</v>
      </c>
      <c r="G711" s="120"/>
      <c r="H711" s="120"/>
      <c r="I711" s="120">
        <v>1</v>
      </c>
      <c r="J711" s="120"/>
      <c r="K711" s="120"/>
      <c r="L711" s="10" t="s">
        <v>1826</v>
      </c>
      <c r="M711" s="11" t="s">
        <v>153</v>
      </c>
      <c r="N711" s="11"/>
    </row>
    <row r="712" spans="1:14">
      <c r="A712" s="4">
        <v>26</v>
      </c>
      <c r="B712" s="7" t="s">
        <v>1123</v>
      </c>
      <c r="C712" s="12" t="s">
        <v>1217</v>
      </c>
      <c r="D712" s="12" t="s">
        <v>1818</v>
      </c>
      <c r="E712" s="13" t="s">
        <v>1827</v>
      </c>
      <c r="F712" s="119">
        <v>39268</v>
      </c>
      <c r="G712" s="120"/>
      <c r="H712" s="120"/>
      <c r="I712" s="120"/>
      <c r="J712" s="120"/>
      <c r="K712" s="120">
        <v>1</v>
      </c>
      <c r="L712" s="10" t="s">
        <v>391</v>
      </c>
      <c r="M712" s="11" t="s">
        <v>153</v>
      </c>
      <c r="N712" s="11" t="s">
        <v>153</v>
      </c>
    </row>
    <row r="713" spans="1:14">
      <c r="A713" s="4">
        <v>27</v>
      </c>
      <c r="B713" s="7" t="s">
        <v>1123</v>
      </c>
      <c r="C713" s="12" t="s">
        <v>1217</v>
      </c>
      <c r="D713" s="12" t="s">
        <v>1818</v>
      </c>
      <c r="E713" s="13" t="s">
        <v>492</v>
      </c>
      <c r="F713" s="119">
        <v>39265</v>
      </c>
      <c r="G713" s="120"/>
      <c r="H713" s="120"/>
      <c r="I713" s="120"/>
      <c r="J713" s="120"/>
      <c r="K713" s="120">
        <v>1</v>
      </c>
      <c r="L713" s="10" t="s">
        <v>391</v>
      </c>
      <c r="M713" s="11" t="s">
        <v>153</v>
      </c>
      <c r="N713" s="11" t="s">
        <v>153</v>
      </c>
    </row>
    <row r="714" spans="1:14">
      <c r="A714" s="4">
        <v>28</v>
      </c>
      <c r="B714" s="7" t="s">
        <v>1123</v>
      </c>
      <c r="C714" s="12" t="s">
        <v>1217</v>
      </c>
      <c r="D714" s="12" t="s">
        <v>1818</v>
      </c>
      <c r="E714" s="13" t="s">
        <v>493</v>
      </c>
      <c r="F714" s="119">
        <v>39277</v>
      </c>
      <c r="G714" s="120"/>
      <c r="H714" s="120"/>
      <c r="I714" s="120"/>
      <c r="J714" s="120"/>
      <c r="K714" s="120">
        <v>1</v>
      </c>
      <c r="L714" s="10" t="s">
        <v>1226</v>
      </c>
      <c r="M714" s="11" t="s">
        <v>153</v>
      </c>
      <c r="N714" s="11" t="s">
        <v>153</v>
      </c>
    </row>
    <row r="715" spans="1:14">
      <c r="A715" s="4">
        <v>29</v>
      </c>
      <c r="B715" s="7" t="s">
        <v>1123</v>
      </c>
      <c r="C715" s="12" t="s">
        <v>1217</v>
      </c>
      <c r="D715" s="12" t="s">
        <v>1238</v>
      </c>
      <c r="E715" s="13" t="s">
        <v>494</v>
      </c>
      <c r="F715" s="119">
        <v>39263</v>
      </c>
      <c r="G715" s="120"/>
      <c r="H715" s="120"/>
      <c r="I715" s="120"/>
      <c r="J715" s="120"/>
      <c r="K715" s="120">
        <v>1</v>
      </c>
      <c r="L715" s="10" t="s">
        <v>391</v>
      </c>
      <c r="M715" s="11" t="s">
        <v>153</v>
      </c>
      <c r="N715" s="11" t="s">
        <v>153</v>
      </c>
    </row>
    <row r="716" spans="1:14">
      <c r="A716" s="4">
        <v>30</v>
      </c>
      <c r="B716" s="7" t="s">
        <v>1123</v>
      </c>
      <c r="C716" s="12" t="s">
        <v>1213</v>
      </c>
      <c r="D716" s="12" t="s">
        <v>1214</v>
      </c>
      <c r="E716" s="13" t="s">
        <v>1073</v>
      </c>
      <c r="F716" s="119">
        <v>39234</v>
      </c>
      <c r="G716" s="120"/>
      <c r="H716" s="120"/>
      <c r="I716" s="120">
        <v>1</v>
      </c>
      <c r="J716" s="120"/>
      <c r="K716" s="120"/>
      <c r="L716" s="10" t="s">
        <v>1069</v>
      </c>
      <c r="M716" s="11" t="s">
        <v>153</v>
      </c>
      <c r="N716" s="11" t="s">
        <v>153</v>
      </c>
    </row>
    <row r="717" spans="1:14">
      <c r="A717" s="4">
        <v>31</v>
      </c>
      <c r="B717" s="7" t="s">
        <v>1123</v>
      </c>
      <c r="C717" s="12" t="s">
        <v>1217</v>
      </c>
      <c r="D717" s="12" t="s">
        <v>1238</v>
      </c>
      <c r="E717" s="13" t="s">
        <v>1074</v>
      </c>
      <c r="F717" s="119">
        <v>39258</v>
      </c>
      <c r="G717" s="120"/>
      <c r="H717" s="120"/>
      <c r="I717" s="120">
        <v>1</v>
      </c>
      <c r="J717" s="120"/>
      <c r="K717" s="120"/>
      <c r="L717" s="10" t="s">
        <v>1069</v>
      </c>
      <c r="M717" s="11" t="s">
        <v>153</v>
      </c>
      <c r="N717" s="11" t="s">
        <v>153</v>
      </c>
    </row>
    <row r="718" spans="1:14">
      <c r="A718" s="4">
        <v>32</v>
      </c>
      <c r="B718" s="7" t="s">
        <v>1123</v>
      </c>
      <c r="C718" s="12" t="s">
        <v>167</v>
      </c>
      <c r="D718" s="12" t="s">
        <v>1220</v>
      </c>
      <c r="E718" s="13" t="s">
        <v>1075</v>
      </c>
      <c r="F718" s="119">
        <v>39276</v>
      </c>
      <c r="G718" s="120"/>
      <c r="H718" s="120"/>
      <c r="I718" s="120">
        <v>1</v>
      </c>
      <c r="J718" s="120"/>
      <c r="K718" s="120"/>
      <c r="L718" s="10" t="s">
        <v>1069</v>
      </c>
      <c r="M718" s="11" t="s">
        <v>153</v>
      </c>
      <c r="N718" s="11" t="s">
        <v>153</v>
      </c>
    </row>
    <row r="719" spans="1:14">
      <c r="A719" s="4">
        <v>33</v>
      </c>
      <c r="B719" s="7" t="s">
        <v>1123</v>
      </c>
      <c r="C719" s="12" t="s">
        <v>167</v>
      </c>
      <c r="D719" s="12" t="s">
        <v>1220</v>
      </c>
      <c r="E719" s="13" t="s">
        <v>1076</v>
      </c>
      <c r="F719" s="119">
        <v>39278</v>
      </c>
      <c r="G719" s="120"/>
      <c r="H719" s="120"/>
      <c r="I719" s="120"/>
      <c r="J719" s="120"/>
      <c r="K719" s="120">
        <v>1</v>
      </c>
      <c r="L719" s="10" t="s">
        <v>1077</v>
      </c>
      <c r="M719" s="11" t="s">
        <v>153</v>
      </c>
      <c r="N719" s="11" t="s">
        <v>153</v>
      </c>
    </row>
    <row r="720" spans="1:14">
      <c r="A720" s="4">
        <v>34</v>
      </c>
      <c r="B720" s="7" t="s">
        <v>1123</v>
      </c>
      <c r="C720" s="12" t="s">
        <v>167</v>
      </c>
      <c r="D720" s="12" t="s">
        <v>1220</v>
      </c>
      <c r="E720" s="13" t="s">
        <v>1078</v>
      </c>
      <c r="F720" s="119">
        <v>39294</v>
      </c>
      <c r="G720" s="120"/>
      <c r="H720" s="120"/>
      <c r="I720" s="120">
        <v>1</v>
      </c>
      <c r="J720" s="120"/>
      <c r="K720" s="120"/>
      <c r="L720" s="10" t="s">
        <v>1077</v>
      </c>
      <c r="M720" s="11" t="s">
        <v>153</v>
      </c>
      <c r="N720" s="11" t="s">
        <v>153</v>
      </c>
    </row>
    <row r="721" spans="1:14">
      <c r="A721" s="4">
        <v>35</v>
      </c>
      <c r="B721" s="7" t="s">
        <v>1123</v>
      </c>
      <c r="C721" s="12" t="s">
        <v>167</v>
      </c>
      <c r="D721" s="12" t="s">
        <v>1220</v>
      </c>
      <c r="E721" s="13" t="s">
        <v>1079</v>
      </c>
      <c r="F721" s="119">
        <v>39298</v>
      </c>
      <c r="G721" s="120"/>
      <c r="H721" s="120"/>
      <c r="I721" s="120">
        <v>1</v>
      </c>
      <c r="J721" s="120"/>
      <c r="K721" s="120"/>
      <c r="L721" s="10" t="s">
        <v>1069</v>
      </c>
      <c r="M721" s="11" t="s">
        <v>153</v>
      </c>
      <c r="N721" s="11" t="s">
        <v>153</v>
      </c>
    </row>
    <row r="722" spans="1:14">
      <c r="A722" s="4">
        <v>36</v>
      </c>
      <c r="B722" s="7" t="s">
        <v>1123</v>
      </c>
      <c r="C722" s="12" t="s">
        <v>167</v>
      </c>
      <c r="D722" s="12" t="s">
        <v>1210</v>
      </c>
      <c r="E722" s="13" t="s">
        <v>1080</v>
      </c>
      <c r="F722" s="119">
        <v>39297</v>
      </c>
      <c r="G722" s="120"/>
      <c r="H722" s="120">
        <v>1</v>
      </c>
      <c r="I722" s="120"/>
      <c r="J722" s="120"/>
      <c r="K722" s="120"/>
      <c r="L722" s="10" t="s">
        <v>1081</v>
      </c>
      <c r="M722" s="11" t="s">
        <v>1082</v>
      </c>
      <c r="N722" s="11"/>
    </row>
    <row r="723" spans="1:14">
      <c r="A723" s="4">
        <v>37</v>
      </c>
      <c r="B723" s="7" t="s">
        <v>1123</v>
      </c>
      <c r="C723" s="12" t="s">
        <v>1213</v>
      </c>
      <c r="D723" s="12" t="s">
        <v>1083</v>
      </c>
      <c r="E723" s="13" t="s">
        <v>1084</v>
      </c>
      <c r="F723" s="119">
        <v>39295</v>
      </c>
      <c r="G723" s="120"/>
      <c r="H723" s="120"/>
      <c r="I723" s="120"/>
      <c r="J723" s="120"/>
      <c r="K723" s="120">
        <v>1</v>
      </c>
      <c r="L723" s="10" t="s">
        <v>1226</v>
      </c>
      <c r="M723" s="11"/>
      <c r="N723" s="11"/>
    </row>
    <row r="724" spans="1:14">
      <c r="A724" s="4">
        <v>38</v>
      </c>
      <c r="B724" s="7" t="s">
        <v>1123</v>
      </c>
      <c r="C724" s="12" t="s">
        <v>1217</v>
      </c>
      <c r="D724" s="12" t="s">
        <v>1085</v>
      </c>
      <c r="E724" s="13" t="s">
        <v>1086</v>
      </c>
      <c r="F724" s="119">
        <v>39302</v>
      </c>
      <c r="G724" s="120"/>
      <c r="H724" s="120"/>
      <c r="I724" s="120">
        <v>1</v>
      </c>
      <c r="J724" s="120"/>
      <c r="K724" s="120"/>
      <c r="L724" s="10" t="s">
        <v>1069</v>
      </c>
      <c r="M724" s="11" t="s">
        <v>153</v>
      </c>
      <c r="N724" s="11" t="s">
        <v>153</v>
      </c>
    </row>
    <row r="725" spans="1:14">
      <c r="A725" s="4">
        <v>39</v>
      </c>
      <c r="B725" s="7" t="s">
        <v>1123</v>
      </c>
      <c r="C725" s="12" t="s">
        <v>1217</v>
      </c>
      <c r="D725" s="12" t="s">
        <v>1818</v>
      </c>
      <c r="E725" s="13" t="s">
        <v>1087</v>
      </c>
      <c r="F725" s="119">
        <v>39308</v>
      </c>
      <c r="G725" s="120"/>
      <c r="H725" s="120"/>
      <c r="I725" s="120">
        <v>1</v>
      </c>
      <c r="J725" s="120"/>
      <c r="K725" s="120"/>
      <c r="L725" s="10" t="s">
        <v>1088</v>
      </c>
      <c r="M725" s="11" t="s">
        <v>153</v>
      </c>
      <c r="N725" s="11" t="s">
        <v>153</v>
      </c>
    </row>
    <row r="726" spans="1:14">
      <c r="A726" s="4">
        <v>40</v>
      </c>
      <c r="B726" s="7" t="s">
        <v>1123</v>
      </c>
      <c r="C726" s="12" t="s">
        <v>1213</v>
      </c>
      <c r="D726" s="12" t="s">
        <v>1236</v>
      </c>
      <c r="E726" s="13" t="s">
        <v>1089</v>
      </c>
      <c r="F726" s="119">
        <v>39297</v>
      </c>
      <c r="G726" s="120"/>
      <c r="H726" s="120"/>
      <c r="I726" s="120"/>
      <c r="J726" s="120"/>
      <c r="K726" s="120">
        <v>1</v>
      </c>
      <c r="L726" s="10" t="s">
        <v>1090</v>
      </c>
      <c r="M726" s="11" t="s">
        <v>153</v>
      </c>
      <c r="N726" s="11" t="s">
        <v>153</v>
      </c>
    </row>
    <row r="727" spans="1:14" ht="25.5">
      <c r="A727" s="4">
        <v>41</v>
      </c>
      <c r="B727" s="7" t="s">
        <v>1123</v>
      </c>
      <c r="C727" s="12" t="s">
        <v>167</v>
      </c>
      <c r="D727" s="12" t="s">
        <v>1223</v>
      </c>
      <c r="E727" s="13" t="s">
        <v>1091</v>
      </c>
      <c r="F727" s="119">
        <v>39322</v>
      </c>
      <c r="G727" s="120"/>
      <c r="H727" s="120"/>
      <c r="I727" s="120">
        <v>1</v>
      </c>
      <c r="J727" s="120"/>
      <c r="K727" s="120"/>
      <c r="L727" s="10" t="s">
        <v>1092</v>
      </c>
      <c r="M727" s="11" t="s">
        <v>153</v>
      </c>
      <c r="N727" s="11" t="s">
        <v>153</v>
      </c>
    </row>
    <row r="728" spans="1:14">
      <c r="A728" s="4">
        <v>42</v>
      </c>
      <c r="B728" s="7" t="s">
        <v>1123</v>
      </c>
      <c r="C728" s="12" t="s">
        <v>167</v>
      </c>
      <c r="D728" s="12" t="s">
        <v>1227</v>
      </c>
      <c r="E728" s="13" t="s">
        <v>1093</v>
      </c>
      <c r="F728" s="119">
        <v>39273</v>
      </c>
      <c r="G728" s="120"/>
      <c r="H728" s="120"/>
      <c r="I728" s="120"/>
      <c r="J728" s="120">
        <v>1</v>
      </c>
      <c r="K728" s="120"/>
      <c r="L728" s="10" t="s">
        <v>1822</v>
      </c>
      <c r="M728" s="11" t="s">
        <v>153</v>
      </c>
      <c r="N728" s="11" t="s">
        <v>153</v>
      </c>
    </row>
    <row r="729" spans="1:14">
      <c r="A729" s="4">
        <v>43</v>
      </c>
      <c r="B729" s="7" t="s">
        <v>1123</v>
      </c>
      <c r="C729" s="12" t="s">
        <v>167</v>
      </c>
      <c r="D729" s="12" t="s">
        <v>170</v>
      </c>
      <c r="E729" s="13" t="s">
        <v>1094</v>
      </c>
      <c r="F729" s="119">
        <v>39265</v>
      </c>
      <c r="G729" s="120"/>
      <c r="H729" s="120"/>
      <c r="I729" s="120"/>
      <c r="J729" s="120"/>
      <c r="K729" s="120">
        <v>1</v>
      </c>
      <c r="L729" s="10" t="s">
        <v>394</v>
      </c>
      <c r="M729" s="11" t="s">
        <v>153</v>
      </c>
      <c r="N729" s="11" t="s">
        <v>153</v>
      </c>
    </row>
    <row r="730" spans="1:14">
      <c r="A730" s="4">
        <v>44</v>
      </c>
      <c r="B730" s="7" t="s">
        <v>1123</v>
      </c>
      <c r="C730" s="12" t="s">
        <v>167</v>
      </c>
      <c r="D730" s="12" t="s">
        <v>1220</v>
      </c>
      <c r="E730" s="13" t="s">
        <v>1095</v>
      </c>
      <c r="F730" s="119">
        <v>39321</v>
      </c>
      <c r="G730" s="120"/>
      <c r="H730" s="120"/>
      <c r="I730" s="120"/>
      <c r="J730" s="120"/>
      <c r="K730" s="120">
        <v>1</v>
      </c>
      <c r="L730" s="10" t="s">
        <v>1077</v>
      </c>
      <c r="M730" s="11" t="s">
        <v>153</v>
      </c>
      <c r="N730" s="11" t="s">
        <v>153</v>
      </c>
    </row>
    <row r="731" spans="1:14">
      <c r="A731" s="4">
        <v>45</v>
      </c>
      <c r="B731" s="7" t="s">
        <v>1123</v>
      </c>
      <c r="C731" s="12" t="s">
        <v>1217</v>
      </c>
      <c r="D731" s="12" t="s">
        <v>1096</v>
      </c>
      <c r="E731" s="13" t="s">
        <v>1097</v>
      </c>
      <c r="F731" s="119">
        <v>39292</v>
      </c>
      <c r="G731" s="120"/>
      <c r="H731" s="120"/>
      <c r="I731" s="120"/>
      <c r="J731" s="120"/>
      <c r="K731" s="120">
        <v>1</v>
      </c>
      <c r="L731" s="10" t="s">
        <v>391</v>
      </c>
      <c r="M731" s="11" t="s">
        <v>153</v>
      </c>
      <c r="N731" s="11" t="s">
        <v>153</v>
      </c>
    </row>
    <row r="732" spans="1:14">
      <c r="A732" s="4">
        <v>46</v>
      </c>
      <c r="B732" s="7" t="s">
        <v>1123</v>
      </c>
      <c r="C732" s="12" t="s">
        <v>167</v>
      </c>
      <c r="D732" s="12" t="s">
        <v>1220</v>
      </c>
      <c r="E732" s="13" t="s">
        <v>1098</v>
      </c>
      <c r="F732" s="119">
        <v>39335</v>
      </c>
      <c r="G732" s="120"/>
      <c r="H732" s="120"/>
      <c r="I732" s="120"/>
      <c r="J732" s="120"/>
      <c r="K732" s="120">
        <v>1</v>
      </c>
      <c r="L732" s="10" t="s">
        <v>1090</v>
      </c>
      <c r="M732" s="11" t="s">
        <v>153</v>
      </c>
      <c r="N732" s="11" t="s">
        <v>153</v>
      </c>
    </row>
    <row r="733" spans="1:14" ht="25.5">
      <c r="A733" s="4">
        <v>47</v>
      </c>
      <c r="B733" s="7" t="s">
        <v>1123</v>
      </c>
      <c r="C733" s="12" t="s">
        <v>1213</v>
      </c>
      <c r="D733" s="12" t="s">
        <v>1099</v>
      </c>
      <c r="E733" s="13" t="s">
        <v>1100</v>
      </c>
      <c r="F733" s="119">
        <v>39350</v>
      </c>
      <c r="G733" s="120"/>
      <c r="H733" s="120"/>
      <c r="I733" s="120"/>
      <c r="J733" s="120"/>
      <c r="K733" s="120">
        <v>1</v>
      </c>
      <c r="L733" s="10" t="s">
        <v>1101</v>
      </c>
      <c r="M733" s="11" t="s">
        <v>153</v>
      </c>
      <c r="N733" s="11" t="s">
        <v>153</v>
      </c>
    </row>
    <row r="734" spans="1:14" ht="25.5">
      <c r="A734" s="4">
        <v>48</v>
      </c>
      <c r="B734" s="7" t="s">
        <v>1123</v>
      </c>
      <c r="C734" s="12" t="s">
        <v>1213</v>
      </c>
      <c r="D734" s="12" t="s">
        <v>1231</v>
      </c>
      <c r="E734" s="13" t="s">
        <v>1102</v>
      </c>
      <c r="F734" s="119">
        <v>39337</v>
      </c>
      <c r="G734" s="120"/>
      <c r="H734" s="120"/>
      <c r="I734" s="120">
        <v>1</v>
      </c>
      <c r="J734" s="120"/>
      <c r="K734" s="120"/>
      <c r="L734" s="10" t="s">
        <v>1103</v>
      </c>
      <c r="M734" s="11" t="s">
        <v>153</v>
      </c>
      <c r="N734" s="11" t="s">
        <v>153</v>
      </c>
    </row>
    <row r="735" spans="1:14">
      <c r="A735" s="4">
        <v>49</v>
      </c>
      <c r="B735" s="7" t="s">
        <v>1123</v>
      </c>
      <c r="C735" s="12" t="s">
        <v>1213</v>
      </c>
      <c r="D735" s="12" t="s">
        <v>1231</v>
      </c>
      <c r="E735" s="13" t="s">
        <v>1104</v>
      </c>
      <c r="F735" s="119">
        <v>39354</v>
      </c>
      <c r="G735" s="120"/>
      <c r="H735" s="120"/>
      <c r="I735" s="120"/>
      <c r="J735" s="120"/>
      <c r="K735" s="120">
        <v>1</v>
      </c>
      <c r="L735" s="10" t="s">
        <v>394</v>
      </c>
      <c r="M735" s="11" t="s">
        <v>153</v>
      </c>
      <c r="N735" s="11" t="s">
        <v>153</v>
      </c>
    </row>
    <row r="736" spans="1:14">
      <c r="A736" s="4">
        <v>50</v>
      </c>
      <c r="B736" s="7" t="s">
        <v>1123</v>
      </c>
      <c r="C736" s="12" t="s">
        <v>1213</v>
      </c>
      <c r="D736" s="12" t="s">
        <v>1083</v>
      </c>
      <c r="E736" s="13" t="s">
        <v>1105</v>
      </c>
      <c r="F736" s="119">
        <v>39353</v>
      </c>
      <c r="G736" s="120"/>
      <c r="H736" s="120"/>
      <c r="I736" s="120"/>
      <c r="J736" s="120"/>
      <c r="K736" s="120">
        <v>1</v>
      </c>
      <c r="L736" s="10" t="s">
        <v>394</v>
      </c>
      <c r="M736" s="11" t="s">
        <v>153</v>
      </c>
      <c r="N736" s="11" t="s">
        <v>153</v>
      </c>
    </row>
    <row r="737" spans="1:14">
      <c r="A737" s="4">
        <v>51</v>
      </c>
      <c r="B737" s="7" t="s">
        <v>1123</v>
      </c>
      <c r="C737" s="12" t="s">
        <v>1217</v>
      </c>
      <c r="D737" s="12" t="s">
        <v>1818</v>
      </c>
      <c r="E737" s="13" t="s">
        <v>1106</v>
      </c>
      <c r="F737" s="119">
        <v>39349</v>
      </c>
      <c r="G737" s="120"/>
      <c r="H737" s="120"/>
      <c r="I737" s="120"/>
      <c r="J737" s="120"/>
      <c r="K737" s="120">
        <v>1</v>
      </c>
      <c r="L737" s="10" t="s">
        <v>394</v>
      </c>
      <c r="M737" s="11" t="s">
        <v>153</v>
      </c>
      <c r="N737" s="11" t="s">
        <v>153</v>
      </c>
    </row>
    <row r="738" spans="1:14">
      <c r="A738" s="4">
        <v>52</v>
      </c>
      <c r="B738" s="7" t="s">
        <v>1123</v>
      </c>
      <c r="C738" s="12" t="s">
        <v>1217</v>
      </c>
      <c r="D738" s="12" t="s">
        <v>1096</v>
      </c>
      <c r="E738" s="13" t="s">
        <v>1107</v>
      </c>
      <c r="F738" s="119">
        <v>39323</v>
      </c>
      <c r="G738" s="120"/>
      <c r="H738" s="120"/>
      <c r="I738" s="120"/>
      <c r="J738" s="120"/>
      <c r="K738" s="120">
        <v>1</v>
      </c>
      <c r="L738" s="10" t="s">
        <v>394</v>
      </c>
      <c r="M738" s="11" t="s">
        <v>153</v>
      </c>
      <c r="N738" s="11" t="s">
        <v>153</v>
      </c>
    </row>
    <row r="739" spans="1:14">
      <c r="A739" s="4">
        <v>53</v>
      </c>
      <c r="B739" s="7" t="s">
        <v>1123</v>
      </c>
      <c r="C739" s="12" t="s">
        <v>167</v>
      </c>
      <c r="D739" s="12" t="s">
        <v>1220</v>
      </c>
      <c r="E739" s="13" t="s">
        <v>1108</v>
      </c>
      <c r="F739" s="119">
        <v>39344</v>
      </c>
      <c r="G739" s="120"/>
      <c r="H739" s="120"/>
      <c r="I739" s="120"/>
      <c r="J739" s="120">
        <v>1</v>
      </c>
      <c r="K739" s="120"/>
      <c r="L739" s="10" t="s">
        <v>1109</v>
      </c>
      <c r="M739" s="11" t="s">
        <v>1110</v>
      </c>
      <c r="N739" s="11"/>
    </row>
    <row r="740" spans="1:14">
      <c r="A740" s="4">
        <v>54</v>
      </c>
      <c r="B740" s="7" t="s">
        <v>1123</v>
      </c>
      <c r="C740" s="12" t="s">
        <v>167</v>
      </c>
      <c r="D740" s="12" t="s">
        <v>170</v>
      </c>
      <c r="E740" s="13" t="s">
        <v>1111</v>
      </c>
      <c r="F740" s="119">
        <v>39347</v>
      </c>
      <c r="G740" s="120"/>
      <c r="H740" s="120"/>
      <c r="I740" s="120">
        <v>1</v>
      </c>
      <c r="J740" s="120"/>
      <c r="K740" s="120"/>
      <c r="L740" s="10" t="s">
        <v>1069</v>
      </c>
      <c r="M740" s="11"/>
      <c r="N740" s="11"/>
    </row>
    <row r="741" spans="1:14" ht="25.5">
      <c r="A741" s="4">
        <v>55</v>
      </c>
      <c r="B741" s="7" t="s">
        <v>1123</v>
      </c>
      <c r="C741" s="12" t="s">
        <v>167</v>
      </c>
      <c r="D741" s="12" t="s">
        <v>1220</v>
      </c>
      <c r="E741" s="13" t="s">
        <v>1112</v>
      </c>
      <c r="F741" s="119">
        <v>39348</v>
      </c>
      <c r="G741" s="120"/>
      <c r="H741" s="120"/>
      <c r="I741" s="120"/>
      <c r="J741" s="120"/>
      <c r="K741" s="120">
        <v>1</v>
      </c>
      <c r="L741" s="10" t="s">
        <v>1090</v>
      </c>
      <c r="M741" s="11"/>
      <c r="N741" s="11"/>
    </row>
    <row r="742" spans="1:14" ht="25.5">
      <c r="A742" s="4">
        <v>56</v>
      </c>
      <c r="B742" s="7" t="s">
        <v>1123</v>
      </c>
      <c r="C742" s="12" t="s">
        <v>167</v>
      </c>
      <c r="D742" s="12" t="s">
        <v>1227</v>
      </c>
      <c r="E742" s="13" t="s">
        <v>1113</v>
      </c>
      <c r="F742" s="119">
        <v>39358</v>
      </c>
      <c r="G742" s="120"/>
      <c r="H742" s="120"/>
      <c r="I742" s="120">
        <v>1</v>
      </c>
      <c r="J742" s="120"/>
      <c r="K742" s="120"/>
      <c r="L742" s="10" t="s">
        <v>1324</v>
      </c>
      <c r="M742" s="11"/>
      <c r="N742" s="11"/>
    </row>
    <row r="743" spans="1:14">
      <c r="A743" s="4">
        <v>57</v>
      </c>
      <c r="B743" s="7" t="s">
        <v>1123</v>
      </c>
      <c r="C743" s="12" t="s">
        <v>167</v>
      </c>
      <c r="D743" s="12" t="s">
        <v>1220</v>
      </c>
      <c r="E743" s="13" t="s">
        <v>1325</v>
      </c>
      <c r="F743" s="119">
        <v>39358</v>
      </c>
      <c r="G743" s="120"/>
      <c r="H743" s="120"/>
      <c r="I743" s="120"/>
      <c r="J743" s="120">
        <v>1</v>
      </c>
      <c r="K743" s="120"/>
      <c r="L743" s="10" t="s">
        <v>738</v>
      </c>
      <c r="M743" s="11"/>
      <c r="N743" s="11"/>
    </row>
    <row r="744" spans="1:14" ht="25.5">
      <c r="A744" s="4">
        <v>58</v>
      </c>
      <c r="B744" s="7" t="s">
        <v>1123</v>
      </c>
      <c r="C744" s="12" t="s">
        <v>167</v>
      </c>
      <c r="D744" s="12" t="s">
        <v>1220</v>
      </c>
      <c r="E744" s="13" t="s">
        <v>1326</v>
      </c>
      <c r="F744" s="119">
        <v>39366</v>
      </c>
      <c r="G744" s="120"/>
      <c r="H744" s="120"/>
      <c r="I744" s="120"/>
      <c r="J744" s="120"/>
      <c r="K744" s="120">
        <v>1</v>
      </c>
      <c r="L744" s="10" t="s">
        <v>738</v>
      </c>
      <c r="M744" s="11"/>
      <c r="N744" s="11"/>
    </row>
    <row r="745" spans="1:14">
      <c r="A745" s="4">
        <v>59</v>
      </c>
      <c r="B745" s="7" t="s">
        <v>1123</v>
      </c>
      <c r="C745" s="12" t="s">
        <v>1217</v>
      </c>
      <c r="D745" s="12" t="s">
        <v>1085</v>
      </c>
      <c r="E745" s="13" t="s">
        <v>1327</v>
      </c>
      <c r="F745" s="119">
        <v>39360</v>
      </c>
      <c r="G745" s="120">
        <v>1</v>
      </c>
      <c r="H745" s="120"/>
      <c r="I745" s="120"/>
      <c r="J745" s="120"/>
      <c r="K745" s="120"/>
      <c r="L745" s="10" t="s">
        <v>1328</v>
      </c>
      <c r="M745" s="11"/>
      <c r="N745" s="11"/>
    </row>
    <row r="746" spans="1:14">
      <c r="A746" s="4">
        <v>60</v>
      </c>
      <c r="B746" s="7" t="s">
        <v>1123</v>
      </c>
      <c r="C746" s="12" t="s">
        <v>1213</v>
      </c>
      <c r="D746" s="12" t="s">
        <v>1083</v>
      </c>
      <c r="E746" s="13" t="s">
        <v>1329</v>
      </c>
      <c r="F746" s="119">
        <v>39353</v>
      </c>
      <c r="G746" s="120"/>
      <c r="H746" s="120"/>
      <c r="I746" s="120"/>
      <c r="J746" s="120"/>
      <c r="K746" s="120">
        <v>1</v>
      </c>
      <c r="L746" s="10" t="s">
        <v>1330</v>
      </c>
      <c r="M746" s="11"/>
      <c r="N746" s="11"/>
    </row>
    <row r="747" spans="1:14">
      <c r="A747" s="4">
        <v>61</v>
      </c>
      <c r="B747" s="145" t="s">
        <v>1123</v>
      </c>
      <c r="C747" s="8" t="s">
        <v>167</v>
      </c>
      <c r="D747" s="8" t="s">
        <v>170</v>
      </c>
      <c r="E747" s="6" t="s">
        <v>1331</v>
      </c>
      <c r="F747" s="117">
        <v>39394</v>
      </c>
      <c r="G747" s="6"/>
      <c r="H747" s="6"/>
      <c r="I747" s="6"/>
      <c r="J747" s="6"/>
      <c r="K747" s="6">
        <v>1</v>
      </c>
      <c r="L747" s="11" t="s">
        <v>1494</v>
      </c>
      <c r="M747" s="6"/>
      <c r="N747" s="11"/>
    </row>
    <row r="748" spans="1:14" ht="25.5">
      <c r="A748" s="4">
        <v>62</v>
      </c>
      <c r="B748" s="145" t="s">
        <v>1123</v>
      </c>
      <c r="C748" s="12" t="s">
        <v>1213</v>
      </c>
      <c r="D748" s="8" t="s">
        <v>1236</v>
      </c>
      <c r="E748" s="6" t="s">
        <v>1495</v>
      </c>
      <c r="F748" s="117">
        <v>39394</v>
      </c>
      <c r="G748" s="6"/>
      <c r="H748" s="6"/>
      <c r="I748" s="6"/>
      <c r="J748" s="6"/>
      <c r="K748" s="6">
        <v>1</v>
      </c>
      <c r="L748" s="11" t="s">
        <v>1090</v>
      </c>
      <c r="M748" s="6"/>
      <c r="N748" s="11"/>
    </row>
    <row r="749" spans="1:14" ht="51">
      <c r="A749" s="4">
        <v>63</v>
      </c>
      <c r="B749" s="7" t="s">
        <v>1123</v>
      </c>
      <c r="C749" s="12" t="s">
        <v>1217</v>
      </c>
      <c r="D749" s="12" t="s">
        <v>1240</v>
      </c>
      <c r="E749" s="6" t="s">
        <v>1496</v>
      </c>
      <c r="F749" s="117">
        <v>39405</v>
      </c>
      <c r="G749" s="6"/>
      <c r="H749" s="6">
        <v>1</v>
      </c>
      <c r="I749" s="6"/>
      <c r="J749" s="6"/>
      <c r="K749" s="6"/>
      <c r="L749" s="11" t="s">
        <v>1497</v>
      </c>
      <c r="M749" s="6"/>
      <c r="N749" s="11"/>
    </row>
    <row r="750" spans="1:14" ht="25.5">
      <c r="A750" s="4">
        <v>64</v>
      </c>
      <c r="B750" s="7" t="s">
        <v>1123</v>
      </c>
      <c r="C750" s="8" t="s">
        <v>167</v>
      </c>
      <c r="D750" s="8" t="s">
        <v>1220</v>
      </c>
      <c r="E750" s="6" t="s">
        <v>461</v>
      </c>
      <c r="F750" s="117">
        <v>39632</v>
      </c>
      <c r="G750" s="6"/>
      <c r="H750" s="6"/>
      <c r="I750" s="6">
        <v>1</v>
      </c>
      <c r="J750" s="6"/>
      <c r="K750" s="6"/>
      <c r="L750" s="11" t="s">
        <v>462</v>
      </c>
      <c r="M750" s="6" t="s">
        <v>153</v>
      </c>
      <c r="N750" s="11" t="s">
        <v>153</v>
      </c>
    </row>
    <row r="751" spans="1:14" ht="25.5">
      <c r="A751" s="4">
        <v>65</v>
      </c>
      <c r="B751" s="7" t="s">
        <v>1123</v>
      </c>
      <c r="C751" s="8" t="s">
        <v>167</v>
      </c>
      <c r="D751" s="8" t="s">
        <v>168</v>
      </c>
      <c r="E751" s="6" t="s">
        <v>463</v>
      </c>
      <c r="F751" s="117" t="s">
        <v>464</v>
      </c>
      <c r="G751" s="6"/>
      <c r="H751" s="6">
        <v>1</v>
      </c>
      <c r="I751" s="6"/>
      <c r="J751" s="6"/>
      <c r="K751" s="6"/>
      <c r="L751" s="11" t="s">
        <v>465</v>
      </c>
      <c r="M751" s="6"/>
      <c r="N751" s="11" t="s">
        <v>466</v>
      </c>
    </row>
    <row r="752" spans="1:14" ht="25.5">
      <c r="A752" s="4">
        <v>66</v>
      </c>
      <c r="B752" s="7" t="s">
        <v>1123</v>
      </c>
      <c r="C752" s="8" t="s">
        <v>1217</v>
      </c>
      <c r="D752" s="8" t="s">
        <v>467</v>
      </c>
      <c r="E752" s="6" t="s">
        <v>468</v>
      </c>
      <c r="F752" s="117" t="s">
        <v>469</v>
      </c>
      <c r="G752" s="6"/>
      <c r="H752" s="6"/>
      <c r="I752" s="6">
        <v>1</v>
      </c>
      <c r="J752" s="6"/>
      <c r="K752" s="6"/>
      <c r="L752" s="11" t="s">
        <v>333</v>
      </c>
      <c r="M752" s="6" t="s">
        <v>153</v>
      </c>
      <c r="N752" s="11" t="s">
        <v>153</v>
      </c>
    </row>
    <row r="753" spans="1:14">
      <c r="A753" s="787" t="s">
        <v>395</v>
      </c>
      <c r="B753" s="787"/>
      <c r="C753" s="787"/>
      <c r="D753" s="787"/>
      <c r="E753" s="787"/>
      <c r="F753" s="787"/>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1:N1"/>
    <mergeCell ref="A3:A5"/>
    <mergeCell ref="B3:B5"/>
    <mergeCell ref="C3:C5"/>
    <mergeCell ref="D3:D5"/>
    <mergeCell ref="E3:E5"/>
    <mergeCell ref="F3:F5"/>
    <mergeCell ref="A2:L2"/>
    <mergeCell ref="M2:N2"/>
    <mergeCell ref="N3:N5"/>
    <mergeCell ref="A753:F753"/>
    <mergeCell ref="G3:K3"/>
    <mergeCell ref="L3:L5"/>
    <mergeCell ref="M3:M5"/>
    <mergeCell ref="G4:H4"/>
    <mergeCell ref="I4:J4"/>
    <mergeCell ref="K4:K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7"/>
  <sheetViews>
    <sheetView view="pageBreakPreview" topLeftCell="A28" zoomScale="70" zoomScaleSheetLayoutView="70" workbookViewId="0">
      <selection activeCell="G58" sqref="G58"/>
    </sheetView>
  </sheetViews>
  <sheetFormatPr defaultColWidth="25.7109375" defaultRowHeight="12.75"/>
  <cols>
    <col min="1" max="1" width="8.42578125" style="421" customWidth="1"/>
    <col min="2" max="2" width="36.5703125" style="421" customWidth="1"/>
    <col min="3" max="3" width="31.42578125" style="421" customWidth="1"/>
    <col min="4" max="5" width="25.7109375" style="421" customWidth="1"/>
    <col min="6" max="16384" width="25.7109375" style="421"/>
  </cols>
  <sheetData>
    <row r="1" spans="1:38" ht="33.6" customHeight="1">
      <c r="A1" s="799" t="s">
        <v>2042</v>
      </c>
      <c r="B1" s="799"/>
      <c r="C1" s="799"/>
      <c r="D1" s="799"/>
      <c r="E1" s="799"/>
      <c r="F1" s="799"/>
      <c r="G1" s="799"/>
      <c r="H1" s="799"/>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row>
    <row r="2" spans="1:38" ht="24.75" customHeight="1">
      <c r="A2" s="800" t="s">
        <v>2253</v>
      </c>
      <c r="B2" s="800"/>
      <c r="C2" s="800"/>
      <c r="D2" s="800"/>
      <c r="E2" s="800"/>
      <c r="F2" s="800"/>
      <c r="G2" s="800"/>
      <c r="H2" s="80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row>
    <row r="3" spans="1:38" ht="28.5" customHeight="1" thickBot="1">
      <c r="A3" s="801" t="s">
        <v>2131</v>
      </c>
      <c r="B3" s="801"/>
      <c r="C3" s="801"/>
      <c r="D3" s="801"/>
      <c r="E3" s="801"/>
      <c r="F3" s="801"/>
      <c r="G3" s="801"/>
      <c r="H3" s="801"/>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row>
    <row r="4" spans="1:38" ht="14.25">
      <c r="A4" s="802" t="s">
        <v>806</v>
      </c>
      <c r="B4" s="804" t="s">
        <v>2132</v>
      </c>
      <c r="C4" s="804" t="s">
        <v>2133</v>
      </c>
      <c r="D4" s="804" t="s">
        <v>2134</v>
      </c>
      <c r="E4" s="804"/>
      <c r="F4" s="804" t="s">
        <v>2135</v>
      </c>
      <c r="G4" s="804"/>
      <c r="H4" s="805"/>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row>
    <row r="5" spans="1:38" ht="13.9" customHeight="1">
      <c r="A5" s="803"/>
      <c r="B5" s="796"/>
      <c r="C5" s="796"/>
      <c r="D5" s="796"/>
      <c r="E5" s="796"/>
      <c r="F5" s="796"/>
      <c r="G5" s="796"/>
      <c r="H5" s="806"/>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row>
    <row r="6" spans="1:38" ht="14.25">
      <c r="A6" s="803"/>
      <c r="B6" s="796"/>
      <c r="C6" s="796"/>
      <c r="D6" s="796"/>
      <c r="E6" s="796"/>
      <c r="F6" s="796"/>
      <c r="G6" s="796"/>
      <c r="H6" s="806"/>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row>
    <row r="7" spans="1:38" ht="14.25">
      <c r="A7" s="803"/>
      <c r="B7" s="796"/>
      <c r="C7" s="796"/>
      <c r="D7" s="796" t="s">
        <v>2136</v>
      </c>
      <c r="E7" s="796" t="s">
        <v>2137</v>
      </c>
      <c r="F7" s="796" t="s">
        <v>2138</v>
      </c>
      <c r="G7" s="796" t="s">
        <v>2139</v>
      </c>
      <c r="H7" s="797" t="s">
        <v>2140</v>
      </c>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row>
    <row r="8" spans="1:38" ht="91.5" customHeight="1">
      <c r="A8" s="803"/>
      <c r="B8" s="796"/>
      <c r="C8" s="796"/>
      <c r="D8" s="796"/>
      <c r="E8" s="796"/>
      <c r="F8" s="796"/>
      <c r="G8" s="796"/>
      <c r="H8" s="797"/>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row>
    <row r="9" spans="1:38" ht="45">
      <c r="A9" s="451">
        <v>1</v>
      </c>
      <c r="B9" s="422" t="s">
        <v>2141</v>
      </c>
      <c r="C9" s="423" t="s">
        <v>2142</v>
      </c>
      <c r="D9" s="424" t="s">
        <v>280</v>
      </c>
      <c r="E9" s="424" t="s">
        <v>280</v>
      </c>
      <c r="F9" s="424" t="s">
        <v>280</v>
      </c>
      <c r="G9" s="424" t="s">
        <v>280</v>
      </c>
      <c r="H9" s="452" t="s">
        <v>280</v>
      </c>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row>
    <row r="10" spans="1:38" ht="120">
      <c r="A10" s="451">
        <v>2</v>
      </c>
      <c r="B10" s="423" t="s">
        <v>2143</v>
      </c>
      <c r="C10" s="423" t="s">
        <v>2144</v>
      </c>
      <c r="D10" s="424" t="s">
        <v>280</v>
      </c>
      <c r="E10" s="424" t="s">
        <v>280</v>
      </c>
      <c r="F10" s="424" t="s">
        <v>280</v>
      </c>
      <c r="G10" s="424" t="s">
        <v>280</v>
      </c>
      <c r="H10" s="452" t="s">
        <v>280</v>
      </c>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row>
    <row r="11" spans="1:38" ht="90">
      <c r="A11" s="451">
        <v>3</v>
      </c>
      <c r="B11" s="423" t="s">
        <v>2145</v>
      </c>
      <c r="C11" s="423" t="s">
        <v>2144</v>
      </c>
      <c r="D11" s="424" t="s">
        <v>280</v>
      </c>
      <c r="E11" s="424" t="s">
        <v>280</v>
      </c>
      <c r="F11" s="424" t="s">
        <v>280</v>
      </c>
      <c r="G11" s="424" t="s">
        <v>280</v>
      </c>
      <c r="H11" s="452" t="s">
        <v>280</v>
      </c>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row>
    <row r="12" spans="1:38" ht="90">
      <c r="A12" s="451">
        <v>4</v>
      </c>
      <c r="B12" s="423" t="s">
        <v>2146</v>
      </c>
      <c r="C12" s="423" t="s">
        <v>2144</v>
      </c>
      <c r="D12" s="424" t="s">
        <v>280</v>
      </c>
      <c r="E12" s="424" t="s">
        <v>280</v>
      </c>
      <c r="F12" s="424" t="s">
        <v>280</v>
      </c>
      <c r="G12" s="424" t="s">
        <v>280</v>
      </c>
      <c r="H12" s="452" t="s">
        <v>280</v>
      </c>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row>
    <row r="13" spans="1:38" ht="30">
      <c r="A13" s="451">
        <v>5</v>
      </c>
      <c r="B13" s="423" t="s">
        <v>2147</v>
      </c>
      <c r="C13" s="423" t="s">
        <v>2144</v>
      </c>
      <c r="D13" s="424" t="s">
        <v>280</v>
      </c>
      <c r="E13" s="424" t="s">
        <v>280</v>
      </c>
      <c r="F13" s="424" t="s">
        <v>280</v>
      </c>
      <c r="G13" s="424" t="s">
        <v>280</v>
      </c>
      <c r="H13" s="452" t="s">
        <v>280</v>
      </c>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row>
    <row r="14" spans="1:38" ht="30">
      <c r="A14" s="451">
        <v>6</v>
      </c>
      <c r="B14" s="423" t="s">
        <v>2148</v>
      </c>
      <c r="C14" s="795" t="s">
        <v>2144</v>
      </c>
      <c r="D14" s="424" t="s">
        <v>280</v>
      </c>
      <c r="E14" s="424" t="s">
        <v>280</v>
      </c>
      <c r="F14" s="424" t="s">
        <v>280</v>
      </c>
      <c r="G14" s="424" t="s">
        <v>280</v>
      </c>
      <c r="H14" s="452" t="s">
        <v>280</v>
      </c>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row>
    <row r="15" spans="1:38" ht="15">
      <c r="A15" s="451">
        <v>7</v>
      </c>
      <c r="B15" s="423" t="s">
        <v>2149</v>
      </c>
      <c r="C15" s="795"/>
      <c r="D15" s="424" t="s">
        <v>280</v>
      </c>
      <c r="E15" s="424" t="s">
        <v>280</v>
      </c>
      <c r="F15" s="424" t="s">
        <v>280</v>
      </c>
      <c r="G15" s="424" t="s">
        <v>280</v>
      </c>
      <c r="H15" s="452" t="s">
        <v>280</v>
      </c>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row>
    <row r="16" spans="1:38" ht="15">
      <c r="A16" s="451">
        <v>8</v>
      </c>
      <c r="B16" s="423" t="s">
        <v>2150</v>
      </c>
      <c r="C16" s="795"/>
      <c r="D16" s="424" t="s">
        <v>280</v>
      </c>
      <c r="E16" s="424" t="s">
        <v>280</v>
      </c>
      <c r="F16" s="424" t="s">
        <v>280</v>
      </c>
      <c r="G16" s="424" t="s">
        <v>280</v>
      </c>
      <c r="H16" s="452" t="s">
        <v>280</v>
      </c>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row>
    <row r="17" spans="1:38" ht="45">
      <c r="A17" s="451">
        <v>9</v>
      </c>
      <c r="B17" s="423" t="s">
        <v>2151</v>
      </c>
      <c r="C17" s="795"/>
      <c r="D17" s="424" t="s">
        <v>280</v>
      </c>
      <c r="E17" s="424" t="s">
        <v>280</v>
      </c>
      <c r="F17" s="424" t="s">
        <v>280</v>
      </c>
      <c r="G17" s="424" t="s">
        <v>280</v>
      </c>
      <c r="H17" s="452" t="s">
        <v>280</v>
      </c>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row>
    <row r="18" spans="1:38" ht="45">
      <c r="A18" s="451">
        <v>10</v>
      </c>
      <c r="B18" s="423" t="s">
        <v>2152</v>
      </c>
      <c r="C18" s="423" t="s">
        <v>2144</v>
      </c>
      <c r="D18" s="424" t="s">
        <v>280</v>
      </c>
      <c r="E18" s="424" t="s">
        <v>280</v>
      </c>
      <c r="F18" s="424" t="s">
        <v>280</v>
      </c>
      <c r="G18" s="424" t="s">
        <v>280</v>
      </c>
      <c r="H18" s="452" t="s">
        <v>280</v>
      </c>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row>
    <row r="19" spans="1:38" ht="45">
      <c r="A19" s="451">
        <v>11</v>
      </c>
      <c r="B19" s="422" t="s">
        <v>2153</v>
      </c>
      <c r="C19" s="423" t="s">
        <v>2144</v>
      </c>
      <c r="D19" s="424" t="s">
        <v>280</v>
      </c>
      <c r="E19" s="424" t="s">
        <v>280</v>
      </c>
      <c r="F19" s="424" t="s">
        <v>280</v>
      </c>
      <c r="G19" s="424" t="s">
        <v>280</v>
      </c>
      <c r="H19" s="452" t="s">
        <v>280</v>
      </c>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row>
    <row r="20" spans="1:38" ht="30">
      <c r="A20" s="451">
        <v>12</v>
      </c>
      <c r="B20" s="423" t="s">
        <v>2154</v>
      </c>
      <c r="C20" s="423" t="s">
        <v>2144</v>
      </c>
      <c r="D20" s="424" t="s">
        <v>280</v>
      </c>
      <c r="E20" s="424" t="s">
        <v>280</v>
      </c>
      <c r="F20" s="424" t="s">
        <v>280</v>
      </c>
      <c r="G20" s="424" t="s">
        <v>280</v>
      </c>
      <c r="H20" s="452" t="s">
        <v>280</v>
      </c>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row>
    <row r="21" spans="1:38" ht="105">
      <c r="A21" s="451">
        <v>13</v>
      </c>
      <c r="B21" s="423" t="s">
        <v>2155</v>
      </c>
      <c r="C21" s="423" t="s">
        <v>2156</v>
      </c>
      <c r="D21" s="424" t="s">
        <v>280</v>
      </c>
      <c r="E21" s="424" t="s">
        <v>280</v>
      </c>
      <c r="F21" s="424" t="s">
        <v>280</v>
      </c>
      <c r="G21" s="424" t="s">
        <v>280</v>
      </c>
      <c r="H21" s="452" t="s">
        <v>280</v>
      </c>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row>
    <row r="22" spans="1:38" ht="150">
      <c r="A22" s="451">
        <v>14</v>
      </c>
      <c r="B22" s="423" t="s">
        <v>2157</v>
      </c>
      <c r="C22" s="423" t="s">
        <v>2158</v>
      </c>
      <c r="D22" s="424" t="s">
        <v>280</v>
      </c>
      <c r="E22" s="424" t="s">
        <v>280</v>
      </c>
      <c r="F22" s="424" t="s">
        <v>280</v>
      </c>
      <c r="G22" s="424" t="s">
        <v>280</v>
      </c>
      <c r="H22" s="452" t="s">
        <v>280</v>
      </c>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row>
    <row r="23" spans="1:38" ht="30">
      <c r="A23" s="798">
        <v>15</v>
      </c>
      <c r="B23" s="795" t="s">
        <v>2159</v>
      </c>
      <c r="C23" s="423" t="s">
        <v>2160</v>
      </c>
      <c r="D23" s="424" t="s">
        <v>280</v>
      </c>
      <c r="E23" s="424" t="s">
        <v>280</v>
      </c>
      <c r="F23" s="424" t="s">
        <v>280</v>
      </c>
      <c r="G23" s="424" t="s">
        <v>280</v>
      </c>
      <c r="H23" s="452" t="s">
        <v>280</v>
      </c>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row>
    <row r="24" spans="1:38" ht="45">
      <c r="A24" s="798"/>
      <c r="B24" s="795"/>
      <c r="C24" s="423" t="s">
        <v>2161</v>
      </c>
      <c r="D24" s="424" t="s">
        <v>280</v>
      </c>
      <c r="E24" s="424" t="s">
        <v>280</v>
      </c>
      <c r="F24" s="424" t="s">
        <v>280</v>
      </c>
      <c r="G24" s="424" t="s">
        <v>280</v>
      </c>
      <c r="H24" s="452" t="s">
        <v>280</v>
      </c>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row>
    <row r="25" spans="1:38" ht="15">
      <c r="A25" s="798"/>
      <c r="B25" s="795"/>
      <c r="C25" s="423" t="s">
        <v>2162</v>
      </c>
      <c r="D25" s="424" t="s">
        <v>280</v>
      </c>
      <c r="E25" s="424" t="s">
        <v>280</v>
      </c>
      <c r="F25" s="424" t="s">
        <v>280</v>
      </c>
      <c r="G25" s="424" t="s">
        <v>280</v>
      </c>
      <c r="H25" s="452" t="s">
        <v>280</v>
      </c>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row>
    <row r="26" spans="1:38" ht="105">
      <c r="A26" s="451">
        <v>16</v>
      </c>
      <c r="B26" s="423" t="s">
        <v>2163</v>
      </c>
      <c r="C26" s="795" t="s">
        <v>2164</v>
      </c>
      <c r="D26" s="424" t="s">
        <v>280</v>
      </c>
      <c r="E26" s="424" t="s">
        <v>280</v>
      </c>
      <c r="F26" s="424" t="s">
        <v>280</v>
      </c>
      <c r="G26" s="424" t="s">
        <v>280</v>
      </c>
      <c r="H26" s="452" t="s">
        <v>280</v>
      </c>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row>
    <row r="27" spans="1:38" ht="45">
      <c r="A27" s="451">
        <v>17</v>
      </c>
      <c r="B27" s="423" t="s">
        <v>2165</v>
      </c>
      <c r="C27" s="795"/>
      <c r="D27" s="424" t="s">
        <v>280</v>
      </c>
      <c r="E27" s="424" t="s">
        <v>280</v>
      </c>
      <c r="F27" s="424" t="s">
        <v>280</v>
      </c>
      <c r="G27" s="424" t="s">
        <v>280</v>
      </c>
      <c r="H27" s="452" t="s">
        <v>280</v>
      </c>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row>
    <row r="28" spans="1:38" ht="30">
      <c r="A28" s="451">
        <v>18</v>
      </c>
      <c r="B28" s="423" t="s">
        <v>2166</v>
      </c>
      <c r="C28" s="795"/>
      <c r="D28" s="424" t="s">
        <v>280</v>
      </c>
      <c r="E28" s="424" t="s">
        <v>280</v>
      </c>
      <c r="F28" s="424" t="s">
        <v>280</v>
      </c>
      <c r="G28" s="424" t="s">
        <v>280</v>
      </c>
      <c r="H28" s="452" t="s">
        <v>280</v>
      </c>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row>
    <row r="29" spans="1:38" ht="40.9" customHeight="1">
      <c r="A29" s="451">
        <v>19</v>
      </c>
      <c r="B29" s="423" t="s">
        <v>2167</v>
      </c>
      <c r="C29" s="795"/>
      <c r="D29" s="424" t="s">
        <v>280</v>
      </c>
      <c r="E29" s="424" t="s">
        <v>280</v>
      </c>
      <c r="F29" s="424" t="s">
        <v>280</v>
      </c>
      <c r="G29" s="424" t="s">
        <v>280</v>
      </c>
      <c r="H29" s="452" t="s">
        <v>280</v>
      </c>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row>
    <row r="30" spans="1:38" ht="60">
      <c r="A30" s="451">
        <v>20</v>
      </c>
      <c r="B30" s="423" t="s">
        <v>2168</v>
      </c>
      <c r="C30" s="795"/>
      <c r="D30" s="424" t="s">
        <v>280</v>
      </c>
      <c r="E30" s="424" t="s">
        <v>280</v>
      </c>
      <c r="F30" s="424" t="s">
        <v>280</v>
      </c>
      <c r="G30" s="424" t="s">
        <v>280</v>
      </c>
      <c r="H30" s="452" t="s">
        <v>280</v>
      </c>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row>
    <row r="31" spans="1:38" ht="75">
      <c r="A31" s="451">
        <v>21</v>
      </c>
      <c r="B31" s="423" t="s">
        <v>2169</v>
      </c>
      <c r="C31" s="423" t="s">
        <v>2170</v>
      </c>
      <c r="D31" s="424" t="s">
        <v>280</v>
      </c>
      <c r="E31" s="424" t="s">
        <v>280</v>
      </c>
      <c r="F31" s="424" t="s">
        <v>280</v>
      </c>
      <c r="G31" s="424" t="s">
        <v>280</v>
      </c>
      <c r="H31" s="452" t="s">
        <v>280</v>
      </c>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row>
    <row r="32" spans="1:38" ht="60">
      <c r="A32" s="451">
        <v>22</v>
      </c>
      <c r="B32" s="423" t="s">
        <v>2171</v>
      </c>
      <c r="C32" s="423" t="s">
        <v>2172</v>
      </c>
      <c r="D32" s="424" t="s">
        <v>280</v>
      </c>
      <c r="E32" s="424" t="s">
        <v>280</v>
      </c>
      <c r="F32" s="424" t="s">
        <v>280</v>
      </c>
      <c r="G32" s="424" t="s">
        <v>280</v>
      </c>
      <c r="H32" s="452" t="s">
        <v>280</v>
      </c>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row>
    <row r="33" spans="1:38" ht="15">
      <c r="A33" s="451">
        <v>23</v>
      </c>
      <c r="B33" s="423" t="s">
        <v>2173</v>
      </c>
      <c r="C33" s="423" t="s">
        <v>2174</v>
      </c>
      <c r="D33" s="424" t="s">
        <v>280</v>
      </c>
      <c r="E33" s="424" t="s">
        <v>280</v>
      </c>
      <c r="F33" s="424" t="s">
        <v>280</v>
      </c>
      <c r="G33" s="424" t="s">
        <v>280</v>
      </c>
      <c r="H33" s="452" t="s">
        <v>280</v>
      </c>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row>
    <row r="34" spans="1:38" ht="45.75" thickBot="1">
      <c r="A34" s="453">
        <v>24</v>
      </c>
      <c r="B34" s="454" t="s">
        <v>2175</v>
      </c>
      <c r="C34" s="454" t="s">
        <v>2176</v>
      </c>
      <c r="D34" s="455" t="s">
        <v>280</v>
      </c>
      <c r="E34" s="455" t="s">
        <v>280</v>
      </c>
      <c r="F34" s="455" t="s">
        <v>280</v>
      </c>
      <c r="G34" s="455" t="s">
        <v>280</v>
      </c>
      <c r="H34" s="456" t="s">
        <v>280</v>
      </c>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row>
    <row r="35" spans="1:38" ht="14.25">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row>
    <row r="36" spans="1:38" ht="14.25">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row>
    <row r="37" spans="1:38" ht="14.25">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row>
    <row r="38" spans="1:38" ht="14.25">
      <c r="A38" s="420"/>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row>
    <row r="39" spans="1:38" ht="14.25">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row>
    <row r="40" spans="1:38" ht="14.25">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row>
    <row r="41" spans="1:38" ht="14.25">
      <c r="A41" s="420"/>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row>
    <row r="42" spans="1:38" ht="14.25">
      <c r="A42" s="420"/>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row>
    <row r="43" spans="1:38" ht="14.25">
      <c r="A43" s="420"/>
      <c r="B43" s="420"/>
      <c r="C43" s="420"/>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row>
    <row r="44" spans="1:38" ht="14.25">
      <c r="A44" s="420"/>
      <c r="B44" s="420"/>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row>
    <row r="45" spans="1:38" ht="14.25">
      <c r="A45" s="420"/>
      <c r="B45" s="420"/>
      <c r="C45" s="420"/>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row>
    <row r="46" spans="1:38" ht="14.25">
      <c r="A46" s="420"/>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row>
    <row r="47" spans="1:38" ht="14.25">
      <c r="A47" s="420"/>
      <c r="B47" s="420"/>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row>
    <row r="48" spans="1:38" ht="14.25">
      <c r="A48" s="420"/>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row>
    <row r="49" spans="1:38" ht="14.25">
      <c r="A49" s="420"/>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row>
    <row r="50" spans="1:38" ht="14.25">
      <c r="A50" s="420"/>
      <c r="B50" s="420"/>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row>
    <row r="51" spans="1:38" ht="14.25">
      <c r="A51" s="420"/>
      <c r="B51" s="420"/>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row>
    <row r="52" spans="1:38" ht="14.25">
      <c r="A52" s="420"/>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row>
    <row r="53" spans="1:38" ht="14.25">
      <c r="A53" s="4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row>
    <row r="54" spans="1:38" ht="14.25">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row>
    <row r="55" spans="1:38" ht="14.25">
      <c r="A55" s="420"/>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row>
    <row r="56" spans="1:38" ht="14.25">
      <c r="A56" s="420"/>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row>
    <row r="57" spans="1:38" ht="14.25">
      <c r="A57" s="420"/>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row>
    <row r="58" spans="1:38" ht="14.25">
      <c r="A58" s="420"/>
      <c r="B58" s="420"/>
      <c r="C58" s="420"/>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row>
    <row r="59" spans="1:38" ht="14.25">
      <c r="A59" s="420"/>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row>
    <row r="60" spans="1:38" ht="14.25">
      <c r="A60" s="420"/>
      <c r="B60" s="420"/>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row>
    <row r="61" spans="1:38" ht="14.25">
      <c r="A61" s="420"/>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row>
    <row r="62" spans="1:38" ht="14.25">
      <c r="A62" s="420"/>
      <c r="B62" s="420"/>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row>
    <row r="63" spans="1:38" ht="14.25">
      <c r="A63" s="420"/>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row>
    <row r="64" spans="1:38" ht="14.25">
      <c r="A64" s="420"/>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row>
    <row r="65" spans="1:38" ht="14.25">
      <c r="A65" s="420"/>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row>
    <row r="66" spans="1:38" ht="14.25">
      <c r="A66" s="420"/>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row>
    <row r="67" spans="1:38" ht="14.25">
      <c r="A67" s="420"/>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row>
    <row r="68" spans="1:38" ht="14.25">
      <c r="A68" s="420"/>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row>
    <row r="69" spans="1:38" ht="14.25">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row>
    <row r="70" spans="1:38" ht="14.25">
      <c r="A70" s="420"/>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row>
    <row r="71" spans="1:38" ht="14.25">
      <c r="A71" s="420"/>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row>
    <row r="72" spans="1:38" ht="14.25">
      <c r="A72" s="420"/>
      <c r="B72" s="420"/>
      <c r="C72" s="420"/>
      <c r="D72" s="420"/>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row>
    <row r="73" spans="1:38" ht="14.25">
      <c r="A73" s="420"/>
      <c r="B73" s="420"/>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row>
    <row r="74" spans="1:38" ht="14.25">
      <c r="A74" s="420"/>
      <c r="B74" s="420"/>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row>
    <row r="75" spans="1:38" ht="14.25">
      <c r="A75" s="420"/>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row>
    <row r="76" spans="1:38" ht="14.25">
      <c r="A76" s="420"/>
      <c r="B76" s="420"/>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row>
    <row r="77" spans="1:38" ht="14.25">
      <c r="A77" s="420"/>
      <c r="B77" s="420"/>
      <c r="C77" s="420"/>
      <c r="D77" s="420"/>
      <c r="E77" s="420"/>
      <c r="F77" s="420"/>
      <c r="G77" s="420"/>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row>
    <row r="78" spans="1:38" ht="14.25">
      <c r="A78" s="42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row>
    <row r="79" spans="1:38" ht="14.25">
      <c r="A79" s="420"/>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row>
    <row r="80" spans="1:38" ht="14.25">
      <c r="A80" s="420"/>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row>
    <row r="81" spans="1:38" ht="14.25">
      <c r="A81" s="42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row>
    <row r="82" spans="1:38" ht="14.25">
      <c r="A82" s="420"/>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row>
    <row r="83" spans="1:38" ht="14.25">
      <c r="A83" s="420"/>
      <c r="B83" s="420"/>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row>
    <row r="84" spans="1:38" ht="14.25">
      <c r="A84" s="420"/>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row>
    <row r="85" spans="1:38" ht="14.25">
      <c r="A85" s="420"/>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row>
    <row r="86" spans="1:38" ht="14.25">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row>
    <row r="87" spans="1:38" ht="14.25">
      <c r="A87" s="420"/>
      <c r="B87" s="420"/>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row>
    <row r="88" spans="1:38" ht="14.25">
      <c r="A88" s="420"/>
      <c r="B88" s="420"/>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row>
    <row r="89" spans="1:38" ht="14.25">
      <c r="A89" s="420"/>
      <c r="B89" s="420"/>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row>
    <row r="90" spans="1:38" ht="14.25">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row>
    <row r="91" spans="1:38" ht="14.25">
      <c r="A91" s="420"/>
      <c r="B91" s="420"/>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row>
    <row r="92" spans="1:38" ht="14.25">
      <c r="A92" s="420"/>
      <c r="B92" s="420"/>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row>
    <row r="93" spans="1:38" ht="14.25">
      <c r="A93" s="420"/>
      <c r="B93" s="420"/>
      <c r="C93" s="420"/>
      <c r="D93" s="420"/>
      <c r="E93" s="420"/>
      <c r="F93" s="420"/>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row>
    <row r="94" spans="1:38" ht="14.25">
      <c r="A94" s="420"/>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row>
    <row r="95" spans="1:38" ht="14.25">
      <c r="A95" s="420"/>
      <c r="B95" s="420"/>
      <c r="C95" s="420"/>
      <c r="D95" s="420"/>
      <c r="E95" s="420"/>
      <c r="F95" s="420"/>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row>
    <row r="96" spans="1:38" ht="14.25">
      <c r="A96" s="420"/>
      <c r="B96" s="420"/>
      <c r="C96" s="420"/>
      <c r="D96" s="420"/>
      <c r="E96" s="420"/>
      <c r="F96" s="420"/>
      <c r="G96" s="420"/>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row>
    <row r="97" spans="1:38" ht="14.25">
      <c r="A97" s="420"/>
      <c r="B97" s="420"/>
      <c r="C97" s="420"/>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row>
    <row r="98" spans="1:38" ht="14.25">
      <c r="A98" s="420"/>
      <c r="B98" s="420"/>
      <c r="C98" s="420"/>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row>
    <row r="99" spans="1:38" ht="14.25">
      <c r="A99" s="420"/>
      <c r="B99" s="420"/>
      <c r="C99" s="420"/>
      <c r="D99" s="420"/>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row>
    <row r="100" spans="1:38" ht="14.25">
      <c r="A100" s="420"/>
      <c r="B100" s="420"/>
      <c r="C100" s="420"/>
      <c r="D100" s="420"/>
      <c r="E100" s="420"/>
      <c r="F100" s="420"/>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row>
    <row r="101" spans="1:38" ht="14.25">
      <c r="A101" s="420"/>
      <c r="B101" s="420"/>
      <c r="C101" s="420"/>
      <c r="D101" s="420"/>
      <c r="E101" s="420"/>
      <c r="F101" s="420"/>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row>
    <row r="102" spans="1:38" ht="14.25">
      <c r="A102" s="420"/>
      <c r="B102" s="420"/>
      <c r="C102" s="420"/>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row>
    <row r="103" spans="1:38" ht="14.25">
      <c r="A103" s="420"/>
      <c r="B103" s="420"/>
      <c r="C103" s="420"/>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420"/>
      <c r="AL103" s="420"/>
    </row>
    <row r="104" spans="1:38" ht="14.25">
      <c r="A104" s="420"/>
      <c r="B104" s="420"/>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row>
    <row r="105" spans="1:38" ht="14.25">
      <c r="A105" s="420"/>
      <c r="B105" s="420"/>
      <c r="C105" s="420"/>
      <c r="D105" s="420"/>
      <c r="E105" s="420"/>
      <c r="F105" s="420"/>
      <c r="G105" s="420"/>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c r="AJ105" s="420"/>
      <c r="AK105" s="420"/>
      <c r="AL105" s="420"/>
    </row>
    <row r="106" spans="1:38" ht="14.25">
      <c r="A106" s="420"/>
      <c r="B106" s="420"/>
      <c r="C106" s="420"/>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row>
    <row r="107" spans="1:38" ht="14.25">
      <c r="A107" s="420"/>
      <c r="B107" s="420"/>
      <c r="C107" s="420"/>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row>
    <row r="108" spans="1:38" ht="14.25">
      <c r="A108" s="420"/>
      <c r="B108" s="420"/>
      <c r="C108" s="420"/>
      <c r="D108" s="420"/>
      <c r="E108" s="420"/>
      <c r="F108" s="420"/>
      <c r="G108" s="420"/>
      <c r="H108" s="420"/>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0"/>
    </row>
    <row r="109" spans="1:38" ht="14.25">
      <c r="A109" s="420"/>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c r="AJ109" s="420"/>
      <c r="AK109" s="420"/>
      <c r="AL109" s="420"/>
    </row>
    <row r="110" spans="1:38" ht="14.25">
      <c r="A110" s="420"/>
      <c r="B110" s="420"/>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c r="AJ110" s="420"/>
      <c r="AK110" s="420"/>
      <c r="AL110" s="420"/>
    </row>
    <row r="111" spans="1:38" ht="14.25">
      <c r="A111" s="420"/>
      <c r="B111" s="420"/>
      <c r="C111" s="420"/>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row>
    <row r="112" spans="1:38" ht="14.25">
      <c r="A112" s="420"/>
      <c r="B112" s="420"/>
      <c r="C112" s="420"/>
      <c r="D112" s="420"/>
      <c r="E112" s="420"/>
      <c r="F112" s="420"/>
      <c r="G112" s="420"/>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row>
    <row r="113" spans="1:38" ht="14.25">
      <c r="A113" s="420"/>
      <c r="B113" s="420"/>
      <c r="C113" s="420"/>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c r="AJ113" s="420"/>
      <c r="AK113" s="420"/>
      <c r="AL113" s="420"/>
    </row>
    <row r="114" spans="1:38" ht="14.25">
      <c r="A114" s="420"/>
      <c r="B114" s="420"/>
      <c r="C114" s="420"/>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row>
    <row r="115" spans="1:38" ht="14.25">
      <c r="A115" s="420"/>
      <c r="B115" s="420"/>
      <c r="C115" s="420"/>
      <c r="D115" s="420"/>
      <c r="E115" s="420"/>
      <c r="F115" s="420"/>
      <c r="G115" s="420"/>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row>
    <row r="116" spans="1:38" ht="14.25">
      <c r="A116" s="420"/>
      <c r="B116" s="420"/>
      <c r="C116" s="420"/>
      <c r="D116" s="420"/>
      <c r="E116" s="420"/>
      <c r="F116" s="420"/>
      <c r="G116" s="420"/>
      <c r="H116" s="420"/>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row>
    <row r="117" spans="1:38" ht="14.25">
      <c r="A117" s="420"/>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c r="AJ117" s="420"/>
      <c r="AK117" s="420"/>
      <c r="AL117" s="420"/>
    </row>
    <row r="118" spans="1:38" ht="14.25">
      <c r="A118" s="420"/>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row>
    <row r="119" spans="1:38" ht="14.25">
      <c r="A119" s="420"/>
      <c r="B119" s="420"/>
      <c r="C119" s="420"/>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c r="AJ119" s="420"/>
      <c r="AK119" s="420"/>
      <c r="AL119" s="420"/>
    </row>
    <row r="120" spans="1:38" ht="14.25">
      <c r="A120" s="420"/>
      <c r="B120" s="420"/>
      <c r="C120" s="420"/>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c r="AJ120" s="420"/>
      <c r="AK120" s="420"/>
      <c r="AL120" s="420"/>
    </row>
    <row r="121" spans="1:38" ht="14.25">
      <c r="A121" s="420"/>
      <c r="B121" s="420"/>
      <c r="C121" s="420"/>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row>
    <row r="122" spans="1:38" ht="14.25">
      <c r="A122" s="420"/>
      <c r="B122" s="420"/>
      <c r="C122" s="420"/>
      <c r="D122" s="420"/>
      <c r="E122" s="420"/>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c r="AJ122" s="420"/>
      <c r="AK122" s="420"/>
      <c r="AL122" s="420"/>
    </row>
    <row r="123" spans="1:38" ht="14.25">
      <c r="A123" s="420"/>
      <c r="B123" s="420"/>
      <c r="C123" s="420"/>
      <c r="D123" s="420"/>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c r="AJ123" s="420"/>
      <c r="AK123" s="420"/>
      <c r="AL123" s="420"/>
    </row>
    <row r="124" spans="1:38" ht="14.25">
      <c r="A124" s="420"/>
      <c r="B124" s="420"/>
      <c r="C124" s="420"/>
      <c r="D124" s="420"/>
      <c r="E124" s="420"/>
      <c r="F124" s="420"/>
      <c r="G124" s="420"/>
      <c r="H124" s="420"/>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c r="AJ124" s="420"/>
      <c r="AK124" s="420"/>
      <c r="AL124" s="420"/>
    </row>
    <row r="125" spans="1:38" ht="14.25">
      <c r="A125" s="420"/>
      <c r="B125" s="420"/>
      <c r="C125" s="420"/>
      <c r="D125" s="420"/>
      <c r="E125" s="420"/>
      <c r="F125" s="420"/>
      <c r="G125" s="420"/>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c r="AL125" s="420"/>
    </row>
    <row r="126" spans="1:38" ht="14.25">
      <c r="A126" s="420"/>
      <c r="B126" s="420"/>
      <c r="C126" s="420"/>
      <c r="D126" s="420"/>
      <c r="E126" s="420"/>
      <c r="F126" s="420"/>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c r="AJ126" s="420"/>
      <c r="AK126" s="420"/>
      <c r="AL126" s="420"/>
    </row>
    <row r="127" spans="1:38" ht="14.25">
      <c r="A127" s="420"/>
      <c r="B127" s="420"/>
      <c r="C127" s="420"/>
      <c r="D127" s="420"/>
      <c r="E127" s="420"/>
      <c r="F127" s="420"/>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c r="AJ127" s="420"/>
      <c r="AK127" s="420"/>
      <c r="AL127" s="420"/>
    </row>
    <row r="128" spans="1:38" ht="14.25">
      <c r="A128" s="420"/>
      <c r="B128" s="420"/>
      <c r="C128" s="420"/>
      <c r="D128" s="420"/>
      <c r="E128" s="420"/>
      <c r="F128" s="420"/>
      <c r="G128" s="420"/>
      <c r="H128" s="420"/>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c r="AJ128" s="420"/>
      <c r="AK128" s="420"/>
      <c r="AL128" s="420"/>
    </row>
    <row r="129" spans="1:38" ht="14.25">
      <c r="A129" s="420"/>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row>
    <row r="130" spans="1:38" ht="14.25">
      <c r="A130" s="420"/>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row>
    <row r="131" spans="1:38" ht="14.25">
      <c r="A131" s="420"/>
      <c r="B131" s="420"/>
      <c r="C131" s="420"/>
      <c r="D131" s="420"/>
      <c r="E131" s="420"/>
      <c r="F131" s="420"/>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row>
    <row r="132" spans="1:38" ht="14.25">
      <c r="A132" s="420"/>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row>
    <row r="133" spans="1:38" ht="14.25">
      <c r="A133" s="420"/>
      <c r="B133" s="420"/>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row>
    <row r="134" spans="1:38" ht="14.25">
      <c r="A134" s="420"/>
      <c r="B134" s="420"/>
      <c r="C134" s="420"/>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row>
    <row r="135" spans="1:38" ht="14.25">
      <c r="A135" s="420"/>
      <c r="B135" s="420"/>
      <c r="C135" s="420"/>
      <c r="D135" s="420"/>
      <c r="E135" s="420"/>
      <c r="F135" s="420"/>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row>
    <row r="136" spans="1:38" ht="14.25">
      <c r="A136" s="420"/>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K136" s="420"/>
      <c r="AL136" s="420"/>
    </row>
    <row r="137" spans="1:38" ht="14.25">
      <c r="A137" s="420"/>
      <c r="B137" s="420"/>
      <c r="C137" s="420"/>
      <c r="D137" s="420"/>
      <c r="E137" s="420"/>
      <c r="F137" s="420"/>
      <c r="G137" s="420"/>
      <c r="H137" s="420"/>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c r="AF137" s="420"/>
      <c r="AG137" s="420"/>
      <c r="AH137" s="420"/>
      <c r="AI137" s="420"/>
      <c r="AJ137" s="420"/>
      <c r="AK137" s="420"/>
      <c r="AL137" s="420"/>
    </row>
    <row r="138" spans="1:38" ht="14.25">
      <c r="A138" s="420"/>
      <c r="B138" s="420"/>
      <c r="C138" s="420"/>
      <c r="D138" s="420"/>
      <c r="E138" s="420"/>
      <c r="F138" s="420"/>
      <c r="G138" s="420"/>
      <c r="H138" s="420"/>
      <c r="I138" s="420"/>
      <c r="J138" s="420"/>
      <c r="K138" s="420"/>
      <c r="L138" s="420"/>
      <c r="M138" s="420"/>
      <c r="N138" s="420"/>
      <c r="O138" s="420"/>
      <c r="P138" s="420"/>
      <c r="Q138" s="420"/>
      <c r="R138" s="420"/>
      <c r="S138" s="420"/>
      <c r="T138" s="420"/>
      <c r="U138" s="420"/>
      <c r="V138" s="420"/>
      <c r="W138" s="420"/>
      <c r="X138" s="420"/>
      <c r="Y138" s="420"/>
      <c r="Z138" s="420"/>
      <c r="AA138" s="420"/>
      <c r="AB138" s="420"/>
      <c r="AC138" s="420"/>
      <c r="AD138" s="420"/>
      <c r="AE138" s="420"/>
      <c r="AF138" s="420"/>
      <c r="AG138" s="420"/>
      <c r="AH138" s="420"/>
      <c r="AI138" s="420"/>
      <c r="AJ138" s="420"/>
      <c r="AK138" s="420"/>
      <c r="AL138" s="420"/>
    </row>
    <row r="139" spans="1:38" ht="14.25">
      <c r="A139" s="420"/>
      <c r="B139" s="420"/>
      <c r="C139" s="420"/>
      <c r="D139" s="420"/>
      <c r="E139" s="420"/>
      <c r="F139" s="420"/>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c r="AJ139" s="420"/>
      <c r="AK139" s="420"/>
      <c r="AL139" s="420"/>
    </row>
    <row r="140" spans="1:38" ht="14.25">
      <c r="A140" s="420"/>
      <c r="B140" s="420"/>
      <c r="C140" s="420"/>
      <c r="D140" s="420"/>
      <c r="E140" s="420"/>
      <c r="F140" s="420"/>
      <c r="G140" s="420"/>
      <c r="H140" s="420"/>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c r="AF140" s="420"/>
      <c r="AG140" s="420"/>
      <c r="AH140" s="420"/>
      <c r="AI140" s="420"/>
      <c r="AJ140" s="420"/>
      <c r="AK140" s="420"/>
      <c r="AL140" s="420"/>
    </row>
    <row r="141" spans="1:38" ht="14.25">
      <c r="A141" s="420"/>
      <c r="B141" s="420"/>
      <c r="C141" s="420"/>
      <c r="D141" s="420"/>
      <c r="E141" s="420"/>
      <c r="F141" s="420"/>
      <c r="G141" s="420"/>
      <c r="H141" s="420"/>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c r="AF141" s="420"/>
      <c r="AG141" s="420"/>
      <c r="AH141" s="420"/>
      <c r="AI141" s="420"/>
      <c r="AJ141" s="420"/>
      <c r="AK141" s="420"/>
      <c r="AL141" s="420"/>
    </row>
    <row r="142" spans="1:38" ht="14.25">
      <c r="A142" s="420"/>
      <c r="B142" s="420"/>
      <c r="C142" s="420"/>
      <c r="D142" s="420"/>
      <c r="E142" s="420"/>
      <c r="F142" s="420"/>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row>
    <row r="143" spans="1:38" ht="14.25">
      <c r="A143" s="420"/>
      <c r="B143" s="420"/>
      <c r="C143" s="420"/>
      <c r="D143" s="420"/>
      <c r="E143" s="420"/>
      <c r="F143" s="420"/>
      <c r="G143" s="420"/>
      <c r="H143" s="420"/>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c r="AF143" s="420"/>
      <c r="AG143" s="420"/>
      <c r="AH143" s="420"/>
      <c r="AI143" s="420"/>
      <c r="AJ143" s="420"/>
      <c r="AK143" s="420"/>
      <c r="AL143" s="420"/>
    </row>
    <row r="144" spans="1:38" ht="14.25">
      <c r="A144" s="420"/>
      <c r="B144" s="420"/>
      <c r="C144" s="420"/>
      <c r="D144" s="420"/>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20"/>
      <c r="AL144" s="420"/>
    </row>
    <row r="145" spans="1:38" ht="14.25">
      <c r="A145" s="420"/>
      <c r="B145" s="420"/>
      <c r="C145" s="420"/>
      <c r="D145" s="420"/>
      <c r="E145" s="420"/>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row>
    <row r="146" spans="1:38" ht="14.25">
      <c r="A146" s="420"/>
      <c r="B146" s="420"/>
      <c r="C146" s="420"/>
      <c r="D146" s="420"/>
      <c r="E146" s="420"/>
      <c r="F146" s="420"/>
      <c r="G146" s="420"/>
      <c r="H146" s="420"/>
      <c r="I146" s="420"/>
      <c r="J146" s="420"/>
      <c r="K146" s="420"/>
      <c r="L146" s="420"/>
      <c r="M146" s="420"/>
      <c r="N146" s="420"/>
      <c r="O146" s="420"/>
      <c r="P146" s="420"/>
      <c r="Q146" s="420"/>
      <c r="R146" s="420"/>
      <c r="S146" s="420"/>
      <c r="T146" s="420"/>
      <c r="U146" s="420"/>
      <c r="V146" s="420"/>
      <c r="W146" s="420"/>
      <c r="X146" s="420"/>
      <c r="Y146" s="420"/>
      <c r="Z146" s="420"/>
      <c r="AA146" s="420"/>
      <c r="AB146" s="420"/>
      <c r="AC146" s="420"/>
      <c r="AD146" s="420"/>
      <c r="AE146" s="420"/>
      <c r="AF146" s="420"/>
      <c r="AG146" s="420"/>
      <c r="AH146" s="420"/>
      <c r="AI146" s="420"/>
      <c r="AJ146" s="420"/>
      <c r="AK146" s="420"/>
      <c r="AL146" s="420"/>
    </row>
    <row r="147" spans="1:38" ht="14.25">
      <c r="A147" s="420"/>
      <c r="B147" s="420"/>
      <c r="C147" s="420"/>
      <c r="D147" s="420"/>
      <c r="E147" s="420"/>
      <c r="F147" s="420"/>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20"/>
      <c r="AL147" s="420"/>
    </row>
    <row r="148" spans="1:38" ht="14.25">
      <c r="A148" s="420"/>
      <c r="B148" s="420"/>
      <c r="C148" s="420"/>
      <c r="D148" s="420"/>
      <c r="E148" s="420"/>
      <c r="F148" s="420"/>
      <c r="G148" s="420"/>
      <c r="H148" s="420"/>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c r="AF148" s="420"/>
      <c r="AG148" s="420"/>
      <c r="AH148" s="420"/>
      <c r="AI148" s="420"/>
      <c r="AJ148" s="420"/>
      <c r="AK148" s="420"/>
      <c r="AL148" s="420"/>
    </row>
    <row r="149" spans="1:38" ht="14.25">
      <c r="A149" s="420"/>
      <c r="B149" s="420"/>
      <c r="C149" s="420"/>
      <c r="D149" s="420"/>
      <c r="E149" s="420"/>
      <c r="F149" s="420"/>
      <c r="G149" s="420"/>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row>
    <row r="150" spans="1:38" ht="14.25">
      <c r="A150" s="420"/>
      <c r="B150" s="420"/>
      <c r="C150" s="420"/>
      <c r="D150" s="420"/>
      <c r="E150" s="420"/>
      <c r="F150" s="420"/>
      <c r="G150" s="420"/>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row>
    <row r="151" spans="1:38" ht="14.25">
      <c r="A151" s="420"/>
      <c r="B151" s="420"/>
      <c r="C151" s="420"/>
      <c r="D151" s="420"/>
      <c r="E151" s="420"/>
      <c r="F151" s="420"/>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row>
    <row r="152" spans="1:38" ht="14.25">
      <c r="A152" s="420"/>
      <c r="B152" s="420"/>
      <c r="C152" s="420"/>
      <c r="D152" s="420"/>
      <c r="E152" s="420"/>
      <c r="F152" s="420"/>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row>
    <row r="153" spans="1:38" ht="14.25">
      <c r="A153" s="420"/>
      <c r="B153" s="420"/>
      <c r="C153" s="420"/>
      <c r="D153" s="420"/>
      <c r="E153" s="420"/>
      <c r="F153" s="420"/>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row>
    <row r="154" spans="1:38" ht="14.25">
      <c r="A154" s="420"/>
      <c r="B154" s="420"/>
      <c r="C154" s="420"/>
      <c r="D154" s="420"/>
      <c r="E154" s="420"/>
      <c r="F154" s="420"/>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0"/>
      <c r="AL154" s="420"/>
    </row>
    <row r="155" spans="1:38" ht="14.25">
      <c r="A155" s="420"/>
      <c r="B155" s="420"/>
      <c r="C155" s="420"/>
      <c r="D155" s="420"/>
      <c r="E155" s="420"/>
      <c r="F155" s="420"/>
      <c r="G155" s="420"/>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420"/>
    </row>
    <row r="156" spans="1:38" ht="14.25">
      <c r="A156" s="420"/>
      <c r="B156" s="420"/>
      <c r="C156" s="420"/>
      <c r="D156" s="420"/>
      <c r="E156" s="420"/>
      <c r="F156" s="420"/>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row>
    <row r="157" spans="1:38" ht="14.25">
      <c r="A157" s="420"/>
      <c r="B157" s="420"/>
      <c r="C157" s="420"/>
      <c r="D157" s="420"/>
      <c r="E157" s="420"/>
      <c r="F157" s="420"/>
      <c r="G157" s="420"/>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row>
    <row r="158" spans="1:38" ht="14.25">
      <c r="A158" s="420"/>
      <c r="B158" s="420"/>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row>
    <row r="159" spans="1:38" ht="14.25">
      <c r="A159" s="420"/>
      <c r="B159" s="420"/>
      <c r="C159" s="420"/>
      <c r="D159" s="420"/>
      <c r="E159" s="420"/>
      <c r="F159" s="420"/>
      <c r="G159" s="420"/>
      <c r="H159" s="420"/>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420"/>
    </row>
    <row r="160" spans="1:38" ht="14.25">
      <c r="A160" s="420"/>
      <c r="B160" s="420"/>
      <c r="C160" s="420"/>
      <c r="D160" s="420"/>
      <c r="E160" s="420"/>
      <c r="F160" s="420"/>
      <c r="G160" s="420"/>
      <c r="H160" s="420"/>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c r="AF160" s="420"/>
      <c r="AG160" s="420"/>
      <c r="AH160" s="420"/>
      <c r="AI160" s="420"/>
      <c r="AJ160" s="420"/>
      <c r="AK160" s="420"/>
      <c r="AL160" s="420"/>
    </row>
    <row r="161" spans="1:38" ht="14.25">
      <c r="A161" s="420"/>
      <c r="B161" s="420"/>
      <c r="C161" s="420"/>
      <c r="D161" s="420"/>
      <c r="E161" s="420"/>
      <c r="F161" s="420"/>
      <c r="G161" s="420"/>
      <c r="H161" s="420"/>
      <c r="I161" s="420"/>
      <c r="J161" s="420"/>
      <c r="K161" s="420"/>
      <c r="L161" s="420"/>
      <c r="M161" s="420"/>
      <c r="N161" s="420"/>
      <c r="O161" s="420"/>
      <c r="P161" s="420"/>
      <c r="Q161" s="420"/>
      <c r="R161" s="420"/>
      <c r="S161" s="420"/>
      <c r="T161" s="420"/>
      <c r="U161" s="420"/>
      <c r="V161" s="420"/>
      <c r="W161" s="420"/>
      <c r="X161" s="420"/>
      <c r="Y161" s="420"/>
      <c r="Z161" s="420"/>
      <c r="AA161" s="420"/>
      <c r="AB161" s="420"/>
      <c r="AC161" s="420"/>
      <c r="AD161" s="420"/>
      <c r="AE161" s="420"/>
      <c r="AF161" s="420"/>
      <c r="AG161" s="420"/>
      <c r="AH161" s="420"/>
      <c r="AI161" s="420"/>
      <c r="AJ161" s="420"/>
      <c r="AK161" s="420"/>
      <c r="AL161" s="420"/>
    </row>
    <row r="162" spans="1:38" ht="14.25">
      <c r="A162" s="420"/>
      <c r="B162" s="420"/>
      <c r="C162" s="420"/>
      <c r="D162" s="420"/>
      <c r="E162" s="420"/>
      <c r="F162" s="420"/>
      <c r="G162" s="420"/>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c r="AF162" s="420"/>
      <c r="AG162" s="420"/>
      <c r="AH162" s="420"/>
      <c r="AI162" s="420"/>
      <c r="AJ162" s="420"/>
      <c r="AK162" s="420"/>
      <c r="AL162" s="420"/>
    </row>
    <row r="163" spans="1:38" ht="14.25">
      <c r="A163" s="420"/>
      <c r="B163" s="420"/>
      <c r="C163" s="420"/>
      <c r="D163" s="420"/>
      <c r="E163" s="420"/>
      <c r="F163" s="420"/>
      <c r="G163" s="420"/>
      <c r="H163" s="420"/>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420"/>
      <c r="AE163" s="420"/>
      <c r="AF163" s="420"/>
      <c r="AG163" s="420"/>
      <c r="AH163" s="420"/>
      <c r="AI163" s="420"/>
      <c r="AJ163" s="420"/>
      <c r="AK163" s="420"/>
      <c r="AL163" s="420"/>
    </row>
    <row r="164" spans="1:38" ht="14.25">
      <c r="A164" s="420"/>
      <c r="B164" s="420"/>
      <c r="C164" s="420"/>
      <c r="D164" s="420"/>
      <c r="E164" s="420"/>
      <c r="F164" s="420"/>
      <c r="G164" s="420"/>
      <c r="H164" s="420"/>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420"/>
    </row>
    <row r="165" spans="1:38" ht="14.25">
      <c r="A165" s="420"/>
      <c r="B165" s="420"/>
      <c r="C165" s="420"/>
      <c r="D165" s="420"/>
      <c r="E165" s="420"/>
      <c r="F165" s="420"/>
      <c r="G165" s="420"/>
      <c r="H165" s="420"/>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row>
    <row r="166" spans="1:38" ht="14.25">
      <c r="A166" s="420"/>
      <c r="B166" s="420"/>
      <c r="C166" s="420"/>
      <c r="D166" s="420"/>
      <c r="E166" s="420"/>
      <c r="F166" s="420"/>
      <c r="G166" s="420"/>
      <c r="H166" s="420"/>
      <c r="I166" s="420"/>
      <c r="J166" s="420"/>
      <c r="K166" s="420"/>
      <c r="L166" s="420"/>
      <c r="M166" s="420"/>
      <c r="N166" s="420"/>
      <c r="O166" s="420"/>
      <c r="P166" s="420"/>
      <c r="Q166" s="420"/>
      <c r="R166" s="420"/>
      <c r="S166" s="420"/>
      <c r="T166" s="420"/>
      <c r="U166" s="420"/>
      <c r="V166" s="420"/>
      <c r="W166" s="420"/>
      <c r="X166" s="420"/>
      <c r="Y166" s="420"/>
      <c r="Z166" s="420"/>
      <c r="AA166" s="420"/>
      <c r="AB166" s="420"/>
      <c r="AC166" s="420"/>
      <c r="AD166" s="420"/>
      <c r="AE166" s="420"/>
      <c r="AF166" s="420"/>
      <c r="AG166" s="420"/>
      <c r="AH166" s="420"/>
      <c r="AI166" s="420"/>
      <c r="AJ166" s="420"/>
      <c r="AK166" s="420"/>
      <c r="AL166" s="420"/>
    </row>
    <row r="167" spans="1:38" ht="14.25">
      <c r="A167" s="420"/>
      <c r="B167" s="420"/>
      <c r="C167" s="420"/>
      <c r="D167" s="420"/>
      <c r="E167" s="420"/>
      <c r="F167" s="420"/>
      <c r="G167" s="420"/>
      <c r="H167" s="420"/>
      <c r="I167" s="420"/>
      <c r="J167" s="420"/>
      <c r="K167" s="420"/>
      <c r="L167" s="420"/>
      <c r="M167" s="420"/>
      <c r="N167" s="420"/>
      <c r="O167" s="420"/>
      <c r="P167" s="420"/>
      <c r="Q167" s="420"/>
      <c r="R167" s="420"/>
      <c r="S167" s="420"/>
      <c r="T167" s="420"/>
      <c r="U167" s="420"/>
      <c r="V167" s="420"/>
      <c r="W167" s="420"/>
      <c r="X167" s="420"/>
      <c r="Y167" s="420"/>
      <c r="Z167" s="420"/>
      <c r="AA167" s="420"/>
      <c r="AB167" s="420"/>
      <c r="AC167" s="420"/>
      <c r="AD167" s="420"/>
      <c r="AE167" s="420"/>
      <c r="AF167" s="420"/>
      <c r="AG167" s="420"/>
      <c r="AH167" s="420"/>
      <c r="AI167" s="420"/>
      <c r="AJ167" s="420"/>
      <c r="AK167" s="420"/>
      <c r="AL167" s="420"/>
    </row>
    <row r="168" spans="1:38" ht="14.25">
      <c r="A168" s="420"/>
      <c r="B168" s="420"/>
      <c r="C168" s="420"/>
      <c r="D168" s="420"/>
      <c r="E168" s="420"/>
      <c r="F168" s="420"/>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c r="AF168" s="420"/>
      <c r="AG168" s="420"/>
      <c r="AH168" s="420"/>
      <c r="AI168" s="420"/>
      <c r="AJ168" s="420"/>
      <c r="AK168" s="420"/>
      <c r="AL168" s="420"/>
    </row>
    <row r="169" spans="1:38" ht="14.25">
      <c r="A169" s="420"/>
      <c r="B169" s="420"/>
      <c r="C169" s="420"/>
      <c r="D169" s="420"/>
      <c r="E169" s="420"/>
      <c r="F169" s="420"/>
      <c r="G169" s="420"/>
      <c r="H169" s="420"/>
      <c r="I169" s="420"/>
      <c r="J169" s="420"/>
      <c r="K169" s="420"/>
      <c r="L169" s="420"/>
      <c r="M169" s="420"/>
      <c r="N169" s="420"/>
      <c r="O169" s="420"/>
      <c r="P169" s="420"/>
      <c r="Q169" s="420"/>
      <c r="R169" s="420"/>
      <c r="S169" s="420"/>
      <c r="T169" s="420"/>
      <c r="U169" s="420"/>
      <c r="V169" s="420"/>
      <c r="W169" s="420"/>
      <c r="X169" s="420"/>
      <c r="Y169" s="420"/>
      <c r="Z169" s="420"/>
      <c r="AA169" s="420"/>
      <c r="AB169" s="420"/>
      <c r="AC169" s="420"/>
      <c r="AD169" s="420"/>
      <c r="AE169" s="420"/>
      <c r="AF169" s="420"/>
      <c r="AG169" s="420"/>
      <c r="AH169" s="420"/>
      <c r="AI169" s="420"/>
      <c r="AJ169" s="420"/>
      <c r="AK169" s="420"/>
      <c r="AL169" s="420"/>
    </row>
    <row r="170" spans="1:38" ht="14.25">
      <c r="A170" s="420"/>
      <c r="B170" s="420"/>
      <c r="C170" s="420"/>
      <c r="D170" s="420"/>
      <c r="E170" s="420"/>
      <c r="F170" s="420"/>
      <c r="G170" s="420"/>
      <c r="H170" s="420"/>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c r="AF170" s="420"/>
      <c r="AG170" s="420"/>
      <c r="AH170" s="420"/>
      <c r="AI170" s="420"/>
      <c r="AJ170" s="420"/>
      <c r="AK170" s="420"/>
      <c r="AL170" s="420"/>
    </row>
    <row r="171" spans="1:38" ht="14.25">
      <c r="A171" s="420"/>
      <c r="B171" s="420"/>
      <c r="C171" s="420"/>
      <c r="D171" s="420"/>
      <c r="E171" s="420"/>
      <c r="F171" s="420"/>
      <c r="G171" s="420"/>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0"/>
      <c r="AJ171" s="420"/>
      <c r="AK171" s="420"/>
      <c r="AL171" s="420"/>
    </row>
    <row r="172" spans="1:38" ht="14.25">
      <c r="A172" s="420"/>
      <c r="B172" s="420"/>
      <c r="C172" s="420"/>
      <c r="D172" s="420"/>
      <c r="E172" s="420"/>
      <c r="F172" s="420"/>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row>
    <row r="173" spans="1:38" ht="14.25">
      <c r="A173" s="420"/>
      <c r="B173" s="420"/>
      <c r="C173" s="420"/>
      <c r="D173" s="420"/>
      <c r="E173" s="420"/>
      <c r="F173" s="420"/>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row>
    <row r="174" spans="1:38" ht="14.25">
      <c r="A174" s="420"/>
      <c r="B174" s="420"/>
      <c r="C174" s="420"/>
      <c r="D174" s="420"/>
      <c r="E174" s="420"/>
      <c r="F174" s="420"/>
      <c r="G174" s="420"/>
      <c r="H174" s="420"/>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row>
    <row r="175" spans="1:38" ht="14.25">
      <c r="A175" s="420"/>
      <c r="B175" s="420"/>
      <c r="C175" s="420"/>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row>
    <row r="176" spans="1:38" ht="14.25">
      <c r="A176" s="420"/>
      <c r="B176" s="420"/>
      <c r="C176" s="420"/>
      <c r="D176" s="420"/>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c r="AL176" s="420"/>
    </row>
    <row r="177" spans="1:38" ht="14.25">
      <c r="A177" s="420"/>
      <c r="B177" s="420"/>
      <c r="C177" s="420"/>
      <c r="D177" s="420"/>
      <c r="E177" s="420"/>
      <c r="F177" s="420"/>
      <c r="G177" s="420"/>
      <c r="H177" s="420"/>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0"/>
      <c r="AJ177" s="420"/>
      <c r="AK177" s="420"/>
      <c r="AL177" s="420"/>
    </row>
    <row r="178" spans="1:38" ht="14.25">
      <c r="A178" s="420"/>
      <c r="B178" s="420"/>
      <c r="C178" s="420"/>
      <c r="D178" s="420"/>
      <c r="E178" s="420"/>
      <c r="F178" s="420"/>
      <c r="G178" s="420"/>
      <c r="H178" s="420"/>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row>
    <row r="179" spans="1:38" ht="14.25">
      <c r="A179" s="420"/>
      <c r="B179" s="420"/>
      <c r="C179" s="420"/>
      <c r="D179" s="420"/>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row>
    <row r="180" spans="1:38" ht="14.25">
      <c r="A180" s="420"/>
      <c r="B180" s="420"/>
      <c r="C180" s="420"/>
      <c r="D180" s="420"/>
      <c r="E180" s="420"/>
      <c r="F180" s="420"/>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row>
    <row r="181" spans="1:38" ht="14.25">
      <c r="A181" s="420"/>
      <c r="B181" s="420"/>
      <c r="C181" s="420"/>
      <c r="D181" s="420"/>
      <c r="E181" s="420"/>
      <c r="F181" s="420"/>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row>
    <row r="182" spans="1:38" ht="14.25">
      <c r="A182" s="420"/>
      <c r="B182" s="420"/>
      <c r="C182" s="420"/>
      <c r="D182" s="420"/>
      <c r="E182" s="420"/>
      <c r="F182" s="420"/>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row>
    <row r="183" spans="1:38" ht="14.25">
      <c r="A183" s="420"/>
      <c r="B183" s="420"/>
      <c r="C183" s="420"/>
      <c r="D183" s="420"/>
      <c r="E183" s="420"/>
      <c r="F183" s="420"/>
      <c r="G183" s="420"/>
      <c r="H183" s="420"/>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row>
    <row r="184" spans="1:38" ht="14.25">
      <c r="A184" s="420"/>
      <c r="B184" s="420"/>
      <c r="C184" s="420"/>
      <c r="D184" s="420"/>
      <c r="E184" s="420"/>
      <c r="F184" s="420"/>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row>
    <row r="185" spans="1:38" ht="14.25">
      <c r="A185" s="420"/>
      <c r="B185" s="420"/>
      <c r="C185" s="420"/>
      <c r="D185" s="420"/>
      <c r="E185" s="420"/>
      <c r="F185" s="420"/>
      <c r="G185" s="420"/>
      <c r="H185" s="420"/>
      <c r="I185" s="420"/>
      <c r="J185" s="420"/>
      <c r="K185" s="420"/>
      <c r="L185" s="420"/>
      <c r="M185" s="420"/>
      <c r="N185" s="420"/>
      <c r="O185" s="420"/>
      <c r="P185" s="420"/>
      <c r="Q185" s="420"/>
      <c r="R185" s="420"/>
      <c r="S185" s="420"/>
      <c r="T185" s="420"/>
      <c r="U185" s="420"/>
      <c r="V185" s="420"/>
      <c r="W185" s="420"/>
      <c r="X185" s="420"/>
      <c r="Y185" s="420"/>
      <c r="Z185" s="420"/>
      <c r="AA185" s="420"/>
      <c r="AB185" s="420"/>
      <c r="AC185" s="420"/>
      <c r="AD185" s="420"/>
      <c r="AE185" s="420"/>
      <c r="AF185" s="420"/>
      <c r="AG185" s="420"/>
      <c r="AH185" s="420"/>
      <c r="AI185" s="420"/>
      <c r="AJ185" s="420"/>
      <c r="AK185" s="420"/>
      <c r="AL185" s="420"/>
    </row>
    <row r="186" spans="1:38" ht="14.25">
      <c r="A186" s="420"/>
      <c r="B186" s="420"/>
      <c r="C186" s="420"/>
      <c r="D186" s="420"/>
      <c r="E186" s="420"/>
      <c r="F186" s="420"/>
      <c r="G186" s="420"/>
      <c r="H186" s="420"/>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row>
    <row r="187" spans="1:38" ht="14.25">
      <c r="A187" s="420"/>
      <c r="B187" s="420"/>
      <c r="C187" s="420"/>
      <c r="D187" s="420"/>
      <c r="E187" s="420"/>
      <c r="F187" s="420"/>
      <c r="G187" s="420"/>
      <c r="H187" s="420"/>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row>
    <row r="188" spans="1:38" ht="14.25">
      <c r="A188" s="420"/>
      <c r="B188" s="420"/>
      <c r="C188" s="420"/>
      <c r="D188" s="420"/>
      <c r="E188" s="420"/>
      <c r="F188" s="420"/>
      <c r="G188" s="420"/>
      <c r="H188" s="420"/>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row>
    <row r="189" spans="1:38" ht="14.25">
      <c r="A189" s="420"/>
      <c r="B189" s="420"/>
      <c r="C189" s="420"/>
      <c r="D189" s="420"/>
      <c r="E189" s="420"/>
      <c r="F189" s="420"/>
      <c r="G189" s="420"/>
      <c r="H189" s="420"/>
      <c r="I189" s="420"/>
      <c r="J189" s="420"/>
      <c r="K189" s="420"/>
      <c r="L189" s="420"/>
      <c r="M189" s="420"/>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0"/>
      <c r="AJ189" s="420"/>
      <c r="AK189" s="420"/>
      <c r="AL189" s="420"/>
    </row>
    <row r="190" spans="1:38" ht="14.25">
      <c r="A190" s="420"/>
      <c r="B190" s="420"/>
      <c r="C190" s="420"/>
      <c r="D190" s="420"/>
      <c r="E190" s="420"/>
      <c r="F190" s="420"/>
      <c r="G190" s="420"/>
      <c r="H190" s="420"/>
      <c r="I190" s="420"/>
      <c r="J190" s="420"/>
      <c r="K190" s="420"/>
      <c r="L190" s="420"/>
      <c r="M190" s="420"/>
      <c r="N190" s="420"/>
      <c r="O190" s="420"/>
      <c r="P190" s="420"/>
      <c r="Q190" s="420"/>
      <c r="R190" s="420"/>
      <c r="S190" s="420"/>
      <c r="T190" s="420"/>
      <c r="U190" s="420"/>
      <c r="V190" s="420"/>
      <c r="W190" s="420"/>
      <c r="X190" s="420"/>
      <c r="Y190" s="420"/>
      <c r="Z190" s="420"/>
      <c r="AA190" s="420"/>
      <c r="AB190" s="420"/>
      <c r="AC190" s="420"/>
      <c r="AD190" s="420"/>
      <c r="AE190" s="420"/>
      <c r="AF190" s="420"/>
      <c r="AG190" s="420"/>
      <c r="AH190" s="420"/>
      <c r="AI190" s="420"/>
      <c r="AJ190" s="420"/>
      <c r="AK190" s="420"/>
      <c r="AL190" s="420"/>
    </row>
    <row r="191" spans="1:38" ht="14.25">
      <c r="A191" s="420"/>
      <c r="B191" s="420"/>
      <c r="C191" s="420"/>
      <c r="D191" s="420"/>
      <c r="E191" s="420"/>
      <c r="F191" s="420"/>
      <c r="G191" s="420"/>
      <c r="H191" s="420"/>
      <c r="I191" s="420"/>
      <c r="J191" s="420"/>
      <c r="K191" s="420"/>
      <c r="L191" s="420"/>
      <c r="M191" s="420"/>
      <c r="N191" s="420"/>
      <c r="O191" s="420"/>
      <c r="P191" s="420"/>
      <c r="Q191" s="420"/>
      <c r="R191" s="420"/>
      <c r="S191" s="420"/>
      <c r="T191" s="420"/>
      <c r="U191" s="420"/>
      <c r="V191" s="420"/>
      <c r="W191" s="420"/>
      <c r="X191" s="420"/>
      <c r="Y191" s="420"/>
      <c r="Z191" s="420"/>
      <c r="AA191" s="420"/>
      <c r="AB191" s="420"/>
      <c r="AC191" s="420"/>
      <c r="AD191" s="420"/>
      <c r="AE191" s="420"/>
      <c r="AF191" s="420"/>
      <c r="AG191" s="420"/>
      <c r="AH191" s="420"/>
      <c r="AI191" s="420"/>
      <c r="AJ191" s="420"/>
      <c r="AK191" s="420"/>
      <c r="AL191" s="420"/>
    </row>
    <row r="192" spans="1:38" ht="14.25">
      <c r="A192" s="420"/>
      <c r="B192" s="420"/>
      <c r="C192" s="420"/>
      <c r="D192" s="420"/>
      <c r="E192" s="420"/>
      <c r="F192" s="420"/>
      <c r="G192" s="420"/>
      <c r="H192" s="420"/>
      <c r="I192" s="420"/>
      <c r="J192" s="420"/>
      <c r="K192" s="420"/>
      <c r="L192" s="420"/>
      <c r="M192" s="420"/>
      <c r="N192" s="420"/>
      <c r="O192" s="420"/>
      <c r="P192" s="420"/>
      <c r="Q192" s="420"/>
      <c r="R192" s="420"/>
      <c r="S192" s="420"/>
      <c r="T192" s="420"/>
      <c r="U192" s="420"/>
      <c r="V192" s="420"/>
      <c r="W192" s="420"/>
      <c r="X192" s="420"/>
      <c r="Y192" s="420"/>
      <c r="Z192" s="420"/>
      <c r="AA192" s="420"/>
      <c r="AB192" s="420"/>
      <c r="AC192" s="420"/>
      <c r="AD192" s="420"/>
      <c r="AE192" s="420"/>
      <c r="AF192" s="420"/>
      <c r="AG192" s="420"/>
      <c r="AH192" s="420"/>
      <c r="AI192" s="420"/>
      <c r="AJ192" s="420"/>
      <c r="AK192" s="420"/>
      <c r="AL192" s="420"/>
    </row>
    <row r="193" spans="1:38" ht="14.25">
      <c r="A193" s="420"/>
      <c r="B193" s="420"/>
      <c r="C193" s="420"/>
      <c r="D193" s="420"/>
      <c r="E193" s="420"/>
      <c r="F193" s="420"/>
      <c r="G193" s="420"/>
      <c r="H193" s="420"/>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row>
    <row r="194" spans="1:38" ht="14.25">
      <c r="A194" s="420"/>
      <c r="B194" s="420"/>
      <c r="C194" s="420"/>
      <c r="D194" s="420"/>
      <c r="E194" s="420"/>
      <c r="F194" s="420"/>
      <c r="G194" s="420"/>
      <c r="H194" s="420"/>
      <c r="I194" s="420"/>
      <c r="J194" s="420"/>
      <c r="K194" s="420"/>
      <c r="L194" s="420"/>
      <c r="M194" s="420"/>
      <c r="N194" s="420"/>
      <c r="O194" s="420"/>
      <c r="P194" s="420"/>
      <c r="Q194" s="420"/>
      <c r="R194" s="420"/>
      <c r="S194" s="420"/>
      <c r="T194" s="420"/>
      <c r="U194" s="420"/>
      <c r="V194" s="420"/>
      <c r="W194" s="420"/>
      <c r="X194" s="420"/>
      <c r="Y194" s="420"/>
      <c r="Z194" s="420"/>
      <c r="AA194" s="420"/>
      <c r="AB194" s="420"/>
      <c r="AC194" s="420"/>
      <c r="AD194" s="420"/>
      <c r="AE194" s="420"/>
      <c r="AF194" s="420"/>
      <c r="AG194" s="420"/>
      <c r="AH194" s="420"/>
      <c r="AI194" s="420"/>
      <c r="AJ194" s="420"/>
      <c r="AK194" s="420"/>
      <c r="AL194" s="420"/>
    </row>
    <row r="195" spans="1:38" ht="14.25">
      <c r="A195" s="420"/>
      <c r="B195" s="420"/>
      <c r="C195" s="420"/>
      <c r="D195" s="420"/>
      <c r="E195" s="420"/>
      <c r="F195" s="420"/>
      <c r="G195" s="420"/>
      <c r="H195" s="420"/>
      <c r="I195" s="420"/>
      <c r="J195" s="420"/>
      <c r="K195" s="420"/>
      <c r="L195" s="420"/>
      <c r="M195" s="420"/>
      <c r="N195" s="420"/>
      <c r="O195" s="420"/>
      <c r="P195" s="420"/>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row>
    <row r="196" spans="1:38" ht="14.25">
      <c r="A196" s="420"/>
      <c r="B196" s="420"/>
      <c r="C196" s="420"/>
      <c r="D196" s="420"/>
      <c r="E196" s="420"/>
      <c r="F196" s="420"/>
      <c r="G196" s="420"/>
      <c r="H196" s="420"/>
      <c r="I196" s="420"/>
      <c r="J196" s="420"/>
      <c r="K196" s="420"/>
      <c r="L196" s="420"/>
      <c r="M196" s="420"/>
      <c r="N196" s="420"/>
      <c r="O196" s="420"/>
      <c r="P196" s="420"/>
      <c r="Q196" s="420"/>
      <c r="R196" s="420"/>
      <c r="S196" s="420"/>
      <c r="T196" s="420"/>
      <c r="U196" s="420"/>
      <c r="V196" s="420"/>
      <c r="W196" s="420"/>
      <c r="X196" s="420"/>
      <c r="Y196" s="420"/>
      <c r="Z196" s="420"/>
      <c r="AA196" s="420"/>
      <c r="AB196" s="420"/>
      <c r="AC196" s="420"/>
      <c r="AD196" s="420"/>
      <c r="AE196" s="420"/>
      <c r="AF196" s="420"/>
      <c r="AG196" s="420"/>
      <c r="AH196" s="420"/>
      <c r="AI196" s="420"/>
      <c r="AJ196" s="420"/>
      <c r="AK196" s="420"/>
      <c r="AL196" s="420"/>
    </row>
    <row r="197" spans="1:38" ht="14.25">
      <c r="A197" s="420"/>
      <c r="B197" s="420"/>
      <c r="C197" s="420"/>
      <c r="D197" s="420"/>
      <c r="E197" s="420"/>
      <c r="F197" s="420"/>
      <c r="G197" s="420"/>
      <c r="H197" s="420"/>
      <c r="I197" s="420"/>
      <c r="J197" s="420"/>
      <c r="K197" s="420"/>
      <c r="L197" s="420"/>
      <c r="M197" s="420"/>
      <c r="N197" s="420"/>
      <c r="O197" s="420"/>
      <c r="P197" s="420"/>
      <c r="Q197" s="420"/>
      <c r="R197" s="420"/>
      <c r="S197" s="420"/>
      <c r="T197" s="420"/>
      <c r="U197" s="420"/>
      <c r="V197" s="420"/>
      <c r="W197" s="420"/>
      <c r="X197" s="420"/>
      <c r="Y197" s="420"/>
      <c r="Z197" s="420"/>
      <c r="AA197" s="420"/>
      <c r="AB197" s="420"/>
      <c r="AC197" s="420"/>
      <c r="AD197" s="420"/>
      <c r="AE197" s="420"/>
      <c r="AF197" s="420"/>
      <c r="AG197" s="420"/>
      <c r="AH197" s="420"/>
      <c r="AI197" s="420"/>
      <c r="AJ197" s="420"/>
      <c r="AK197" s="420"/>
      <c r="AL197" s="420"/>
    </row>
    <row r="198" spans="1:38" ht="14.25">
      <c r="A198" s="420"/>
      <c r="B198" s="420"/>
      <c r="C198" s="420"/>
      <c r="D198" s="420"/>
      <c r="E198" s="420"/>
      <c r="F198" s="420"/>
      <c r="G198" s="420"/>
      <c r="H198" s="420"/>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420"/>
    </row>
    <row r="199" spans="1:38" ht="14.25">
      <c r="A199" s="420"/>
      <c r="B199" s="420"/>
      <c r="C199" s="420"/>
      <c r="D199" s="420"/>
      <c r="E199" s="420"/>
      <c r="F199" s="420"/>
      <c r="G199" s="420"/>
      <c r="H199" s="420"/>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row>
    <row r="200" spans="1:38" ht="14.25">
      <c r="A200" s="420"/>
      <c r="B200" s="420"/>
      <c r="C200" s="420"/>
      <c r="D200" s="420"/>
      <c r="E200" s="420"/>
      <c r="F200" s="420"/>
      <c r="G200" s="420"/>
      <c r="H200" s="420"/>
      <c r="I200" s="420"/>
      <c r="J200" s="420"/>
      <c r="K200" s="420"/>
      <c r="L200" s="420"/>
      <c r="M200" s="420"/>
      <c r="N200" s="420"/>
      <c r="O200" s="420"/>
      <c r="P200" s="420"/>
      <c r="Q200" s="420"/>
      <c r="R200" s="420"/>
      <c r="S200" s="420"/>
      <c r="T200" s="420"/>
      <c r="U200" s="420"/>
      <c r="V200" s="420"/>
      <c r="W200" s="420"/>
      <c r="X200" s="420"/>
      <c r="Y200" s="420"/>
      <c r="Z200" s="420"/>
      <c r="AA200" s="420"/>
      <c r="AB200" s="420"/>
      <c r="AC200" s="420"/>
      <c r="AD200" s="420"/>
      <c r="AE200" s="420"/>
      <c r="AF200" s="420"/>
      <c r="AG200" s="420"/>
      <c r="AH200" s="420"/>
      <c r="AI200" s="420"/>
      <c r="AJ200" s="420"/>
      <c r="AK200" s="420"/>
      <c r="AL200" s="420"/>
    </row>
    <row r="201" spans="1:38" ht="14.25">
      <c r="A201" s="420"/>
      <c r="B201" s="420"/>
      <c r="C201" s="420"/>
      <c r="D201" s="420"/>
      <c r="E201" s="420"/>
      <c r="F201" s="420"/>
      <c r="G201" s="420"/>
      <c r="H201" s="420"/>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0"/>
    </row>
    <row r="202" spans="1:38" ht="14.25">
      <c r="A202" s="420"/>
      <c r="B202" s="420"/>
      <c r="C202" s="420"/>
      <c r="D202" s="420"/>
      <c r="E202" s="420"/>
      <c r="F202" s="420"/>
      <c r="G202" s="420"/>
      <c r="H202" s="420"/>
      <c r="I202" s="420"/>
      <c r="J202" s="420"/>
      <c r="K202" s="420"/>
      <c r="L202" s="420"/>
      <c r="M202" s="420"/>
      <c r="N202" s="420"/>
      <c r="O202" s="420"/>
      <c r="P202" s="420"/>
      <c r="Q202" s="420"/>
      <c r="R202" s="420"/>
      <c r="S202" s="420"/>
      <c r="T202" s="420"/>
      <c r="U202" s="420"/>
      <c r="V202" s="420"/>
      <c r="W202" s="420"/>
      <c r="X202" s="420"/>
      <c r="Y202" s="420"/>
      <c r="Z202" s="420"/>
      <c r="AA202" s="420"/>
      <c r="AB202" s="420"/>
      <c r="AC202" s="420"/>
      <c r="AD202" s="420"/>
      <c r="AE202" s="420"/>
      <c r="AF202" s="420"/>
      <c r="AG202" s="420"/>
      <c r="AH202" s="420"/>
      <c r="AI202" s="420"/>
      <c r="AJ202" s="420"/>
      <c r="AK202" s="420"/>
      <c r="AL202" s="420"/>
    </row>
    <row r="203" spans="1:38" ht="14.25">
      <c r="A203" s="420"/>
      <c r="B203" s="420"/>
      <c r="C203" s="420"/>
      <c r="D203" s="420"/>
      <c r="E203" s="420"/>
      <c r="F203" s="420"/>
      <c r="G203" s="420"/>
      <c r="H203" s="420"/>
      <c r="I203" s="420"/>
      <c r="J203" s="420"/>
      <c r="K203" s="420"/>
      <c r="L203" s="420"/>
      <c r="M203" s="420"/>
      <c r="N203" s="420"/>
      <c r="O203" s="420"/>
      <c r="P203" s="420"/>
      <c r="Q203" s="420"/>
      <c r="R203" s="420"/>
      <c r="S203" s="420"/>
      <c r="T203" s="420"/>
      <c r="U203" s="420"/>
      <c r="V203" s="420"/>
      <c r="W203" s="420"/>
      <c r="X203" s="420"/>
      <c r="Y203" s="420"/>
      <c r="Z203" s="420"/>
      <c r="AA203" s="420"/>
      <c r="AB203" s="420"/>
      <c r="AC203" s="420"/>
      <c r="AD203" s="420"/>
      <c r="AE203" s="420"/>
      <c r="AF203" s="420"/>
      <c r="AG203" s="420"/>
      <c r="AH203" s="420"/>
      <c r="AI203" s="420"/>
      <c r="AJ203" s="420"/>
      <c r="AK203" s="420"/>
      <c r="AL203" s="420"/>
    </row>
    <row r="204" spans="1:38" ht="14.25">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0"/>
      <c r="AK204" s="420"/>
      <c r="AL204" s="420"/>
    </row>
    <row r="205" spans="1:38" ht="14.25">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0"/>
      <c r="AK205" s="420"/>
      <c r="AL205" s="420"/>
    </row>
    <row r="206" spans="1:38" ht="14.25">
      <c r="A206" s="420"/>
      <c r="B206" s="420"/>
      <c r="C206" s="420"/>
      <c r="D206" s="420"/>
      <c r="E206" s="420"/>
      <c r="F206" s="420"/>
      <c r="G206" s="420"/>
      <c r="H206" s="420"/>
      <c r="I206" s="420"/>
      <c r="J206" s="420"/>
      <c r="K206" s="420"/>
      <c r="L206" s="420"/>
      <c r="M206" s="420"/>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0"/>
      <c r="AJ206" s="420"/>
      <c r="AK206" s="420"/>
      <c r="AL206" s="420"/>
    </row>
    <row r="207" spans="1:38" ht="14.25">
      <c r="A207" s="420"/>
      <c r="B207" s="420"/>
      <c r="C207" s="420"/>
      <c r="D207" s="420"/>
      <c r="E207" s="420"/>
      <c r="F207" s="420"/>
      <c r="G207" s="420"/>
      <c r="H207" s="420"/>
      <c r="I207" s="420"/>
      <c r="J207" s="420"/>
      <c r="K207" s="420"/>
      <c r="L207" s="420"/>
      <c r="M207" s="420"/>
      <c r="N207" s="420"/>
      <c r="O207" s="420"/>
      <c r="P207" s="420"/>
      <c r="Q207" s="420"/>
      <c r="R207" s="420"/>
      <c r="S207" s="420"/>
      <c r="T207" s="420"/>
      <c r="U207" s="420"/>
      <c r="V207" s="420"/>
      <c r="W207" s="420"/>
      <c r="X207" s="420"/>
      <c r="Y207" s="420"/>
      <c r="Z207" s="420"/>
      <c r="AA207" s="420"/>
      <c r="AB207" s="420"/>
      <c r="AC207" s="420"/>
      <c r="AD207" s="420"/>
      <c r="AE207" s="420"/>
      <c r="AF207" s="420"/>
      <c r="AG207" s="420"/>
      <c r="AH207" s="420"/>
      <c r="AI207" s="420"/>
      <c r="AJ207" s="420"/>
      <c r="AK207" s="420"/>
      <c r="AL207" s="420"/>
    </row>
    <row r="208" spans="1:38" ht="14.25">
      <c r="A208" s="420"/>
      <c r="B208" s="420"/>
      <c r="C208" s="420"/>
      <c r="D208" s="420"/>
      <c r="E208" s="420"/>
      <c r="F208" s="420"/>
      <c r="G208" s="420"/>
      <c r="H208" s="420"/>
      <c r="I208" s="420"/>
      <c r="J208" s="420"/>
      <c r="K208" s="420"/>
      <c r="L208" s="420"/>
      <c r="M208" s="420"/>
      <c r="N208" s="420"/>
      <c r="O208" s="420"/>
      <c r="P208" s="420"/>
      <c r="Q208" s="420"/>
      <c r="R208" s="420"/>
      <c r="S208" s="420"/>
      <c r="T208" s="420"/>
      <c r="U208" s="420"/>
      <c r="V208" s="420"/>
      <c r="W208" s="420"/>
      <c r="X208" s="420"/>
      <c r="Y208" s="420"/>
      <c r="Z208" s="420"/>
      <c r="AA208" s="420"/>
      <c r="AB208" s="420"/>
      <c r="AC208" s="420"/>
      <c r="AD208" s="420"/>
      <c r="AE208" s="420"/>
      <c r="AF208" s="420"/>
      <c r="AG208" s="420"/>
      <c r="AH208" s="420"/>
      <c r="AI208" s="420"/>
      <c r="AJ208" s="420"/>
      <c r="AK208" s="420"/>
      <c r="AL208" s="420"/>
    </row>
    <row r="209" spans="1:38" ht="14.25">
      <c r="A209" s="420"/>
      <c r="B209" s="420"/>
      <c r="C209" s="420"/>
      <c r="D209" s="420"/>
      <c r="E209" s="420"/>
      <c r="F209" s="420"/>
      <c r="G209" s="420"/>
      <c r="H209" s="420"/>
      <c r="I209" s="420"/>
      <c r="J209" s="420"/>
      <c r="K209" s="420"/>
      <c r="L209" s="420"/>
      <c r="M209" s="420"/>
      <c r="N209" s="420"/>
      <c r="O209" s="420"/>
      <c r="P209" s="420"/>
      <c r="Q209" s="420"/>
      <c r="R209" s="420"/>
      <c r="S209" s="420"/>
      <c r="T209" s="420"/>
      <c r="U209" s="420"/>
      <c r="V209" s="420"/>
      <c r="W209" s="420"/>
      <c r="X209" s="420"/>
      <c r="Y209" s="420"/>
      <c r="Z209" s="420"/>
      <c r="AA209" s="420"/>
      <c r="AB209" s="420"/>
      <c r="AC209" s="420"/>
      <c r="AD209" s="420"/>
      <c r="AE209" s="420"/>
      <c r="AF209" s="420"/>
      <c r="AG209" s="420"/>
      <c r="AH209" s="420"/>
      <c r="AI209" s="420"/>
      <c r="AJ209" s="420"/>
      <c r="AK209" s="420"/>
      <c r="AL209" s="420"/>
    </row>
    <row r="210" spans="1:38" ht="14.25">
      <c r="A210" s="420"/>
      <c r="B210" s="420"/>
      <c r="C210" s="420"/>
      <c r="D210" s="420"/>
      <c r="E210" s="420"/>
      <c r="F210" s="420"/>
      <c r="G210" s="420"/>
      <c r="H210" s="420"/>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row>
    <row r="211" spans="1:38" ht="14.25">
      <c r="A211" s="420"/>
      <c r="B211" s="420"/>
      <c r="C211" s="420"/>
      <c r="D211" s="420"/>
      <c r="E211" s="420"/>
      <c r="F211" s="420"/>
      <c r="G211" s="420"/>
      <c r="H211" s="420"/>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420"/>
    </row>
    <row r="212" spans="1:38" ht="14.25">
      <c r="A212" s="420"/>
      <c r="B212" s="420"/>
      <c r="C212" s="420"/>
      <c r="D212" s="420"/>
      <c r="E212" s="420"/>
      <c r="F212" s="420"/>
      <c r="G212" s="420"/>
      <c r="H212" s="420"/>
      <c r="I212" s="420"/>
      <c r="J212" s="420"/>
      <c r="K212" s="420"/>
      <c r="L212" s="420"/>
      <c r="M212" s="420"/>
      <c r="N212" s="420"/>
      <c r="O212" s="420"/>
      <c r="P212" s="420"/>
      <c r="Q212" s="420"/>
      <c r="R212" s="420"/>
      <c r="S212" s="420"/>
      <c r="T212" s="420"/>
      <c r="U212" s="420"/>
      <c r="V212" s="420"/>
      <c r="W212" s="420"/>
      <c r="X212" s="420"/>
      <c r="Y212" s="420"/>
      <c r="Z212" s="420"/>
      <c r="AA212" s="420"/>
      <c r="AB212" s="420"/>
      <c r="AC212" s="420"/>
      <c r="AD212" s="420"/>
      <c r="AE212" s="420"/>
      <c r="AF212" s="420"/>
      <c r="AG212" s="420"/>
      <c r="AH212" s="420"/>
      <c r="AI212" s="420"/>
      <c r="AJ212" s="420"/>
      <c r="AK212" s="420"/>
      <c r="AL212" s="420"/>
    </row>
    <row r="213" spans="1:38" ht="14.25">
      <c r="A213" s="420"/>
      <c r="B213" s="420"/>
      <c r="C213" s="420"/>
      <c r="D213" s="420"/>
      <c r="E213" s="420"/>
      <c r="F213" s="420"/>
      <c r="G213" s="420"/>
      <c r="H213" s="420"/>
      <c r="I213" s="420"/>
      <c r="J213" s="420"/>
      <c r="K213" s="420"/>
      <c r="L213" s="420"/>
      <c r="M213" s="420"/>
      <c r="N213" s="420"/>
      <c r="O213" s="420"/>
      <c r="P213" s="420"/>
      <c r="Q213" s="420"/>
      <c r="R213" s="420"/>
      <c r="S213" s="420"/>
      <c r="T213" s="420"/>
      <c r="U213" s="420"/>
      <c r="V213" s="420"/>
      <c r="W213" s="420"/>
      <c r="X213" s="420"/>
      <c r="Y213" s="420"/>
      <c r="Z213" s="420"/>
      <c r="AA213" s="420"/>
      <c r="AB213" s="420"/>
      <c r="AC213" s="420"/>
      <c r="AD213" s="420"/>
      <c r="AE213" s="420"/>
      <c r="AF213" s="420"/>
      <c r="AG213" s="420"/>
      <c r="AH213" s="420"/>
      <c r="AI213" s="420"/>
      <c r="AJ213" s="420"/>
      <c r="AK213" s="420"/>
      <c r="AL213" s="420"/>
    </row>
    <row r="214" spans="1:38" ht="14.25">
      <c r="A214" s="420"/>
      <c r="B214" s="420"/>
      <c r="C214" s="420"/>
      <c r="D214" s="420"/>
      <c r="E214" s="420"/>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row>
    <row r="215" spans="1:38" ht="14.25">
      <c r="A215" s="420"/>
      <c r="B215" s="420"/>
      <c r="C215" s="420"/>
      <c r="D215" s="420"/>
      <c r="E215" s="420"/>
      <c r="F215" s="420"/>
      <c r="G215" s="420"/>
      <c r="H215" s="420"/>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c r="AJ215" s="420"/>
      <c r="AK215" s="420"/>
      <c r="AL215" s="420"/>
    </row>
    <row r="216" spans="1:38" ht="14.25">
      <c r="A216" s="420"/>
      <c r="B216" s="420"/>
      <c r="C216" s="420"/>
      <c r="D216" s="420"/>
      <c r="E216" s="420"/>
      <c r="F216" s="420"/>
      <c r="G216" s="420"/>
      <c r="H216" s="420"/>
      <c r="I216" s="420"/>
      <c r="J216" s="420"/>
      <c r="K216" s="420"/>
      <c r="L216" s="420"/>
      <c r="M216" s="420"/>
      <c r="N216" s="420"/>
      <c r="O216" s="420"/>
      <c r="P216" s="420"/>
      <c r="Q216" s="420"/>
      <c r="R216" s="420"/>
      <c r="S216" s="420"/>
      <c r="T216" s="420"/>
      <c r="U216" s="420"/>
      <c r="V216" s="420"/>
      <c r="W216" s="420"/>
      <c r="X216" s="420"/>
      <c r="Y216" s="420"/>
      <c r="Z216" s="420"/>
      <c r="AA216" s="420"/>
      <c r="AB216" s="420"/>
      <c r="AC216" s="420"/>
      <c r="AD216" s="420"/>
      <c r="AE216" s="420"/>
      <c r="AF216" s="420"/>
      <c r="AG216" s="420"/>
      <c r="AH216" s="420"/>
      <c r="AI216" s="420"/>
      <c r="AJ216" s="420"/>
      <c r="AK216" s="420"/>
      <c r="AL216" s="420"/>
    </row>
    <row r="217" spans="1:38" ht="14.25">
      <c r="A217" s="420"/>
      <c r="B217" s="420"/>
      <c r="C217" s="420"/>
      <c r="D217" s="420"/>
      <c r="E217" s="420"/>
      <c r="F217" s="420"/>
      <c r="G217" s="420"/>
      <c r="H217" s="420"/>
      <c r="I217" s="420"/>
      <c r="J217" s="420"/>
      <c r="K217" s="420"/>
      <c r="L217" s="420"/>
      <c r="M217" s="420"/>
      <c r="N217" s="420"/>
      <c r="O217" s="420"/>
      <c r="P217" s="420"/>
      <c r="Q217" s="420"/>
      <c r="R217" s="420"/>
      <c r="S217" s="420"/>
      <c r="T217" s="420"/>
      <c r="U217" s="420"/>
      <c r="V217" s="420"/>
      <c r="W217" s="420"/>
      <c r="X217" s="420"/>
      <c r="Y217" s="420"/>
      <c r="Z217" s="420"/>
      <c r="AA217" s="420"/>
      <c r="AB217" s="420"/>
      <c r="AC217" s="420"/>
      <c r="AD217" s="420"/>
      <c r="AE217" s="420"/>
      <c r="AF217" s="420"/>
      <c r="AG217" s="420"/>
      <c r="AH217" s="420"/>
      <c r="AI217" s="420"/>
      <c r="AJ217" s="420"/>
      <c r="AK217" s="420"/>
      <c r="AL217" s="420"/>
    </row>
    <row r="218" spans="1:38" ht="14.25">
      <c r="A218" s="420"/>
      <c r="B218" s="420"/>
      <c r="C218" s="420"/>
      <c r="D218" s="420"/>
      <c r="E218" s="420"/>
      <c r="F218" s="420"/>
      <c r="G218" s="420"/>
      <c r="H218" s="420"/>
      <c r="I218" s="420"/>
      <c r="J218" s="420"/>
      <c r="K218" s="420"/>
      <c r="L218" s="420"/>
      <c r="M218" s="420"/>
      <c r="N218" s="420"/>
      <c r="O218" s="420"/>
      <c r="P218" s="420"/>
      <c r="Q218" s="420"/>
      <c r="R218" s="420"/>
      <c r="S218" s="420"/>
      <c r="T218" s="420"/>
      <c r="U218" s="420"/>
      <c r="V218" s="420"/>
      <c r="W218" s="420"/>
      <c r="X218" s="420"/>
      <c r="Y218" s="420"/>
      <c r="Z218" s="420"/>
      <c r="AA218" s="420"/>
      <c r="AB218" s="420"/>
      <c r="AC218" s="420"/>
      <c r="AD218" s="420"/>
      <c r="AE218" s="420"/>
      <c r="AF218" s="420"/>
      <c r="AG218" s="420"/>
      <c r="AH218" s="420"/>
      <c r="AI218" s="420"/>
      <c r="AJ218" s="420"/>
      <c r="AK218" s="420"/>
      <c r="AL218" s="420"/>
    </row>
    <row r="219" spans="1:38" ht="14.25">
      <c r="A219" s="420"/>
      <c r="B219" s="420"/>
      <c r="C219" s="420"/>
      <c r="D219" s="420"/>
      <c r="E219" s="420"/>
      <c r="F219" s="420"/>
      <c r="G219" s="420"/>
      <c r="H219" s="420"/>
      <c r="I219" s="420"/>
      <c r="J219" s="420"/>
      <c r="K219" s="420"/>
      <c r="L219" s="420"/>
      <c r="M219" s="420"/>
      <c r="N219" s="420"/>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0"/>
      <c r="AJ219" s="420"/>
      <c r="AK219" s="420"/>
      <c r="AL219" s="420"/>
    </row>
    <row r="220" spans="1:38" ht="14.25">
      <c r="A220" s="420"/>
      <c r="B220" s="420"/>
      <c r="C220" s="420"/>
      <c r="D220" s="420"/>
      <c r="E220" s="420"/>
      <c r="F220" s="420"/>
      <c r="G220" s="420"/>
      <c r="H220" s="420"/>
      <c r="I220" s="420"/>
      <c r="J220" s="420"/>
      <c r="K220" s="420"/>
      <c r="L220" s="420"/>
      <c r="M220" s="420"/>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c r="AJ220" s="420"/>
      <c r="AK220" s="420"/>
      <c r="AL220" s="420"/>
    </row>
    <row r="221" spans="1:38" ht="14.25">
      <c r="A221" s="420"/>
      <c r="B221" s="420"/>
      <c r="C221" s="420"/>
      <c r="D221" s="420"/>
      <c r="E221" s="420"/>
      <c r="F221" s="420"/>
      <c r="G221" s="420"/>
      <c r="H221" s="420"/>
      <c r="I221" s="420"/>
      <c r="J221" s="420"/>
      <c r="K221" s="420"/>
      <c r="L221" s="420"/>
      <c r="M221" s="420"/>
      <c r="N221" s="420"/>
      <c r="O221" s="420"/>
      <c r="P221" s="420"/>
      <c r="Q221" s="420"/>
      <c r="R221" s="420"/>
      <c r="S221" s="420"/>
      <c r="T221" s="420"/>
      <c r="U221" s="420"/>
      <c r="V221" s="420"/>
      <c r="W221" s="420"/>
      <c r="X221" s="420"/>
      <c r="Y221" s="420"/>
      <c r="Z221" s="420"/>
      <c r="AA221" s="420"/>
      <c r="AB221" s="420"/>
      <c r="AC221" s="420"/>
      <c r="AD221" s="420"/>
      <c r="AE221" s="420"/>
      <c r="AF221" s="420"/>
      <c r="AG221" s="420"/>
      <c r="AH221" s="420"/>
      <c r="AI221" s="420"/>
      <c r="AJ221" s="420"/>
      <c r="AK221" s="420"/>
      <c r="AL221" s="420"/>
    </row>
    <row r="222" spans="1:38" ht="14.25">
      <c r="A222" s="420"/>
      <c r="B222" s="420"/>
      <c r="C222" s="420"/>
      <c r="D222" s="420"/>
      <c r="E222" s="420"/>
      <c r="F222" s="420"/>
      <c r="G222" s="420"/>
      <c r="H222" s="420"/>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c r="AJ222" s="420"/>
      <c r="AK222" s="420"/>
      <c r="AL222" s="420"/>
    </row>
    <row r="223" spans="1:38" ht="14.25">
      <c r="A223" s="420"/>
      <c r="B223" s="420"/>
      <c r="C223" s="420"/>
      <c r="D223" s="420"/>
      <c r="E223" s="420"/>
      <c r="F223" s="420"/>
      <c r="G223" s="420"/>
      <c r="H223" s="420"/>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c r="AJ223" s="420"/>
      <c r="AK223" s="420"/>
      <c r="AL223" s="420"/>
    </row>
    <row r="224" spans="1:38" ht="14.25">
      <c r="A224" s="420"/>
      <c r="B224" s="420"/>
      <c r="C224" s="420"/>
      <c r="D224" s="420"/>
      <c r="E224" s="420"/>
      <c r="F224" s="420"/>
      <c r="G224" s="420"/>
      <c r="H224" s="420"/>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c r="AJ224" s="420"/>
      <c r="AK224" s="420"/>
      <c r="AL224" s="420"/>
    </row>
    <row r="225" spans="1:38" ht="14.25">
      <c r="A225" s="420"/>
      <c r="B225" s="420"/>
      <c r="C225" s="420"/>
      <c r="D225" s="420"/>
      <c r="E225" s="420"/>
      <c r="F225" s="420"/>
      <c r="G225" s="420"/>
      <c r="H225" s="420"/>
      <c r="I225" s="420"/>
      <c r="J225" s="420"/>
      <c r="K225" s="420"/>
      <c r="L225" s="420"/>
      <c r="M225" s="420"/>
      <c r="N225" s="420"/>
      <c r="O225" s="420"/>
      <c r="P225" s="420"/>
      <c r="Q225" s="420"/>
      <c r="R225" s="420"/>
      <c r="S225" s="420"/>
      <c r="T225" s="420"/>
      <c r="U225" s="420"/>
      <c r="V225" s="420"/>
      <c r="W225" s="420"/>
      <c r="X225" s="420"/>
      <c r="Y225" s="420"/>
      <c r="Z225" s="420"/>
      <c r="AA225" s="420"/>
      <c r="AB225" s="420"/>
      <c r="AC225" s="420"/>
      <c r="AD225" s="420"/>
      <c r="AE225" s="420"/>
      <c r="AF225" s="420"/>
      <c r="AG225" s="420"/>
      <c r="AH225" s="420"/>
      <c r="AI225" s="420"/>
      <c r="AJ225" s="420"/>
      <c r="AK225" s="420"/>
      <c r="AL225" s="420"/>
    </row>
    <row r="226" spans="1:38" ht="14.25">
      <c r="A226" s="420"/>
      <c r="B226" s="420"/>
      <c r="C226" s="420"/>
      <c r="D226" s="420"/>
      <c r="E226" s="420"/>
      <c r="F226" s="420"/>
      <c r="G226" s="420"/>
      <c r="H226" s="420"/>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c r="AJ226" s="420"/>
      <c r="AK226" s="420"/>
      <c r="AL226" s="420"/>
    </row>
    <row r="227" spans="1:38" ht="14.25">
      <c r="A227" s="420"/>
      <c r="B227" s="420"/>
      <c r="C227" s="420"/>
      <c r="D227" s="420"/>
      <c r="E227" s="420"/>
      <c r="F227" s="420"/>
      <c r="G227" s="420"/>
      <c r="H227" s="420"/>
      <c r="I227" s="420"/>
      <c r="J227" s="420"/>
      <c r="K227" s="420"/>
      <c r="L227" s="420"/>
      <c r="M227" s="420"/>
      <c r="N227" s="420"/>
      <c r="O227" s="420"/>
      <c r="P227" s="420"/>
      <c r="Q227" s="420"/>
      <c r="R227" s="420"/>
      <c r="S227" s="420"/>
      <c r="T227" s="420"/>
      <c r="U227" s="420"/>
      <c r="V227" s="420"/>
      <c r="W227" s="420"/>
      <c r="X227" s="420"/>
      <c r="Y227" s="420"/>
      <c r="Z227" s="420"/>
      <c r="AA227" s="420"/>
      <c r="AB227" s="420"/>
      <c r="AC227" s="420"/>
      <c r="AD227" s="420"/>
      <c r="AE227" s="420"/>
      <c r="AF227" s="420"/>
      <c r="AG227" s="420"/>
      <c r="AH227" s="420"/>
      <c r="AI227" s="420"/>
      <c r="AJ227" s="420"/>
      <c r="AK227" s="420"/>
      <c r="AL227" s="420"/>
    </row>
    <row r="228" spans="1:38" ht="14.25">
      <c r="A228" s="420"/>
      <c r="B228" s="420"/>
      <c r="C228" s="420"/>
      <c r="D228" s="420"/>
      <c r="E228" s="420"/>
      <c r="F228" s="420"/>
      <c r="G228" s="420"/>
      <c r="H228" s="420"/>
      <c r="I228" s="420"/>
      <c r="J228" s="420"/>
      <c r="K228" s="420"/>
      <c r="L228" s="420"/>
      <c r="M228" s="420"/>
      <c r="N228" s="420"/>
      <c r="O228" s="420"/>
      <c r="P228" s="420"/>
      <c r="Q228" s="420"/>
      <c r="R228" s="420"/>
      <c r="S228" s="420"/>
      <c r="T228" s="420"/>
      <c r="U228" s="420"/>
      <c r="V228" s="420"/>
      <c r="W228" s="420"/>
      <c r="X228" s="420"/>
      <c r="Y228" s="420"/>
      <c r="Z228" s="420"/>
      <c r="AA228" s="420"/>
      <c r="AB228" s="420"/>
      <c r="AC228" s="420"/>
      <c r="AD228" s="420"/>
      <c r="AE228" s="420"/>
      <c r="AF228" s="420"/>
      <c r="AG228" s="420"/>
      <c r="AH228" s="420"/>
      <c r="AI228" s="420"/>
      <c r="AJ228" s="420"/>
      <c r="AK228" s="420"/>
      <c r="AL228" s="420"/>
    </row>
    <row r="229" spans="1:38" ht="14.25">
      <c r="A229" s="420"/>
      <c r="B229" s="420"/>
      <c r="C229" s="420"/>
      <c r="D229" s="420"/>
      <c r="E229" s="420"/>
      <c r="F229" s="420"/>
      <c r="G229" s="420"/>
      <c r="H229" s="420"/>
      <c r="I229" s="420"/>
      <c r="J229" s="420"/>
      <c r="K229" s="420"/>
      <c r="L229" s="420"/>
      <c r="M229" s="420"/>
      <c r="N229" s="420"/>
      <c r="O229" s="420"/>
      <c r="P229" s="420"/>
      <c r="Q229" s="420"/>
      <c r="R229" s="420"/>
      <c r="S229" s="420"/>
      <c r="T229" s="420"/>
      <c r="U229" s="420"/>
      <c r="V229" s="420"/>
      <c r="W229" s="420"/>
      <c r="X229" s="420"/>
      <c r="Y229" s="420"/>
      <c r="Z229" s="420"/>
      <c r="AA229" s="420"/>
      <c r="AB229" s="420"/>
      <c r="AC229" s="420"/>
      <c r="AD229" s="420"/>
      <c r="AE229" s="420"/>
      <c r="AF229" s="420"/>
      <c r="AG229" s="420"/>
      <c r="AH229" s="420"/>
      <c r="AI229" s="420"/>
      <c r="AJ229" s="420"/>
      <c r="AK229" s="420"/>
      <c r="AL229" s="420"/>
    </row>
    <row r="230" spans="1:38" ht="14.25">
      <c r="A230" s="420"/>
      <c r="B230" s="420"/>
      <c r="C230" s="420"/>
      <c r="D230" s="420"/>
      <c r="E230" s="420"/>
      <c r="F230" s="420"/>
      <c r="G230" s="420"/>
      <c r="H230" s="420"/>
      <c r="I230" s="420"/>
      <c r="J230" s="420"/>
      <c r="K230" s="420"/>
      <c r="L230" s="420"/>
      <c r="M230" s="420"/>
      <c r="N230" s="420"/>
      <c r="O230" s="420"/>
      <c r="P230" s="420"/>
      <c r="Q230" s="420"/>
      <c r="R230" s="420"/>
      <c r="S230" s="420"/>
      <c r="T230" s="420"/>
      <c r="U230" s="420"/>
      <c r="V230" s="420"/>
      <c r="W230" s="420"/>
      <c r="X230" s="420"/>
      <c r="Y230" s="420"/>
      <c r="Z230" s="420"/>
      <c r="AA230" s="420"/>
      <c r="AB230" s="420"/>
      <c r="AC230" s="420"/>
      <c r="AD230" s="420"/>
      <c r="AE230" s="420"/>
      <c r="AF230" s="420"/>
      <c r="AG230" s="420"/>
      <c r="AH230" s="420"/>
      <c r="AI230" s="420"/>
      <c r="AJ230" s="420"/>
      <c r="AK230" s="420"/>
      <c r="AL230" s="420"/>
    </row>
    <row r="231" spans="1:38" ht="14.25">
      <c r="A231" s="420"/>
      <c r="B231" s="420"/>
      <c r="C231" s="420"/>
      <c r="D231" s="420"/>
      <c r="E231" s="420"/>
      <c r="F231" s="420"/>
      <c r="G231" s="420"/>
      <c r="H231" s="420"/>
      <c r="I231" s="420"/>
      <c r="J231" s="420"/>
      <c r="K231" s="420"/>
      <c r="L231" s="420"/>
      <c r="M231" s="420"/>
      <c r="N231" s="420"/>
      <c r="O231" s="420"/>
      <c r="P231" s="420"/>
      <c r="Q231" s="420"/>
      <c r="R231" s="420"/>
      <c r="S231" s="420"/>
      <c r="T231" s="420"/>
      <c r="U231" s="420"/>
      <c r="V231" s="420"/>
      <c r="W231" s="420"/>
      <c r="X231" s="420"/>
      <c r="Y231" s="420"/>
      <c r="Z231" s="420"/>
      <c r="AA231" s="420"/>
      <c r="AB231" s="420"/>
      <c r="AC231" s="420"/>
      <c r="AD231" s="420"/>
      <c r="AE231" s="420"/>
      <c r="AF231" s="420"/>
      <c r="AG231" s="420"/>
      <c r="AH231" s="420"/>
      <c r="AI231" s="420"/>
      <c r="AJ231" s="420"/>
      <c r="AK231" s="420"/>
      <c r="AL231" s="420"/>
    </row>
    <row r="232" spans="1:38" ht="14.25">
      <c r="A232" s="420"/>
      <c r="B232" s="420"/>
      <c r="C232" s="420"/>
      <c r="D232" s="420"/>
      <c r="E232" s="420"/>
      <c r="F232" s="420"/>
      <c r="G232" s="420"/>
      <c r="H232" s="420"/>
      <c r="I232" s="420"/>
      <c r="J232" s="420"/>
      <c r="K232" s="420"/>
      <c r="L232" s="420"/>
      <c r="M232" s="420"/>
      <c r="N232" s="420"/>
      <c r="O232" s="420"/>
      <c r="P232" s="420"/>
      <c r="Q232" s="420"/>
      <c r="R232" s="420"/>
      <c r="S232" s="420"/>
      <c r="T232" s="420"/>
      <c r="U232" s="420"/>
      <c r="V232" s="420"/>
      <c r="W232" s="420"/>
      <c r="X232" s="420"/>
      <c r="Y232" s="420"/>
      <c r="Z232" s="420"/>
      <c r="AA232" s="420"/>
      <c r="AB232" s="420"/>
      <c r="AC232" s="420"/>
      <c r="AD232" s="420"/>
      <c r="AE232" s="420"/>
      <c r="AF232" s="420"/>
      <c r="AG232" s="420"/>
      <c r="AH232" s="420"/>
      <c r="AI232" s="420"/>
      <c r="AJ232" s="420"/>
      <c r="AK232" s="420"/>
      <c r="AL232" s="420"/>
    </row>
    <row r="233" spans="1:38" ht="14.25">
      <c r="A233" s="420"/>
      <c r="B233" s="420"/>
      <c r="C233" s="420"/>
      <c r="D233" s="420"/>
      <c r="E233" s="420"/>
      <c r="F233" s="420"/>
      <c r="G233" s="420"/>
      <c r="H233" s="420"/>
      <c r="I233" s="420"/>
      <c r="J233" s="420"/>
      <c r="K233" s="420"/>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0"/>
      <c r="AJ233" s="420"/>
      <c r="AK233" s="420"/>
      <c r="AL233" s="420"/>
    </row>
    <row r="234" spans="1:38" ht="14.25">
      <c r="A234" s="420"/>
      <c r="B234" s="420"/>
      <c r="C234" s="420"/>
      <c r="D234" s="420"/>
      <c r="E234" s="420"/>
      <c r="F234" s="420"/>
      <c r="G234" s="420"/>
      <c r="H234" s="420"/>
      <c r="I234" s="420"/>
      <c r="J234" s="420"/>
      <c r="K234" s="420"/>
      <c r="L234" s="420"/>
      <c r="M234" s="420"/>
      <c r="N234" s="420"/>
      <c r="O234" s="420"/>
      <c r="P234" s="420"/>
      <c r="Q234" s="420"/>
      <c r="R234" s="420"/>
      <c r="S234" s="420"/>
      <c r="T234" s="420"/>
      <c r="U234" s="420"/>
      <c r="V234" s="420"/>
      <c r="W234" s="420"/>
      <c r="X234" s="420"/>
      <c r="Y234" s="420"/>
      <c r="Z234" s="420"/>
      <c r="AA234" s="420"/>
      <c r="AB234" s="420"/>
      <c r="AC234" s="420"/>
      <c r="AD234" s="420"/>
      <c r="AE234" s="420"/>
      <c r="AF234" s="420"/>
      <c r="AG234" s="420"/>
      <c r="AH234" s="420"/>
      <c r="AI234" s="420"/>
      <c r="AJ234" s="420"/>
      <c r="AK234" s="420"/>
      <c r="AL234" s="420"/>
    </row>
    <row r="235" spans="1:38" ht="14.25">
      <c r="A235" s="420"/>
      <c r="B235" s="420"/>
      <c r="C235" s="420"/>
      <c r="D235" s="420"/>
      <c r="E235" s="420"/>
      <c r="F235" s="420"/>
      <c r="G235" s="420"/>
      <c r="H235" s="420"/>
      <c r="I235" s="420"/>
      <c r="J235" s="420"/>
      <c r="K235" s="420"/>
      <c r="L235" s="420"/>
      <c r="M235" s="420"/>
      <c r="N235" s="420"/>
      <c r="O235" s="420"/>
      <c r="P235" s="420"/>
      <c r="Q235" s="420"/>
      <c r="R235" s="420"/>
      <c r="S235" s="420"/>
      <c r="T235" s="420"/>
      <c r="U235" s="420"/>
      <c r="V235" s="420"/>
      <c r="W235" s="420"/>
      <c r="X235" s="420"/>
      <c r="Y235" s="420"/>
      <c r="Z235" s="420"/>
      <c r="AA235" s="420"/>
      <c r="AB235" s="420"/>
      <c r="AC235" s="420"/>
      <c r="AD235" s="420"/>
      <c r="AE235" s="420"/>
      <c r="AF235" s="420"/>
      <c r="AG235" s="420"/>
      <c r="AH235" s="420"/>
      <c r="AI235" s="420"/>
      <c r="AJ235" s="420"/>
      <c r="AK235" s="420"/>
      <c r="AL235" s="420"/>
    </row>
    <row r="236" spans="1:38" ht="14.25">
      <c r="A236" s="420"/>
      <c r="B236" s="420"/>
      <c r="C236" s="420"/>
      <c r="D236" s="420"/>
      <c r="E236" s="420"/>
      <c r="F236" s="420"/>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420"/>
      <c r="AG236" s="420"/>
      <c r="AH236" s="420"/>
      <c r="AI236" s="420"/>
      <c r="AJ236" s="420"/>
      <c r="AK236" s="420"/>
      <c r="AL236" s="420"/>
    </row>
    <row r="237" spans="1:38" ht="14.25">
      <c r="A237" s="420"/>
      <c r="B237" s="420"/>
      <c r="C237" s="420"/>
      <c r="D237" s="420"/>
      <c r="E237" s="420"/>
      <c r="F237" s="420"/>
      <c r="G237" s="420"/>
      <c r="H237" s="420"/>
      <c r="I237" s="420"/>
      <c r="J237" s="420"/>
      <c r="K237" s="420"/>
      <c r="L237" s="420"/>
      <c r="M237" s="420"/>
      <c r="N237" s="420"/>
      <c r="O237" s="420"/>
      <c r="P237" s="420"/>
      <c r="Q237" s="420"/>
      <c r="R237" s="420"/>
      <c r="S237" s="420"/>
      <c r="T237" s="420"/>
      <c r="U237" s="420"/>
      <c r="V237" s="420"/>
      <c r="W237" s="420"/>
      <c r="X237" s="420"/>
      <c r="Y237" s="420"/>
      <c r="Z237" s="420"/>
      <c r="AA237" s="420"/>
      <c r="AB237" s="420"/>
      <c r="AC237" s="420"/>
      <c r="AD237" s="420"/>
      <c r="AE237" s="420"/>
      <c r="AF237" s="420"/>
      <c r="AG237" s="420"/>
      <c r="AH237" s="420"/>
      <c r="AI237" s="420"/>
      <c r="AJ237" s="420"/>
      <c r="AK237" s="420"/>
      <c r="AL237" s="420"/>
    </row>
    <row r="238" spans="1:38" ht="14.25">
      <c r="A238" s="420"/>
      <c r="B238" s="420"/>
      <c r="C238" s="420"/>
      <c r="D238" s="420"/>
      <c r="E238" s="420"/>
      <c r="F238" s="420"/>
      <c r="G238" s="420"/>
      <c r="H238" s="420"/>
      <c r="I238" s="420"/>
      <c r="J238" s="420"/>
      <c r="K238" s="420"/>
      <c r="L238" s="420"/>
      <c r="M238" s="420"/>
      <c r="N238" s="420"/>
      <c r="O238" s="420"/>
      <c r="P238" s="420"/>
      <c r="Q238" s="420"/>
      <c r="R238" s="420"/>
      <c r="S238" s="420"/>
      <c r="T238" s="420"/>
      <c r="U238" s="420"/>
      <c r="V238" s="420"/>
      <c r="W238" s="420"/>
      <c r="X238" s="420"/>
      <c r="Y238" s="420"/>
      <c r="Z238" s="420"/>
      <c r="AA238" s="420"/>
      <c r="AB238" s="420"/>
      <c r="AC238" s="420"/>
      <c r="AD238" s="420"/>
      <c r="AE238" s="420"/>
      <c r="AF238" s="420"/>
      <c r="AG238" s="420"/>
      <c r="AH238" s="420"/>
      <c r="AI238" s="420"/>
      <c r="AJ238" s="420"/>
      <c r="AK238" s="420"/>
      <c r="AL238" s="420"/>
    </row>
    <row r="239" spans="1:38" ht="14.25">
      <c r="A239" s="420"/>
      <c r="B239" s="420"/>
      <c r="C239" s="420"/>
      <c r="D239" s="420"/>
      <c r="E239" s="420"/>
      <c r="F239" s="420"/>
      <c r="G239" s="420"/>
      <c r="H239" s="420"/>
      <c r="I239" s="420"/>
      <c r="J239" s="420"/>
      <c r="K239" s="420"/>
      <c r="L239" s="420"/>
      <c r="M239" s="420"/>
      <c r="N239" s="420"/>
      <c r="O239" s="420"/>
      <c r="P239" s="420"/>
      <c r="Q239" s="420"/>
      <c r="R239" s="420"/>
      <c r="S239" s="420"/>
      <c r="T239" s="420"/>
      <c r="U239" s="420"/>
      <c r="V239" s="420"/>
      <c r="W239" s="420"/>
      <c r="X239" s="420"/>
      <c r="Y239" s="420"/>
      <c r="Z239" s="420"/>
      <c r="AA239" s="420"/>
      <c r="AB239" s="420"/>
      <c r="AC239" s="420"/>
      <c r="AD239" s="420"/>
      <c r="AE239" s="420"/>
      <c r="AF239" s="420"/>
      <c r="AG239" s="420"/>
      <c r="AH239" s="420"/>
      <c r="AI239" s="420"/>
      <c r="AJ239" s="420"/>
      <c r="AK239" s="420"/>
      <c r="AL239" s="420"/>
    </row>
    <row r="240" spans="1:38" ht="14.25">
      <c r="A240" s="420"/>
      <c r="B240" s="420"/>
      <c r="C240" s="420"/>
      <c r="D240" s="420"/>
      <c r="E240" s="420"/>
      <c r="F240" s="420"/>
      <c r="G240" s="420"/>
      <c r="H240" s="420"/>
      <c r="I240" s="420"/>
      <c r="J240" s="420"/>
      <c r="K240" s="420"/>
      <c r="L240" s="420"/>
      <c r="M240" s="420"/>
      <c r="N240" s="420"/>
      <c r="O240" s="420"/>
      <c r="P240" s="420"/>
      <c r="Q240" s="420"/>
      <c r="R240" s="420"/>
      <c r="S240" s="420"/>
      <c r="T240" s="420"/>
      <c r="U240" s="420"/>
      <c r="V240" s="420"/>
      <c r="W240" s="420"/>
      <c r="X240" s="420"/>
      <c r="Y240" s="420"/>
      <c r="Z240" s="420"/>
      <c r="AA240" s="420"/>
      <c r="AB240" s="420"/>
      <c r="AC240" s="420"/>
      <c r="AD240" s="420"/>
      <c r="AE240" s="420"/>
      <c r="AF240" s="420"/>
      <c r="AG240" s="420"/>
      <c r="AH240" s="420"/>
      <c r="AI240" s="420"/>
      <c r="AJ240" s="420"/>
      <c r="AK240" s="420"/>
      <c r="AL240" s="420"/>
    </row>
    <row r="241" spans="1:38" ht="14.25">
      <c r="A241" s="420"/>
      <c r="B241" s="420"/>
      <c r="C241" s="420"/>
      <c r="D241" s="420"/>
      <c r="E241" s="420"/>
      <c r="F241" s="420"/>
      <c r="G241" s="420"/>
      <c r="H241" s="420"/>
      <c r="I241" s="420"/>
      <c r="J241" s="420"/>
      <c r="K241" s="420"/>
      <c r="L241" s="420"/>
      <c r="M241" s="420"/>
      <c r="N241" s="420"/>
      <c r="O241" s="420"/>
      <c r="P241" s="420"/>
      <c r="Q241" s="420"/>
      <c r="R241" s="420"/>
      <c r="S241" s="420"/>
      <c r="T241" s="420"/>
      <c r="U241" s="420"/>
      <c r="V241" s="420"/>
      <c r="W241" s="420"/>
      <c r="X241" s="420"/>
      <c r="Y241" s="420"/>
      <c r="Z241" s="420"/>
      <c r="AA241" s="420"/>
      <c r="AB241" s="420"/>
      <c r="AC241" s="420"/>
      <c r="AD241" s="420"/>
      <c r="AE241" s="420"/>
      <c r="AF241" s="420"/>
      <c r="AG241" s="420"/>
      <c r="AH241" s="420"/>
      <c r="AI241" s="420"/>
      <c r="AJ241" s="420"/>
      <c r="AK241" s="420"/>
      <c r="AL241" s="420"/>
    </row>
    <row r="242" spans="1:38" ht="14.25">
      <c r="A242" s="420"/>
      <c r="B242" s="420"/>
      <c r="C242" s="420"/>
      <c r="D242" s="420"/>
      <c r="E242" s="420"/>
      <c r="F242" s="420"/>
      <c r="G242" s="420"/>
      <c r="H242" s="420"/>
      <c r="I242" s="420"/>
      <c r="J242" s="420"/>
      <c r="K242" s="420"/>
      <c r="L242" s="420"/>
      <c r="M242" s="420"/>
      <c r="N242" s="420"/>
      <c r="O242" s="420"/>
      <c r="P242" s="420"/>
      <c r="Q242" s="420"/>
      <c r="R242" s="420"/>
      <c r="S242" s="420"/>
      <c r="T242" s="420"/>
      <c r="U242" s="420"/>
      <c r="V242" s="420"/>
      <c r="W242" s="420"/>
      <c r="X242" s="420"/>
      <c r="Y242" s="420"/>
      <c r="Z242" s="420"/>
      <c r="AA242" s="420"/>
      <c r="AB242" s="420"/>
      <c r="AC242" s="420"/>
      <c r="AD242" s="420"/>
      <c r="AE242" s="420"/>
      <c r="AF242" s="420"/>
      <c r="AG242" s="420"/>
      <c r="AH242" s="420"/>
      <c r="AI242" s="420"/>
      <c r="AJ242" s="420"/>
      <c r="AK242" s="420"/>
      <c r="AL242" s="420"/>
    </row>
    <row r="243" spans="1:38" ht="14.25">
      <c r="A243" s="420"/>
      <c r="B243" s="420"/>
      <c r="C243" s="420"/>
      <c r="D243" s="420"/>
      <c r="E243" s="420"/>
      <c r="F243" s="420"/>
      <c r="G243" s="420"/>
      <c r="H243" s="420"/>
      <c r="I243" s="420"/>
      <c r="J243" s="420"/>
      <c r="K243" s="420"/>
      <c r="L243" s="420"/>
      <c r="M243" s="420"/>
      <c r="N243" s="420"/>
      <c r="O243" s="420"/>
      <c r="P243" s="420"/>
      <c r="Q243" s="420"/>
      <c r="R243" s="420"/>
      <c r="S243" s="420"/>
      <c r="T243" s="420"/>
      <c r="U243" s="420"/>
      <c r="V243" s="420"/>
      <c r="W243" s="420"/>
      <c r="X243" s="420"/>
      <c r="Y243" s="420"/>
      <c r="Z243" s="420"/>
      <c r="AA243" s="420"/>
      <c r="AB243" s="420"/>
      <c r="AC243" s="420"/>
      <c r="AD243" s="420"/>
      <c r="AE243" s="420"/>
      <c r="AF243" s="420"/>
      <c r="AG243" s="420"/>
      <c r="AH243" s="420"/>
      <c r="AI243" s="420"/>
      <c r="AJ243" s="420"/>
      <c r="AK243" s="420"/>
      <c r="AL243" s="420"/>
    </row>
    <row r="244" spans="1:38" ht="14.25">
      <c r="A244" s="420"/>
      <c r="B244" s="420"/>
      <c r="C244" s="420"/>
      <c r="D244" s="420"/>
      <c r="E244" s="420"/>
      <c r="F244" s="420"/>
      <c r="G244" s="420"/>
      <c r="H244" s="420"/>
      <c r="I244" s="420"/>
      <c r="J244" s="420"/>
      <c r="K244" s="420"/>
      <c r="L244" s="420"/>
      <c r="M244" s="420"/>
      <c r="N244" s="420"/>
      <c r="O244" s="420"/>
      <c r="P244" s="420"/>
      <c r="Q244" s="420"/>
      <c r="R244" s="420"/>
      <c r="S244" s="420"/>
      <c r="T244" s="420"/>
      <c r="U244" s="420"/>
      <c r="V244" s="420"/>
      <c r="W244" s="420"/>
      <c r="X244" s="420"/>
      <c r="Y244" s="420"/>
      <c r="Z244" s="420"/>
      <c r="AA244" s="420"/>
      <c r="AB244" s="420"/>
      <c r="AC244" s="420"/>
      <c r="AD244" s="420"/>
      <c r="AE244" s="420"/>
      <c r="AF244" s="420"/>
      <c r="AG244" s="420"/>
      <c r="AH244" s="420"/>
      <c r="AI244" s="420"/>
      <c r="AJ244" s="420"/>
      <c r="AK244" s="420"/>
      <c r="AL244" s="420"/>
    </row>
    <row r="245" spans="1:38" ht="14.25">
      <c r="A245" s="420"/>
      <c r="B245" s="420"/>
      <c r="C245" s="420"/>
      <c r="D245" s="420"/>
      <c r="E245" s="420"/>
      <c r="F245" s="420"/>
      <c r="G245" s="420"/>
      <c r="H245" s="420"/>
      <c r="I245" s="420"/>
      <c r="J245" s="420"/>
      <c r="K245" s="420"/>
      <c r="L245" s="420"/>
      <c r="M245" s="420"/>
      <c r="N245" s="420"/>
      <c r="O245" s="420"/>
      <c r="P245" s="420"/>
      <c r="Q245" s="420"/>
      <c r="R245" s="420"/>
      <c r="S245" s="420"/>
      <c r="T245" s="420"/>
      <c r="U245" s="420"/>
      <c r="V245" s="420"/>
      <c r="W245" s="420"/>
      <c r="X245" s="420"/>
      <c r="Y245" s="420"/>
      <c r="Z245" s="420"/>
      <c r="AA245" s="420"/>
      <c r="AB245" s="420"/>
      <c r="AC245" s="420"/>
      <c r="AD245" s="420"/>
      <c r="AE245" s="420"/>
      <c r="AF245" s="420"/>
      <c r="AG245" s="420"/>
      <c r="AH245" s="420"/>
      <c r="AI245" s="420"/>
      <c r="AJ245" s="420"/>
      <c r="AK245" s="420"/>
      <c r="AL245" s="420"/>
    </row>
    <row r="246" spans="1:38" ht="14.25">
      <c r="A246" s="420"/>
      <c r="B246" s="420"/>
      <c r="C246" s="420"/>
      <c r="D246" s="420"/>
      <c r="E246" s="420"/>
      <c r="F246" s="420"/>
      <c r="G246" s="420"/>
      <c r="H246" s="420"/>
      <c r="I246" s="420"/>
      <c r="J246" s="420"/>
      <c r="K246" s="420"/>
      <c r="L246" s="420"/>
      <c r="M246" s="420"/>
      <c r="N246" s="420"/>
      <c r="O246" s="420"/>
      <c r="P246" s="420"/>
      <c r="Q246" s="420"/>
      <c r="R246" s="420"/>
      <c r="S246" s="420"/>
      <c r="T246" s="420"/>
      <c r="U246" s="420"/>
      <c r="V246" s="420"/>
      <c r="W246" s="420"/>
      <c r="X246" s="420"/>
      <c r="Y246" s="420"/>
      <c r="Z246" s="420"/>
      <c r="AA246" s="420"/>
      <c r="AB246" s="420"/>
      <c r="AC246" s="420"/>
      <c r="AD246" s="420"/>
      <c r="AE246" s="420"/>
      <c r="AF246" s="420"/>
      <c r="AG246" s="420"/>
      <c r="AH246" s="420"/>
      <c r="AI246" s="420"/>
      <c r="AJ246" s="420"/>
      <c r="AK246" s="420"/>
      <c r="AL246" s="420"/>
    </row>
    <row r="247" spans="1:38" ht="14.25">
      <c r="A247" s="420"/>
      <c r="B247" s="420"/>
      <c r="C247" s="420"/>
      <c r="D247" s="420"/>
      <c r="E247" s="420"/>
      <c r="F247" s="420"/>
      <c r="G247" s="420"/>
      <c r="H247" s="420"/>
      <c r="I247" s="420"/>
      <c r="J247" s="420"/>
      <c r="K247" s="420"/>
      <c r="L247" s="420"/>
      <c r="M247" s="420"/>
      <c r="N247" s="420"/>
      <c r="O247" s="420"/>
      <c r="P247" s="420"/>
      <c r="Q247" s="420"/>
      <c r="R247" s="420"/>
      <c r="S247" s="420"/>
      <c r="T247" s="420"/>
      <c r="U247" s="420"/>
      <c r="V247" s="420"/>
      <c r="W247" s="420"/>
      <c r="X247" s="420"/>
      <c r="Y247" s="420"/>
      <c r="Z247" s="420"/>
      <c r="AA247" s="420"/>
      <c r="AB247" s="420"/>
      <c r="AC247" s="420"/>
      <c r="AD247" s="420"/>
      <c r="AE247" s="420"/>
      <c r="AF247" s="420"/>
      <c r="AG247" s="420"/>
      <c r="AH247" s="420"/>
      <c r="AI247" s="420"/>
      <c r="AJ247" s="420"/>
      <c r="AK247" s="420"/>
      <c r="AL247" s="420"/>
    </row>
    <row r="248" spans="1:38" ht="14.25">
      <c r="A248" s="420"/>
      <c r="B248" s="420"/>
      <c r="C248" s="420"/>
      <c r="D248" s="420"/>
      <c r="E248" s="420"/>
      <c r="F248" s="420"/>
      <c r="G248" s="420"/>
      <c r="H248" s="420"/>
      <c r="I248" s="420"/>
      <c r="J248" s="420"/>
      <c r="K248" s="420"/>
      <c r="L248" s="420"/>
      <c r="M248" s="420"/>
      <c r="N248" s="420"/>
      <c r="O248" s="420"/>
      <c r="P248" s="420"/>
      <c r="Q248" s="420"/>
      <c r="R248" s="420"/>
      <c r="S248" s="420"/>
      <c r="T248" s="420"/>
      <c r="U248" s="420"/>
      <c r="V248" s="420"/>
      <c r="W248" s="420"/>
      <c r="X248" s="420"/>
      <c r="Y248" s="420"/>
      <c r="Z248" s="420"/>
      <c r="AA248" s="420"/>
      <c r="AB248" s="420"/>
      <c r="AC248" s="420"/>
      <c r="AD248" s="420"/>
      <c r="AE248" s="420"/>
      <c r="AF248" s="420"/>
      <c r="AG248" s="420"/>
      <c r="AH248" s="420"/>
      <c r="AI248" s="420"/>
      <c r="AJ248" s="420"/>
      <c r="AK248" s="420"/>
      <c r="AL248" s="420"/>
    </row>
    <row r="249" spans="1:38" ht="14.25">
      <c r="A249" s="420"/>
      <c r="B249" s="420"/>
      <c r="C249" s="420"/>
      <c r="D249" s="420"/>
      <c r="E249" s="420"/>
      <c r="F249" s="420"/>
      <c r="G249" s="420"/>
      <c r="H249" s="420"/>
      <c r="I249" s="420"/>
      <c r="J249" s="420"/>
      <c r="K249" s="420"/>
      <c r="L249" s="420"/>
      <c r="M249" s="420"/>
      <c r="N249" s="420"/>
      <c r="O249" s="420"/>
      <c r="P249" s="420"/>
      <c r="Q249" s="420"/>
      <c r="R249" s="420"/>
      <c r="S249" s="420"/>
      <c r="T249" s="420"/>
      <c r="U249" s="420"/>
      <c r="V249" s="420"/>
      <c r="W249" s="420"/>
      <c r="X249" s="420"/>
      <c r="Y249" s="420"/>
      <c r="Z249" s="420"/>
      <c r="AA249" s="420"/>
      <c r="AB249" s="420"/>
      <c r="AC249" s="420"/>
      <c r="AD249" s="420"/>
      <c r="AE249" s="420"/>
      <c r="AF249" s="420"/>
      <c r="AG249" s="420"/>
      <c r="AH249" s="420"/>
      <c r="AI249" s="420"/>
      <c r="AJ249" s="420"/>
      <c r="AK249" s="420"/>
      <c r="AL249" s="420"/>
    </row>
    <row r="250" spans="1:38" ht="14.25">
      <c r="A250" s="420"/>
      <c r="B250" s="420"/>
      <c r="C250" s="420"/>
      <c r="D250" s="420"/>
      <c r="E250" s="420"/>
      <c r="F250" s="420"/>
      <c r="G250" s="420"/>
      <c r="H250" s="420"/>
      <c r="I250" s="420"/>
      <c r="J250" s="420"/>
      <c r="K250" s="420"/>
      <c r="L250" s="420"/>
      <c r="M250" s="420"/>
      <c r="N250" s="420"/>
      <c r="O250" s="420"/>
      <c r="P250" s="420"/>
      <c r="Q250" s="420"/>
      <c r="R250" s="420"/>
      <c r="S250" s="420"/>
      <c r="T250" s="420"/>
      <c r="U250" s="420"/>
      <c r="V250" s="420"/>
      <c r="W250" s="420"/>
      <c r="X250" s="420"/>
      <c r="Y250" s="420"/>
      <c r="Z250" s="420"/>
      <c r="AA250" s="420"/>
      <c r="AB250" s="420"/>
      <c r="AC250" s="420"/>
      <c r="AD250" s="420"/>
      <c r="AE250" s="420"/>
      <c r="AF250" s="420"/>
      <c r="AG250" s="420"/>
      <c r="AH250" s="420"/>
      <c r="AI250" s="420"/>
      <c r="AJ250" s="420"/>
      <c r="AK250" s="420"/>
      <c r="AL250" s="420"/>
    </row>
    <row r="251" spans="1:38" ht="14.25">
      <c r="A251" s="420"/>
      <c r="B251" s="420"/>
      <c r="C251" s="420"/>
      <c r="D251" s="420"/>
      <c r="E251" s="420"/>
      <c r="F251" s="420"/>
      <c r="G251" s="420"/>
      <c r="H251" s="420"/>
      <c r="I251" s="420"/>
      <c r="J251" s="420"/>
      <c r="K251" s="420"/>
      <c r="L251" s="420"/>
      <c r="M251" s="420"/>
      <c r="N251" s="420"/>
      <c r="O251" s="420"/>
      <c r="P251" s="420"/>
      <c r="Q251" s="420"/>
      <c r="R251" s="420"/>
      <c r="S251" s="420"/>
      <c r="T251" s="420"/>
      <c r="U251" s="420"/>
      <c r="V251" s="420"/>
      <c r="W251" s="420"/>
      <c r="X251" s="420"/>
      <c r="Y251" s="420"/>
      <c r="Z251" s="420"/>
      <c r="AA251" s="420"/>
      <c r="AB251" s="420"/>
      <c r="AC251" s="420"/>
      <c r="AD251" s="420"/>
      <c r="AE251" s="420"/>
      <c r="AF251" s="420"/>
      <c r="AG251" s="420"/>
      <c r="AH251" s="420"/>
      <c r="AI251" s="420"/>
      <c r="AJ251" s="420"/>
      <c r="AK251" s="420"/>
      <c r="AL251" s="420"/>
    </row>
    <row r="252" spans="1:38" ht="14.25">
      <c r="A252" s="420"/>
      <c r="B252" s="420"/>
      <c r="C252" s="420"/>
      <c r="D252" s="420"/>
      <c r="E252" s="420"/>
      <c r="F252" s="420"/>
      <c r="G252" s="420"/>
      <c r="H252" s="420"/>
      <c r="I252" s="420"/>
      <c r="J252" s="420"/>
      <c r="K252" s="420"/>
      <c r="L252" s="420"/>
      <c r="M252" s="420"/>
      <c r="N252" s="420"/>
      <c r="O252" s="420"/>
      <c r="P252" s="420"/>
      <c r="Q252" s="420"/>
      <c r="R252" s="420"/>
      <c r="S252" s="420"/>
      <c r="T252" s="420"/>
      <c r="U252" s="420"/>
      <c r="V252" s="420"/>
      <c r="W252" s="420"/>
      <c r="X252" s="420"/>
      <c r="Y252" s="420"/>
      <c r="Z252" s="420"/>
      <c r="AA252" s="420"/>
      <c r="AB252" s="420"/>
      <c r="AC252" s="420"/>
      <c r="AD252" s="420"/>
      <c r="AE252" s="420"/>
      <c r="AF252" s="420"/>
      <c r="AG252" s="420"/>
      <c r="AH252" s="420"/>
      <c r="AI252" s="420"/>
      <c r="AJ252" s="420"/>
      <c r="AK252" s="420"/>
      <c r="AL252" s="420"/>
    </row>
    <row r="253" spans="1:38" ht="14.25">
      <c r="A253" s="420"/>
      <c r="B253" s="420"/>
      <c r="C253" s="420"/>
      <c r="D253" s="420"/>
      <c r="E253" s="420"/>
      <c r="F253" s="420"/>
      <c r="G253" s="420"/>
      <c r="H253" s="420"/>
      <c r="I253" s="420"/>
      <c r="J253" s="420"/>
      <c r="K253" s="420"/>
      <c r="L253" s="420"/>
      <c r="M253" s="420"/>
      <c r="N253" s="420"/>
      <c r="O253" s="420"/>
      <c r="P253" s="420"/>
      <c r="Q253" s="420"/>
      <c r="R253" s="420"/>
      <c r="S253" s="420"/>
      <c r="T253" s="420"/>
      <c r="U253" s="420"/>
      <c r="V253" s="420"/>
      <c r="W253" s="420"/>
      <c r="X253" s="420"/>
      <c r="Y253" s="420"/>
      <c r="Z253" s="420"/>
      <c r="AA253" s="420"/>
      <c r="AB253" s="420"/>
      <c r="AC253" s="420"/>
      <c r="AD253" s="420"/>
      <c r="AE253" s="420"/>
      <c r="AF253" s="420"/>
      <c r="AG253" s="420"/>
      <c r="AH253" s="420"/>
      <c r="AI253" s="420"/>
      <c r="AJ253" s="420"/>
      <c r="AK253" s="420"/>
      <c r="AL253" s="420"/>
    </row>
    <row r="254" spans="1:38" ht="14.25">
      <c r="A254" s="420"/>
      <c r="B254" s="420"/>
      <c r="C254" s="420"/>
      <c r="D254" s="420"/>
      <c r="E254" s="420"/>
      <c r="F254" s="420"/>
      <c r="G254" s="420"/>
      <c r="H254" s="420"/>
      <c r="I254" s="420"/>
      <c r="J254" s="420"/>
      <c r="K254" s="420"/>
      <c r="L254" s="420"/>
      <c r="M254" s="420"/>
      <c r="N254" s="420"/>
      <c r="O254" s="420"/>
      <c r="P254" s="420"/>
      <c r="Q254" s="420"/>
      <c r="R254" s="420"/>
      <c r="S254" s="420"/>
      <c r="T254" s="420"/>
      <c r="U254" s="420"/>
      <c r="V254" s="420"/>
      <c r="W254" s="420"/>
      <c r="X254" s="420"/>
      <c r="Y254" s="420"/>
      <c r="Z254" s="420"/>
      <c r="AA254" s="420"/>
      <c r="AB254" s="420"/>
      <c r="AC254" s="420"/>
      <c r="AD254" s="420"/>
      <c r="AE254" s="420"/>
      <c r="AF254" s="420"/>
      <c r="AG254" s="420"/>
      <c r="AH254" s="420"/>
      <c r="AI254" s="420"/>
      <c r="AJ254" s="420"/>
      <c r="AK254" s="420"/>
      <c r="AL254" s="420"/>
    </row>
    <row r="255" spans="1:38" ht="14.25">
      <c r="A255" s="420"/>
      <c r="B255" s="420"/>
      <c r="C255" s="420"/>
      <c r="D255" s="420"/>
      <c r="E255" s="420"/>
      <c r="F255" s="420"/>
      <c r="G255" s="420"/>
      <c r="H255" s="420"/>
      <c r="I255" s="420"/>
      <c r="J255" s="420"/>
      <c r="K255" s="420"/>
      <c r="L255" s="420"/>
      <c r="M255" s="420"/>
      <c r="N255" s="420"/>
      <c r="O255" s="420"/>
      <c r="P255" s="420"/>
      <c r="Q255" s="420"/>
      <c r="R255" s="420"/>
      <c r="S255" s="420"/>
      <c r="T255" s="420"/>
      <c r="U255" s="420"/>
      <c r="V255" s="420"/>
      <c r="W255" s="420"/>
      <c r="X255" s="420"/>
      <c r="Y255" s="420"/>
      <c r="Z255" s="420"/>
      <c r="AA255" s="420"/>
      <c r="AB255" s="420"/>
      <c r="AC255" s="420"/>
      <c r="AD255" s="420"/>
      <c r="AE255" s="420"/>
      <c r="AF255" s="420"/>
      <c r="AG255" s="420"/>
      <c r="AH255" s="420"/>
      <c r="AI255" s="420"/>
      <c r="AJ255" s="420"/>
      <c r="AK255" s="420"/>
      <c r="AL255" s="420"/>
    </row>
    <row r="256" spans="1:38" ht="14.25">
      <c r="A256" s="420"/>
      <c r="B256" s="420"/>
      <c r="C256" s="420"/>
      <c r="D256" s="420"/>
      <c r="E256" s="420"/>
      <c r="F256" s="420"/>
      <c r="G256" s="420"/>
      <c r="H256" s="420"/>
      <c r="I256" s="420"/>
      <c r="J256" s="420"/>
      <c r="K256" s="420"/>
      <c r="L256" s="420"/>
      <c r="M256" s="420"/>
      <c r="N256" s="420"/>
      <c r="O256" s="420"/>
      <c r="P256" s="420"/>
      <c r="Q256" s="420"/>
      <c r="R256" s="420"/>
      <c r="S256" s="420"/>
      <c r="T256" s="420"/>
      <c r="U256" s="420"/>
      <c r="V256" s="420"/>
      <c r="W256" s="420"/>
      <c r="X256" s="420"/>
      <c r="Y256" s="420"/>
      <c r="Z256" s="420"/>
      <c r="AA256" s="420"/>
      <c r="AB256" s="420"/>
      <c r="AC256" s="420"/>
      <c r="AD256" s="420"/>
      <c r="AE256" s="420"/>
      <c r="AF256" s="420"/>
      <c r="AG256" s="420"/>
      <c r="AH256" s="420"/>
      <c r="AI256" s="420"/>
      <c r="AJ256" s="420"/>
      <c r="AK256" s="420"/>
      <c r="AL256" s="420"/>
    </row>
    <row r="257" spans="1:38" ht="14.25">
      <c r="A257" s="420"/>
      <c r="B257" s="420"/>
      <c r="C257" s="420"/>
      <c r="D257" s="420"/>
      <c r="E257" s="420"/>
      <c r="F257" s="420"/>
      <c r="G257" s="420"/>
      <c r="H257" s="420"/>
      <c r="I257" s="420"/>
      <c r="J257" s="420"/>
      <c r="K257" s="420"/>
      <c r="L257" s="420"/>
      <c r="M257" s="420"/>
      <c r="N257" s="420"/>
      <c r="O257" s="420"/>
      <c r="P257" s="420"/>
      <c r="Q257" s="420"/>
      <c r="R257" s="420"/>
      <c r="S257" s="420"/>
      <c r="T257" s="420"/>
      <c r="U257" s="420"/>
      <c r="V257" s="420"/>
      <c r="W257" s="420"/>
      <c r="X257" s="420"/>
      <c r="Y257" s="420"/>
      <c r="Z257" s="420"/>
      <c r="AA257" s="420"/>
      <c r="AB257" s="420"/>
      <c r="AC257" s="420"/>
      <c r="AD257" s="420"/>
      <c r="AE257" s="420"/>
      <c r="AF257" s="420"/>
      <c r="AG257" s="420"/>
      <c r="AH257" s="420"/>
      <c r="AI257" s="420"/>
      <c r="AJ257" s="420"/>
      <c r="AK257" s="420"/>
      <c r="AL257" s="420"/>
    </row>
    <row r="258" spans="1:38" ht="14.25">
      <c r="A258" s="420"/>
      <c r="B258" s="420"/>
      <c r="C258" s="420"/>
      <c r="D258" s="420"/>
      <c r="E258" s="420"/>
      <c r="F258" s="420"/>
      <c r="G258" s="420"/>
      <c r="H258" s="420"/>
      <c r="I258" s="420"/>
      <c r="J258" s="420"/>
      <c r="K258" s="420"/>
      <c r="L258" s="420"/>
      <c r="M258" s="420"/>
      <c r="N258" s="420"/>
      <c r="O258" s="420"/>
      <c r="P258" s="420"/>
      <c r="Q258" s="420"/>
      <c r="R258" s="420"/>
      <c r="S258" s="420"/>
      <c r="T258" s="420"/>
      <c r="U258" s="420"/>
      <c r="V258" s="420"/>
      <c r="W258" s="420"/>
      <c r="X258" s="420"/>
      <c r="Y258" s="420"/>
      <c r="Z258" s="420"/>
      <c r="AA258" s="420"/>
      <c r="AB258" s="420"/>
      <c r="AC258" s="420"/>
      <c r="AD258" s="420"/>
      <c r="AE258" s="420"/>
      <c r="AF258" s="420"/>
      <c r="AG258" s="420"/>
      <c r="AH258" s="420"/>
      <c r="AI258" s="420"/>
      <c r="AJ258" s="420"/>
      <c r="AK258" s="420"/>
      <c r="AL258" s="420"/>
    </row>
    <row r="259" spans="1:38" ht="14.25">
      <c r="A259" s="420"/>
      <c r="B259" s="420"/>
      <c r="C259" s="420"/>
      <c r="D259" s="420"/>
      <c r="E259" s="420"/>
      <c r="F259" s="420"/>
      <c r="G259" s="420"/>
      <c r="H259" s="420"/>
      <c r="I259" s="420"/>
      <c r="J259" s="420"/>
      <c r="K259" s="420"/>
      <c r="L259" s="420"/>
      <c r="M259" s="420"/>
      <c r="N259" s="420"/>
      <c r="O259" s="420"/>
      <c r="P259" s="420"/>
      <c r="Q259" s="420"/>
      <c r="R259" s="420"/>
      <c r="S259" s="420"/>
      <c r="T259" s="420"/>
      <c r="U259" s="420"/>
      <c r="V259" s="420"/>
      <c r="W259" s="420"/>
      <c r="X259" s="420"/>
      <c r="Y259" s="420"/>
      <c r="Z259" s="420"/>
      <c r="AA259" s="420"/>
      <c r="AB259" s="420"/>
      <c r="AC259" s="420"/>
      <c r="AD259" s="420"/>
      <c r="AE259" s="420"/>
      <c r="AF259" s="420"/>
      <c r="AG259" s="420"/>
      <c r="AH259" s="420"/>
      <c r="AI259" s="420"/>
      <c r="AJ259" s="420"/>
      <c r="AK259" s="420"/>
      <c r="AL259" s="420"/>
    </row>
    <row r="260" spans="1:38" ht="14.25">
      <c r="A260" s="420"/>
      <c r="B260" s="420"/>
      <c r="C260" s="420"/>
      <c r="D260" s="420"/>
      <c r="E260" s="420"/>
      <c r="F260" s="420"/>
      <c r="G260" s="420"/>
      <c r="H260" s="420"/>
      <c r="I260" s="420"/>
      <c r="J260" s="420"/>
      <c r="K260" s="420"/>
      <c r="L260" s="420"/>
      <c r="M260" s="420"/>
      <c r="N260" s="420"/>
      <c r="O260" s="420"/>
      <c r="P260" s="420"/>
      <c r="Q260" s="420"/>
      <c r="R260" s="420"/>
      <c r="S260" s="420"/>
      <c r="T260" s="420"/>
      <c r="U260" s="420"/>
      <c r="V260" s="420"/>
      <c r="W260" s="420"/>
      <c r="X260" s="420"/>
      <c r="Y260" s="420"/>
      <c r="Z260" s="420"/>
      <c r="AA260" s="420"/>
      <c r="AB260" s="420"/>
      <c r="AC260" s="420"/>
      <c r="AD260" s="420"/>
      <c r="AE260" s="420"/>
      <c r="AF260" s="420"/>
      <c r="AG260" s="420"/>
      <c r="AH260" s="420"/>
      <c r="AI260" s="420"/>
      <c r="AJ260" s="420"/>
      <c r="AK260" s="420"/>
      <c r="AL260" s="420"/>
    </row>
    <row r="261" spans="1:38" ht="14.25">
      <c r="A261" s="420"/>
      <c r="B261" s="420"/>
      <c r="C261" s="420"/>
      <c r="D261" s="420"/>
      <c r="E261" s="420"/>
      <c r="F261" s="420"/>
      <c r="G261" s="420"/>
      <c r="H261" s="420"/>
      <c r="I261" s="420"/>
      <c r="J261" s="420"/>
      <c r="K261" s="420"/>
      <c r="L261" s="420"/>
      <c r="M261" s="420"/>
      <c r="N261" s="420"/>
      <c r="O261" s="420"/>
      <c r="P261" s="420"/>
      <c r="Q261" s="420"/>
      <c r="R261" s="420"/>
      <c r="S261" s="420"/>
      <c r="T261" s="420"/>
      <c r="U261" s="420"/>
      <c r="V261" s="420"/>
      <c r="W261" s="420"/>
      <c r="X261" s="420"/>
      <c r="Y261" s="420"/>
      <c r="Z261" s="420"/>
      <c r="AA261" s="420"/>
      <c r="AB261" s="420"/>
      <c r="AC261" s="420"/>
      <c r="AD261" s="420"/>
      <c r="AE261" s="420"/>
      <c r="AF261" s="420"/>
      <c r="AG261" s="420"/>
      <c r="AH261" s="420"/>
      <c r="AI261" s="420"/>
      <c r="AJ261" s="420"/>
      <c r="AK261" s="420"/>
      <c r="AL261" s="420"/>
    </row>
    <row r="262" spans="1:38" ht="14.25">
      <c r="A262" s="420"/>
      <c r="B262" s="420"/>
      <c r="C262" s="420"/>
      <c r="D262" s="420"/>
      <c r="E262" s="420"/>
      <c r="F262" s="420"/>
      <c r="G262" s="420"/>
      <c r="H262" s="420"/>
      <c r="I262" s="420"/>
      <c r="J262" s="420"/>
      <c r="K262" s="420"/>
      <c r="L262" s="420"/>
      <c r="M262" s="420"/>
      <c r="N262" s="420"/>
      <c r="O262" s="420"/>
      <c r="P262" s="420"/>
      <c r="Q262" s="420"/>
      <c r="R262" s="420"/>
      <c r="S262" s="420"/>
      <c r="T262" s="420"/>
      <c r="U262" s="420"/>
      <c r="V262" s="420"/>
      <c r="W262" s="420"/>
      <c r="X262" s="420"/>
      <c r="Y262" s="420"/>
      <c r="Z262" s="420"/>
      <c r="AA262" s="420"/>
      <c r="AB262" s="420"/>
      <c r="AC262" s="420"/>
      <c r="AD262" s="420"/>
      <c r="AE262" s="420"/>
      <c r="AF262" s="420"/>
      <c r="AG262" s="420"/>
      <c r="AH262" s="420"/>
      <c r="AI262" s="420"/>
      <c r="AJ262" s="420"/>
      <c r="AK262" s="420"/>
      <c r="AL262" s="420"/>
    </row>
    <row r="263" spans="1:38" ht="14.25">
      <c r="A263" s="420"/>
      <c r="B263" s="420"/>
      <c r="C263" s="420"/>
      <c r="D263" s="420"/>
      <c r="E263" s="420"/>
      <c r="F263" s="420"/>
      <c r="G263" s="420"/>
      <c r="H263" s="420"/>
      <c r="I263" s="420"/>
      <c r="J263" s="420"/>
      <c r="K263" s="420"/>
      <c r="L263" s="420"/>
      <c r="M263" s="420"/>
      <c r="N263" s="420"/>
      <c r="O263" s="420"/>
      <c r="P263" s="420"/>
      <c r="Q263" s="420"/>
      <c r="R263" s="420"/>
      <c r="S263" s="420"/>
      <c r="T263" s="420"/>
      <c r="U263" s="420"/>
      <c r="V263" s="420"/>
      <c r="W263" s="420"/>
      <c r="X263" s="420"/>
      <c r="Y263" s="420"/>
      <c r="Z263" s="420"/>
      <c r="AA263" s="420"/>
      <c r="AB263" s="420"/>
      <c r="AC263" s="420"/>
      <c r="AD263" s="420"/>
      <c r="AE263" s="420"/>
      <c r="AF263" s="420"/>
      <c r="AG263" s="420"/>
      <c r="AH263" s="420"/>
      <c r="AI263" s="420"/>
      <c r="AJ263" s="420"/>
      <c r="AK263" s="420"/>
      <c r="AL263" s="420"/>
    </row>
    <row r="264" spans="1:38" ht="14.25">
      <c r="A264" s="420"/>
      <c r="B264" s="420"/>
      <c r="C264" s="420"/>
      <c r="D264" s="420"/>
      <c r="E264" s="420"/>
      <c r="F264" s="420"/>
      <c r="G264" s="420"/>
      <c r="H264" s="420"/>
      <c r="I264" s="420"/>
      <c r="J264" s="420"/>
      <c r="K264" s="420"/>
      <c r="L264" s="420"/>
      <c r="M264" s="420"/>
      <c r="N264" s="420"/>
      <c r="O264" s="420"/>
      <c r="P264" s="420"/>
      <c r="Q264" s="420"/>
      <c r="R264" s="420"/>
      <c r="S264" s="420"/>
      <c r="T264" s="420"/>
      <c r="U264" s="420"/>
      <c r="V264" s="420"/>
      <c r="W264" s="420"/>
      <c r="X264" s="420"/>
      <c r="Y264" s="420"/>
      <c r="Z264" s="420"/>
      <c r="AA264" s="420"/>
      <c r="AB264" s="420"/>
      <c r="AC264" s="420"/>
      <c r="AD264" s="420"/>
      <c r="AE264" s="420"/>
      <c r="AF264" s="420"/>
      <c r="AG264" s="420"/>
      <c r="AH264" s="420"/>
      <c r="AI264" s="420"/>
      <c r="AJ264" s="420"/>
      <c r="AK264" s="420"/>
      <c r="AL264" s="420"/>
    </row>
    <row r="265" spans="1:38" ht="14.25">
      <c r="A265" s="420"/>
      <c r="B265" s="420"/>
      <c r="C265" s="420"/>
      <c r="D265" s="420"/>
      <c r="E265" s="420"/>
      <c r="F265" s="420"/>
      <c r="G265" s="420"/>
      <c r="H265" s="420"/>
      <c r="I265" s="420"/>
      <c r="J265" s="420"/>
      <c r="K265" s="420"/>
      <c r="L265" s="420"/>
      <c r="M265" s="420"/>
      <c r="N265" s="420"/>
      <c r="O265" s="420"/>
      <c r="P265" s="420"/>
      <c r="Q265" s="420"/>
      <c r="R265" s="420"/>
      <c r="S265" s="420"/>
      <c r="T265" s="420"/>
      <c r="U265" s="420"/>
      <c r="V265" s="420"/>
      <c r="W265" s="420"/>
      <c r="X265" s="420"/>
      <c r="Y265" s="420"/>
      <c r="Z265" s="420"/>
      <c r="AA265" s="420"/>
      <c r="AB265" s="420"/>
      <c r="AC265" s="420"/>
      <c r="AD265" s="420"/>
      <c r="AE265" s="420"/>
      <c r="AF265" s="420"/>
      <c r="AG265" s="420"/>
      <c r="AH265" s="420"/>
      <c r="AI265" s="420"/>
      <c r="AJ265" s="420"/>
      <c r="AK265" s="420"/>
      <c r="AL265" s="420"/>
    </row>
    <row r="266" spans="1:38" ht="14.25">
      <c r="A266" s="420"/>
      <c r="B266" s="420"/>
      <c r="C266" s="420"/>
      <c r="D266" s="420"/>
      <c r="E266" s="420"/>
      <c r="F266" s="420"/>
      <c r="G266" s="420"/>
      <c r="H266" s="420"/>
      <c r="I266" s="420"/>
      <c r="J266" s="420"/>
      <c r="K266" s="420"/>
      <c r="L266" s="420"/>
      <c r="M266" s="420"/>
      <c r="N266" s="420"/>
      <c r="O266" s="420"/>
      <c r="P266" s="420"/>
      <c r="Q266" s="420"/>
      <c r="R266" s="420"/>
      <c r="S266" s="420"/>
      <c r="T266" s="420"/>
      <c r="U266" s="420"/>
      <c r="V266" s="420"/>
      <c r="W266" s="420"/>
      <c r="X266" s="420"/>
      <c r="Y266" s="420"/>
      <c r="Z266" s="420"/>
      <c r="AA266" s="420"/>
      <c r="AB266" s="420"/>
      <c r="AC266" s="420"/>
      <c r="AD266" s="420"/>
      <c r="AE266" s="420"/>
      <c r="AF266" s="420"/>
      <c r="AG266" s="420"/>
      <c r="AH266" s="420"/>
      <c r="AI266" s="420"/>
      <c r="AJ266" s="420"/>
      <c r="AK266" s="420"/>
      <c r="AL266" s="420"/>
    </row>
    <row r="267" spans="1:38" ht="14.25">
      <c r="A267" s="420"/>
      <c r="B267" s="420"/>
      <c r="C267" s="420"/>
      <c r="D267" s="420"/>
      <c r="E267" s="420"/>
      <c r="F267" s="420"/>
      <c r="G267" s="420"/>
      <c r="H267" s="420"/>
      <c r="I267" s="420"/>
      <c r="J267" s="420"/>
      <c r="K267" s="420"/>
      <c r="L267" s="420"/>
      <c r="M267" s="420"/>
      <c r="N267" s="420"/>
      <c r="O267" s="420"/>
      <c r="P267" s="420"/>
      <c r="Q267" s="420"/>
      <c r="R267" s="420"/>
      <c r="S267" s="420"/>
      <c r="T267" s="420"/>
      <c r="U267" s="420"/>
      <c r="V267" s="420"/>
      <c r="W267" s="420"/>
      <c r="X267" s="420"/>
      <c r="Y267" s="420"/>
      <c r="Z267" s="420"/>
      <c r="AA267" s="420"/>
      <c r="AB267" s="420"/>
      <c r="AC267" s="420"/>
      <c r="AD267" s="420"/>
      <c r="AE267" s="420"/>
      <c r="AF267" s="420"/>
      <c r="AG267" s="420"/>
      <c r="AH267" s="420"/>
      <c r="AI267" s="420"/>
      <c r="AJ267" s="420"/>
      <c r="AK267" s="420"/>
      <c r="AL267" s="420"/>
    </row>
    <row r="268" spans="1:38" ht="14.25">
      <c r="A268" s="420"/>
      <c r="B268" s="420"/>
      <c r="C268" s="420"/>
      <c r="D268" s="420"/>
      <c r="E268" s="420"/>
      <c r="F268" s="420"/>
      <c r="G268" s="420"/>
      <c r="H268" s="420"/>
      <c r="I268" s="420"/>
      <c r="J268" s="420"/>
      <c r="K268" s="420"/>
      <c r="L268" s="420"/>
      <c r="M268" s="420"/>
      <c r="N268" s="420"/>
      <c r="O268" s="420"/>
      <c r="P268" s="420"/>
      <c r="Q268" s="420"/>
      <c r="R268" s="420"/>
      <c r="S268" s="420"/>
      <c r="T268" s="420"/>
      <c r="U268" s="420"/>
      <c r="V268" s="420"/>
      <c r="W268" s="420"/>
      <c r="X268" s="420"/>
      <c r="Y268" s="420"/>
      <c r="Z268" s="420"/>
      <c r="AA268" s="420"/>
      <c r="AB268" s="420"/>
      <c r="AC268" s="420"/>
      <c r="AD268" s="420"/>
      <c r="AE268" s="420"/>
      <c r="AF268" s="420"/>
      <c r="AG268" s="420"/>
      <c r="AH268" s="420"/>
      <c r="AI268" s="420"/>
      <c r="AJ268" s="420"/>
      <c r="AK268" s="420"/>
      <c r="AL268" s="420"/>
    </row>
    <row r="269" spans="1:38" ht="14.25">
      <c r="A269" s="420"/>
      <c r="B269" s="420"/>
      <c r="C269" s="420"/>
      <c r="D269" s="420"/>
      <c r="E269" s="420"/>
      <c r="F269" s="420"/>
      <c r="G269" s="420"/>
      <c r="H269" s="420"/>
      <c r="I269" s="420"/>
      <c r="J269" s="420"/>
      <c r="K269" s="420"/>
      <c r="L269" s="420"/>
      <c r="M269" s="420"/>
      <c r="N269" s="420"/>
      <c r="O269" s="420"/>
      <c r="P269" s="420"/>
      <c r="Q269" s="420"/>
      <c r="R269" s="420"/>
      <c r="S269" s="420"/>
      <c r="T269" s="420"/>
      <c r="U269" s="420"/>
      <c r="V269" s="420"/>
      <c r="W269" s="420"/>
      <c r="X269" s="420"/>
      <c r="Y269" s="420"/>
      <c r="Z269" s="420"/>
      <c r="AA269" s="420"/>
      <c r="AB269" s="420"/>
      <c r="AC269" s="420"/>
      <c r="AD269" s="420"/>
      <c r="AE269" s="420"/>
      <c r="AF269" s="420"/>
      <c r="AG269" s="420"/>
      <c r="AH269" s="420"/>
      <c r="AI269" s="420"/>
      <c r="AJ269" s="420"/>
      <c r="AK269" s="420"/>
      <c r="AL269" s="420"/>
    </row>
    <row r="270" spans="1:38" ht="14.25">
      <c r="A270" s="420"/>
      <c r="B270" s="420"/>
      <c r="C270" s="420"/>
      <c r="D270" s="420"/>
      <c r="E270" s="420"/>
      <c r="F270" s="420"/>
      <c r="G270" s="420"/>
      <c r="H270" s="420"/>
      <c r="I270" s="420"/>
      <c r="J270" s="420"/>
      <c r="K270" s="420"/>
      <c r="L270" s="420"/>
      <c r="M270" s="420"/>
      <c r="N270" s="420"/>
      <c r="O270" s="420"/>
      <c r="P270" s="420"/>
      <c r="Q270" s="420"/>
      <c r="R270" s="420"/>
      <c r="S270" s="420"/>
      <c r="T270" s="420"/>
      <c r="U270" s="420"/>
      <c r="V270" s="420"/>
      <c r="W270" s="420"/>
      <c r="X270" s="420"/>
      <c r="Y270" s="420"/>
      <c r="Z270" s="420"/>
      <c r="AA270" s="420"/>
      <c r="AB270" s="420"/>
      <c r="AC270" s="420"/>
      <c r="AD270" s="420"/>
      <c r="AE270" s="420"/>
      <c r="AF270" s="420"/>
      <c r="AG270" s="420"/>
      <c r="AH270" s="420"/>
      <c r="AI270" s="420"/>
      <c r="AJ270" s="420"/>
      <c r="AK270" s="420"/>
      <c r="AL270" s="420"/>
    </row>
    <row r="271" spans="1:38" ht="14.25">
      <c r="A271" s="420"/>
      <c r="B271" s="420"/>
      <c r="C271" s="420"/>
      <c r="D271" s="420"/>
      <c r="E271" s="420"/>
      <c r="F271" s="420"/>
      <c r="G271" s="420"/>
      <c r="H271" s="420"/>
      <c r="I271" s="420"/>
      <c r="J271" s="420"/>
      <c r="K271" s="420"/>
      <c r="L271" s="420"/>
      <c r="M271" s="420"/>
      <c r="N271" s="420"/>
      <c r="O271" s="420"/>
      <c r="P271" s="420"/>
      <c r="Q271" s="420"/>
      <c r="R271" s="420"/>
      <c r="S271" s="420"/>
      <c r="T271" s="420"/>
      <c r="U271" s="420"/>
      <c r="V271" s="420"/>
      <c r="W271" s="420"/>
      <c r="X271" s="420"/>
      <c r="Y271" s="420"/>
      <c r="Z271" s="420"/>
      <c r="AA271" s="420"/>
      <c r="AB271" s="420"/>
      <c r="AC271" s="420"/>
      <c r="AD271" s="420"/>
      <c r="AE271" s="420"/>
      <c r="AF271" s="420"/>
      <c r="AG271" s="420"/>
      <c r="AH271" s="420"/>
      <c r="AI271" s="420"/>
      <c r="AJ271" s="420"/>
      <c r="AK271" s="420"/>
      <c r="AL271" s="420"/>
    </row>
    <row r="272" spans="1:38" ht="14.25">
      <c r="A272" s="420"/>
      <c r="B272" s="420"/>
      <c r="C272" s="420"/>
      <c r="D272" s="420"/>
      <c r="E272" s="420"/>
      <c r="F272" s="420"/>
      <c r="G272" s="420"/>
      <c r="H272" s="420"/>
      <c r="I272" s="420"/>
      <c r="J272" s="420"/>
      <c r="K272" s="420"/>
      <c r="L272" s="420"/>
      <c r="M272" s="420"/>
      <c r="N272" s="420"/>
      <c r="O272" s="420"/>
      <c r="P272" s="420"/>
      <c r="Q272" s="420"/>
      <c r="R272" s="420"/>
      <c r="S272" s="420"/>
      <c r="T272" s="420"/>
      <c r="U272" s="420"/>
      <c r="V272" s="420"/>
      <c r="W272" s="420"/>
      <c r="X272" s="420"/>
      <c r="Y272" s="420"/>
      <c r="Z272" s="420"/>
      <c r="AA272" s="420"/>
      <c r="AB272" s="420"/>
      <c r="AC272" s="420"/>
      <c r="AD272" s="420"/>
      <c r="AE272" s="420"/>
      <c r="AF272" s="420"/>
      <c r="AG272" s="420"/>
      <c r="AH272" s="420"/>
      <c r="AI272" s="420"/>
      <c r="AJ272" s="420"/>
      <c r="AK272" s="420"/>
      <c r="AL272" s="420"/>
    </row>
    <row r="273" spans="1:38" ht="14.25">
      <c r="A273" s="420"/>
      <c r="B273" s="420"/>
      <c r="C273" s="420"/>
      <c r="D273" s="420"/>
      <c r="E273" s="420"/>
      <c r="F273" s="420"/>
      <c r="G273" s="420"/>
      <c r="H273" s="420"/>
      <c r="I273" s="420"/>
      <c r="J273" s="420"/>
      <c r="K273" s="420"/>
      <c r="L273" s="420"/>
      <c r="M273" s="420"/>
      <c r="N273" s="420"/>
      <c r="O273" s="420"/>
      <c r="P273" s="420"/>
      <c r="Q273" s="420"/>
      <c r="R273" s="420"/>
      <c r="S273" s="420"/>
      <c r="T273" s="420"/>
      <c r="U273" s="420"/>
      <c r="V273" s="420"/>
      <c r="W273" s="420"/>
      <c r="X273" s="420"/>
      <c r="Y273" s="420"/>
      <c r="Z273" s="420"/>
      <c r="AA273" s="420"/>
      <c r="AB273" s="420"/>
      <c r="AC273" s="420"/>
      <c r="AD273" s="420"/>
      <c r="AE273" s="420"/>
      <c r="AF273" s="420"/>
      <c r="AG273" s="420"/>
      <c r="AH273" s="420"/>
      <c r="AI273" s="420"/>
      <c r="AJ273" s="420"/>
      <c r="AK273" s="420"/>
      <c r="AL273" s="420"/>
    </row>
    <row r="274" spans="1:38" ht="14.25">
      <c r="A274" s="420"/>
      <c r="B274" s="420"/>
      <c r="C274" s="420"/>
      <c r="D274" s="420"/>
      <c r="E274" s="420"/>
      <c r="F274" s="420"/>
      <c r="G274" s="420"/>
      <c r="H274" s="420"/>
      <c r="I274" s="420"/>
      <c r="J274" s="420"/>
      <c r="K274" s="420"/>
      <c r="L274" s="420"/>
      <c r="M274" s="420"/>
      <c r="N274" s="420"/>
      <c r="O274" s="420"/>
      <c r="P274" s="420"/>
      <c r="Q274" s="420"/>
      <c r="R274" s="420"/>
      <c r="S274" s="420"/>
      <c r="T274" s="420"/>
      <c r="U274" s="420"/>
      <c r="V274" s="420"/>
      <c r="W274" s="420"/>
      <c r="X274" s="420"/>
      <c r="Y274" s="420"/>
      <c r="Z274" s="420"/>
      <c r="AA274" s="420"/>
      <c r="AB274" s="420"/>
      <c r="AC274" s="420"/>
      <c r="AD274" s="420"/>
      <c r="AE274" s="420"/>
      <c r="AF274" s="420"/>
      <c r="AG274" s="420"/>
      <c r="AH274" s="420"/>
      <c r="AI274" s="420"/>
      <c r="AJ274" s="420"/>
      <c r="AK274" s="420"/>
      <c r="AL274" s="420"/>
    </row>
    <row r="275" spans="1:38" ht="14.25">
      <c r="A275" s="420"/>
      <c r="B275" s="420"/>
      <c r="C275" s="420"/>
      <c r="D275" s="420"/>
      <c r="E275" s="420"/>
      <c r="F275" s="420"/>
      <c r="G275" s="420"/>
      <c r="H275" s="420"/>
      <c r="I275" s="420"/>
      <c r="J275" s="420"/>
      <c r="K275" s="420"/>
      <c r="L275" s="420"/>
      <c r="M275" s="420"/>
      <c r="N275" s="420"/>
      <c r="O275" s="420"/>
      <c r="P275" s="420"/>
      <c r="Q275" s="420"/>
      <c r="R275" s="420"/>
      <c r="S275" s="420"/>
      <c r="T275" s="420"/>
      <c r="U275" s="420"/>
      <c r="V275" s="420"/>
      <c r="W275" s="420"/>
      <c r="X275" s="420"/>
      <c r="Y275" s="420"/>
      <c r="Z275" s="420"/>
      <c r="AA275" s="420"/>
      <c r="AB275" s="420"/>
      <c r="AC275" s="420"/>
      <c r="AD275" s="420"/>
      <c r="AE275" s="420"/>
      <c r="AF275" s="420"/>
      <c r="AG275" s="420"/>
      <c r="AH275" s="420"/>
      <c r="AI275" s="420"/>
      <c r="AJ275" s="420"/>
      <c r="AK275" s="420"/>
      <c r="AL275" s="420"/>
    </row>
    <row r="276" spans="1:38" ht="14.25">
      <c r="A276" s="420"/>
      <c r="B276" s="420"/>
      <c r="C276" s="420"/>
      <c r="D276" s="420"/>
      <c r="E276" s="420"/>
      <c r="F276" s="420"/>
      <c r="G276" s="420"/>
      <c r="H276" s="420"/>
      <c r="I276" s="420"/>
      <c r="J276" s="420"/>
      <c r="K276" s="420"/>
      <c r="L276" s="420"/>
      <c r="M276" s="420"/>
      <c r="N276" s="420"/>
      <c r="O276" s="420"/>
      <c r="P276" s="420"/>
      <c r="Q276" s="420"/>
      <c r="R276" s="420"/>
      <c r="S276" s="420"/>
      <c r="T276" s="420"/>
      <c r="U276" s="420"/>
      <c r="V276" s="420"/>
      <c r="W276" s="420"/>
      <c r="X276" s="420"/>
      <c r="Y276" s="420"/>
      <c r="Z276" s="420"/>
      <c r="AA276" s="420"/>
      <c r="AB276" s="420"/>
      <c r="AC276" s="420"/>
      <c r="AD276" s="420"/>
      <c r="AE276" s="420"/>
      <c r="AF276" s="420"/>
      <c r="AG276" s="420"/>
      <c r="AH276" s="420"/>
      <c r="AI276" s="420"/>
      <c r="AJ276" s="420"/>
      <c r="AK276" s="420"/>
      <c r="AL276" s="420"/>
    </row>
    <row r="277" spans="1:38" ht="14.25">
      <c r="A277" s="420"/>
      <c r="B277" s="420"/>
      <c r="C277" s="420"/>
      <c r="D277" s="420"/>
      <c r="E277" s="420"/>
      <c r="F277" s="420"/>
      <c r="G277" s="420"/>
      <c r="H277" s="420"/>
      <c r="I277" s="420"/>
      <c r="J277" s="420"/>
      <c r="K277" s="420"/>
      <c r="L277" s="420"/>
      <c r="M277" s="420"/>
      <c r="N277" s="420"/>
      <c r="O277" s="420"/>
      <c r="P277" s="420"/>
      <c r="Q277" s="420"/>
      <c r="R277" s="420"/>
      <c r="S277" s="420"/>
      <c r="T277" s="420"/>
      <c r="U277" s="420"/>
      <c r="V277" s="420"/>
      <c r="W277" s="420"/>
      <c r="X277" s="420"/>
      <c r="Y277" s="420"/>
      <c r="Z277" s="420"/>
      <c r="AA277" s="420"/>
      <c r="AB277" s="420"/>
      <c r="AC277" s="420"/>
      <c r="AD277" s="420"/>
      <c r="AE277" s="420"/>
      <c r="AF277" s="420"/>
      <c r="AG277" s="420"/>
      <c r="AH277" s="420"/>
      <c r="AI277" s="420"/>
      <c r="AJ277" s="420"/>
      <c r="AK277" s="420"/>
      <c r="AL277" s="420"/>
    </row>
    <row r="278" spans="1:38" ht="14.25">
      <c r="A278" s="420"/>
      <c r="B278" s="420"/>
      <c r="C278" s="420"/>
      <c r="D278" s="420"/>
      <c r="E278" s="420"/>
      <c r="F278" s="420"/>
      <c r="G278" s="420"/>
      <c r="H278" s="420"/>
      <c r="I278" s="420"/>
      <c r="J278" s="420"/>
      <c r="K278" s="420"/>
      <c r="L278" s="420"/>
      <c r="M278" s="420"/>
      <c r="N278" s="420"/>
      <c r="O278" s="420"/>
      <c r="P278" s="420"/>
      <c r="Q278" s="420"/>
      <c r="R278" s="420"/>
      <c r="S278" s="420"/>
      <c r="T278" s="420"/>
      <c r="U278" s="420"/>
      <c r="V278" s="420"/>
      <c r="W278" s="420"/>
      <c r="X278" s="420"/>
      <c r="Y278" s="420"/>
      <c r="Z278" s="420"/>
      <c r="AA278" s="420"/>
      <c r="AB278" s="420"/>
      <c r="AC278" s="420"/>
      <c r="AD278" s="420"/>
      <c r="AE278" s="420"/>
      <c r="AF278" s="420"/>
      <c r="AG278" s="420"/>
      <c r="AH278" s="420"/>
      <c r="AI278" s="420"/>
      <c r="AJ278" s="420"/>
      <c r="AK278" s="420"/>
      <c r="AL278" s="420"/>
    </row>
    <row r="279" spans="1:38" ht="14.25">
      <c r="A279" s="420"/>
      <c r="B279" s="420"/>
      <c r="C279" s="420"/>
      <c r="D279" s="420"/>
      <c r="E279" s="420"/>
      <c r="F279" s="420"/>
      <c r="G279" s="420"/>
      <c r="H279" s="420"/>
      <c r="I279" s="420"/>
      <c r="J279" s="420"/>
      <c r="K279" s="420"/>
      <c r="L279" s="420"/>
      <c r="M279" s="420"/>
      <c r="N279" s="420"/>
      <c r="O279" s="420"/>
      <c r="P279" s="420"/>
      <c r="Q279" s="420"/>
      <c r="R279" s="420"/>
      <c r="S279" s="420"/>
      <c r="T279" s="420"/>
      <c r="U279" s="420"/>
      <c r="V279" s="420"/>
      <c r="W279" s="420"/>
      <c r="X279" s="420"/>
      <c r="Y279" s="420"/>
      <c r="Z279" s="420"/>
      <c r="AA279" s="420"/>
      <c r="AB279" s="420"/>
      <c r="AC279" s="420"/>
      <c r="AD279" s="420"/>
      <c r="AE279" s="420"/>
      <c r="AF279" s="420"/>
      <c r="AG279" s="420"/>
      <c r="AH279" s="420"/>
      <c r="AI279" s="420"/>
      <c r="AJ279" s="420"/>
      <c r="AK279" s="420"/>
      <c r="AL279" s="420"/>
    </row>
    <row r="280" spans="1:38" ht="14.25">
      <c r="A280" s="420"/>
      <c r="B280" s="420"/>
      <c r="C280" s="420"/>
      <c r="D280" s="420"/>
      <c r="E280" s="420"/>
      <c r="F280" s="420"/>
      <c r="G280" s="420"/>
      <c r="H280" s="420"/>
      <c r="I280" s="420"/>
      <c r="J280" s="420"/>
      <c r="K280" s="420"/>
      <c r="L280" s="420"/>
      <c r="M280" s="420"/>
      <c r="N280" s="420"/>
      <c r="O280" s="420"/>
      <c r="P280" s="420"/>
      <c r="Q280" s="420"/>
      <c r="R280" s="420"/>
      <c r="S280" s="420"/>
      <c r="T280" s="420"/>
      <c r="U280" s="420"/>
      <c r="V280" s="420"/>
      <c r="W280" s="420"/>
      <c r="X280" s="420"/>
      <c r="Y280" s="420"/>
      <c r="Z280" s="420"/>
      <c r="AA280" s="420"/>
      <c r="AB280" s="420"/>
      <c r="AC280" s="420"/>
      <c r="AD280" s="420"/>
      <c r="AE280" s="420"/>
      <c r="AF280" s="420"/>
      <c r="AG280" s="420"/>
      <c r="AH280" s="420"/>
      <c r="AI280" s="420"/>
      <c r="AJ280" s="420"/>
      <c r="AK280" s="420"/>
      <c r="AL280" s="420"/>
    </row>
    <row r="281" spans="1:38" ht="14.25">
      <c r="A281" s="420"/>
      <c r="B281" s="420"/>
      <c r="C281" s="420"/>
      <c r="D281" s="420"/>
      <c r="E281" s="420"/>
      <c r="F281" s="420"/>
      <c r="G281" s="420"/>
      <c r="H281" s="420"/>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c r="AE281" s="420"/>
      <c r="AF281" s="420"/>
      <c r="AG281" s="420"/>
      <c r="AH281" s="420"/>
      <c r="AI281" s="420"/>
      <c r="AJ281" s="420"/>
      <c r="AK281" s="420"/>
      <c r="AL281" s="420"/>
    </row>
    <row r="282" spans="1:38" ht="14.25">
      <c r="A282" s="420"/>
      <c r="B282" s="420"/>
      <c r="C282" s="420"/>
      <c r="D282" s="420"/>
      <c r="E282" s="420"/>
      <c r="F282" s="420"/>
      <c r="G282" s="420"/>
      <c r="H282" s="420"/>
      <c r="I282" s="420"/>
      <c r="J282" s="420"/>
      <c r="K282" s="420"/>
      <c r="L282" s="420"/>
      <c r="M282" s="420"/>
      <c r="N282" s="420"/>
      <c r="O282" s="420"/>
      <c r="P282" s="420"/>
      <c r="Q282" s="420"/>
      <c r="R282" s="420"/>
      <c r="S282" s="420"/>
      <c r="T282" s="420"/>
      <c r="U282" s="420"/>
      <c r="V282" s="420"/>
      <c r="W282" s="420"/>
      <c r="X282" s="420"/>
      <c r="Y282" s="420"/>
      <c r="Z282" s="420"/>
      <c r="AA282" s="420"/>
      <c r="AB282" s="420"/>
      <c r="AC282" s="420"/>
      <c r="AD282" s="420"/>
      <c r="AE282" s="420"/>
      <c r="AF282" s="420"/>
      <c r="AG282" s="420"/>
      <c r="AH282" s="420"/>
      <c r="AI282" s="420"/>
      <c r="AJ282" s="420"/>
      <c r="AK282" s="420"/>
      <c r="AL282" s="420"/>
    </row>
    <row r="283" spans="1:38" ht="14.25">
      <c r="A283" s="420"/>
      <c r="B283" s="420"/>
      <c r="C283" s="420"/>
      <c r="D283" s="420"/>
      <c r="E283" s="420"/>
      <c r="F283" s="420"/>
      <c r="G283" s="420"/>
      <c r="H283" s="420"/>
      <c r="I283" s="420"/>
      <c r="J283" s="420"/>
      <c r="K283" s="420"/>
      <c r="L283" s="420"/>
      <c r="M283" s="420"/>
      <c r="N283" s="420"/>
      <c r="O283" s="420"/>
      <c r="P283" s="420"/>
      <c r="Q283" s="420"/>
      <c r="R283" s="420"/>
      <c r="S283" s="420"/>
      <c r="T283" s="420"/>
      <c r="U283" s="420"/>
      <c r="V283" s="420"/>
      <c r="W283" s="420"/>
      <c r="X283" s="420"/>
      <c r="Y283" s="420"/>
      <c r="Z283" s="420"/>
      <c r="AA283" s="420"/>
      <c r="AB283" s="420"/>
      <c r="AC283" s="420"/>
      <c r="AD283" s="420"/>
      <c r="AE283" s="420"/>
      <c r="AF283" s="420"/>
      <c r="AG283" s="420"/>
      <c r="AH283" s="420"/>
      <c r="AI283" s="420"/>
      <c r="AJ283" s="420"/>
      <c r="AK283" s="420"/>
      <c r="AL283" s="420"/>
    </row>
    <row r="284" spans="1:38" ht="14.25">
      <c r="A284" s="420"/>
      <c r="B284" s="420"/>
      <c r="C284" s="420"/>
      <c r="D284" s="420"/>
      <c r="E284" s="420"/>
      <c r="F284" s="420"/>
      <c r="G284" s="420"/>
      <c r="H284" s="420"/>
      <c r="I284" s="420"/>
      <c r="J284" s="420"/>
      <c r="K284" s="420"/>
      <c r="L284" s="420"/>
      <c r="M284" s="420"/>
      <c r="N284" s="420"/>
      <c r="O284" s="420"/>
      <c r="P284" s="420"/>
      <c r="Q284" s="420"/>
      <c r="R284" s="420"/>
      <c r="S284" s="420"/>
      <c r="T284" s="420"/>
      <c r="U284" s="420"/>
      <c r="V284" s="420"/>
      <c r="W284" s="420"/>
      <c r="X284" s="420"/>
      <c r="Y284" s="420"/>
      <c r="Z284" s="420"/>
      <c r="AA284" s="420"/>
      <c r="AB284" s="420"/>
      <c r="AC284" s="420"/>
      <c r="AD284" s="420"/>
      <c r="AE284" s="420"/>
      <c r="AF284" s="420"/>
      <c r="AG284" s="420"/>
      <c r="AH284" s="420"/>
      <c r="AI284" s="420"/>
      <c r="AJ284" s="420"/>
      <c r="AK284" s="420"/>
      <c r="AL284" s="420"/>
    </row>
    <row r="285" spans="1:38" ht="14.25">
      <c r="A285" s="420"/>
      <c r="B285" s="420"/>
      <c r="C285" s="420"/>
      <c r="D285" s="420"/>
      <c r="E285" s="420"/>
      <c r="F285" s="420"/>
      <c r="G285" s="420"/>
      <c r="H285" s="420"/>
      <c r="I285" s="420"/>
      <c r="J285" s="420"/>
      <c r="K285" s="420"/>
      <c r="L285" s="420"/>
      <c r="M285" s="420"/>
      <c r="N285" s="420"/>
      <c r="O285" s="420"/>
      <c r="P285" s="420"/>
      <c r="Q285" s="420"/>
      <c r="R285" s="420"/>
      <c r="S285" s="420"/>
      <c r="T285" s="420"/>
      <c r="U285" s="420"/>
      <c r="V285" s="420"/>
      <c r="W285" s="420"/>
      <c r="X285" s="420"/>
      <c r="Y285" s="420"/>
      <c r="Z285" s="420"/>
      <c r="AA285" s="420"/>
      <c r="AB285" s="420"/>
      <c r="AC285" s="420"/>
      <c r="AD285" s="420"/>
      <c r="AE285" s="420"/>
      <c r="AF285" s="420"/>
      <c r="AG285" s="420"/>
      <c r="AH285" s="420"/>
      <c r="AI285" s="420"/>
      <c r="AJ285" s="420"/>
      <c r="AK285" s="420"/>
      <c r="AL285" s="420"/>
    </row>
    <row r="286" spans="1:38" ht="14.25">
      <c r="A286" s="420"/>
      <c r="B286" s="420"/>
      <c r="C286" s="420"/>
      <c r="D286" s="420"/>
      <c r="E286" s="420"/>
      <c r="F286" s="420"/>
      <c r="G286" s="420"/>
      <c r="H286" s="420"/>
      <c r="I286" s="420"/>
      <c r="J286" s="420"/>
      <c r="K286" s="420"/>
      <c r="L286" s="420"/>
      <c r="M286" s="420"/>
      <c r="N286" s="420"/>
      <c r="O286" s="420"/>
      <c r="P286" s="420"/>
      <c r="Q286" s="420"/>
      <c r="R286" s="420"/>
      <c r="S286" s="420"/>
      <c r="T286" s="420"/>
      <c r="U286" s="420"/>
      <c r="V286" s="420"/>
      <c r="W286" s="420"/>
      <c r="X286" s="420"/>
      <c r="Y286" s="420"/>
      <c r="Z286" s="420"/>
      <c r="AA286" s="420"/>
      <c r="AB286" s="420"/>
      <c r="AC286" s="420"/>
      <c r="AD286" s="420"/>
      <c r="AE286" s="420"/>
      <c r="AF286" s="420"/>
      <c r="AG286" s="420"/>
      <c r="AH286" s="420"/>
      <c r="AI286" s="420"/>
      <c r="AJ286" s="420"/>
      <c r="AK286" s="420"/>
      <c r="AL286" s="420"/>
    </row>
    <row r="287" spans="1:38" ht="14.25">
      <c r="A287" s="420"/>
      <c r="B287" s="420"/>
      <c r="C287" s="420"/>
      <c r="D287" s="420"/>
      <c r="E287" s="420"/>
      <c r="F287" s="420"/>
      <c r="G287" s="420"/>
      <c r="H287" s="420"/>
      <c r="I287" s="420"/>
      <c r="J287" s="420"/>
      <c r="K287" s="420"/>
      <c r="L287" s="420"/>
      <c r="M287" s="420"/>
      <c r="N287" s="420"/>
      <c r="O287" s="420"/>
      <c r="P287" s="420"/>
      <c r="Q287" s="420"/>
      <c r="R287" s="420"/>
      <c r="S287" s="420"/>
      <c r="T287" s="420"/>
      <c r="U287" s="420"/>
      <c r="V287" s="420"/>
      <c r="W287" s="420"/>
      <c r="X287" s="420"/>
      <c r="Y287" s="420"/>
      <c r="Z287" s="420"/>
      <c r="AA287" s="420"/>
      <c r="AB287" s="420"/>
      <c r="AC287" s="420"/>
      <c r="AD287" s="420"/>
      <c r="AE287" s="420"/>
      <c r="AF287" s="420"/>
      <c r="AG287" s="420"/>
      <c r="AH287" s="420"/>
      <c r="AI287" s="420"/>
      <c r="AJ287" s="420"/>
      <c r="AK287" s="420"/>
      <c r="AL287" s="420"/>
    </row>
  </sheetData>
  <mergeCells count="17">
    <mergeCell ref="A23:A25"/>
    <mergeCell ref="B23:B25"/>
    <mergeCell ref="A1:H1"/>
    <mergeCell ref="A2:H2"/>
    <mergeCell ref="A3:H3"/>
    <mergeCell ref="A4:A8"/>
    <mergeCell ref="B4:B8"/>
    <mergeCell ref="C4:C8"/>
    <mergeCell ref="D4:E6"/>
    <mergeCell ref="F4:H6"/>
    <mergeCell ref="D7:D8"/>
    <mergeCell ref="E7:E8"/>
    <mergeCell ref="C26:C30"/>
    <mergeCell ref="F7:F8"/>
    <mergeCell ref="G7:G8"/>
    <mergeCell ref="H7:H8"/>
    <mergeCell ref="C14:C17"/>
  </mergeCells>
  <printOptions horizontalCentered="1" verticalCentered="1"/>
  <pageMargins left="0" right="0" top="0" bottom="0" header="0" footer="0"/>
  <pageSetup paperSize="9" scale="44" orientation="portrait" r:id="rId1"/>
  <headerFooter alignWithMargins="0"/>
  <rowBreaks count="1" manualBreakCount="1">
    <brk id="2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G58" sqref="G58"/>
    </sheetView>
  </sheetViews>
  <sheetFormatPr defaultColWidth="9" defaultRowHeight="12.75"/>
  <cols>
    <col min="1" max="1" width="9" style="425"/>
    <col min="2" max="2" width="12.28515625" style="425" bestFit="1" customWidth="1"/>
    <col min="3" max="3" width="9" style="425"/>
    <col min="4" max="4" width="11.7109375" style="425" customWidth="1"/>
    <col min="5" max="7" width="9" style="425"/>
    <col min="8" max="8" width="15" style="425" customWidth="1"/>
    <col min="9" max="9" width="23.5703125" style="425" customWidth="1"/>
    <col min="10" max="16384" width="9" style="425"/>
  </cols>
  <sheetData>
    <row r="1" spans="1:9" ht="29.25" customHeight="1">
      <c r="A1" s="807" t="s">
        <v>2042</v>
      </c>
      <c r="B1" s="807"/>
      <c r="C1" s="807"/>
      <c r="D1" s="807"/>
      <c r="E1" s="807"/>
      <c r="F1" s="807"/>
      <c r="G1" s="807"/>
      <c r="H1" s="807"/>
      <c r="I1" s="807"/>
    </row>
    <row r="2" spans="1:9" ht="24.75" customHeight="1">
      <c r="A2" s="808" t="s">
        <v>2253</v>
      </c>
      <c r="B2" s="808"/>
      <c r="C2" s="808"/>
      <c r="D2" s="808"/>
      <c r="E2" s="808"/>
      <c r="F2" s="808"/>
      <c r="G2" s="808"/>
      <c r="H2" s="808"/>
      <c r="I2" s="808"/>
    </row>
    <row r="3" spans="1:9" ht="28.5" customHeight="1" thickBot="1">
      <c r="A3" s="809" t="s">
        <v>2177</v>
      </c>
      <c r="B3" s="810"/>
      <c r="C3" s="810"/>
      <c r="D3" s="810"/>
      <c r="E3" s="810"/>
      <c r="F3" s="810"/>
      <c r="G3" s="810"/>
      <c r="H3" s="810"/>
      <c r="I3" s="811"/>
    </row>
    <row r="4" spans="1:9" ht="134.65" customHeight="1">
      <c r="A4" s="426" t="s">
        <v>2178</v>
      </c>
      <c r="B4" s="427" t="s">
        <v>2179</v>
      </c>
      <c r="C4" s="427" t="s">
        <v>2180</v>
      </c>
      <c r="D4" s="427" t="s">
        <v>2181</v>
      </c>
      <c r="E4" s="427" t="s">
        <v>2182</v>
      </c>
      <c r="F4" s="427" t="s">
        <v>2183</v>
      </c>
      <c r="G4" s="427" t="s">
        <v>2184</v>
      </c>
      <c r="H4" s="427" t="s">
        <v>2185</v>
      </c>
      <c r="I4" s="428" t="s">
        <v>2186</v>
      </c>
    </row>
    <row r="5" spans="1:9">
      <c r="A5" s="429">
        <v>1</v>
      </c>
      <c r="B5" s="430" t="s">
        <v>280</v>
      </c>
      <c r="C5" s="430" t="s">
        <v>280</v>
      </c>
      <c r="D5" s="430" t="s">
        <v>280</v>
      </c>
      <c r="E5" s="430" t="s">
        <v>280</v>
      </c>
      <c r="F5" s="430" t="s">
        <v>280</v>
      </c>
      <c r="G5" s="430" t="s">
        <v>280</v>
      </c>
      <c r="H5" s="430" t="s">
        <v>280</v>
      </c>
      <c r="I5" s="431" t="s">
        <v>280</v>
      </c>
    </row>
    <row r="6" spans="1:9">
      <c r="A6" s="432"/>
      <c r="B6" s="433"/>
      <c r="C6" s="433"/>
      <c r="D6" s="433"/>
      <c r="E6" s="433"/>
      <c r="F6" s="433"/>
      <c r="G6" s="433"/>
      <c r="H6" s="433"/>
      <c r="I6" s="434"/>
    </row>
    <row r="7" spans="1:9">
      <c r="A7" s="432"/>
      <c r="B7" s="433"/>
      <c r="C7" s="433"/>
      <c r="D7" s="433"/>
      <c r="E7" s="433"/>
      <c r="F7" s="433"/>
      <c r="G7" s="433"/>
      <c r="H7" s="433"/>
      <c r="I7" s="434"/>
    </row>
    <row r="8" spans="1:9">
      <c r="A8" s="432"/>
      <c r="B8" s="433"/>
      <c r="C8" s="433"/>
      <c r="D8" s="433"/>
      <c r="E8" s="433"/>
      <c r="F8" s="433"/>
      <c r="G8" s="433"/>
      <c r="H8" s="433"/>
      <c r="I8" s="434"/>
    </row>
    <row r="9" spans="1:9">
      <c r="A9" s="432"/>
      <c r="B9" s="433"/>
      <c r="C9" s="433"/>
      <c r="D9" s="433"/>
      <c r="E9" s="433"/>
      <c r="F9" s="433"/>
      <c r="G9" s="433"/>
      <c r="H9" s="433"/>
      <c r="I9" s="434"/>
    </row>
    <row r="10" spans="1:9">
      <c r="A10" s="432"/>
      <c r="B10" s="433"/>
      <c r="C10" s="433"/>
      <c r="D10" s="433"/>
      <c r="E10" s="433"/>
      <c r="F10" s="433"/>
      <c r="G10" s="433"/>
      <c r="H10" s="433"/>
      <c r="I10" s="434"/>
    </row>
    <row r="11" spans="1:9">
      <c r="A11" s="432"/>
      <c r="B11" s="433"/>
      <c r="C11" s="433"/>
      <c r="D11" s="433"/>
      <c r="E11" s="433"/>
      <c r="F11" s="433"/>
      <c r="G11" s="433"/>
      <c r="H11" s="433"/>
      <c r="I11" s="434"/>
    </row>
    <row r="12" spans="1:9">
      <c r="A12" s="432"/>
      <c r="B12" s="433"/>
      <c r="C12" s="433"/>
      <c r="D12" s="433"/>
      <c r="E12" s="433"/>
      <c r="F12" s="433"/>
      <c r="G12" s="433"/>
      <c r="H12" s="433"/>
      <c r="I12" s="434"/>
    </row>
    <row r="13" spans="1:9">
      <c r="A13" s="432"/>
      <c r="B13" s="433"/>
      <c r="C13" s="433"/>
      <c r="D13" s="433"/>
      <c r="E13" s="433"/>
      <c r="F13" s="433"/>
      <c r="G13" s="433"/>
      <c r="H13" s="433"/>
      <c r="I13" s="434"/>
    </row>
    <row r="14" spans="1:9">
      <c r="A14" s="432"/>
      <c r="B14" s="433"/>
      <c r="C14" s="433"/>
      <c r="D14" s="433"/>
      <c r="E14" s="433"/>
      <c r="F14" s="433"/>
      <c r="G14" s="433"/>
      <c r="H14" s="433"/>
      <c r="I14" s="434"/>
    </row>
    <row r="15" spans="1:9" ht="13.5" thickBot="1">
      <c r="A15" s="435"/>
      <c r="B15" s="436"/>
      <c r="C15" s="436"/>
      <c r="D15" s="436"/>
      <c r="E15" s="436"/>
      <c r="F15" s="436"/>
      <c r="G15" s="436"/>
      <c r="H15" s="436"/>
      <c r="I15" s="437"/>
    </row>
  </sheetData>
  <mergeCells count="3">
    <mergeCell ref="A1:I1"/>
    <mergeCell ref="A2:I2"/>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G58" sqref="G58"/>
    </sheetView>
  </sheetViews>
  <sheetFormatPr defaultColWidth="9" defaultRowHeight="12.75"/>
  <cols>
    <col min="1" max="1" width="14.28515625" style="308" bestFit="1" customWidth="1"/>
    <col min="2" max="2" width="13.140625" style="308" customWidth="1"/>
    <col min="3" max="3" width="15.5703125" style="308" customWidth="1"/>
    <col min="4" max="4" width="18.5703125" style="308" customWidth="1"/>
    <col min="5" max="6" width="14.42578125" style="308" customWidth="1"/>
    <col min="7" max="16384" width="9" style="308"/>
  </cols>
  <sheetData>
    <row r="1" spans="1:12" ht="24.75" customHeight="1">
      <c r="A1" s="812" t="s">
        <v>2042</v>
      </c>
      <c r="B1" s="812"/>
      <c r="C1" s="812"/>
      <c r="D1" s="812"/>
      <c r="E1" s="812"/>
      <c r="F1" s="813"/>
    </row>
    <row r="2" spans="1:12" ht="24.75" customHeight="1">
      <c r="A2" s="814" t="s">
        <v>2253</v>
      </c>
      <c r="B2" s="814"/>
      <c r="C2" s="814"/>
      <c r="D2" s="814"/>
      <c r="E2" s="814"/>
      <c r="F2" s="815"/>
    </row>
    <row r="3" spans="1:12" ht="24.75" customHeight="1" thickBot="1">
      <c r="A3" s="816" t="s">
        <v>2043</v>
      </c>
      <c r="B3" s="816"/>
      <c r="C3" s="816"/>
      <c r="D3" s="816"/>
      <c r="E3" s="816"/>
      <c r="F3" s="817"/>
    </row>
    <row r="4" spans="1:12" ht="76.5">
      <c r="A4" s="444" t="s">
        <v>2044</v>
      </c>
      <c r="B4" s="445" t="s">
        <v>2045</v>
      </c>
      <c r="C4" s="445" t="s">
        <v>2046</v>
      </c>
      <c r="D4" s="445" t="s">
        <v>2047</v>
      </c>
      <c r="E4" s="445" t="s">
        <v>2048</v>
      </c>
      <c r="F4" s="446" t="s">
        <v>2049</v>
      </c>
    </row>
    <row r="5" spans="1:12" ht="15" customHeight="1">
      <c r="A5" s="447" t="s">
        <v>2050</v>
      </c>
      <c r="B5" s="310">
        <v>909</v>
      </c>
      <c r="C5" s="310">
        <v>909</v>
      </c>
      <c r="D5" s="310">
        <v>6</v>
      </c>
      <c r="E5" s="310">
        <v>0</v>
      </c>
      <c r="F5" s="448">
        <v>0</v>
      </c>
      <c r="H5" s="310">
        <v>1276</v>
      </c>
      <c r="I5" s="310">
        <v>1276</v>
      </c>
      <c r="J5" s="310">
        <v>1</v>
      </c>
      <c r="K5" s="310">
        <v>0</v>
      </c>
      <c r="L5" s="448">
        <v>0</v>
      </c>
    </row>
    <row r="6" spans="1:12" ht="15" customHeight="1">
      <c r="A6" s="447" t="s">
        <v>2051</v>
      </c>
      <c r="B6" s="309">
        <v>1386</v>
      </c>
      <c r="C6" s="309">
        <v>1386</v>
      </c>
      <c r="D6" s="309">
        <v>1</v>
      </c>
      <c r="E6" s="309">
        <v>0</v>
      </c>
      <c r="F6" s="449">
        <v>0</v>
      </c>
      <c r="H6" s="309">
        <v>1240</v>
      </c>
      <c r="I6" s="309">
        <v>1240</v>
      </c>
      <c r="J6" s="309">
        <v>0</v>
      </c>
      <c r="K6" s="309">
        <v>0</v>
      </c>
      <c r="L6" s="449">
        <v>0</v>
      </c>
    </row>
    <row r="7" spans="1:12" ht="15" customHeight="1">
      <c r="A7" s="447" t="s">
        <v>696</v>
      </c>
      <c r="B7" s="309">
        <v>633</v>
      </c>
      <c r="C7" s="309">
        <v>633</v>
      </c>
      <c r="D7" s="309">
        <v>0</v>
      </c>
      <c r="E7" s="309">
        <v>0</v>
      </c>
      <c r="F7" s="449">
        <v>0</v>
      </c>
      <c r="H7" s="309">
        <v>468</v>
      </c>
      <c r="I7" s="309">
        <v>426</v>
      </c>
      <c r="J7" s="309">
        <v>0</v>
      </c>
      <c r="K7" s="309">
        <v>0</v>
      </c>
      <c r="L7" s="449">
        <v>0</v>
      </c>
    </row>
    <row r="8" spans="1:12" ht="15" customHeight="1">
      <c r="A8" s="447" t="s">
        <v>1117</v>
      </c>
      <c r="B8" s="309">
        <v>1534</v>
      </c>
      <c r="C8" s="309">
        <v>1534</v>
      </c>
      <c r="D8" s="309">
        <v>0</v>
      </c>
      <c r="E8" s="309">
        <v>0</v>
      </c>
      <c r="F8" s="449">
        <v>0</v>
      </c>
      <c r="H8" s="309">
        <v>1384</v>
      </c>
      <c r="I8" s="309">
        <v>1384</v>
      </c>
      <c r="J8" s="309">
        <v>0</v>
      </c>
      <c r="K8" s="309">
        <v>0</v>
      </c>
      <c r="L8" s="449">
        <v>0</v>
      </c>
    </row>
    <row r="9" spans="1:12" ht="15" customHeight="1">
      <c r="A9" s="447" t="s">
        <v>1118</v>
      </c>
      <c r="B9" s="309">
        <v>1165</v>
      </c>
      <c r="C9" s="309">
        <v>0</v>
      </c>
      <c r="D9" s="309">
        <v>0</v>
      </c>
      <c r="E9" s="309">
        <v>0</v>
      </c>
      <c r="F9" s="449">
        <v>0</v>
      </c>
      <c r="H9" s="309">
        <v>696</v>
      </c>
      <c r="I9" s="309">
        <v>0</v>
      </c>
      <c r="J9" s="309">
        <v>0</v>
      </c>
      <c r="K9" s="309">
        <v>0</v>
      </c>
      <c r="L9" s="449">
        <v>0</v>
      </c>
    </row>
    <row r="10" spans="1:12" ht="15" customHeight="1">
      <c r="A10" s="447" t="s">
        <v>1119</v>
      </c>
      <c r="B10" s="309">
        <v>350</v>
      </c>
      <c r="C10" s="309">
        <v>228</v>
      </c>
      <c r="D10" s="309">
        <v>0</v>
      </c>
      <c r="E10" s="309">
        <v>0</v>
      </c>
      <c r="F10" s="449">
        <v>0</v>
      </c>
      <c r="H10" s="309">
        <v>484</v>
      </c>
      <c r="I10" s="309">
        <v>320</v>
      </c>
      <c r="J10" s="309">
        <v>0</v>
      </c>
      <c r="K10" s="309">
        <v>0</v>
      </c>
      <c r="L10" s="449">
        <v>0</v>
      </c>
    </row>
    <row r="11" spans="1:12" ht="15" customHeight="1">
      <c r="A11" s="447" t="s">
        <v>1951</v>
      </c>
      <c r="B11" s="309">
        <v>61</v>
      </c>
      <c r="C11" s="309">
        <v>61</v>
      </c>
      <c r="D11" s="309">
        <v>1</v>
      </c>
      <c r="E11" s="309">
        <v>0</v>
      </c>
      <c r="F11" s="449">
        <v>0</v>
      </c>
      <c r="H11" s="309">
        <v>100</v>
      </c>
      <c r="I11" s="309">
        <v>100</v>
      </c>
      <c r="J11" s="309">
        <v>0</v>
      </c>
      <c r="K11" s="309">
        <v>0</v>
      </c>
      <c r="L11" s="449">
        <v>0</v>
      </c>
    </row>
    <row r="12" spans="1:12" ht="15" customHeight="1">
      <c r="A12" s="447" t="s">
        <v>1120</v>
      </c>
      <c r="B12" s="309">
        <v>1336</v>
      </c>
      <c r="C12" s="309">
        <v>1336</v>
      </c>
      <c r="D12" s="309">
        <v>3</v>
      </c>
      <c r="E12" s="309">
        <v>0</v>
      </c>
      <c r="F12" s="449">
        <v>0</v>
      </c>
      <c r="H12" s="309">
        <v>1445</v>
      </c>
      <c r="I12" s="309">
        <v>1445</v>
      </c>
      <c r="J12" s="309">
        <v>0</v>
      </c>
      <c r="K12" s="309">
        <v>0</v>
      </c>
      <c r="L12" s="449">
        <v>0</v>
      </c>
    </row>
    <row r="13" spans="1:12" ht="15" customHeight="1">
      <c r="A13" s="447" t="s">
        <v>1122</v>
      </c>
      <c r="B13" s="309">
        <v>1491</v>
      </c>
      <c r="C13" s="309">
        <v>1491</v>
      </c>
      <c r="D13" s="309">
        <v>0</v>
      </c>
      <c r="E13" s="309">
        <v>0</v>
      </c>
      <c r="F13" s="449">
        <v>0</v>
      </c>
      <c r="H13" s="309">
        <v>1344</v>
      </c>
      <c r="I13" s="309">
        <v>1344</v>
      </c>
      <c r="J13" s="309">
        <v>0</v>
      </c>
      <c r="K13" s="309">
        <v>0</v>
      </c>
      <c r="L13" s="449">
        <v>0</v>
      </c>
    </row>
    <row r="14" spans="1:12" ht="15" customHeight="1">
      <c r="A14" s="447" t="s">
        <v>697</v>
      </c>
      <c r="B14" s="309">
        <v>1052</v>
      </c>
      <c r="C14" s="309">
        <v>1052</v>
      </c>
      <c r="D14" s="309">
        <v>0</v>
      </c>
      <c r="E14" s="309">
        <v>0</v>
      </c>
      <c r="F14" s="449">
        <v>0</v>
      </c>
      <c r="H14" s="309">
        <v>590</v>
      </c>
      <c r="I14" s="309">
        <v>590</v>
      </c>
      <c r="J14" s="309">
        <v>0</v>
      </c>
      <c r="K14" s="309">
        <v>0</v>
      </c>
      <c r="L14" s="449">
        <v>0</v>
      </c>
    </row>
    <row r="15" spans="1:12" ht="15" customHeight="1">
      <c r="A15" s="447" t="s">
        <v>1121</v>
      </c>
      <c r="B15" s="309">
        <v>2165</v>
      </c>
      <c r="C15" s="309">
        <v>2165</v>
      </c>
      <c r="D15" s="309">
        <v>0</v>
      </c>
      <c r="E15" s="309">
        <v>0</v>
      </c>
      <c r="F15" s="449">
        <v>0</v>
      </c>
      <c r="H15" s="309">
        <v>966</v>
      </c>
      <c r="I15" s="309">
        <v>966</v>
      </c>
      <c r="J15" s="309">
        <v>0</v>
      </c>
      <c r="K15" s="309">
        <v>0</v>
      </c>
      <c r="L15" s="449">
        <v>0</v>
      </c>
    </row>
    <row r="16" spans="1:12" ht="15" customHeight="1">
      <c r="A16" s="447" t="s">
        <v>1123</v>
      </c>
      <c r="B16" s="309">
        <v>916</v>
      </c>
      <c r="C16" s="309">
        <v>916</v>
      </c>
      <c r="D16" s="309">
        <v>0</v>
      </c>
      <c r="E16" s="309">
        <v>0</v>
      </c>
      <c r="F16" s="449">
        <v>0</v>
      </c>
      <c r="H16" s="309">
        <v>864</v>
      </c>
      <c r="I16" s="309">
        <v>864</v>
      </c>
      <c r="J16" s="309">
        <v>6</v>
      </c>
      <c r="K16" s="309">
        <v>0</v>
      </c>
      <c r="L16" s="449">
        <v>2</v>
      </c>
    </row>
    <row r="17" spans="1:12" ht="15" customHeight="1" thickBot="1">
      <c r="A17" s="450" t="s">
        <v>2052</v>
      </c>
      <c r="B17" s="499">
        <f>SUM(B5:B16)</f>
        <v>12998</v>
      </c>
      <c r="C17" s="499">
        <f>SUM(C5:C16)</f>
        <v>11711</v>
      </c>
      <c r="D17" s="499">
        <f t="shared" ref="D17:F17" si="0">SUM(D5:D16)</f>
        <v>11</v>
      </c>
      <c r="E17" s="499">
        <f t="shared" si="0"/>
        <v>0</v>
      </c>
      <c r="F17" s="500">
        <f t="shared" si="0"/>
        <v>0</v>
      </c>
      <c r="H17" s="499">
        <f>SUM(H5:H16)</f>
        <v>10857</v>
      </c>
      <c r="I17" s="499">
        <f>SUM(I5:I16)</f>
        <v>9955</v>
      </c>
      <c r="J17" s="499">
        <f t="shared" ref="J17:L17" si="1">SUM(J5:J16)</f>
        <v>7</v>
      </c>
      <c r="K17" s="499">
        <f t="shared" si="1"/>
        <v>0</v>
      </c>
      <c r="L17" s="500">
        <f t="shared" si="1"/>
        <v>2</v>
      </c>
    </row>
  </sheetData>
  <mergeCells count="3">
    <mergeCell ref="A1:F1"/>
    <mergeCell ref="A2:F2"/>
    <mergeCell ref="A3:F3"/>
  </mergeCells>
  <printOptions horizontalCentered="1"/>
  <pageMargins left="0.7" right="0.7" top="0.75" bottom="0.75" header="0.3" footer="0.3"/>
  <pageSetup paperSize="9"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
  <sheetViews>
    <sheetView workbookViewId="0">
      <selection activeCell="G58" sqref="G58"/>
    </sheetView>
  </sheetViews>
  <sheetFormatPr defaultColWidth="9.140625" defaultRowHeight="12.75"/>
  <cols>
    <col min="1" max="1" width="90.85546875" style="275" customWidth="1"/>
    <col min="2" max="16384" width="9.140625" style="275"/>
  </cols>
  <sheetData>
    <row r="1" spans="1:1" ht="84" customHeight="1" thickTop="1" thickBot="1">
      <c r="A1" s="274" t="s">
        <v>2225</v>
      </c>
    </row>
    <row r="2" spans="1:1" ht="65.25" customHeight="1" thickTop="1" thickBot="1">
      <c r="A2" s="282" t="s">
        <v>1955</v>
      </c>
    </row>
    <row r="3" spans="1:1" ht="58.7" customHeight="1" thickTop="1" thickBot="1">
      <c r="A3" s="274" t="s">
        <v>373</v>
      </c>
    </row>
    <row r="4" spans="1:1" ht="49.7" customHeight="1" thickTop="1" thickBot="1">
      <c r="A4" s="283" t="s">
        <v>2256</v>
      </c>
    </row>
    <row r="5" spans="1:1" ht="13.5" thickTop="1"/>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G58" sqref="G58"/>
    </sheetView>
  </sheetViews>
  <sheetFormatPr defaultColWidth="9" defaultRowHeight="12.75"/>
  <cols>
    <col min="1" max="1" width="14.28515625" style="311" bestFit="1" customWidth="1"/>
    <col min="2" max="2" width="12.5703125" style="311" customWidth="1"/>
    <col min="3" max="3" width="20.85546875" style="311" customWidth="1"/>
    <col min="4" max="4" width="17.5703125" style="311" customWidth="1"/>
    <col min="5" max="5" width="16" style="311" customWidth="1"/>
    <col min="6" max="6" width="18.5703125" style="311" customWidth="1"/>
    <col min="7" max="16384" width="9" style="311"/>
  </cols>
  <sheetData>
    <row r="1" spans="1:12" ht="18">
      <c r="A1" s="818" t="s">
        <v>2042</v>
      </c>
      <c r="B1" s="818"/>
      <c r="C1" s="818"/>
      <c r="D1" s="818"/>
      <c r="E1" s="818"/>
      <c r="F1" s="819"/>
    </row>
    <row r="2" spans="1:12" ht="15.75">
      <c r="A2" s="820" t="s">
        <v>2253</v>
      </c>
      <c r="B2" s="820"/>
      <c r="C2" s="820"/>
      <c r="D2" s="820"/>
      <c r="E2" s="820"/>
      <c r="F2" s="821"/>
    </row>
    <row r="3" spans="1:12" ht="15.75" thickBot="1">
      <c r="A3" s="822" t="s">
        <v>2053</v>
      </c>
      <c r="B3" s="822"/>
      <c r="C3" s="822"/>
      <c r="D3" s="822"/>
      <c r="E3" s="822"/>
      <c r="F3" s="823"/>
    </row>
    <row r="4" spans="1:12" ht="72" customHeight="1">
      <c r="A4" s="438" t="s">
        <v>2044</v>
      </c>
      <c r="B4" s="439" t="s">
        <v>2045</v>
      </c>
      <c r="C4" s="439" t="s">
        <v>2054</v>
      </c>
      <c r="D4" s="439" t="s">
        <v>2055</v>
      </c>
      <c r="E4" s="439" t="s">
        <v>2056</v>
      </c>
      <c r="F4" s="440" t="s">
        <v>2057</v>
      </c>
    </row>
    <row r="5" spans="1:12" ht="17.25" customHeight="1">
      <c r="A5" s="441" t="s">
        <v>2050</v>
      </c>
      <c r="B5" s="312">
        <v>390</v>
      </c>
      <c r="C5" s="312">
        <v>390</v>
      </c>
      <c r="D5" s="312">
        <v>0</v>
      </c>
      <c r="E5" s="312">
        <v>0</v>
      </c>
      <c r="F5" s="442">
        <v>0</v>
      </c>
      <c r="H5" s="312">
        <v>520</v>
      </c>
      <c r="I5" s="312">
        <v>520</v>
      </c>
      <c r="J5" s="312">
        <v>0</v>
      </c>
      <c r="K5" s="312">
        <v>0</v>
      </c>
      <c r="L5" s="442">
        <v>0</v>
      </c>
    </row>
    <row r="6" spans="1:12" ht="17.25" customHeight="1">
      <c r="A6" s="441" t="s">
        <v>2051</v>
      </c>
      <c r="B6" s="312">
        <v>519</v>
      </c>
      <c r="C6" s="312">
        <v>519</v>
      </c>
      <c r="D6" s="312">
        <v>0</v>
      </c>
      <c r="E6" s="312">
        <v>0</v>
      </c>
      <c r="F6" s="442">
        <v>0</v>
      </c>
      <c r="H6" s="312">
        <v>403</v>
      </c>
      <c r="I6" s="312">
        <v>403</v>
      </c>
      <c r="J6" s="312">
        <v>0</v>
      </c>
      <c r="K6" s="312">
        <v>0</v>
      </c>
      <c r="L6" s="442">
        <v>0</v>
      </c>
    </row>
    <row r="7" spans="1:12" ht="17.25" customHeight="1">
      <c r="A7" s="441" t="s">
        <v>696</v>
      </c>
      <c r="B7" s="312">
        <v>940</v>
      </c>
      <c r="C7" s="312">
        <v>940</v>
      </c>
      <c r="D7" s="312">
        <v>0</v>
      </c>
      <c r="E7" s="312">
        <v>0</v>
      </c>
      <c r="F7" s="442">
        <v>0</v>
      </c>
      <c r="H7" s="312">
        <v>817</v>
      </c>
      <c r="I7" s="312">
        <v>817</v>
      </c>
      <c r="J7" s="312">
        <v>0</v>
      </c>
      <c r="K7" s="312">
        <v>0</v>
      </c>
      <c r="L7" s="442">
        <v>0</v>
      </c>
    </row>
    <row r="8" spans="1:12" ht="17.25" customHeight="1">
      <c r="A8" s="441" t="s">
        <v>1117</v>
      </c>
      <c r="B8" s="312">
        <v>91</v>
      </c>
      <c r="C8" s="312">
        <v>91</v>
      </c>
      <c r="D8" s="312">
        <v>0</v>
      </c>
      <c r="E8" s="312">
        <v>0</v>
      </c>
      <c r="F8" s="442">
        <v>0</v>
      </c>
      <c r="H8" s="312">
        <v>107</v>
      </c>
      <c r="I8" s="312">
        <v>107</v>
      </c>
      <c r="J8" s="312">
        <v>1</v>
      </c>
      <c r="K8" s="312">
        <v>1</v>
      </c>
      <c r="L8" s="442">
        <v>0</v>
      </c>
    </row>
    <row r="9" spans="1:12" ht="17.25" customHeight="1">
      <c r="A9" s="441" t="s">
        <v>1118</v>
      </c>
      <c r="B9" s="312">
        <v>1118</v>
      </c>
      <c r="C9" s="312">
        <v>1118</v>
      </c>
      <c r="D9" s="312">
        <v>0</v>
      </c>
      <c r="E9" s="312">
        <v>0</v>
      </c>
      <c r="F9" s="442">
        <v>0</v>
      </c>
      <c r="H9" s="312">
        <v>846</v>
      </c>
      <c r="I9" s="312">
        <v>846</v>
      </c>
      <c r="J9" s="312">
        <v>34</v>
      </c>
      <c r="K9" s="312">
        <v>0</v>
      </c>
      <c r="L9" s="442">
        <v>31</v>
      </c>
    </row>
    <row r="10" spans="1:12" ht="17.25" customHeight="1">
      <c r="A10" s="441" t="s">
        <v>1119</v>
      </c>
      <c r="B10" s="312">
        <v>453</v>
      </c>
      <c r="C10" s="312">
        <v>453</v>
      </c>
      <c r="D10" s="312">
        <v>0</v>
      </c>
      <c r="E10" s="312">
        <v>0</v>
      </c>
      <c r="F10" s="442">
        <v>0</v>
      </c>
      <c r="H10" s="312">
        <v>459</v>
      </c>
      <c r="I10" s="312">
        <v>459</v>
      </c>
      <c r="J10" s="312">
        <v>0</v>
      </c>
      <c r="K10" s="312">
        <v>0</v>
      </c>
      <c r="L10" s="442">
        <v>0</v>
      </c>
    </row>
    <row r="11" spans="1:12" ht="17.25" customHeight="1">
      <c r="A11" s="441" t="s">
        <v>1951</v>
      </c>
      <c r="B11" s="312">
        <v>688</v>
      </c>
      <c r="C11" s="312">
        <v>688</v>
      </c>
      <c r="D11" s="312">
        <v>0</v>
      </c>
      <c r="E11" s="312">
        <v>0</v>
      </c>
      <c r="F11" s="442">
        <v>0</v>
      </c>
      <c r="H11" s="312">
        <v>719</v>
      </c>
      <c r="I11" s="312">
        <v>719</v>
      </c>
      <c r="J11" s="312">
        <v>0</v>
      </c>
      <c r="K11" s="312">
        <v>0</v>
      </c>
      <c r="L11" s="442">
        <v>0</v>
      </c>
    </row>
    <row r="12" spans="1:12" ht="17.25" customHeight="1">
      <c r="A12" s="441" t="s">
        <v>1120</v>
      </c>
      <c r="B12" s="312">
        <v>173</v>
      </c>
      <c r="C12" s="312">
        <v>173</v>
      </c>
      <c r="D12" s="312">
        <v>0</v>
      </c>
      <c r="E12" s="312">
        <v>0</v>
      </c>
      <c r="F12" s="442">
        <v>0</v>
      </c>
      <c r="H12" s="312">
        <v>174</v>
      </c>
      <c r="I12" s="312">
        <v>174</v>
      </c>
      <c r="J12" s="312">
        <v>0</v>
      </c>
      <c r="K12" s="312">
        <v>0</v>
      </c>
      <c r="L12" s="442">
        <v>0</v>
      </c>
    </row>
    <row r="13" spans="1:12" ht="17.25" customHeight="1">
      <c r="A13" s="441" t="s">
        <v>1122</v>
      </c>
      <c r="B13" s="312">
        <v>786</v>
      </c>
      <c r="C13" s="312">
        <v>786</v>
      </c>
      <c r="D13" s="312">
        <v>0</v>
      </c>
      <c r="E13" s="312">
        <v>0</v>
      </c>
      <c r="F13" s="442">
        <v>0</v>
      </c>
      <c r="H13" s="312">
        <v>790</v>
      </c>
      <c r="I13" s="312">
        <v>790</v>
      </c>
      <c r="J13" s="312">
        <v>0</v>
      </c>
      <c r="K13" s="312">
        <v>0</v>
      </c>
      <c r="L13" s="442">
        <v>0</v>
      </c>
    </row>
    <row r="14" spans="1:12" ht="17.25" customHeight="1">
      <c r="A14" s="441" t="s">
        <v>697</v>
      </c>
      <c r="B14" s="312">
        <v>680</v>
      </c>
      <c r="C14" s="312">
        <v>680</v>
      </c>
      <c r="D14" s="312">
        <v>0</v>
      </c>
      <c r="E14" s="312">
        <v>0</v>
      </c>
      <c r="F14" s="442">
        <v>0</v>
      </c>
      <c r="H14" s="312">
        <v>438</v>
      </c>
      <c r="I14" s="312">
        <v>438</v>
      </c>
      <c r="J14" s="312">
        <v>0</v>
      </c>
      <c r="K14" s="312">
        <v>0</v>
      </c>
      <c r="L14" s="442">
        <v>0</v>
      </c>
    </row>
    <row r="15" spans="1:12" ht="17.25" customHeight="1">
      <c r="A15" s="441" t="s">
        <v>1121</v>
      </c>
      <c r="B15" s="312">
        <v>1571</v>
      </c>
      <c r="C15" s="312">
        <v>1571</v>
      </c>
      <c r="D15" s="312">
        <v>0</v>
      </c>
      <c r="E15" s="312">
        <v>0</v>
      </c>
      <c r="F15" s="442">
        <v>0</v>
      </c>
      <c r="H15" s="312">
        <v>976</v>
      </c>
      <c r="I15" s="312">
        <v>976</v>
      </c>
      <c r="J15" s="312">
        <v>0</v>
      </c>
      <c r="K15" s="312">
        <v>0</v>
      </c>
      <c r="L15" s="442">
        <v>0</v>
      </c>
    </row>
    <row r="16" spans="1:12" ht="17.25" customHeight="1">
      <c r="A16" s="441" t="s">
        <v>1123</v>
      </c>
      <c r="B16" s="312">
        <v>1623</v>
      </c>
      <c r="C16" s="312">
        <v>1623</v>
      </c>
      <c r="D16" s="312">
        <v>0</v>
      </c>
      <c r="E16" s="312">
        <v>0</v>
      </c>
      <c r="F16" s="442">
        <v>0</v>
      </c>
      <c r="H16" s="312">
        <v>1226</v>
      </c>
      <c r="I16" s="312">
        <v>1226</v>
      </c>
      <c r="J16" s="312">
        <v>0</v>
      </c>
      <c r="K16" s="312">
        <v>0</v>
      </c>
      <c r="L16" s="442">
        <v>0</v>
      </c>
    </row>
    <row r="17" spans="1:12" ht="17.25" customHeight="1" thickBot="1">
      <c r="A17" s="443" t="s">
        <v>2052</v>
      </c>
      <c r="B17" s="501">
        <f>SUM(B5:B16)</f>
        <v>9032</v>
      </c>
      <c r="C17" s="501">
        <f t="shared" ref="C17:F17" si="0">SUM(C5:C16)</f>
        <v>9032</v>
      </c>
      <c r="D17" s="501">
        <f t="shared" si="0"/>
        <v>0</v>
      </c>
      <c r="E17" s="501">
        <f t="shared" si="0"/>
        <v>0</v>
      </c>
      <c r="F17" s="502">
        <f t="shared" si="0"/>
        <v>0</v>
      </c>
      <c r="H17" s="501">
        <f>SUM(H5:H16)</f>
        <v>7475</v>
      </c>
      <c r="I17" s="501">
        <f t="shared" ref="I17:L17" si="1">SUM(I5:I16)</f>
        <v>7475</v>
      </c>
      <c r="J17" s="501">
        <f t="shared" si="1"/>
        <v>35</v>
      </c>
      <c r="K17" s="501">
        <f t="shared" si="1"/>
        <v>1</v>
      </c>
      <c r="L17" s="502">
        <f t="shared" si="1"/>
        <v>31</v>
      </c>
    </row>
  </sheetData>
  <mergeCells count="3">
    <mergeCell ref="A1:F1"/>
    <mergeCell ref="A2:F2"/>
    <mergeCell ref="A3:F3"/>
  </mergeCells>
  <printOptions horizontalCentered="1"/>
  <pageMargins left="0.7" right="0.7" top="0.75" bottom="0.75" header="0.3" footer="0.3"/>
  <pageSetup paperSize="9" scale="125"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8"/>
  <sheetViews>
    <sheetView workbookViewId="0">
      <selection activeCell="G58" sqref="G58"/>
    </sheetView>
  </sheetViews>
  <sheetFormatPr defaultColWidth="9" defaultRowHeight="12.75"/>
  <cols>
    <col min="1" max="1" width="4.42578125" style="314" bestFit="1" customWidth="1"/>
    <col min="2" max="2" width="16.28515625" style="314" bestFit="1" customWidth="1"/>
    <col min="3" max="6" width="9" style="314"/>
    <col min="7" max="7" width="8.42578125" style="314" customWidth="1"/>
    <col min="8" max="9" width="9" style="314"/>
    <col min="10" max="10" width="8.5703125" style="314" customWidth="1"/>
    <col min="11" max="12" width="9" style="314"/>
    <col min="13" max="13" width="5.140625" style="314" bestFit="1" customWidth="1"/>
    <col min="14" max="16384" width="9" style="314"/>
  </cols>
  <sheetData>
    <row r="1" spans="1:38" ht="27.75">
      <c r="A1" s="678" t="s">
        <v>2042</v>
      </c>
      <c r="B1" s="678"/>
      <c r="C1" s="678"/>
      <c r="D1" s="678"/>
      <c r="E1" s="678"/>
      <c r="F1" s="678"/>
      <c r="G1" s="678"/>
      <c r="H1" s="678"/>
      <c r="I1" s="678"/>
      <c r="J1" s="678"/>
      <c r="K1" s="678"/>
      <c r="L1" s="678"/>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row>
    <row r="2" spans="1:38" ht="18.95" customHeight="1">
      <c r="A2" s="677" t="s">
        <v>2058</v>
      </c>
      <c r="B2" s="677"/>
      <c r="C2" s="677"/>
      <c r="D2" s="677"/>
      <c r="E2" s="677"/>
      <c r="F2" s="677"/>
      <c r="G2" s="677"/>
      <c r="H2" s="677"/>
      <c r="I2" s="677"/>
      <c r="J2" s="677"/>
      <c r="K2" s="677"/>
      <c r="L2" s="677"/>
      <c r="M2" s="315"/>
      <c r="N2" s="315"/>
      <c r="O2" s="315"/>
      <c r="P2" s="315"/>
      <c r="Q2" s="315"/>
      <c r="R2" s="315"/>
      <c r="S2" s="313"/>
      <c r="T2" s="313"/>
      <c r="U2" s="313"/>
      <c r="V2" s="313"/>
      <c r="W2" s="313"/>
      <c r="X2" s="313"/>
      <c r="Y2" s="313"/>
      <c r="Z2" s="313"/>
      <c r="AA2" s="313"/>
      <c r="AB2" s="313"/>
      <c r="AC2" s="313"/>
      <c r="AD2" s="313"/>
      <c r="AE2" s="313"/>
      <c r="AF2" s="313"/>
      <c r="AG2" s="313"/>
      <c r="AH2" s="313"/>
      <c r="AI2" s="313"/>
      <c r="AJ2" s="313"/>
      <c r="AK2" s="313"/>
      <c r="AL2" s="313"/>
    </row>
    <row r="3" spans="1:38" ht="15.75" thickBot="1">
      <c r="A3" s="679" t="s">
        <v>2252</v>
      </c>
      <c r="B3" s="679"/>
      <c r="C3" s="679"/>
      <c r="D3" s="679"/>
      <c r="E3" s="679"/>
      <c r="F3" s="679"/>
      <c r="G3" s="679"/>
      <c r="H3" s="679"/>
      <c r="I3" s="679"/>
      <c r="J3" s="679"/>
      <c r="K3" s="679"/>
      <c r="L3" s="679"/>
      <c r="M3" s="315"/>
      <c r="N3" s="315"/>
      <c r="O3" s="315"/>
      <c r="P3" s="315"/>
      <c r="Q3" s="315"/>
      <c r="R3" s="315"/>
      <c r="S3" s="313"/>
      <c r="T3" s="313"/>
      <c r="U3" s="313"/>
      <c r="V3" s="313"/>
      <c r="W3" s="313"/>
      <c r="X3" s="313"/>
      <c r="Y3" s="313"/>
      <c r="Z3" s="313"/>
      <c r="AA3" s="313"/>
      <c r="AB3" s="313"/>
      <c r="AC3" s="313"/>
      <c r="AD3" s="313"/>
      <c r="AE3" s="313"/>
      <c r="AF3" s="313"/>
      <c r="AG3" s="313"/>
      <c r="AH3" s="313"/>
      <c r="AI3" s="313"/>
      <c r="AJ3" s="313"/>
      <c r="AK3" s="313"/>
      <c r="AL3" s="313"/>
    </row>
    <row r="4" spans="1:38" ht="32.25" customHeight="1">
      <c r="A4" s="680" t="s">
        <v>806</v>
      </c>
      <c r="B4" s="682" t="s">
        <v>2059</v>
      </c>
      <c r="C4" s="682" t="s">
        <v>2226</v>
      </c>
      <c r="D4" s="682"/>
      <c r="E4" s="682"/>
      <c r="F4" s="682"/>
      <c r="G4" s="682"/>
      <c r="H4" s="682" t="s">
        <v>2060</v>
      </c>
      <c r="I4" s="682"/>
      <c r="J4" s="682"/>
      <c r="K4" s="682"/>
      <c r="L4" s="683"/>
      <c r="M4" s="316"/>
      <c r="N4" s="316"/>
      <c r="O4" s="316"/>
      <c r="P4" s="317"/>
      <c r="Q4" s="317"/>
      <c r="R4" s="315"/>
      <c r="S4" s="313"/>
      <c r="T4" s="313"/>
      <c r="U4" s="313"/>
      <c r="V4" s="313"/>
      <c r="W4" s="313"/>
      <c r="X4" s="313"/>
      <c r="Y4" s="313"/>
      <c r="Z4" s="313"/>
      <c r="AA4" s="313"/>
      <c r="AB4" s="313"/>
      <c r="AC4" s="313"/>
      <c r="AD4" s="313"/>
      <c r="AE4" s="313"/>
      <c r="AF4" s="313"/>
      <c r="AG4" s="313"/>
      <c r="AH4" s="313"/>
      <c r="AI4" s="313"/>
      <c r="AJ4" s="313"/>
      <c r="AK4" s="313"/>
      <c r="AL4" s="313"/>
    </row>
    <row r="5" spans="1:38" ht="15">
      <c r="A5" s="681"/>
      <c r="B5" s="677"/>
      <c r="C5" s="677" t="s">
        <v>1010</v>
      </c>
      <c r="D5" s="677"/>
      <c r="E5" s="677" t="s">
        <v>1064</v>
      </c>
      <c r="F5" s="677"/>
      <c r="G5" s="677"/>
      <c r="H5" s="677" t="s">
        <v>1010</v>
      </c>
      <c r="I5" s="677"/>
      <c r="J5" s="677" t="s">
        <v>1064</v>
      </c>
      <c r="K5" s="677"/>
      <c r="L5" s="684"/>
      <c r="M5" s="318"/>
      <c r="N5" s="318"/>
      <c r="O5" s="318"/>
      <c r="P5" s="318"/>
      <c r="Q5" s="318"/>
      <c r="R5" s="315"/>
      <c r="S5" s="313"/>
      <c r="T5" s="313"/>
      <c r="U5" s="313"/>
      <c r="V5" s="313"/>
      <c r="W5" s="313"/>
      <c r="X5" s="313"/>
      <c r="Y5" s="313"/>
      <c r="Z5" s="313"/>
      <c r="AA5" s="313"/>
      <c r="AB5" s="313"/>
      <c r="AC5" s="313"/>
      <c r="AD5" s="313"/>
      <c r="AE5" s="313"/>
      <c r="AF5" s="313"/>
      <c r="AG5" s="313"/>
      <c r="AH5" s="313"/>
      <c r="AI5" s="313"/>
      <c r="AJ5" s="313"/>
      <c r="AK5" s="313"/>
      <c r="AL5" s="313"/>
    </row>
    <row r="6" spans="1:38" ht="15">
      <c r="A6" s="681"/>
      <c r="B6" s="677"/>
      <c r="C6" s="677" t="s">
        <v>1011</v>
      </c>
      <c r="D6" s="677" t="s">
        <v>1012</v>
      </c>
      <c r="E6" s="677" t="s">
        <v>1011</v>
      </c>
      <c r="F6" s="677" t="s">
        <v>1013</v>
      </c>
      <c r="G6" s="677" t="s">
        <v>1012</v>
      </c>
      <c r="H6" s="677" t="s">
        <v>1011</v>
      </c>
      <c r="I6" s="677" t="s">
        <v>1012</v>
      </c>
      <c r="J6" s="677" t="s">
        <v>1011</v>
      </c>
      <c r="K6" s="677" t="s">
        <v>1013</v>
      </c>
      <c r="L6" s="684" t="s">
        <v>1012</v>
      </c>
      <c r="M6" s="318"/>
      <c r="N6" s="318"/>
      <c r="O6" s="318"/>
      <c r="P6" s="318"/>
      <c r="Q6" s="318"/>
      <c r="R6" s="315"/>
      <c r="S6" s="313"/>
      <c r="T6" s="313"/>
      <c r="U6" s="313"/>
      <c r="V6" s="313"/>
      <c r="W6" s="313"/>
      <c r="X6" s="313"/>
      <c r="Y6" s="313"/>
      <c r="Z6" s="313"/>
      <c r="AA6" s="313"/>
      <c r="AB6" s="313"/>
      <c r="AC6" s="313"/>
      <c r="AD6" s="313"/>
      <c r="AE6" s="313"/>
      <c r="AF6" s="313"/>
      <c r="AG6" s="313"/>
      <c r="AH6" s="313"/>
      <c r="AI6" s="313"/>
      <c r="AJ6" s="313"/>
      <c r="AK6" s="313"/>
      <c r="AL6" s="313"/>
    </row>
    <row r="7" spans="1:38" ht="15">
      <c r="A7" s="681"/>
      <c r="B7" s="677"/>
      <c r="C7" s="677"/>
      <c r="D7" s="677"/>
      <c r="E7" s="677"/>
      <c r="F7" s="677"/>
      <c r="G7" s="677"/>
      <c r="H7" s="677"/>
      <c r="I7" s="677"/>
      <c r="J7" s="677"/>
      <c r="K7" s="677"/>
      <c r="L7" s="684"/>
      <c r="M7" s="318"/>
      <c r="N7" s="318"/>
      <c r="O7" s="318"/>
      <c r="P7" s="313"/>
      <c r="Q7" s="313"/>
      <c r="R7" s="313"/>
      <c r="S7" s="313"/>
      <c r="T7" s="313"/>
      <c r="U7" s="313"/>
      <c r="V7" s="313"/>
      <c r="W7" s="313"/>
      <c r="X7" s="313"/>
      <c r="Y7" s="313"/>
      <c r="Z7" s="313"/>
      <c r="AA7" s="313"/>
      <c r="AB7" s="313"/>
      <c r="AC7" s="313"/>
      <c r="AD7" s="313"/>
    </row>
    <row r="8" spans="1:38" ht="20.100000000000001" customHeight="1">
      <c r="A8" s="409">
        <v>1</v>
      </c>
      <c r="B8" s="319" t="s">
        <v>930</v>
      </c>
      <c r="C8" s="320">
        <v>0</v>
      </c>
      <c r="D8" s="320">
        <v>0</v>
      </c>
      <c r="E8" s="320">
        <v>1</v>
      </c>
      <c r="F8" s="320">
        <v>0</v>
      </c>
      <c r="G8" s="320">
        <v>1</v>
      </c>
      <c r="H8" s="320">
        <f>C8+C30</f>
        <v>0</v>
      </c>
      <c r="I8" s="320">
        <f t="shared" ref="I8:L8" si="0">D8+D30</f>
        <v>0</v>
      </c>
      <c r="J8" s="320">
        <f t="shared" si="0"/>
        <v>4</v>
      </c>
      <c r="K8" s="320">
        <f t="shared" si="0"/>
        <v>0</v>
      </c>
      <c r="L8" s="320">
        <f t="shared" si="0"/>
        <v>2</v>
      </c>
      <c r="M8" s="642">
        <f>SUM(H8:L8)</f>
        <v>6</v>
      </c>
      <c r="N8" s="313"/>
      <c r="O8" s="313"/>
      <c r="P8" s="313"/>
      <c r="Q8" s="313"/>
      <c r="R8" s="313"/>
      <c r="S8" s="313"/>
      <c r="T8" s="313"/>
      <c r="U8" s="313"/>
      <c r="V8" s="313"/>
    </row>
    <row r="9" spans="1:38" ht="20.100000000000001" customHeight="1">
      <c r="A9" s="409">
        <f>A8+1</f>
        <v>2</v>
      </c>
      <c r="B9" s="319" t="s">
        <v>1628</v>
      </c>
      <c r="C9" s="320">
        <v>0</v>
      </c>
      <c r="D9" s="320">
        <v>1</v>
      </c>
      <c r="E9" s="320">
        <v>6</v>
      </c>
      <c r="F9" s="320">
        <v>8</v>
      </c>
      <c r="G9" s="320">
        <v>2</v>
      </c>
      <c r="H9" s="320">
        <f t="shared" ref="H9:H19" si="1">C9+C31</f>
        <v>0</v>
      </c>
      <c r="I9" s="320">
        <f t="shared" ref="I9:I19" si="2">D9+D31</f>
        <v>1</v>
      </c>
      <c r="J9" s="320">
        <f t="shared" ref="J9:J19" si="3">E9+E31</f>
        <v>15</v>
      </c>
      <c r="K9" s="320">
        <f t="shared" ref="K9:K19" si="4">F9+F31</f>
        <v>13</v>
      </c>
      <c r="L9" s="320">
        <f t="shared" ref="L9:L19" si="5">G9+G31</f>
        <v>4</v>
      </c>
      <c r="M9" s="642">
        <f t="shared" ref="M9:M19" si="6">SUM(H9:L9)</f>
        <v>33</v>
      </c>
      <c r="N9" s="313"/>
      <c r="O9" s="313"/>
      <c r="P9" s="313"/>
      <c r="Q9" s="313"/>
      <c r="R9" s="313"/>
      <c r="S9" s="313"/>
      <c r="T9" s="313"/>
      <c r="U9" s="313"/>
      <c r="V9" s="313"/>
    </row>
    <row r="10" spans="1:38" ht="20.100000000000001" customHeight="1">
      <c r="A10" s="409">
        <f t="shared" ref="A10:A19" si="7">A9+1</f>
        <v>3</v>
      </c>
      <c r="B10" s="319" t="s">
        <v>558</v>
      </c>
      <c r="C10" s="320">
        <v>1</v>
      </c>
      <c r="D10" s="320">
        <v>2</v>
      </c>
      <c r="E10" s="320">
        <v>5</v>
      </c>
      <c r="F10" s="320">
        <v>10</v>
      </c>
      <c r="G10" s="320">
        <v>0</v>
      </c>
      <c r="H10" s="320">
        <f t="shared" si="1"/>
        <v>1</v>
      </c>
      <c r="I10" s="320">
        <f t="shared" si="2"/>
        <v>3</v>
      </c>
      <c r="J10" s="320">
        <f t="shared" si="3"/>
        <v>8</v>
      </c>
      <c r="K10" s="320">
        <f t="shared" si="4"/>
        <v>15</v>
      </c>
      <c r="L10" s="320">
        <f t="shared" si="5"/>
        <v>1</v>
      </c>
      <c r="M10" s="642">
        <f t="shared" si="6"/>
        <v>28</v>
      </c>
      <c r="N10" s="313"/>
      <c r="O10" s="313"/>
      <c r="P10" s="313"/>
      <c r="Q10" s="313"/>
      <c r="R10" s="313"/>
      <c r="S10" s="313"/>
      <c r="T10" s="313"/>
      <c r="U10" s="313"/>
      <c r="V10" s="313"/>
    </row>
    <row r="11" spans="1:38" ht="20.100000000000001" customHeight="1">
      <c r="A11" s="409">
        <f t="shared" si="7"/>
        <v>4</v>
      </c>
      <c r="B11" s="319" t="s">
        <v>1629</v>
      </c>
      <c r="C11" s="320">
        <v>0</v>
      </c>
      <c r="D11" s="320">
        <v>1</v>
      </c>
      <c r="E11" s="320">
        <v>3</v>
      </c>
      <c r="F11" s="320">
        <v>7</v>
      </c>
      <c r="G11" s="320">
        <v>0</v>
      </c>
      <c r="H11" s="320">
        <f t="shared" si="1"/>
        <v>0</v>
      </c>
      <c r="I11" s="320">
        <f t="shared" si="2"/>
        <v>1</v>
      </c>
      <c r="J11" s="320">
        <f t="shared" si="3"/>
        <v>3</v>
      </c>
      <c r="K11" s="320">
        <f t="shared" si="4"/>
        <v>8</v>
      </c>
      <c r="L11" s="320">
        <f t="shared" si="5"/>
        <v>1</v>
      </c>
      <c r="M11" s="642">
        <f t="shared" si="6"/>
        <v>13</v>
      </c>
      <c r="N11" s="313"/>
      <c r="O11" s="313"/>
      <c r="P11" s="313"/>
      <c r="Q11" s="313"/>
      <c r="R11" s="313"/>
      <c r="S11" s="313"/>
      <c r="T11" s="313"/>
      <c r="U11" s="313"/>
      <c r="V11" s="313"/>
    </row>
    <row r="12" spans="1:38" ht="20.100000000000001" customHeight="1">
      <c r="A12" s="409">
        <f t="shared" si="7"/>
        <v>5</v>
      </c>
      <c r="B12" s="319" t="s">
        <v>1630</v>
      </c>
      <c r="C12" s="320">
        <v>0</v>
      </c>
      <c r="D12" s="320">
        <v>1</v>
      </c>
      <c r="E12" s="320">
        <v>4</v>
      </c>
      <c r="F12" s="320">
        <v>10</v>
      </c>
      <c r="G12" s="320">
        <v>4</v>
      </c>
      <c r="H12" s="320">
        <f t="shared" si="1"/>
        <v>0</v>
      </c>
      <c r="I12" s="320">
        <f t="shared" si="2"/>
        <v>3</v>
      </c>
      <c r="J12" s="320">
        <f t="shared" si="3"/>
        <v>7</v>
      </c>
      <c r="K12" s="320">
        <f t="shared" si="4"/>
        <v>19</v>
      </c>
      <c r="L12" s="320">
        <f t="shared" si="5"/>
        <v>6</v>
      </c>
      <c r="M12" s="642">
        <f t="shared" si="6"/>
        <v>35</v>
      </c>
      <c r="N12" s="313"/>
      <c r="O12" s="313"/>
      <c r="P12" s="313"/>
      <c r="Q12" s="313"/>
      <c r="R12" s="313"/>
      <c r="S12" s="313"/>
      <c r="T12" s="313"/>
      <c r="U12" s="313"/>
      <c r="V12" s="313"/>
    </row>
    <row r="13" spans="1:38" ht="20.100000000000001" customHeight="1">
      <c r="A13" s="409">
        <f t="shared" si="7"/>
        <v>6</v>
      </c>
      <c r="B13" s="319" t="s">
        <v>283</v>
      </c>
      <c r="C13" s="320">
        <v>1</v>
      </c>
      <c r="D13" s="320">
        <v>1</v>
      </c>
      <c r="E13" s="320">
        <v>2</v>
      </c>
      <c r="F13" s="320">
        <v>12</v>
      </c>
      <c r="G13" s="320">
        <v>3</v>
      </c>
      <c r="H13" s="320">
        <f t="shared" si="1"/>
        <v>1</v>
      </c>
      <c r="I13" s="320">
        <f t="shared" si="2"/>
        <v>2</v>
      </c>
      <c r="J13" s="320">
        <f t="shared" si="3"/>
        <v>5</v>
      </c>
      <c r="K13" s="320">
        <f t="shared" si="4"/>
        <v>19</v>
      </c>
      <c r="L13" s="320">
        <f t="shared" si="5"/>
        <v>4</v>
      </c>
      <c r="M13" s="642">
        <f t="shared" si="6"/>
        <v>31</v>
      </c>
      <c r="N13" s="313"/>
      <c r="O13" s="313"/>
      <c r="P13" s="313"/>
      <c r="Q13" s="313"/>
      <c r="R13" s="313"/>
      <c r="S13" s="313"/>
      <c r="T13" s="313"/>
      <c r="U13" s="313"/>
      <c r="V13" s="313"/>
    </row>
    <row r="14" spans="1:38" ht="20.100000000000001" customHeight="1">
      <c r="A14" s="409">
        <f t="shared" si="7"/>
        <v>7</v>
      </c>
      <c r="B14" s="319" t="s">
        <v>1304</v>
      </c>
      <c r="C14" s="320">
        <v>0</v>
      </c>
      <c r="D14" s="320">
        <v>0</v>
      </c>
      <c r="E14" s="320">
        <v>2</v>
      </c>
      <c r="F14" s="320">
        <v>6</v>
      </c>
      <c r="G14" s="320">
        <v>1</v>
      </c>
      <c r="H14" s="320">
        <f t="shared" si="1"/>
        <v>0</v>
      </c>
      <c r="I14" s="320">
        <f t="shared" si="2"/>
        <v>0</v>
      </c>
      <c r="J14" s="320">
        <f t="shared" si="3"/>
        <v>3</v>
      </c>
      <c r="K14" s="320">
        <f t="shared" si="4"/>
        <v>8</v>
      </c>
      <c r="L14" s="320">
        <f t="shared" si="5"/>
        <v>2</v>
      </c>
      <c r="M14" s="642">
        <f t="shared" si="6"/>
        <v>13</v>
      </c>
      <c r="N14" s="313"/>
      <c r="O14" s="313"/>
      <c r="P14" s="313"/>
      <c r="Q14" s="313"/>
      <c r="R14" s="313"/>
      <c r="S14" s="313"/>
      <c r="T14" s="313"/>
      <c r="U14" s="313"/>
      <c r="V14" s="313"/>
    </row>
    <row r="15" spans="1:38" ht="20.100000000000001" customHeight="1">
      <c r="A15" s="409">
        <f t="shared" si="7"/>
        <v>8</v>
      </c>
      <c r="B15" s="319" t="s">
        <v>1633</v>
      </c>
      <c r="C15" s="320">
        <v>0</v>
      </c>
      <c r="D15" s="320">
        <v>1</v>
      </c>
      <c r="E15" s="320">
        <v>0</v>
      </c>
      <c r="F15" s="320">
        <v>9</v>
      </c>
      <c r="G15" s="320">
        <v>3</v>
      </c>
      <c r="H15" s="320">
        <f t="shared" si="1"/>
        <v>0</v>
      </c>
      <c r="I15" s="320">
        <f t="shared" si="2"/>
        <v>1</v>
      </c>
      <c r="J15" s="320">
        <f t="shared" si="3"/>
        <v>1</v>
      </c>
      <c r="K15" s="320">
        <f t="shared" si="4"/>
        <v>17</v>
      </c>
      <c r="L15" s="320">
        <f t="shared" si="5"/>
        <v>4</v>
      </c>
      <c r="M15" s="642">
        <f t="shared" si="6"/>
        <v>23</v>
      </c>
      <c r="N15" s="313"/>
      <c r="O15" s="313"/>
      <c r="P15" s="313"/>
      <c r="Q15" s="313"/>
      <c r="R15" s="313"/>
      <c r="S15" s="313"/>
      <c r="T15" s="313"/>
      <c r="U15" s="313"/>
      <c r="V15" s="313"/>
    </row>
    <row r="16" spans="1:38" ht="20.100000000000001" customHeight="1">
      <c r="A16" s="409">
        <f t="shared" si="7"/>
        <v>9</v>
      </c>
      <c r="B16" s="319" t="s">
        <v>1634</v>
      </c>
      <c r="C16" s="320">
        <v>0</v>
      </c>
      <c r="D16" s="320">
        <v>0</v>
      </c>
      <c r="E16" s="320">
        <v>2</v>
      </c>
      <c r="F16" s="320">
        <v>7</v>
      </c>
      <c r="G16" s="320">
        <v>2</v>
      </c>
      <c r="H16" s="320">
        <f t="shared" si="1"/>
        <v>0</v>
      </c>
      <c r="I16" s="320">
        <f t="shared" si="2"/>
        <v>0</v>
      </c>
      <c r="J16" s="320">
        <f t="shared" si="3"/>
        <v>8</v>
      </c>
      <c r="K16" s="320">
        <f t="shared" si="4"/>
        <v>10</v>
      </c>
      <c r="L16" s="320">
        <f t="shared" si="5"/>
        <v>4</v>
      </c>
      <c r="M16" s="642">
        <f t="shared" si="6"/>
        <v>22</v>
      </c>
      <c r="N16" s="313"/>
      <c r="O16" s="313"/>
      <c r="P16" s="313"/>
      <c r="Q16" s="313"/>
      <c r="R16" s="313"/>
      <c r="S16" s="313"/>
      <c r="T16" s="313"/>
      <c r="U16" s="313"/>
      <c r="V16" s="313"/>
    </row>
    <row r="17" spans="1:38" ht="20.100000000000001" customHeight="1">
      <c r="A17" s="409">
        <f t="shared" si="7"/>
        <v>10</v>
      </c>
      <c r="B17" s="319" t="s">
        <v>1067</v>
      </c>
      <c r="C17" s="320">
        <v>0</v>
      </c>
      <c r="D17" s="320">
        <v>0</v>
      </c>
      <c r="E17" s="320">
        <v>1</v>
      </c>
      <c r="F17" s="320">
        <v>2</v>
      </c>
      <c r="G17" s="320">
        <v>0</v>
      </c>
      <c r="H17" s="320">
        <f t="shared" si="1"/>
        <v>0</v>
      </c>
      <c r="I17" s="320">
        <f t="shared" si="2"/>
        <v>0</v>
      </c>
      <c r="J17" s="320">
        <f t="shared" si="3"/>
        <v>2</v>
      </c>
      <c r="K17" s="320">
        <f t="shared" si="4"/>
        <v>5</v>
      </c>
      <c r="L17" s="320">
        <f t="shared" si="5"/>
        <v>1</v>
      </c>
      <c r="M17" s="642">
        <f t="shared" si="6"/>
        <v>8</v>
      </c>
      <c r="N17" s="313"/>
      <c r="O17" s="313"/>
      <c r="P17" s="313"/>
      <c r="Q17" s="313"/>
      <c r="R17" s="313"/>
      <c r="S17" s="313"/>
      <c r="T17" s="313"/>
      <c r="U17" s="313"/>
      <c r="V17" s="313"/>
    </row>
    <row r="18" spans="1:38" ht="20.100000000000001" customHeight="1">
      <c r="A18" s="409">
        <f t="shared" si="7"/>
        <v>11</v>
      </c>
      <c r="B18" s="319" t="s">
        <v>1631</v>
      </c>
      <c r="C18" s="320">
        <v>0</v>
      </c>
      <c r="D18" s="320">
        <v>0</v>
      </c>
      <c r="E18" s="320">
        <v>6</v>
      </c>
      <c r="F18" s="320">
        <v>8</v>
      </c>
      <c r="G18" s="320">
        <v>1</v>
      </c>
      <c r="H18" s="320">
        <f t="shared" si="1"/>
        <v>0</v>
      </c>
      <c r="I18" s="320">
        <f t="shared" si="2"/>
        <v>1</v>
      </c>
      <c r="J18" s="320">
        <f t="shared" si="3"/>
        <v>8</v>
      </c>
      <c r="K18" s="320">
        <f t="shared" si="4"/>
        <v>18</v>
      </c>
      <c r="L18" s="320">
        <f t="shared" si="5"/>
        <v>2</v>
      </c>
      <c r="M18" s="642">
        <f t="shared" si="6"/>
        <v>29</v>
      </c>
      <c r="N18" s="313"/>
      <c r="O18" s="313"/>
      <c r="P18" s="313"/>
      <c r="Q18" s="313"/>
      <c r="R18" s="313"/>
      <c r="S18" s="313"/>
      <c r="T18" s="313"/>
      <c r="U18" s="313"/>
      <c r="V18" s="313"/>
    </row>
    <row r="19" spans="1:38" ht="20.100000000000001" customHeight="1">
      <c r="A19" s="409">
        <f t="shared" si="7"/>
        <v>12</v>
      </c>
      <c r="B19" s="319" t="s">
        <v>1632</v>
      </c>
      <c r="C19" s="320">
        <v>1</v>
      </c>
      <c r="D19" s="320">
        <v>1</v>
      </c>
      <c r="E19" s="320">
        <v>0</v>
      </c>
      <c r="F19" s="320">
        <v>9</v>
      </c>
      <c r="G19" s="320">
        <v>1</v>
      </c>
      <c r="H19" s="320">
        <f t="shared" si="1"/>
        <v>1</v>
      </c>
      <c r="I19" s="320">
        <f t="shared" si="2"/>
        <v>6</v>
      </c>
      <c r="J19" s="320">
        <f t="shared" si="3"/>
        <v>1</v>
      </c>
      <c r="K19" s="320">
        <f t="shared" si="4"/>
        <v>15</v>
      </c>
      <c r="L19" s="320">
        <f t="shared" si="5"/>
        <v>2</v>
      </c>
      <c r="M19" s="642">
        <f t="shared" si="6"/>
        <v>25</v>
      </c>
      <c r="N19" s="313"/>
      <c r="O19" s="313"/>
      <c r="P19" s="313"/>
      <c r="Q19" s="313"/>
      <c r="R19" s="313"/>
      <c r="S19" s="313"/>
      <c r="T19" s="313"/>
      <c r="U19" s="313"/>
      <c r="V19" s="313"/>
    </row>
    <row r="20" spans="1:38" s="322" customFormat="1" ht="20.100000000000001" customHeight="1" thickBot="1">
      <c r="A20" s="411"/>
      <c r="B20" s="412" t="s">
        <v>2061</v>
      </c>
      <c r="C20" s="640">
        <f>SUM(C8:C19)</f>
        <v>3</v>
      </c>
      <c r="D20" s="640">
        <f t="shared" ref="D20:L20" si="8">SUM(D8:D19)</f>
        <v>8</v>
      </c>
      <c r="E20" s="640">
        <f t="shared" si="8"/>
        <v>32</v>
      </c>
      <c r="F20" s="640">
        <f t="shared" si="8"/>
        <v>88</v>
      </c>
      <c r="G20" s="640">
        <f t="shared" si="8"/>
        <v>18</v>
      </c>
      <c r="H20" s="640">
        <f t="shared" si="8"/>
        <v>3</v>
      </c>
      <c r="I20" s="640">
        <f t="shared" si="8"/>
        <v>18</v>
      </c>
      <c r="J20" s="640">
        <f t="shared" si="8"/>
        <v>65</v>
      </c>
      <c r="K20" s="640">
        <f t="shared" si="8"/>
        <v>147</v>
      </c>
      <c r="L20" s="641">
        <f t="shared" si="8"/>
        <v>33</v>
      </c>
      <c r="M20" s="642">
        <f>SUM(M8:M19)</f>
        <v>266</v>
      </c>
      <c r="N20" s="321"/>
      <c r="O20" s="321"/>
      <c r="P20" s="321"/>
      <c r="Q20" s="321"/>
      <c r="R20" s="321"/>
      <c r="S20" s="321"/>
      <c r="T20" s="321"/>
      <c r="U20" s="321"/>
      <c r="V20" s="321"/>
      <c r="W20" s="321"/>
      <c r="X20" s="321"/>
      <c r="Y20" s="321"/>
      <c r="Z20" s="321"/>
      <c r="AA20" s="321"/>
      <c r="AB20" s="321"/>
      <c r="AC20" s="321"/>
      <c r="AD20" s="321"/>
    </row>
    <row r="21" spans="1:38" ht="14.25">
      <c r="A21" s="313"/>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row>
    <row r="22" spans="1:38" ht="14.25" hidden="1">
      <c r="A22" s="313"/>
      <c r="B22" s="484" t="s">
        <v>2202</v>
      </c>
      <c r="C22" s="483">
        <v>3</v>
      </c>
      <c r="D22" s="483">
        <v>9</v>
      </c>
      <c r="E22" s="483">
        <v>19</v>
      </c>
      <c r="F22" s="483">
        <v>50</v>
      </c>
      <c r="G22" s="483">
        <v>14</v>
      </c>
      <c r="H22" s="483">
        <v>3</v>
      </c>
      <c r="I22" s="483">
        <v>9</v>
      </c>
      <c r="J22" s="483">
        <v>19</v>
      </c>
      <c r="K22" s="483">
        <v>50</v>
      </c>
      <c r="L22" s="483">
        <v>14</v>
      </c>
      <c r="M22" s="313">
        <f>SUM(H22:L22)</f>
        <v>95</v>
      </c>
      <c r="N22" s="313">
        <f>C22+D22+E22+F22+G22</f>
        <v>95</v>
      </c>
      <c r="O22" s="313">
        <f>M22-N22</f>
        <v>0</v>
      </c>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row>
    <row r="23" spans="1:38" ht="14.25" hidden="1">
      <c r="A23" s="313"/>
      <c r="B23" s="484" t="s">
        <v>2203</v>
      </c>
      <c r="C23" s="483">
        <v>4</v>
      </c>
      <c r="D23" s="483">
        <v>10</v>
      </c>
      <c r="E23" s="483">
        <v>36</v>
      </c>
      <c r="F23" s="483">
        <v>131</v>
      </c>
      <c r="G23" s="483">
        <v>10</v>
      </c>
      <c r="H23" s="483">
        <v>7</v>
      </c>
      <c r="I23" s="483">
        <v>19</v>
      </c>
      <c r="J23" s="483">
        <v>55</v>
      </c>
      <c r="K23" s="483">
        <v>181</v>
      </c>
      <c r="L23" s="483">
        <v>24</v>
      </c>
      <c r="M23" s="313">
        <f t="shared" ref="M23:M25" si="9">SUM(H23:L23)</f>
        <v>286</v>
      </c>
      <c r="N23" s="313">
        <f>C23+D23+E23+F23+G23</f>
        <v>191</v>
      </c>
      <c r="O23" s="313">
        <f>M23-N23</f>
        <v>95</v>
      </c>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row>
    <row r="24" spans="1:38" ht="14.25" hidden="1">
      <c r="A24" s="313"/>
      <c r="B24" s="484" t="s">
        <v>2222</v>
      </c>
      <c r="C24" s="483">
        <v>0</v>
      </c>
      <c r="D24" s="483">
        <v>3</v>
      </c>
      <c r="E24" s="483">
        <v>24</v>
      </c>
      <c r="F24" s="483">
        <v>41</v>
      </c>
      <c r="G24" s="483">
        <v>12</v>
      </c>
      <c r="H24" s="483">
        <v>7</v>
      </c>
      <c r="I24" s="483">
        <v>22</v>
      </c>
      <c r="J24" s="483">
        <v>79</v>
      </c>
      <c r="K24" s="483">
        <v>222</v>
      </c>
      <c r="L24" s="483">
        <v>36</v>
      </c>
      <c r="M24" s="313">
        <f t="shared" si="9"/>
        <v>366</v>
      </c>
      <c r="N24" s="313">
        <f>C24+D24+E24+F24+G24</f>
        <v>80</v>
      </c>
      <c r="O24" s="313">
        <f>M24-N24</f>
        <v>286</v>
      </c>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row>
    <row r="25" spans="1:38" ht="14.25" hidden="1">
      <c r="A25" s="313"/>
      <c r="B25" s="484" t="s">
        <v>2223</v>
      </c>
      <c r="C25" s="483">
        <v>4</v>
      </c>
      <c r="D25" s="483">
        <v>1</v>
      </c>
      <c r="E25" s="483">
        <v>18</v>
      </c>
      <c r="F25" s="483">
        <v>9</v>
      </c>
      <c r="G25" s="483">
        <v>8</v>
      </c>
      <c r="H25" s="483">
        <v>11</v>
      </c>
      <c r="I25" s="483">
        <v>23</v>
      </c>
      <c r="J25" s="483">
        <v>98</v>
      </c>
      <c r="K25" s="483">
        <v>231</v>
      </c>
      <c r="L25" s="483">
        <v>43</v>
      </c>
      <c r="M25" s="313">
        <f t="shared" si="9"/>
        <v>406</v>
      </c>
      <c r="N25" s="313">
        <f>C25+D25+E25+F25+G25</f>
        <v>40</v>
      </c>
      <c r="O25" s="313">
        <f>M25-N25</f>
        <v>366</v>
      </c>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row>
    <row r="26" spans="1:38" ht="14.25" hidden="1">
      <c r="A26" s="313"/>
      <c r="B26" s="313"/>
      <c r="C26" s="313"/>
      <c r="D26" s="313"/>
      <c r="E26" s="313"/>
      <c r="F26" s="313"/>
      <c r="G26" s="313"/>
      <c r="H26" s="313"/>
      <c r="I26" s="313"/>
      <c r="J26" s="313"/>
      <c r="K26" s="313"/>
      <c r="L26" s="313"/>
      <c r="M26" s="313"/>
      <c r="N26" s="313">
        <f>N25+N24+N23+N22</f>
        <v>406</v>
      </c>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row>
    <row r="27" spans="1:38" ht="14.25" hidden="1">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row>
    <row r="28" spans="1:38" ht="14.25">
      <c r="A28" s="313"/>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row>
    <row r="29" spans="1:38" ht="14.25">
      <c r="A29" s="313"/>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row>
    <row r="30" spans="1:38" ht="15.75" hidden="1">
      <c r="A30" s="674">
        <v>1</v>
      </c>
      <c r="B30" s="319" t="s">
        <v>930</v>
      </c>
      <c r="C30" s="320">
        <v>0</v>
      </c>
      <c r="D30" s="320">
        <v>0</v>
      </c>
      <c r="E30" s="320">
        <v>3</v>
      </c>
      <c r="F30" s="320">
        <v>0</v>
      </c>
      <c r="G30" s="320">
        <v>1</v>
      </c>
      <c r="H30" s="320"/>
      <c r="I30" s="320"/>
      <c r="J30" s="320"/>
      <c r="K30" s="320"/>
      <c r="L30" s="410"/>
      <c r="M30" s="642">
        <f>SUM(H30:L30)</f>
        <v>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row>
    <row r="31" spans="1:38" ht="15.75" hidden="1">
      <c r="A31" s="674">
        <f>A30+1</f>
        <v>2</v>
      </c>
      <c r="B31" s="319" t="s">
        <v>1628</v>
      </c>
      <c r="C31" s="320">
        <v>0</v>
      </c>
      <c r="D31" s="320">
        <v>0</v>
      </c>
      <c r="E31" s="320">
        <v>9</v>
      </c>
      <c r="F31" s="320">
        <v>5</v>
      </c>
      <c r="G31" s="320">
        <v>2</v>
      </c>
      <c r="H31" s="320"/>
      <c r="I31" s="320"/>
      <c r="J31" s="320"/>
      <c r="K31" s="320"/>
      <c r="L31" s="410"/>
      <c r="M31" s="642">
        <f t="shared" ref="M31:M41" si="10">SUM(H31:L31)</f>
        <v>0</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row>
    <row r="32" spans="1:38" ht="15.75" hidden="1">
      <c r="A32" s="674">
        <f t="shared" ref="A32:A41" si="11">A31+1</f>
        <v>3</v>
      </c>
      <c r="B32" s="319" t="s">
        <v>558</v>
      </c>
      <c r="C32" s="320">
        <v>0</v>
      </c>
      <c r="D32" s="320">
        <v>1</v>
      </c>
      <c r="E32" s="320">
        <v>3</v>
      </c>
      <c r="F32" s="320">
        <v>5</v>
      </c>
      <c r="G32" s="320">
        <v>1</v>
      </c>
      <c r="H32" s="320"/>
      <c r="I32" s="320"/>
      <c r="J32" s="320"/>
      <c r="K32" s="320"/>
      <c r="L32" s="410"/>
      <c r="M32" s="642">
        <f t="shared" si="10"/>
        <v>0</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row>
    <row r="33" spans="1:38" ht="15.75" hidden="1">
      <c r="A33" s="674">
        <f t="shared" si="11"/>
        <v>4</v>
      </c>
      <c r="B33" s="319" t="s">
        <v>1629</v>
      </c>
      <c r="C33" s="320">
        <v>0</v>
      </c>
      <c r="D33" s="320">
        <v>0</v>
      </c>
      <c r="E33" s="320">
        <v>0</v>
      </c>
      <c r="F33" s="320">
        <v>1</v>
      </c>
      <c r="G33" s="320">
        <v>1</v>
      </c>
      <c r="H33" s="320"/>
      <c r="I33" s="320"/>
      <c r="J33" s="320"/>
      <c r="K33" s="320"/>
      <c r="L33" s="410"/>
      <c r="M33" s="642">
        <f t="shared" si="10"/>
        <v>0</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row>
    <row r="34" spans="1:38" ht="15.75" hidden="1">
      <c r="A34" s="674">
        <f t="shared" si="11"/>
        <v>5</v>
      </c>
      <c r="B34" s="319" t="s">
        <v>1630</v>
      </c>
      <c r="C34" s="320">
        <v>0</v>
      </c>
      <c r="D34" s="320">
        <v>2</v>
      </c>
      <c r="E34" s="320">
        <v>3</v>
      </c>
      <c r="F34" s="320">
        <v>9</v>
      </c>
      <c r="G34" s="320">
        <v>2</v>
      </c>
      <c r="H34" s="320"/>
      <c r="I34" s="320"/>
      <c r="J34" s="320"/>
      <c r="K34" s="320"/>
      <c r="L34" s="410"/>
      <c r="M34" s="642">
        <f t="shared" si="10"/>
        <v>0</v>
      </c>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row>
    <row r="35" spans="1:38" ht="15.75" hidden="1">
      <c r="A35" s="674">
        <f t="shared" si="11"/>
        <v>6</v>
      </c>
      <c r="B35" s="319" t="s">
        <v>283</v>
      </c>
      <c r="C35" s="320">
        <v>0</v>
      </c>
      <c r="D35" s="320">
        <v>1</v>
      </c>
      <c r="E35" s="320">
        <v>3</v>
      </c>
      <c r="F35" s="320">
        <v>7</v>
      </c>
      <c r="G35" s="320">
        <v>1</v>
      </c>
      <c r="H35" s="320"/>
      <c r="I35" s="320"/>
      <c r="J35" s="320"/>
      <c r="K35" s="320"/>
      <c r="L35" s="410"/>
      <c r="M35" s="642">
        <f t="shared" si="10"/>
        <v>0</v>
      </c>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row>
    <row r="36" spans="1:38" ht="15.75" hidden="1">
      <c r="A36" s="674">
        <f t="shared" si="11"/>
        <v>7</v>
      </c>
      <c r="B36" s="319" t="s">
        <v>1304</v>
      </c>
      <c r="C36" s="320">
        <v>0</v>
      </c>
      <c r="D36" s="320">
        <v>0</v>
      </c>
      <c r="E36" s="320">
        <v>1</v>
      </c>
      <c r="F36" s="320">
        <v>2</v>
      </c>
      <c r="G36" s="320">
        <v>1</v>
      </c>
      <c r="H36" s="320"/>
      <c r="I36" s="320"/>
      <c r="J36" s="320"/>
      <c r="K36" s="320"/>
      <c r="L36" s="410"/>
      <c r="M36" s="642">
        <f t="shared" si="10"/>
        <v>0</v>
      </c>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row>
    <row r="37" spans="1:38" ht="15.75" hidden="1">
      <c r="A37" s="674">
        <f t="shared" si="11"/>
        <v>8</v>
      </c>
      <c r="B37" s="319" t="s">
        <v>1633</v>
      </c>
      <c r="C37" s="320">
        <v>0</v>
      </c>
      <c r="D37" s="320">
        <v>0</v>
      </c>
      <c r="E37" s="320">
        <v>1</v>
      </c>
      <c r="F37" s="320">
        <v>8</v>
      </c>
      <c r="G37" s="320">
        <v>1</v>
      </c>
      <c r="H37" s="320"/>
      <c r="I37" s="320"/>
      <c r="J37" s="320"/>
      <c r="K37" s="320"/>
      <c r="L37" s="410"/>
      <c r="M37" s="642">
        <f t="shared" si="10"/>
        <v>0</v>
      </c>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row>
    <row r="38" spans="1:38" ht="15.75" hidden="1">
      <c r="A38" s="674">
        <f t="shared" si="11"/>
        <v>9</v>
      </c>
      <c r="B38" s="319" t="s">
        <v>1634</v>
      </c>
      <c r="C38" s="320">
        <v>0</v>
      </c>
      <c r="D38" s="320">
        <v>0</v>
      </c>
      <c r="E38" s="320">
        <v>6</v>
      </c>
      <c r="F38" s="320">
        <v>3</v>
      </c>
      <c r="G38" s="320">
        <v>2</v>
      </c>
      <c r="H38" s="320"/>
      <c r="I38" s="320"/>
      <c r="J38" s="320"/>
      <c r="K38" s="320"/>
      <c r="L38" s="410"/>
      <c r="M38" s="642">
        <f t="shared" si="10"/>
        <v>0</v>
      </c>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row>
    <row r="39" spans="1:38" ht="15.75" hidden="1">
      <c r="A39" s="674">
        <f t="shared" si="11"/>
        <v>10</v>
      </c>
      <c r="B39" s="319" t="s">
        <v>1067</v>
      </c>
      <c r="C39" s="320">
        <v>0</v>
      </c>
      <c r="D39" s="320">
        <v>0</v>
      </c>
      <c r="E39" s="320">
        <v>1</v>
      </c>
      <c r="F39" s="320">
        <v>3</v>
      </c>
      <c r="G39" s="320">
        <v>1</v>
      </c>
      <c r="H39" s="320"/>
      <c r="I39" s="320"/>
      <c r="J39" s="320"/>
      <c r="K39" s="320"/>
      <c r="L39" s="410"/>
      <c r="M39" s="642">
        <f t="shared" si="10"/>
        <v>0</v>
      </c>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row>
    <row r="40" spans="1:38" ht="15.75" hidden="1">
      <c r="A40" s="674">
        <f t="shared" si="11"/>
        <v>11</v>
      </c>
      <c r="B40" s="319" t="s">
        <v>1631</v>
      </c>
      <c r="C40" s="320">
        <v>0</v>
      </c>
      <c r="D40" s="320">
        <v>1</v>
      </c>
      <c r="E40" s="320">
        <v>2</v>
      </c>
      <c r="F40" s="320">
        <v>10</v>
      </c>
      <c r="G40" s="320">
        <v>1</v>
      </c>
      <c r="H40" s="320"/>
      <c r="I40" s="320"/>
      <c r="J40" s="320"/>
      <c r="K40" s="320"/>
      <c r="L40" s="410"/>
      <c r="M40" s="642">
        <f t="shared" si="10"/>
        <v>0</v>
      </c>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row>
    <row r="41" spans="1:38" ht="15.75" hidden="1">
      <c r="A41" s="674">
        <f t="shared" si="11"/>
        <v>12</v>
      </c>
      <c r="B41" s="319" t="s">
        <v>1632</v>
      </c>
      <c r="C41" s="320">
        <v>0</v>
      </c>
      <c r="D41" s="320">
        <v>5</v>
      </c>
      <c r="E41" s="320">
        <v>1</v>
      </c>
      <c r="F41" s="320">
        <v>6</v>
      </c>
      <c r="G41" s="320">
        <v>1</v>
      </c>
      <c r="H41" s="320"/>
      <c r="I41" s="320"/>
      <c r="J41" s="320"/>
      <c r="K41" s="320"/>
      <c r="L41" s="410"/>
      <c r="M41" s="642">
        <f t="shared" si="10"/>
        <v>0</v>
      </c>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row>
    <row r="42" spans="1:38" ht="16.5" hidden="1" thickBot="1">
      <c r="A42" s="411"/>
      <c r="B42" s="412" t="s">
        <v>2061</v>
      </c>
      <c r="C42" s="640">
        <f>SUM(C30:C41)</f>
        <v>0</v>
      </c>
      <c r="D42" s="640">
        <f t="shared" ref="D42:L42" si="12">SUM(D30:D41)</f>
        <v>10</v>
      </c>
      <c r="E42" s="640">
        <f t="shared" si="12"/>
        <v>33</v>
      </c>
      <c r="F42" s="640">
        <f t="shared" si="12"/>
        <v>59</v>
      </c>
      <c r="G42" s="640">
        <f t="shared" si="12"/>
        <v>15</v>
      </c>
      <c r="H42" s="640">
        <f t="shared" si="12"/>
        <v>0</v>
      </c>
      <c r="I42" s="640">
        <f t="shared" si="12"/>
        <v>0</v>
      </c>
      <c r="J42" s="640">
        <f t="shared" si="12"/>
        <v>0</v>
      </c>
      <c r="K42" s="640">
        <f t="shared" si="12"/>
        <v>0</v>
      </c>
      <c r="L42" s="641">
        <f t="shared" si="12"/>
        <v>0</v>
      </c>
      <c r="M42" s="642">
        <f>SUM(M30:M41)</f>
        <v>0</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row>
    <row r="43" spans="1:38" ht="14.25" hidden="1">
      <c r="A43" s="313"/>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row>
    <row r="44" spans="1:38" ht="14.25" hidden="1">
      <c r="A44" s="313"/>
      <c r="B44" s="313"/>
      <c r="C44" s="313"/>
      <c r="D44" s="313"/>
      <c r="E44" s="313"/>
      <c r="F44" s="313"/>
      <c r="G44" s="313">
        <f>C42+D42+E42+F42+G42</f>
        <v>117</v>
      </c>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row>
    <row r="45" spans="1:38" ht="14.25" hidden="1">
      <c r="A45" s="313"/>
      <c r="B45" s="313"/>
      <c r="C45" s="313"/>
      <c r="D45" s="313"/>
      <c r="E45" s="313"/>
      <c r="F45" s="313"/>
      <c r="G45" s="313">
        <f>(C20+D20+E20+F20+G20)</f>
        <v>149</v>
      </c>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row>
    <row r="46" spans="1:38" ht="14.25" hidden="1">
      <c r="A46" s="313"/>
      <c r="B46" s="313"/>
      <c r="C46" s="313"/>
      <c r="D46" s="313"/>
      <c r="E46" s="313"/>
      <c r="F46" s="313"/>
      <c r="G46" s="313">
        <f>SUM(G44:G45)</f>
        <v>266</v>
      </c>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row>
    <row r="47" spans="1:38" ht="14.25">
      <c r="A47" s="313"/>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row>
    <row r="48" spans="1:38" ht="14.25">
      <c r="A48" s="313"/>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row>
    <row r="49" spans="1:38" ht="14.25">
      <c r="A49" s="313"/>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row>
    <row r="50" spans="1:38" ht="14.25">
      <c r="A50" s="313"/>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row>
    <row r="51" spans="1:38" ht="14.25">
      <c r="A51" s="313"/>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row>
    <row r="52" spans="1:38" ht="14.25">
      <c r="A52" s="313"/>
      <c r="B52" s="313"/>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row>
    <row r="53" spans="1:38" ht="14.25">
      <c r="A53" s="313"/>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row>
    <row r="54" spans="1:38" ht="14.25">
      <c r="A54" s="313"/>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row>
    <row r="55" spans="1:38" ht="14.25">
      <c r="A55" s="313"/>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row>
    <row r="56" spans="1:38" ht="14.25">
      <c r="A56" s="313"/>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row>
    <row r="57" spans="1:38" ht="14.25">
      <c r="A57" s="313"/>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row>
    <row r="58" spans="1:38" ht="14.25">
      <c r="A58" s="313"/>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row>
    <row r="59" spans="1:38" ht="14.25">
      <c r="A59" s="313"/>
      <c r="B59" s="313"/>
      <c r="C59" s="313"/>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row>
    <row r="60" spans="1:38" ht="14.25">
      <c r="A60" s="313"/>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row>
    <row r="61" spans="1:38" ht="14.25">
      <c r="A61" s="313"/>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row>
    <row r="62" spans="1:38" ht="14.25">
      <c r="A62" s="313"/>
      <c r="B62" s="313"/>
      <c r="C62" s="313"/>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row>
    <row r="63" spans="1:38" ht="14.25">
      <c r="A63" s="313"/>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row>
    <row r="64" spans="1:38" ht="14.25">
      <c r="A64" s="313"/>
      <c r="B64" s="313"/>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row>
    <row r="65" spans="1:38" ht="14.25">
      <c r="A65" s="313"/>
      <c r="B65" s="313"/>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row>
    <row r="66" spans="1:38" ht="14.25">
      <c r="A66" s="313"/>
      <c r="B66" s="313"/>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row>
    <row r="67" spans="1:38" ht="14.25">
      <c r="A67" s="313"/>
      <c r="B67" s="313"/>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row>
    <row r="68" spans="1:38" ht="14.25">
      <c r="A68" s="313"/>
      <c r="B68" s="313"/>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row>
    <row r="69" spans="1:38" ht="14.25">
      <c r="A69" s="313"/>
      <c r="B69" s="313"/>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row>
    <row r="70" spans="1:38" ht="14.25">
      <c r="A70" s="313"/>
      <c r="B70" s="313"/>
      <c r="C70" s="313"/>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row>
    <row r="71" spans="1:38" ht="14.25">
      <c r="A71" s="313"/>
      <c r="B71" s="313"/>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row>
    <row r="72" spans="1:38" ht="14.25">
      <c r="A72" s="313"/>
      <c r="B72" s="313"/>
      <c r="C72" s="313"/>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row>
    <row r="73" spans="1:38" ht="14.25">
      <c r="A73" s="313"/>
      <c r="B73" s="313"/>
      <c r="C73" s="313"/>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row>
    <row r="74" spans="1:38" ht="14.25">
      <c r="A74" s="313"/>
      <c r="B74" s="313"/>
      <c r="C74" s="313"/>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row>
    <row r="75" spans="1:38" ht="14.25">
      <c r="A75" s="313"/>
      <c r="B75" s="313"/>
      <c r="C75" s="313"/>
      <c r="D75" s="313"/>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row>
    <row r="76" spans="1:38" ht="14.25">
      <c r="A76" s="313"/>
      <c r="B76" s="313"/>
      <c r="C76" s="313"/>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row>
    <row r="77" spans="1:38" ht="14.25">
      <c r="A77" s="313"/>
      <c r="B77" s="313"/>
      <c r="C77" s="313"/>
      <c r="D77" s="313"/>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row>
    <row r="78" spans="1:38" ht="14.25">
      <c r="A78" s="313"/>
      <c r="B78" s="313"/>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row>
    <row r="79" spans="1:38" ht="14.25">
      <c r="A79" s="313"/>
      <c r="B79" s="313"/>
      <c r="C79" s="313"/>
      <c r="D79" s="313"/>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row>
    <row r="80" spans="1:38" ht="14.25">
      <c r="A80" s="313"/>
      <c r="B80" s="313"/>
      <c r="C80" s="313"/>
      <c r="D80" s="313"/>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row>
    <row r="81" spans="1:38" ht="14.25">
      <c r="A81" s="313"/>
      <c r="B81" s="313"/>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row>
    <row r="82" spans="1:38" ht="14.25">
      <c r="A82" s="313"/>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row>
    <row r="83" spans="1:38" ht="14.25">
      <c r="A83" s="313"/>
      <c r="B83" s="313"/>
      <c r="C83" s="313"/>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row>
    <row r="84" spans="1:38" ht="14.25">
      <c r="A84" s="313"/>
      <c r="B84" s="313"/>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row>
    <row r="85" spans="1:38" ht="14.25">
      <c r="A85" s="313"/>
      <c r="B85" s="313"/>
      <c r="C85" s="313"/>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row>
    <row r="86" spans="1:38" ht="14.25">
      <c r="A86" s="313"/>
      <c r="B86" s="313"/>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row>
    <row r="87" spans="1:38" ht="14.25">
      <c r="A87" s="313"/>
      <c r="B87" s="313"/>
      <c r="C87" s="313"/>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row>
    <row r="88" spans="1:38" ht="14.25">
      <c r="A88" s="313"/>
      <c r="B88" s="313"/>
      <c r="C88" s="313"/>
      <c r="D88" s="313"/>
      <c r="E88" s="313"/>
      <c r="F88" s="313"/>
      <c r="G88" s="313"/>
      <c r="H88" s="313"/>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row>
    <row r="89" spans="1:38" ht="14.25">
      <c r="A89" s="313"/>
      <c r="B89" s="313"/>
      <c r="C89" s="313"/>
      <c r="D89" s="313"/>
      <c r="E89" s="313"/>
      <c r="F89" s="313"/>
      <c r="G89" s="313"/>
      <c r="H89" s="313"/>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row>
    <row r="90" spans="1:38" ht="14.25">
      <c r="A90" s="313"/>
      <c r="B90" s="313"/>
      <c r="C90" s="313"/>
      <c r="D90" s="313"/>
      <c r="E90" s="313"/>
      <c r="F90" s="313"/>
      <c r="G90" s="313"/>
      <c r="H90" s="313"/>
      <c r="I90" s="313"/>
      <c r="J90" s="313"/>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row>
    <row r="91" spans="1:38" ht="14.25">
      <c r="A91" s="313"/>
      <c r="B91" s="313"/>
      <c r="C91" s="313"/>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row>
    <row r="92" spans="1:38" ht="14.25">
      <c r="A92" s="313"/>
      <c r="B92" s="313"/>
      <c r="C92" s="313"/>
      <c r="D92" s="313"/>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row>
    <row r="93" spans="1:38" ht="14.25">
      <c r="A93" s="313"/>
      <c r="B93" s="313"/>
      <c r="C93" s="313"/>
      <c r="D93" s="313"/>
      <c r="E93" s="313"/>
      <c r="F93" s="313"/>
      <c r="G93" s="313"/>
      <c r="H93" s="313"/>
      <c r="I93" s="313"/>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row>
    <row r="94" spans="1:38" ht="14.25">
      <c r="A94" s="313"/>
      <c r="B94" s="313"/>
      <c r="C94" s="313"/>
      <c r="D94" s="313"/>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row>
    <row r="95" spans="1:38" ht="14.25">
      <c r="A95" s="313"/>
      <c r="B95" s="313"/>
      <c r="C95" s="313"/>
      <c r="D95" s="313"/>
      <c r="E95" s="313"/>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row>
    <row r="96" spans="1:38" ht="14.25">
      <c r="A96" s="313"/>
      <c r="B96" s="313"/>
      <c r="C96" s="313"/>
      <c r="D96" s="313"/>
      <c r="E96" s="313"/>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row>
    <row r="97" spans="1:38" ht="14.25">
      <c r="A97" s="313"/>
      <c r="B97" s="313"/>
      <c r="C97" s="313"/>
      <c r="D97" s="313"/>
      <c r="E97" s="313"/>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row>
    <row r="98" spans="1:38" ht="14.25">
      <c r="A98" s="313"/>
      <c r="B98" s="313"/>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row>
    <row r="99" spans="1:38" ht="14.25">
      <c r="A99" s="313"/>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row>
    <row r="100" spans="1:38" ht="14.25">
      <c r="A100" s="313"/>
      <c r="B100" s="313"/>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row>
    <row r="101" spans="1:38" ht="14.25">
      <c r="A101" s="313"/>
      <c r="B101" s="313"/>
      <c r="C101" s="313"/>
      <c r="D101" s="313"/>
      <c r="E101" s="313"/>
      <c r="F101" s="313"/>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row>
    <row r="102" spans="1:38" ht="14.25">
      <c r="A102" s="313"/>
      <c r="B102" s="313"/>
      <c r="C102" s="313"/>
      <c r="D102" s="313"/>
      <c r="E102" s="313"/>
      <c r="F102" s="313"/>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row>
    <row r="103" spans="1:38" ht="14.25">
      <c r="A103" s="313"/>
      <c r="B103" s="313"/>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row>
    <row r="104" spans="1:38" ht="14.25">
      <c r="A104" s="313"/>
      <c r="B104" s="313"/>
      <c r="C104" s="313"/>
      <c r="D104" s="313"/>
      <c r="E104" s="313"/>
      <c r="F104" s="313"/>
      <c r="G104" s="313"/>
      <c r="H104" s="313"/>
      <c r="I104" s="313"/>
      <c r="J104" s="313"/>
      <c r="K104" s="313"/>
      <c r="L104" s="313"/>
      <c r="M104" s="313"/>
      <c r="N104" s="313"/>
      <c r="O104" s="313"/>
      <c r="P104" s="313"/>
      <c r="Q104" s="313"/>
      <c r="R104" s="313"/>
      <c r="S104" s="313"/>
      <c r="T104" s="313"/>
      <c r="U104" s="313"/>
      <c r="V104" s="313"/>
      <c r="W104" s="313"/>
      <c r="X104" s="313"/>
      <c r="Y104" s="313"/>
      <c r="Z104" s="313"/>
      <c r="AA104" s="313"/>
      <c r="AB104" s="313"/>
      <c r="AC104" s="313"/>
      <c r="AD104" s="313"/>
      <c r="AE104" s="313"/>
      <c r="AF104" s="313"/>
      <c r="AG104" s="313"/>
      <c r="AH104" s="313"/>
      <c r="AI104" s="313"/>
      <c r="AJ104" s="313"/>
      <c r="AK104" s="313"/>
      <c r="AL104" s="313"/>
    </row>
    <row r="105" spans="1:38" ht="14.25">
      <c r="A105" s="313"/>
      <c r="B105" s="313"/>
      <c r="C105" s="313"/>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row>
    <row r="106" spans="1:38" ht="14.25">
      <c r="A106" s="313"/>
      <c r="B106" s="313"/>
      <c r="C106" s="313"/>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row>
    <row r="107" spans="1:38" ht="14.25">
      <c r="A107" s="313"/>
      <c r="B107" s="313"/>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row>
    <row r="108" spans="1:38" ht="14.25">
      <c r="A108" s="313"/>
      <c r="B108" s="313"/>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row>
    <row r="109" spans="1:38" ht="14.25">
      <c r="A109" s="313"/>
      <c r="B109" s="313"/>
      <c r="C109" s="313"/>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row>
    <row r="110" spans="1:38" ht="14.25">
      <c r="A110" s="313"/>
      <c r="B110" s="313"/>
      <c r="C110" s="313"/>
      <c r="D110" s="313"/>
      <c r="E110" s="313"/>
      <c r="F110" s="313"/>
      <c r="G110" s="313"/>
      <c r="H110" s="313"/>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row>
    <row r="111" spans="1:38" ht="14.25">
      <c r="A111" s="313"/>
      <c r="B111" s="313"/>
      <c r="C111" s="313"/>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row>
    <row r="112" spans="1:38" ht="14.25">
      <c r="A112" s="313"/>
      <c r="B112" s="313"/>
      <c r="C112" s="313"/>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row>
    <row r="113" spans="1:38" ht="14.25">
      <c r="A113" s="313"/>
      <c r="B113" s="313"/>
      <c r="C113" s="313"/>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row>
    <row r="114" spans="1:38" ht="14.25">
      <c r="A114" s="313"/>
      <c r="B114" s="313"/>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row>
    <row r="115" spans="1:38" ht="14.25">
      <c r="A115" s="313"/>
      <c r="B115" s="313"/>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row>
    <row r="116" spans="1:38" ht="14.25">
      <c r="A116" s="313"/>
      <c r="B116" s="313"/>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row>
    <row r="117" spans="1:38" ht="14.25">
      <c r="A117" s="313"/>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row>
    <row r="118" spans="1:38" ht="14.25">
      <c r="A118" s="313"/>
      <c r="B118" s="313"/>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row>
    <row r="119" spans="1:38" ht="14.25">
      <c r="A119" s="313"/>
      <c r="B119" s="313"/>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row>
    <row r="120" spans="1:38" ht="14.25">
      <c r="A120" s="313"/>
      <c r="B120" s="313"/>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row>
    <row r="121" spans="1:38" ht="14.25">
      <c r="A121" s="313"/>
      <c r="B121" s="313"/>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row>
    <row r="122" spans="1:38" ht="14.25">
      <c r="A122" s="313"/>
      <c r="B122" s="313"/>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row>
    <row r="123" spans="1:38" ht="14.25">
      <c r="A123" s="313"/>
      <c r="B123" s="313"/>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row>
    <row r="124" spans="1:38" ht="14.25">
      <c r="A124" s="313"/>
      <c r="B124" s="313"/>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row>
    <row r="125" spans="1:38" ht="14.25">
      <c r="A125" s="313"/>
      <c r="B125" s="313"/>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row>
    <row r="126" spans="1:38" ht="14.25">
      <c r="A126" s="313"/>
      <c r="B126" s="313"/>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row>
    <row r="127" spans="1:38" ht="14.25">
      <c r="A127" s="313"/>
      <c r="B127" s="313"/>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row>
    <row r="128" spans="1:38" ht="14.25">
      <c r="A128" s="313"/>
      <c r="B128" s="313"/>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row>
    <row r="129" spans="1:38" ht="14.25">
      <c r="A129" s="313"/>
      <c r="B129" s="313"/>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row>
    <row r="130" spans="1:38" ht="14.25">
      <c r="A130" s="313"/>
      <c r="B130" s="313"/>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row>
    <row r="131" spans="1:38" ht="14.25">
      <c r="A131" s="313"/>
      <c r="B131" s="313"/>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row>
    <row r="132" spans="1:38" ht="14.25">
      <c r="A132" s="313"/>
      <c r="B132" s="313"/>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row>
    <row r="133" spans="1:38" ht="14.25">
      <c r="A133" s="313"/>
      <c r="B133" s="313"/>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row>
    <row r="134" spans="1:38" ht="14.25">
      <c r="A134" s="313"/>
      <c r="B134" s="313"/>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row>
    <row r="135" spans="1:38" ht="14.25">
      <c r="A135" s="313"/>
      <c r="B135" s="313"/>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row>
    <row r="136" spans="1:38" ht="14.25">
      <c r="A136" s="313"/>
      <c r="B136" s="313"/>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row>
    <row r="137" spans="1:38" ht="14.25">
      <c r="A137" s="313"/>
      <c r="B137" s="313"/>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row>
    <row r="138" spans="1:38" ht="14.25">
      <c r="A138" s="313"/>
      <c r="B138" s="313"/>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row>
    <row r="139" spans="1:38" ht="14.25">
      <c r="A139" s="313"/>
      <c r="B139" s="313"/>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row>
    <row r="140" spans="1:38" ht="14.25">
      <c r="A140" s="313"/>
      <c r="B140" s="313"/>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row>
    <row r="141" spans="1:38" ht="14.25">
      <c r="A141" s="313"/>
      <c r="B141" s="313"/>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row>
    <row r="142" spans="1:38" ht="14.25">
      <c r="A142" s="313"/>
      <c r="B142" s="313"/>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row>
    <row r="143" spans="1:38" ht="14.25">
      <c r="A143" s="313"/>
      <c r="B143" s="313"/>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row>
    <row r="144" spans="1:38" ht="14.25">
      <c r="A144" s="313"/>
      <c r="B144" s="313"/>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row>
    <row r="145" spans="1:38" ht="14.25">
      <c r="A145" s="313"/>
      <c r="B145" s="313"/>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row>
    <row r="146" spans="1:38" ht="14.25">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row>
    <row r="147" spans="1:38" ht="14.25">
      <c r="A147" s="313"/>
      <c r="B147" s="313"/>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row>
    <row r="148" spans="1:38" ht="14.25">
      <c r="A148" s="313"/>
      <c r="B148" s="313"/>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row>
    <row r="149" spans="1:38" ht="14.25">
      <c r="A149" s="313"/>
      <c r="B149" s="313"/>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row>
    <row r="150" spans="1:38" ht="14.25">
      <c r="A150" s="313"/>
      <c r="B150" s="313"/>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row>
    <row r="151" spans="1:38" ht="14.25">
      <c r="A151" s="313"/>
      <c r="B151" s="313"/>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row>
    <row r="152" spans="1:38" ht="14.25">
      <c r="A152" s="313"/>
      <c r="B152" s="313"/>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row>
    <row r="153" spans="1:38" ht="14.25">
      <c r="A153" s="313"/>
      <c r="B153" s="313"/>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row>
    <row r="154" spans="1:38" ht="14.25">
      <c r="A154" s="313"/>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row>
    <row r="155" spans="1:38" ht="14.25">
      <c r="A155" s="313"/>
      <c r="B155" s="313"/>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row>
    <row r="156" spans="1:38" ht="14.25">
      <c r="A156" s="313"/>
      <c r="B156" s="313"/>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row>
    <row r="157" spans="1:38" ht="14.25">
      <c r="A157" s="313"/>
      <c r="B157" s="313"/>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row>
    <row r="158" spans="1:38" ht="14.25">
      <c r="A158" s="313"/>
      <c r="B158" s="313"/>
      <c r="C158" s="313"/>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row>
    <row r="159" spans="1:38" ht="14.25">
      <c r="A159" s="313"/>
      <c r="B159" s="313"/>
      <c r="C159" s="313"/>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313"/>
      <c r="AL159" s="313"/>
    </row>
    <row r="160" spans="1:38" ht="14.25">
      <c r="A160" s="313"/>
      <c r="B160" s="313"/>
      <c r="C160" s="313"/>
      <c r="D160" s="313"/>
      <c r="E160" s="313"/>
      <c r="F160" s="313"/>
      <c r="G160" s="313"/>
      <c r="H160" s="313"/>
      <c r="I160" s="313"/>
      <c r="J160" s="313"/>
      <c r="K160" s="313"/>
      <c r="L160" s="313"/>
      <c r="M160" s="313"/>
      <c r="N160" s="313"/>
      <c r="O160" s="313"/>
      <c r="P160" s="313"/>
      <c r="Q160" s="313"/>
      <c r="R160" s="313"/>
      <c r="S160" s="313"/>
      <c r="T160" s="313"/>
      <c r="U160" s="313"/>
      <c r="V160" s="313"/>
      <c r="W160" s="313"/>
      <c r="X160" s="313"/>
      <c r="Y160" s="313"/>
      <c r="Z160" s="313"/>
      <c r="AA160" s="313"/>
      <c r="AB160" s="313"/>
      <c r="AC160" s="313"/>
      <c r="AD160" s="313"/>
      <c r="AE160" s="313"/>
      <c r="AF160" s="313"/>
      <c r="AG160" s="313"/>
      <c r="AH160" s="313"/>
      <c r="AI160" s="313"/>
      <c r="AJ160" s="313"/>
      <c r="AK160" s="313"/>
      <c r="AL160" s="313"/>
    </row>
    <row r="161" spans="1:38" ht="14.25">
      <c r="A161" s="313"/>
      <c r="B161" s="313"/>
      <c r="C161" s="313"/>
      <c r="D161" s="313"/>
      <c r="E161" s="313"/>
      <c r="F161" s="313"/>
      <c r="G161" s="313"/>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13"/>
    </row>
    <row r="162" spans="1:38" ht="14.25">
      <c r="A162" s="313"/>
      <c r="B162" s="313"/>
      <c r="C162" s="313"/>
      <c r="D162" s="313"/>
      <c r="E162" s="313"/>
      <c r="F162" s="313"/>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row>
    <row r="163" spans="1:38" ht="14.25">
      <c r="A163" s="313"/>
      <c r="B163" s="313"/>
      <c r="C163" s="313"/>
      <c r="D163" s="313"/>
      <c r="E163" s="313"/>
      <c r="F163" s="313"/>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row>
    <row r="164" spans="1:38" ht="14.25">
      <c r="A164" s="313"/>
      <c r="B164" s="313"/>
      <c r="C164" s="313"/>
      <c r="D164" s="313"/>
      <c r="E164" s="313"/>
      <c r="F164" s="313"/>
      <c r="G164" s="313"/>
      <c r="H164" s="313"/>
      <c r="I164" s="313"/>
      <c r="J164" s="313"/>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row>
    <row r="165" spans="1:38" ht="14.25">
      <c r="A165" s="313"/>
      <c r="B165" s="313"/>
      <c r="C165" s="313"/>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row>
    <row r="166" spans="1:38" ht="14.25">
      <c r="A166" s="313"/>
      <c r="B166" s="313"/>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row>
    <row r="167" spans="1:38" ht="14.25">
      <c r="A167" s="313"/>
      <c r="B167" s="313"/>
      <c r="C167" s="313"/>
      <c r="D167" s="313"/>
      <c r="E167" s="313"/>
      <c r="F167" s="313"/>
      <c r="G167" s="313"/>
      <c r="H167" s="313"/>
      <c r="I167" s="313"/>
      <c r="J167" s="313"/>
      <c r="K167" s="313"/>
      <c r="L167" s="313"/>
      <c r="M167" s="313"/>
      <c r="N167" s="313"/>
      <c r="O167" s="313"/>
      <c r="P167" s="313"/>
      <c r="Q167" s="313"/>
      <c r="R167" s="313"/>
      <c r="S167" s="313"/>
      <c r="T167" s="313"/>
      <c r="U167" s="313"/>
      <c r="V167" s="313"/>
      <c r="W167" s="313"/>
      <c r="X167" s="313"/>
      <c r="Y167" s="313"/>
      <c r="Z167" s="313"/>
      <c r="AA167" s="313"/>
      <c r="AB167" s="313"/>
      <c r="AC167" s="313"/>
      <c r="AD167" s="313"/>
      <c r="AE167" s="313"/>
      <c r="AF167" s="313"/>
      <c r="AG167" s="313"/>
      <c r="AH167" s="313"/>
      <c r="AI167" s="313"/>
      <c r="AJ167" s="313"/>
      <c r="AK167" s="313"/>
      <c r="AL167" s="313"/>
    </row>
    <row r="168" spans="1:38" ht="14.25">
      <c r="A168" s="313"/>
      <c r="B168" s="313"/>
      <c r="C168" s="313"/>
      <c r="D168" s="313"/>
      <c r="E168" s="313"/>
      <c r="F168" s="313"/>
      <c r="G168" s="313"/>
      <c r="H168" s="313"/>
      <c r="I168" s="313"/>
      <c r="J168" s="313"/>
      <c r="K168" s="313"/>
      <c r="L168" s="313"/>
      <c r="M168" s="313"/>
      <c r="N168" s="313"/>
      <c r="O168" s="313"/>
      <c r="P168" s="313"/>
      <c r="Q168" s="313"/>
      <c r="R168" s="313"/>
      <c r="S168" s="313"/>
      <c r="T168" s="313"/>
      <c r="U168" s="313"/>
      <c r="V168" s="313"/>
      <c r="W168" s="313"/>
      <c r="X168" s="313"/>
      <c r="Y168" s="313"/>
      <c r="Z168" s="313"/>
      <c r="AA168" s="313"/>
      <c r="AB168" s="313"/>
      <c r="AC168" s="313"/>
      <c r="AD168" s="313"/>
      <c r="AE168" s="313"/>
      <c r="AF168" s="313"/>
      <c r="AG168" s="313"/>
      <c r="AH168" s="313"/>
      <c r="AI168" s="313"/>
      <c r="AJ168" s="313"/>
      <c r="AK168" s="313"/>
      <c r="AL168" s="313"/>
    </row>
    <row r="169" spans="1:38" ht="14.25">
      <c r="A169" s="313"/>
      <c r="B169" s="313"/>
      <c r="C169" s="313"/>
      <c r="D169" s="313"/>
      <c r="E169" s="313"/>
      <c r="F169" s="313"/>
      <c r="G169" s="313"/>
      <c r="H169" s="313"/>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313"/>
      <c r="AL169" s="313"/>
    </row>
    <row r="170" spans="1:38" ht="14.25">
      <c r="A170" s="313"/>
      <c r="B170" s="313"/>
      <c r="C170" s="313"/>
      <c r="D170" s="313"/>
      <c r="E170" s="313"/>
      <c r="F170" s="313"/>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313"/>
      <c r="AL170" s="313"/>
    </row>
    <row r="171" spans="1:38" ht="14.25">
      <c r="A171" s="313"/>
      <c r="B171" s="313"/>
      <c r="C171" s="313"/>
      <c r="D171" s="313"/>
      <c r="E171" s="313"/>
      <c r="F171" s="313"/>
      <c r="G171" s="313"/>
      <c r="H171" s="313"/>
      <c r="I171" s="313"/>
      <c r="J171" s="313"/>
      <c r="K171" s="313"/>
      <c r="L171" s="313"/>
      <c r="M171" s="313"/>
      <c r="N171" s="313"/>
      <c r="O171" s="313"/>
      <c r="P171" s="313"/>
      <c r="Q171" s="313"/>
      <c r="R171" s="313"/>
      <c r="S171" s="313"/>
      <c r="T171" s="313"/>
      <c r="U171" s="313"/>
      <c r="V171" s="313"/>
      <c r="W171" s="313"/>
      <c r="X171" s="313"/>
      <c r="Y171" s="313"/>
      <c r="Z171" s="313"/>
      <c r="AA171" s="313"/>
      <c r="AB171" s="313"/>
      <c r="AC171" s="313"/>
      <c r="AD171" s="313"/>
      <c r="AE171" s="313"/>
      <c r="AF171" s="313"/>
      <c r="AG171" s="313"/>
      <c r="AH171" s="313"/>
      <c r="AI171" s="313"/>
      <c r="AJ171" s="313"/>
      <c r="AK171" s="313"/>
      <c r="AL171" s="313"/>
    </row>
    <row r="172" spans="1:38" ht="14.25">
      <c r="A172" s="313"/>
      <c r="B172" s="313"/>
      <c r="C172" s="313"/>
      <c r="D172" s="313"/>
      <c r="E172" s="313"/>
      <c r="F172" s="313"/>
      <c r="G172" s="313"/>
      <c r="H172" s="313"/>
      <c r="I172" s="313"/>
      <c r="J172" s="313"/>
      <c r="K172" s="313"/>
      <c r="L172" s="313"/>
      <c r="M172" s="313"/>
      <c r="N172" s="313"/>
      <c r="O172" s="313"/>
      <c r="P172" s="313"/>
      <c r="Q172" s="313"/>
      <c r="R172" s="313"/>
      <c r="S172" s="313"/>
      <c r="T172" s="313"/>
      <c r="U172" s="313"/>
      <c r="V172" s="313"/>
      <c r="W172" s="313"/>
      <c r="X172" s="313"/>
      <c r="Y172" s="313"/>
      <c r="Z172" s="313"/>
      <c r="AA172" s="313"/>
      <c r="AB172" s="313"/>
      <c r="AC172" s="313"/>
      <c r="AD172" s="313"/>
      <c r="AE172" s="313"/>
      <c r="AF172" s="313"/>
      <c r="AG172" s="313"/>
      <c r="AH172" s="313"/>
      <c r="AI172" s="313"/>
      <c r="AJ172" s="313"/>
      <c r="AK172" s="313"/>
      <c r="AL172" s="313"/>
    </row>
    <row r="173" spans="1:38" ht="14.25">
      <c r="A173" s="313"/>
      <c r="B173" s="313"/>
      <c r="C173" s="313"/>
      <c r="D173" s="313"/>
      <c r="E173" s="313"/>
      <c r="F173" s="313"/>
      <c r="G173" s="313"/>
      <c r="H173" s="313"/>
      <c r="I173" s="313"/>
      <c r="J173" s="313"/>
      <c r="K173" s="313"/>
      <c r="L173" s="313"/>
      <c r="M173" s="313"/>
      <c r="N173" s="313"/>
      <c r="O173" s="313"/>
      <c r="P173" s="313"/>
      <c r="Q173" s="313"/>
      <c r="R173" s="313"/>
      <c r="S173" s="313"/>
      <c r="T173" s="313"/>
      <c r="U173" s="313"/>
      <c r="V173" s="313"/>
      <c r="W173" s="313"/>
      <c r="X173" s="313"/>
      <c r="Y173" s="313"/>
      <c r="Z173" s="313"/>
      <c r="AA173" s="313"/>
      <c r="AB173" s="313"/>
      <c r="AC173" s="313"/>
      <c r="AD173" s="313"/>
      <c r="AE173" s="313"/>
      <c r="AF173" s="313"/>
      <c r="AG173" s="313"/>
      <c r="AH173" s="313"/>
      <c r="AI173" s="313"/>
      <c r="AJ173" s="313"/>
      <c r="AK173" s="313"/>
      <c r="AL173" s="313"/>
    </row>
    <row r="174" spans="1:38" ht="14.25">
      <c r="A174" s="313"/>
      <c r="B174" s="313"/>
      <c r="C174" s="313"/>
      <c r="D174" s="313"/>
      <c r="E174" s="313"/>
      <c r="F174" s="313"/>
      <c r="G174" s="313"/>
      <c r="H174" s="313"/>
      <c r="I174" s="313"/>
      <c r="J174" s="313"/>
      <c r="K174" s="313"/>
      <c r="L174" s="313"/>
      <c r="M174" s="313"/>
      <c r="N174" s="313"/>
      <c r="O174" s="313"/>
      <c r="P174" s="313"/>
      <c r="Q174" s="313"/>
      <c r="R174" s="313"/>
      <c r="S174" s="313"/>
      <c r="T174" s="313"/>
      <c r="U174" s="313"/>
      <c r="V174" s="313"/>
      <c r="W174" s="313"/>
      <c r="X174" s="313"/>
      <c r="Y174" s="313"/>
      <c r="Z174" s="313"/>
      <c r="AA174" s="313"/>
      <c r="AB174" s="313"/>
      <c r="AC174" s="313"/>
      <c r="AD174" s="313"/>
      <c r="AE174" s="313"/>
      <c r="AF174" s="313"/>
      <c r="AG174" s="313"/>
      <c r="AH174" s="313"/>
      <c r="AI174" s="313"/>
      <c r="AJ174" s="313"/>
      <c r="AK174" s="313"/>
      <c r="AL174" s="313"/>
    </row>
    <row r="175" spans="1:38" ht="14.25">
      <c r="A175" s="313"/>
      <c r="B175" s="313"/>
      <c r="C175" s="313"/>
      <c r="D175" s="313"/>
      <c r="E175" s="313"/>
      <c r="F175" s="313"/>
      <c r="G175" s="313"/>
      <c r="H175" s="313"/>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row>
    <row r="176" spans="1:38" ht="14.25">
      <c r="A176" s="313"/>
      <c r="B176" s="313"/>
      <c r="C176" s="313"/>
      <c r="D176" s="313"/>
      <c r="E176" s="313"/>
      <c r="F176" s="313"/>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3"/>
      <c r="AE176" s="313"/>
      <c r="AF176" s="313"/>
      <c r="AG176" s="313"/>
      <c r="AH176" s="313"/>
      <c r="AI176" s="313"/>
      <c r="AJ176" s="313"/>
      <c r="AK176" s="313"/>
      <c r="AL176" s="313"/>
    </row>
    <row r="177" spans="1:38" ht="14.25">
      <c r="A177" s="313"/>
      <c r="B177" s="313"/>
      <c r="C177" s="313"/>
      <c r="D177" s="313"/>
      <c r="E177" s="313"/>
      <c r="F177" s="313"/>
      <c r="G177" s="313"/>
      <c r="H177" s="313"/>
      <c r="I177" s="313"/>
      <c r="J177" s="313"/>
      <c r="K177" s="313"/>
      <c r="L177" s="313"/>
      <c r="M177" s="313"/>
      <c r="N177" s="313"/>
      <c r="O177" s="313"/>
      <c r="P177" s="313"/>
      <c r="Q177" s="313"/>
      <c r="R177" s="313"/>
      <c r="S177" s="313"/>
      <c r="T177" s="313"/>
      <c r="U177" s="313"/>
      <c r="V177" s="313"/>
      <c r="W177" s="313"/>
      <c r="X177" s="313"/>
      <c r="Y177" s="313"/>
      <c r="Z177" s="313"/>
      <c r="AA177" s="313"/>
      <c r="AB177" s="313"/>
      <c r="AC177" s="313"/>
      <c r="AD177" s="313"/>
      <c r="AE177" s="313"/>
      <c r="AF177" s="313"/>
      <c r="AG177" s="313"/>
      <c r="AH177" s="313"/>
      <c r="AI177" s="313"/>
      <c r="AJ177" s="313"/>
      <c r="AK177" s="313"/>
      <c r="AL177" s="313"/>
    </row>
    <row r="178" spans="1:38" ht="14.25">
      <c r="A178" s="313"/>
      <c r="B178" s="313"/>
      <c r="C178" s="313"/>
      <c r="D178" s="313"/>
      <c r="E178" s="313"/>
      <c r="F178" s="313"/>
      <c r="G178" s="313"/>
      <c r="H178" s="313"/>
      <c r="I178" s="313"/>
      <c r="J178" s="313"/>
      <c r="K178" s="313"/>
      <c r="L178" s="313"/>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row>
    <row r="179" spans="1:38" ht="14.25">
      <c r="A179" s="313"/>
      <c r="B179" s="313"/>
      <c r="C179" s="313"/>
      <c r="D179" s="313"/>
      <c r="E179" s="313"/>
      <c r="F179" s="313"/>
      <c r="G179" s="313"/>
      <c r="H179" s="313"/>
      <c r="I179" s="313"/>
      <c r="J179" s="313"/>
      <c r="K179" s="313"/>
      <c r="L179" s="313"/>
      <c r="M179" s="313"/>
      <c r="N179" s="313"/>
      <c r="O179" s="313"/>
      <c r="P179" s="313"/>
      <c r="Q179" s="313"/>
      <c r="R179" s="313"/>
      <c r="S179" s="313"/>
      <c r="T179" s="313"/>
      <c r="U179" s="313"/>
      <c r="V179" s="313"/>
      <c r="W179" s="313"/>
      <c r="X179" s="313"/>
      <c r="Y179" s="313"/>
      <c r="Z179" s="313"/>
      <c r="AA179" s="313"/>
      <c r="AB179" s="313"/>
      <c r="AC179" s="313"/>
      <c r="AD179" s="313"/>
      <c r="AE179" s="313"/>
      <c r="AF179" s="313"/>
      <c r="AG179" s="313"/>
      <c r="AH179" s="313"/>
      <c r="AI179" s="313"/>
      <c r="AJ179" s="313"/>
      <c r="AK179" s="313"/>
      <c r="AL179" s="313"/>
    </row>
    <row r="180" spans="1:38" ht="14.25">
      <c r="A180" s="313"/>
      <c r="B180" s="313"/>
      <c r="C180" s="313"/>
      <c r="D180" s="313"/>
      <c r="E180" s="313"/>
      <c r="F180" s="313"/>
      <c r="G180" s="313"/>
      <c r="H180" s="313"/>
      <c r="I180" s="313"/>
      <c r="J180" s="313"/>
      <c r="K180" s="313"/>
      <c r="L180" s="313"/>
      <c r="M180" s="313"/>
      <c r="N180" s="313"/>
      <c r="O180" s="313"/>
      <c r="P180" s="313"/>
      <c r="Q180" s="313"/>
      <c r="R180" s="313"/>
      <c r="S180" s="313"/>
      <c r="T180" s="313"/>
      <c r="U180" s="313"/>
      <c r="V180" s="313"/>
      <c r="W180" s="313"/>
      <c r="X180" s="313"/>
      <c r="Y180" s="313"/>
      <c r="Z180" s="313"/>
      <c r="AA180" s="313"/>
      <c r="AB180" s="313"/>
      <c r="AC180" s="313"/>
      <c r="AD180" s="313"/>
      <c r="AE180" s="313"/>
      <c r="AF180" s="313"/>
      <c r="AG180" s="313"/>
      <c r="AH180" s="313"/>
      <c r="AI180" s="313"/>
      <c r="AJ180" s="313"/>
      <c r="AK180" s="313"/>
      <c r="AL180" s="313"/>
    </row>
    <row r="181" spans="1:38" ht="14.25">
      <c r="A181" s="313"/>
      <c r="B181" s="313"/>
      <c r="C181" s="313"/>
      <c r="D181" s="313"/>
      <c r="E181" s="313"/>
      <c r="F181" s="313"/>
      <c r="G181" s="313"/>
      <c r="H181" s="313"/>
      <c r="I181" s="313"/>
      <c r="J181" s="313"/>
      <c r="K181" s="313"/>
      <c r="L181" s="313"/>
      <c r="M181" s="313"/>
      <c r="N181" s="313"/>
      <c r="O181" s="313"/>
      <c r="P181" s="313"/>
      <c r="Q181" s="313"/>
      <c r="R181" s="313"/>
      <c r="S181" s="313"/>
      <c r="T181" s="313"/>
      <c r="U181" s="313"/>
      <c r="V181" s="313"/>
      <c r="W181" s="313"/>
      <c r="X181" s="313"/>
      <c r="Y181" s="313"/>
      <c r="Z181" s="313"/>
      <c r="AA181" s="313"/>
      <c r="AB181" s="313"/>
      <c r="AC181" s="313"/>
      <c r="AD181" s="313"/>
      <c r="AE181" s="313"/>
      <c r="AF181" s="313"/>
      <c r="AG181" s="313"/>
      <c r="AH181" s="313"/>
      <c r="AI181" s="313"/>
      <c r="AJ181" s="313"/>
      <c r="AK181" s="313"/>
      <c r="AL181" s="313"/>
    </row>
    <row r="182" spans="1:38" ht="14.25">
      <c r="A182" s="313"/>
      <c r="B182" s="313"/>
      <c r="C182" s="313"/>
      <c r="D182" s="313"/>
      <c r="E182" s="313"/>
      <c r="F182" s="313"/>
      <c r="G182" s="313"/>
      <c r="H182" s="313"/>
      <c r="I182" s="313"/>
      <c r="J182" s="313"/>
      <c r="K182" s="313"/>
      <c r="L182" s="313"/>
      <c r="M182" s="313"/>
      <c r="N182" s="313"/>
      <c r="O182" s="313"/>
      <c r="P182" s="313"/>
      <c r="Q182" s="313"/>
      <c r="R182" s="313"/>
      <c r="S182" s="313"/>
      <c r="T182" s="313"/>
      <c r="U182" s="313"/>
      <c r="V182" s="313"/>
      <c r="W182" s="313"/>
      <c r="X182" s="313"/>
      <c r="Y182" s="313"/>
      <c r="Z182" s="313"/>
      <c r="AA182" s="313"/>
      <c r="AB182" s="313"/>
      <c r="AC182" s="313"/>
      <c r="AD182" s="313"/>
      <c r="AE182" s="313"/>
      <c r="AF182" s="313"/>
      <c r="AG182" s="313"/>
      <c r="AH182" s="313"/>
      <c r="AI182" s="313"/>
      <c r="AJ182" s="313"/>
      <c r="AK182" s="313"/>
      <c r="AL182" s="313"/>
    </row>
    <row r="183" spans="1:38" ht="14.25">
      <c r="A183" s="313"/>
      <c r="B183" s="313"/>
      <c r="C183" s="313"/>
      <c r="D183" s="313"/>
      <c r="E183" s="313"/>
      <c r="F183" s="313"/>
      <c r="G183" s="313"/>
      <c r="H183" s="313"/>
      <c r="I183" s="313"/>
      <c r="J183" s="313"/>
      <c r="K183" s="313"/>
      <c r="L183" s="313"/>
      <c r="M183" s="313"/>
      <c r="N183" s="313"/>
      <c r="O183" s="313"/>
      <c r="P183" s="313"/>
      <c r="Q183" s="313"/>
      <c r="R183" s="313"/>
      <c r="S183" s="313"/>
      <c r="T183" s="313"/>
      <c r="U183" s="313"/>
      <c r="V183" s="313"/>
      <c r="W183" s="313"/>
      <c r="X183" s="313"/>
      <c r="Y183" s="313"/>
      <c r="Z183" s="313"/>
      <c r="AA183" s="313"/>
      <c r="AB183" s="313"/>
      <c r="AC183" s="313"/>
      <c r="AD183" s="313"/>
      <c r="AE183" s="313"/>
      <c r="AF183" s="313"/>
      <c r="AG183" s="313"/>
      <c r="AH183" s="313"/>
      <c r="AI183" s="313"/>
      <c r="AJ183" s="313"/>
      <c r="AK183" s="313"/>
      <c r="AL183" s="313"/>
    </row>
    <row r="184" spans="1:38" ht="14.25">
      <c r="A184" s="313"/>
      <c r="B184" s="313"/>
      <c r="C184" s="313"/>
      <c r="D184" s="313"/>
      <c r="E184" s="313"/>
      <c r="F184" s="313"/>
      <c r="G184" s="313"/>
      <c r="H184" s="313"/>
      <c r="I184" s="313"/>
      <c r="J184" s="313"/>
      <c r="K184" s="313"/>
      <c r="L184" s="313"/>
      <c r="M184" s="313"/>
      <c r="N184" s="313"/>
      <c r="O184" s="313"/>
      <c r="P184" s="313"/>
      <c r="Q184" s="313"/>
      <c r="R184" s="313"/>
      <c r="S184" s="313"/>
      <c r="T184" s="313"/>
      <c r="U184" s="313"/>
      <c r="V184" s="313"/>
      <c r="W184" s="313"/>
      <c r="X184" s="313"/>
      <c r="Y184" s="313"/>
      <c r="Z184" s="313"/>
      <c r="AA184" s="313"/>
      <c r="AB184" s="313"/>
      <c r="AC184" s="313"/>
      <c r="AD184" s="313"/>
      <c r="AE184" s="313"/>
      <c r="AF184" s="313"/>
      <c r="AG184" s="313"/>
      <c r="AH184" s="313"/>
      <c r="AI184" s="313"/>
      <c r="AJ184" s="313"/>
      <c r="AK184" s="313"/>
      <c r="AL184" s="313"/>
    </row>
    <row r="185" spans="1:38" ht="14.25">
      <c r="A185" s="313"/>
      <c r="B185" s="313"/>
      <c r="C185" s="313"/>
      <c r="D185" s="313"/>
      <c r="E185" s="313"/>
      <c r="F185" s="313"/>
      <c r="G185" s="313"/>
      <c r="H185" s="313"/>
      <c r="I185" s="313"/>
      <c r="J185" s="313"/>
      <c r="K185" s="313"/>
      <c r="L185" s="313"/>
      <c r="M185" s="313"/>
      <c r="N185" s="313"/>
      <c r="O185" s="313"/>
      <c r="P185" s="313"/>
      <c r="Q185" s="313"/>
      <c r="R185" s="313"/>
      <c r="S185" s="313"/>
      <c r="T185" s="313"/>
      <c r="U185" s="313"/>
      <c r="V185" s="313"/>
      <c r="W185" s="313"/>
      <c r="X185" s="313"/>
      <c r="Y185" s="313"/>
      <c r="Z185" s="313"/>
      <c r="AA185" s="313"/>
      <c r="AB185" s="313"/>
      <c r="AC185" s="313"/>
      <c r="AD185" s="313"/>
      <c r="AE185" s="313"/>
      <c r="AF185" s="313"/>
      <c r="AG185" s="313"/>
      <c r="AH185" s="313"/>
      <c r="AI185" s="313"/>
      <c r="AJ185" s="313"/>
      <c r="AK185" s="313"/>
      <c r="AL185" s="313"/>
    </row>
    <row r="186" spans="1:38" ht="14.25">
      <c r="A186" s="313"/>
      <c r="B186" s="313"/>
      <c r="C186" s="313"/>
      <c r="D186" s="313"/>
      <c r="E186" s="313"/>
      <c r="F186" s="313"/>
      <c r="G186" s="313"/>
      <c r="H186" s="313"/>
      <c r="I186" s="313"/>
      <c r="J186" s="313"/>
      <c r="K186" s="313"/>
      <c r="L186" s="313"/>
      <c r="M186" s="313"/>
      <c r="N186" s="313"/>
      <c r="O186" s="313"/>
      <c r="P186" s="313"/>
      <c r="Q186" s="313"/>
      <c r="R186" s="313"/>
      <c r="S186" s="313"/>
      <c r="T186" s="313"/>
      <c r="U186" s="313"/>
      <c r="V186" s="313"/>
      <c r="W186" s="313"/>
      <c r="X186" s="313"/>
      <c r="Y186" s="313"/>
      <c r="Z186" s="313"/>
      <c r="AA186" s="313"/>
      <c r="AB186" s="313"/>
      <c r="AC186" s="313"/>
      <c r="AD186" s="313"/>
      <c r="AE186" s="313"/>
      <c r="AF186" s="313"/>
      <c r="AG186" s="313"/>
      <c r="AH186" s="313"/>
      <c r="AI186" s="313"/>
      <c r="AJ186" s="313"/>
      <c r="AK186" s="313"/>
      <c r="AL186" s="313"/>
    </row>
    <row r="187" spans="1:38" ht="14.25">
      <c r="A187" s="313"/>
      <c r="B187" s="313"/>
      <c r="C187" s="313"/>
      <c r="D187" s="313"/>
      <c r="E187" s="313"/>
      <c r="F187" s="313"/>
      <c r="G187" s="313"/>
      <c r="H187" s="313"/>
      <c r="I187" s="313"/>
      <c r="J187" s="313"/>
      <c r="K187" s="313"/>
      <c r="L187" s="313"/>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row>
    <row r="188" spans="1:38" ht="14.25">
      <c r="A188" s="313"/>
      <c r="B188" s="313"/>
      <c r="C188" s="313"/>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c r="AK188" s="313"/>
      <c r="AL188" s="313"/>
    </row>
    <row r="189" spans="1:38" ht="14.25">
      <c r="A189" s="313"/>
      <c r="B189" s="313"/>
      <c r="C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13"/>
    </row>
    <row r="190" spans="1:38" ht="14.25">
      <c r="A190" s="313"/>
      <c r="B190" s="313"/>
      <c r="C190" s="313"/>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row>
    <row r="191" spans="1:38" ht="14.25">
      <c r="A191" s="313"/>
      <c r="B191" s="313"/>
      <c r="C191" s="313"/>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c r="AE191" s="313"/>
      <c r="AF191" s="313"/>
      <c r="AG191" s="313"/>
      <c r="AH191" s="313"/>
      <c r="AI191" s="313"/>
      <c r="AJ191" s="313"/>
      <c r="AK191" s="313"/>
      <c r="AL191" s="313"/>
    </row>
    <row r="192" spans="1:38" ht="14.25">
      <c r="A192" s="313"/>
      <c r="B192" s="313"/>
      <c r="C192" s="313"/>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c r="AJ192" s="313"/>
      <c r="AK192" s="313"/>
      <c r="AL192" s="313"/>
    </row>
    <row r="193" spans="1:38" ht="14.25">
      <c r="A193" s="313"/>
      <c r="B193" s="313"/>
      <c r="C193" s="313"/>
      <c r="D193" s="313"/>
      <c r="E193" s="313"/>
      <c r="F193" s="313"/>
      <c r="G193" s="313"/>
      <c r="H193" s="313"/>
      <c r="I193" s="313"/>
      <c r="J193" s="313"/>
      <c r="K193" s="313"/>
      <c r="L193" s="313"/>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c r="AK193" s="313"/>
      <c r="AL193" s="313"/>
    </row>
    <row r="194" spans="1:38" ht="14.25">
      <c r="A194" s="313"/>
      <c r="B194" s="313"/>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row>
    <row r="195" spans="1:38" ht="14.25">
      <c r="A195" s="313"/>
      <c r="B195" s="313"/>
      <c r="C195" s="313"/>
      <c r="D195" s="313"/>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13"/>
      <c r="AK195" s="313"/>
      <c r="AL195" s="313"/>
    </row>
    <row r="196" spans="1:38" ht="14.25">
      <c r="A196" s="313"/>
      <c r="B196" s="313"/>
      <c r="C196" s="313"/>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c r="AK196" s="313"/>
      <c r="AL196" s="313"/>
    </row>
    <row r="197" spans="1:38" ht="14.25">
      <c r="A197" s="313"/>
      <c r="B197" s="313"/>
      <c r="C197" s="313"/>
      <c r="D197" s="313"/>
      <c r="E197" s="313"/>
      <c r="F197" s="313"/>
      <c r="G197" s="313"/>
      <c r="H197" s="313"/>
      <c r="I197" s="313"/>
      <c r="J197" s="313"/>
      <c r="K197" s="313"/>
      <c r="L197" s="313"/>
      <c r="M197" s="313"/>
      <c r="N197" s="313"/>
      <c r="O197" s="313"/>
      <c r="P197" s="313"/>
      <c r="Q197" s="313"/>
      <c r="R197" s="313"/>
      <c r="S197" s="313"/>
      <c r="T197" s="313"/>
      <c r="U197" s="313"/>
      <c r="V197" s="313"/>
      <c r="W197" s="313"/>
      <c r="X197" s="313"/>
      <c r="Y197" s="313"/>
      <c r="Z197" s="313"/>
      <c r="AA197" s="313"/>
      <c r="AB197" s="313"/>
      <c r="AC197" s="313"/>
      <c r="AD197" s="313"/>
      <c r="AE197" s="313"/>
      <c r="AF197" s="313"/>
      <c r="AG197" s="313"/>
      <c r="AH197" s="313"/>
      <c r="AI197" s="313"/>
      <c r="AJ197" s="313"/>
      <c r="AK197" s="313"/>
      <c r="AL197" s="313"/>
    </row>
    <row r="198" spans="1:38" ht="14.25">
      <c r="A198" s="313"/>
      <c r="B198" s="313"/>
      <c r="C198" s="313"/>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c r="AK198" s="313"/>
      <c r="AL198" s="313"/>
    </row>
    <row r="199" spans="1:38" ht="14.25">
      <c r="A199" s="313"/>
      <c r="B199" s="313"/>
      <c r="C199" s="313"/>
      <c r="D199" s="313"/>
      <c r="E199" s="313"/>
      <c r="F199" s="313"/>
      <c r="G199" s="313"/>
      <c r="H199" s="313"/>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c r="AK199" s="313"/>
      <c r="AL199" s="313"/>
    </row>
    <row r="200" spans="1:38" ht="14.25">
      <c r="A200" s="313"/>
      <c r="B200" s="313"/>
      <c r="C200" s="313"/>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c r="AK200" s="313"/>
      <c r="AL200" s="313"/>
    </row>
    <row r="201" spans="1:38" ht="14.25">
      <c r="A201" s="313"/>
      <c r="B201" s="313"/>
      <c r="C201" s="313"/>
      <c r="D201" s="313"/>
      <c r="E201" s="313"/>
      <c r="F201" s="313"/>
      <c r="G201" s="313"/>
      <c r="H201" s="313"/>
      <c r="I201" s="313"/>
      <c r="J201" s="313"/>
      <c r="K201" s="313"/>
      <c r="L201" s="313"/>
      <c r="M201" s="313"/>
      <c r="N201" s="313"/>
      <c r="O201" s="313"/>
      <c r="P201" s="313"/>
      <c r="Q201" s="313"/>
      <c r="R201" s="313"/>
      <c r="S201" s="313"/>
      <c r="T201" s="313"/>
      <c r="U201" s="313"/>
      <c r="V201" s="313"/>
      <c r="W201" s="313"/>
      <c r="X201" s="313"/>
      <c r="Y201" s="313"/>
      <c r="Z201" s="313"/>
      <c r="AA201" s="313"/>
      <c r="AB201" s="313"/>
      <c r="AC201" s="313"/>
      <c r="AD201" s="313"/>
      <c r="AE201" s="313"/>
      <c r="AF201" s="313"/>
      <c r="AG201" s="313"/>
      <c r="AH201" s="313"/>
      <c r="AI201" s="313"/>
      <c r="AJ201" s="313"/>
      <c r="AK201" s="313"/>
      <c r="AL201" s="313"/>
    </row>
    <row r="202" spans="1:38" ht="14.25">
      <c r="A202" s="313"/>
      <c r="B202" s="313"/>
      <c r="C202" s="313"/>
      <c r="D202" s="313"/>
      <c r="E202" s="313"/>
      <c r="F202" s="313"/>
      <c r="G202" s="313"/>
      <c r="H202" s="313"/>
      <c r="I202" s="313"/>
      <c r="J202" s="313"/>
      <c r="K202" s="313"/>
      <c r="L202" s="313"/>
      <c r="M202" s="313"/>
      <c r="N202" s="313"/>
      <c r="O202" s="313"/>
      <c r="P202" s="313"/>
      <c r="Q202" s="313"/>
      <c r="R202" s="313"/>
      <c r="S202" s="313"/>
      <c r="T202" s="313"/>
      <c r="U202" s="313"/>
      <c r="V202" s="313"/>
      <c r="W202" s="313"/>
      <c r="X202" s="313"/>
      <c r="Y202" s="313"/>
      <c r="Z202" s="313"/>
      <c r="AA202" s="313"/>
      <c r="AB202" s="313"/>
      <c r="AC202" s="313"/>
      <c r="AD202" s="313"/>
      <c r="AE202" s="313"/>
      <c r="AF202" s="313"/>
      <c r="AG202" s="313"/>
      <c r="AH202" s="313"/>
      <c r="AI202" s="313"/>
      <c r="AJ202" s="313"/>
      <c r="AK202" s="313"/>
      <c r="AL202" s="313"/>
    </row>
    <row r="203" spans="1:38" ht="14.25">
      <c r="A203" s="313"/>
      <c r="B203" s="313"/>
      <c r="C203" s="313"/>
      <c r="D203" s="313"/>
      <c r="E203" s="313"/>
      <c r="F203" s="313"/>
      <c r="G203" s="313"/>
      <c r="H203" s="313"/>
      <c r="I203" s="313"/>
      <c r="J203" s="313"/>
      <c r="K203" s="313"/>
      <c r="L203" s="313"/>
      <c r="M203" s="313"/>
      <c r="N203" s="313"/>
      <c r="O203" s="313"/>
      <c r="P203" s="313"/>
      <c r="Q203" s="313"/>
      <c r="R203" s="313"/>
      <c r="S203" s="313"/>
      <c r="T203" s="313"/>
      <c r="U203" s="313"/>
      <c r="V203" s="313"/>
      <c r="W203" s="313"/>
      <c r="X203" s="313"/>
      <c r="Y203" s="313"/>
      <c r="Z203" s="313"/>
      <c r="AA203" s="313"/>
      <c r="AB203" s="313"/>
      <c r="AC203" s="313"/>
      <c r="AD203" s="313"/>
      <c r="AE203" s="313"/>
      <c r="AF203" s="313"/>
      <c r="AG203" s="313"/>
      <c r="AH203" s="313"/>
      <c r="AI203" s="313"/>
      <c r="AJ203" s="313"/>
      <c r="AK203" s="313"/>
      <c r="AL203" s="313"/>
    </row>
    <row r="204" spans="1:38" ht="14.25">
      <c r="A204" s="313"/>
      <c r="B204" s="313"/>
      <c r="C204" s="313"/>
      <c r="D204" s="313"/>
      <c r="E204" s="313"/>
      <c r="F204" s="313"/>
      <c r="G204" s="313"/>
      <c r="H204" s="313"/>
      <c r="I204" s="313"/>
      <c r="J204" s="313"/>
      <c r="K204" s="313"/>
      <c r="L204" s="313"/>
      <c r="M204" s="313"/>
      <c r="N204" s="313"/>
      <c r="O204" s="313"/>
      <c r="P204" s="313"/>
      <c r="Q204" s="313"/>
      <c r="R204" s="313"/>
      <c r="S204" s="313"/>
      <c r="T204" s="313"/>
      <c r="U204" s="313"/>
      <c r="V204" s="313"/>
      <c r="W204" s="313"/>
      <c r="X204" s="313"/>
      <c r="Y204" s="313"/>
      <c r="Z204" s="313"/>
      <c r="AA204" s="313"/>
      <c r="AB204" s="313"/>
      <c r="AC204" s="313"/>
      <c r="AD204" s="313"/>
      <c r="AE204" s="313"/>
      <c r="AF204" s="313"/>
      <c r="AG204" s="313"/>
      <c r="AH204" s="313"/>
      <c r="AI204" s="313"/>
      <c r="AJ204" s="313"/>
      <c r="AK204" s="313"/>
      <c r="AL204" s="313"/>
    </row>
    <row r="205" spans="1:38" ht="14.25">
      <c r="A205" s="313"/>
      <c r="B205" s="313"/>
      <c r="C205" s="313"/>
      <c r="D205" s="313"/>
      <c r="E205" s="313"/>
      <c r="F205" s="313"/>
      <c r="G205" s="313"/>
      <c r="H205" s="313"/>
      <c r="I205" s="313"/>
      <c r="J205" s="313"/>
      <c r="K205" s="313"/>
      <c r="L205" s="313"/>
      <c r="M205" s="313"/>
      <c r="N205" s="313"/>
      <c r="O205" s="313"/>
      <c r="P205" s="313"/>
      <c r="Q205" s="313"/>
      <c r="R205" s="313"/>
      <c r="S205" s="313"/>
      <c r="T205" s="313"/>
      <c r="U205" s="313"/>
      <c r="V205" s="313"/>
      <c r="W205" s="313"/>
      <c r="X205" s="313"/>
      <c r="Y205" s="313"/>
      <c r="Z205" s="313"/>
      <c r="AA205" s="313"/>
      <c r="AB205" s="313"/>
      <c r="AC205" s="313"/>
      <c r="AD205" s="313"/>
      <c r="AE205" s="313"/>
      <c r="AF205" s="313"/>
      <c r="AG205" s="313"/>
      <c r="AH205" s="313"/>
      <c r="AI205" s="313"/>
      <c r="AJ205" s="313"/>
      <c r="AK205" s="313"/>
      <c r="AL205" s="313"/>
    </row>
    <row r="206" spans="1:38" ht="14.25">
      <c r="A206" s="313"/>
      <c r="B206" s="313"/>
      <c r="C206" s="313"/>
      <c r="D206" s="313"/>
      <c r="E206" s="313"/>
      <c r="F206" s="313"/>
      <c r="G206" s="313"/>
      <c r="H206" s="313"/>
      <c r="I206" s="313"/>
      <c r="J206" s="313"/>
      <c r="K206" s="313"/>
      <c r="L206" s="313"/>
      <c r="M206" s="313"/>
      <c r="N206" s="313"/>
      <c r="O206" s="313"/>
      <c r="P206" s="313"/>
      <c r="Q206" s="313"/>
      <c r="R206" s="313"/>
      <c r="S206" s="313"/>
      <c r="T206" s="313"/>
      <c r="U206" s="313"/>
      <c r="V206" s="313"/>
      <c r="W206" s="313"/>
      <c r="X206" s="313"/>
      <c r="Y206" s="313"/>
      <c r="Z206" s="313"/>
      <c r="AA206" s="313"/>
      <c r="AB206" s="313"/>
      <c r="AC206" s="313"/>
      <c r="AD206" s="313"/>
      <c r="AE206" s="313"/>
      <c r="AF206" s="313"/>
      <c r="AG206" s="313"/>
      <c r="AH206" s="313"/>
      <c r="AI206" s="313"/>
      <c r="AJ206" s="313"/>
      <c r="AK206" s="313"/>
      <c r="AL206" s="313"/>
    </row>
    <row r="207" spans="1:38" ht="14.25">
      <c r="A207" s="313"/>
      <c r="B207" s="313"/>
      <c r="C207" s="313"/>
      <c r="D207" s="313"/>
      <c r="E207" s="313"/>
      <c r="F207" s="313"/>
      <c r="G207" s="313"/>
      <c r="H207" s="313"/>
      <c r="I207" s="313"/>
      <c r="J207" s="313"/>
      <c r="K207" s="313"/>
      <c r="L207" s="313"/>
      <c r="M207" s="313"/>
      <c r="N207" s="313"/>
      <c r="O207" s="313"/>
      <c r="P207" s="313"/>
      <c r="Q207" s="313"/>
      <c r="R207" s="313"/>
      <c r="S207" s="313"/>
      <c r="T207" s="313"/>
      <c r="U207" s="313"/>
      <c r="V207" s="313"/>
      <c r="W207" s="313"/>
      <c r="X207" s="313"/>
      <c r="Y207" s="313"/>
      <c r="Z207" s="313"/>
      <c r="AA207" s="313"/>
      <c r="AB207" s="313"/>
      <c r="AC207" s="313"/>
      <c r="AD207" s="313"/>
      <c r="AE207" s="313"/>
      <c r="AF207" s="313"/>
      <c r="AG207" s="313"/>
      <c r="AH207" s="313"/>
      <c r="AI207" s="313"/>
      <c r="AJ207" s="313"/>
      <c r="AK207" s="313"/>
      <c r="AL207" s="313"/>
    </row>
    <row r="208" spans="1:38" ht="14.25">
      <c r="A208" s="313"/>
      <c r="B208" s="313"/>
      <c r="C208" s="313"/>
      <c r="D208" s="313"/>
      <c r="E208" s="313"/>
      <c r="F208" s="313"/>
      <c r="G208" s="313"/>
      <c r="H208" s="313"/>
      <c r="I208" s="313"/>
      <c r="J208" s="313"/>
      <c r="K208" s="313"/>
      <c r="L208" s="313"/>
      <c r="M208" s="313"/>
      <c r="N208" s="313"/>
      <c r="O208" s="313"/>
      <c r="P208" s="313"/>
      <c r="Q208" s="313"/>
      <c r="R208" s="313"/>
      <c r="S208" s="313"/>
      <c r="T208" s="313"/>
      <c r="U208" s="313"/>
      <c r="V208" s="313"/>
      <c r="W208" s="313"/>
      <c r="X208" s="313"/>
      <c r="Y208" s="313"/>
      <c r="Z208" s="313"/>
      <c r="AA208" s="313"/>
      <c r="AB208" s="313"/>
      <c r="AC208" s="313"/>
      <c r="AD208" s="313"/>
      <c r="AE208" s="313"/>
      <c r="AF208" s="313"/>
      <c r="AG208" s="313"/>
      <c r="AH208" s="313"/>
      <c r="AI208" s="313"/>
      <c r="AJ208" s="313"/>
      <c r="AK208" s="313"/>
      <c r="AL208" s="313"/>
    </row>
    <row r="209" spans="1:38" ht="14.25">
      <c r="A209" s="313"/>
      <c r="B209" s="313"/>
      <c r="C209" s="313"/>
      <c r="D209" s="313"/>
      <c r="E209" s="313"/>
      <c r="F209" s="313"/>
      <c r="G209" s="313"/>
      <c r="H209" s="313"/>
      <c r="I209" s="313"/>
      <c r="J209" s="313"/>
      <c r="K209" s="313"/>
      <c r="L209" s="313"/>
      <c r="M209" s="313"/>
      <c r="N209" s="313"/>
      <c r="O209" s="313"/>
      <c r="P209" s="313"/>
      <c r="Q209" s="313"/>
      <c r="R209" s="313"/>
      <c r="S209" s="313"/>
      <c r="T209" s="313"/>
      <c r="U209" s="313"/>
      <c r="V209" s="313"/>
      <c r="W209" s="313"/>
      <c r="X209" s="313"/>
      <c r="Y209" s="313"/>
      <c r="Z209" s="313"/>
      <c r="AA209" s="313"/>
      <c r="AB209" s="313"/>
      <c r="AC209" s="313"/>
      <c r="AD209" s="313"/>
      <c r="AE209" s="313"/>
      <c r="AF209" s="313"/>
      <c r="AG209" s="313"/>
      <c r="AH209" s="313"/>
      <c r="AI209" s="313"/>
      <c r="AJ209" s="313"/>
      <c r="AK209" s="313"/>
      <c r="AL209" s="313"/>
    </row>
    <row r="210" spans="1:38" ht="14.25">
      <c r="A210" s="313"/>
      <c r="B210" s="313"/>
      <c r="C210" s="313"/>
      <c r="D210" s="313"/>
      <c r="E210" s="313"/>
      <c r="F210" s="313"/>
      <c r="G210" s="313"/>
      <c r="H210" s="313"/>
      <c r="I210" s="313"/>
      <c r="J210" s="313"/>
      <c r="K210" s="313"/>
      <c r="L210" s="313"/>
      <c r="M210" s="313"/>
      <c r="N210" s="313"/>
      <c r="O210" s="313"/>
      <c r="P210" s="313"/>
      <c r="Q210" s="313"/>
      <c r="R210" s="313"/>
      <c r="S210" s="313"/>
      <c r="T210" s="313"/>
      <c r="U210" s="313"/>
      <c r="V210" s="313"/>
      <c r="W210" s="313"/>
      <c r="X210" s="313"/>
      <c r="Y210" s="313"/>
      <c r="Z210" s="313"/>
      <c r="AA210" s="313"/>
      <c r="AB210" s="313"/>
      <c r="AC210" s="313"/>
      <c r="AD210" s="313"/>
      <c r="AE210" s="313"/>
      <c r="AF210" s="313"/>
      <c r="AG210" s="313"/>
      <c r="AH210" s="313"/>
      <c r="AI210" s="313"/>
      <c r="AJ210" s="313"/>
      <c r="AK210" s="313"/>
      <c r="AL210" s="313"/>
    </row>
    <row r="211" spans="1:38" ht="14.25">
      <c r="A211" s="313"/>
      <c r="B211" s="313"/>
      <c r="C211" s="313"/>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3"/>
      <c r="AC211" s="313"/>
      <c r="AD211" s="313"/>
      <c r="AE211" s="313"/>
      <c r="AF211" s="313"/>
      <c r="AG211" s="313"/>
      <c r="AH211" s="313"/>
      <c r="AI211" s="313"/>
      <c r="AJ211" s="313"/>
      <c r="AK211" s="313"/>
      <c r="AL211" s="313"/>
    </row>
    <row r="212" spans="1:38" ht="14.25">
      <c r="A212" s="313"/>
      <c r="B212" s="313"/>
      <c r="C212" s="313"/>
      <c r="D212" s="313"/>
      <c r="E212" s="313"/>
      <c r="F212" s="313"/>
      <c r="G212" s="313"/>
      <c r="H212" s="313"/>
      <c r="I212" s="313"/>
      <c r="J212" s="313"/>
      <c r="K212" s="313"/>
      <c r="L212" s="313"/>
      <c r="M212" s="313"/>
      <c r="N212" s="313"/>
      <c r="O212" s="313"/>
      <c r="P212" s="313"/>
      <c r="Q212" s="313"/>
      <c r="R212" s="313"/>
      <c r="S212" s="313"/>
      <c r="T212" s="313"/>
      <c r="U212" s="313"/>
      <c r="V212" s="313"/>
      <c r="W212" s="313"/>
      <c r="X212" s="313"/>
      <c r="Y212" s="313"/>
      <c r="Z212" s="313"/>
      <c r="AA212" s="313"/>
      <c r="AB212" s="313"/>
      <c r="AC212" s="313"/>
      <c r="AD212" s="313"/>
      <c r="AE212" s="313"/>
      <c r="AF212" s="313"/>
      <c r="AG212" s="313"/>
      <c r="AH212" s="313"/>
      <c r="AI212" s="313"/>
      <c r="AJ212" s="313"/>
      <c r="AK212" s="313"/>
      <c r="AL212" s="313"/>
    </row>
    <row r="213" spans="1:38" ht="14.25">
      <c r="A213" s="313"/>
      <c r="B213" s="313"/>
      <c r="C213" s="313"/>
      <c r="D213" s="313"/>
      <c r="E213" s="313"/>
      <c r="F213" s="313"/>
      <c r="G213" s="313"/>
      <c r="H213" s="313"/>
      <c r="I213" s="313"/>
      <c r="J213" s="313"/>
      <c r="K213" s="313"/>
      <c r="L213" s="313"/>
      <c r="M213" s="313"/>
      <c r="N213" s="313"/>
      <c r="O213" s="313"/>
      <c r="P213" s="313"/>
      <c r="Q213" s="313"/>
      <c r="R213" s="313"/>
      <c r="S213" s="313"/>
      <c r="T213" s="313"/>
      <c r="U213" s="313"/>
      <c r="V213" s="313"/>
      <c r="W213" s="313"/>
      <c r="X213" s="313"/>
      <c r="Y213" s="313"/>
      <c r="Z213" s="313"/>
      <c r="AA213" s="313"/>
      <c r="AB213" s="313"/>
      <c r="AC213" s="313"/>
      <c r="AD213" s="313"/>
      <c r="AE213" s="313"/>
      <c r="AF213" s="313"/>
      <c r="AG213" s="313"/>
      <c r="AH213" s="313"/>
      <c r="AI213" s="313"/>
      <c r="AJ213" s="313"/>
      <c r="AK213" s="313"/>
      <c r="AL213" s="313"/>
    </row>
    <row r="214" spans="1:38" ht="14.25">
      <c r="A214" s="313"/>
      <c r="B214" s="313"/>
      <c r="C214" s="313"/>
      <c r="D214" s="313"/>
      <c r="E214" s="313"/>
      <c r="F214" s="313"/>
      <c r="G214" s="313"/>
      <c r="H214" s="313"/>
      <c r="I214" s="313"/>
      <c r="J214" s="313"/>
      <c r="K214" s="313"/>
      <c r="L214" s="313"/>
      <c r="M214" s="313"/>
      <c r="N214" s="313"/>
      <c r="O214" s="313"/>
      <c r="P214" s="313"/>
      <c r="Q214" s="313"/>
      <c r="R214" s="313"/>
      <c r="S214" s="313"/>
      <c r="T214" s="313"/>
      <c r="U214" s="313"/>
      <c r="V214" s="313"/>
      <c r="W214" s="313"/>
      <c r="X214" s="313"/>
      <c r="Y214" s="313"/>
      <c r="Z214" s="313"/>
      <c r="AA214" s="313"/>
      <c r="AB214" s="313"/>
      <c r="AC214" s="313"/>
      <c r="AD214" s="313"/>
      <c r="AE214" s="313"/>
      <c r="AF214" s="313"/>
      <c r="AG214" s="313"/>
      <c r="AH214" s="313"/>
      <c r="AI214" s="313"/>
      <c r="AJ214" s="313"/>
      <c r="AK214" s="313"/>
      <c r="AL214" s="313"/>
    </row>
    <row r="215" spans="1:38" ht="14.25">
      <c r="A215" s="313"/>
      <c r="B215" s="313"/>
      <c r="C215" s="313"/>
      <c r="D215" s="313"/>
      <c r="E215" s="313"/>
      <c r="F215" s="313"/>
      <c r="G215" s="313"/>
      <c r="H215" s="313"/>
      <c r="I215" s="313"/>
      <c r="J215" s="313"/>
      <c r="K215" s="313"/>
      <c r="L215" s="313"/>
      <c r="M215" s="313"/>
      <c r="N215" s="313"/>
      <c r="O215" s="313"/>
      <c r="P215" s="313"/>
      <c r="Q215" s="313"/>
      <c r="R215" s="313"/>
      <c r="S215" s="313"/>
      <c r="T215" s="313"/>
      <c r="U215" s="313"/>
      <c r="V215" s="313"/>
      <c r="W215" s="313"/>
      <c r="X215" s="313"/>
      <c r="Y215" s="313"/>
      <c r="Z215" s="313"/>
      <c r="AA215" s="313"/>
      <c r="AB215" s="313"/>
      <c r="AC215" s="313"/>
      <c r="AD215" s="313"/>
      <c r="AE215" s="313"/>
      <c r="AF215" s="313"/>
      <c r="AG215" s="313"/>
      <c r="AH215" s="313"/>
      <c r="AI215" s="313"/>
      <c r="AJ215" s="313"/>
      <c r="AK215" s="313"/>
      <c r="AL215" s="313"/>
    </row>
    <row r="216" spans="1:38" ht="14.25">
      <c r="A216" s="313"/>
      <c r="B216" s="313"/>
      <c r="C216" s="313"/>
      <c r="D216" s="313"/>
      <c r="E216" s="313"/>
      <c r="F216" s="313"/>
      <c r="G216" s="313"/>
      <c r="H216" s="313"/>
      <c r="I216" s="313"/>
      <c r="J216" s="313"/>
      <c r="K216" s="313"/>
      <c r="L216" s="313"/>
      <c r="M216" s="313"/>
      <c r="N216" s="313"/>
      <c r="O216" s="313"/>
      <c r="P216" s="313"/>
      <c r="Q216" s="313"/>
      <c r="R216" s="313"/>
      <c r="S216" s="313"/>
      <c r="T216" s="313"/>
      <c r="U216" s="313"/>
      <c r="V216" s="313"/>
      <c r="W216" s="313"/>
      <c r="X216" s="313"/>
      <c r="Y216" s="313"/>
      <c r="Z216" s="313"/>
      <c r="AA216" s="313"/>
      <c r="AB216" s="313"/>
      <c r="AC216" s="313"/>
      <c r="AD216" s="313"/>
      <c r="AE216" s="313"/>
      <c r="AF216" s="313"/>
      <c r="AG216" s="313"/>
      <c r="AH216" s="313"/>
      <c r="AI216" s="313"/>
      <c r="AJ216" s="313"/>
      <c r="AK216" s="313"/>
      <c r="AL216" s="313"/>
    </row>
    <row r="217" spans="1:38" ht="14.25">
      <c r="A217" s="313"/>
      <c r="B217" s="313"/>
      <c r="C217" s="313"/>
      <c r="D217" s="313"/>
      <c r="E217" s="313"/>
      <c r="F217" s="313"/>
      <c r="G217" s="313"/>
      <c r="H217" s="313"/>
      <c r="I217" s="313"/>
      <c r="J217" s="313"/>
      <c r="K217" s="313"/>
      <c r="L217" s="313"/>
      <c r="M217" s="313"/>
      <c r="N217" s="313"/>
      <c r="O217" s="313"/>
      <c r="P217" s="313"/>
      <c r="Q217" s="313"/>
      <c r="R217" s="313"/>
      <c r="S217" s="313"/>
      <c r="T217" s="313"/>
      <c r="U217" s="313"/>
      <c r="V217" s="313"/>
      <c r="W217" s="313"/>
      <c r="X217" s="313"/>
      <c r="Y217" s="313"/>
      <c r="Z217" s="313"/>
      <c r="AA217" s="313"/>
      <c r="AB217" s="313"/>
      <c r="AC217" s="313"/>
      <c r="AD217" s="313"/>
      <c r="AE217" s="313"/>
      <c r="AF217" s="313"/>
      <c r="AG217" s="313"/>
      <c r="AH217" s="313"/>
      <c r="AI217" s="313"/>
      <c r="AJ217" s="313"/>
      <c r="AK217" s="313"/>
      <c r="AL217" s="313"/>
    </row>
    <row r="218" spans="1:38" ht="14.25">
      <c r="A218" s="313"/>
      <c r="B218" s="313"/>
      <c r="C218" s="313"/>
      <c r="D218" s="313"/>
      <c r="E218" s="313"/>
      <c r="F218" s="313"/>
      <c r="G218" s="313"/>
      <c r="H218" s="313"/>
      <c r="I218" s="313"/>
      <c r="J218" s="313"/>
      <c r="K218" s="313"/>
      <c r="L218" s="313"/>
      <c r="M218" s="313"/>
      <c r="N218" s="313"/>
      <c r="O218" s="313"/>
      <c r="P218" s="313"/>
      <c r="Q218" s="313"/>
      <c r="R218" s="313"/>
      <c r="S218" s="313"/>
      <c r="T218" s="313"/>
      <c r="U218" s="313"/>
      <c r="V218" s="313"/>
      <c r="W218" s="313"/>
      <c r="X218" s="313"/>
      <c r="Y218" s="313"/>
      <c r="Z218" s="313"/>
      <c r="AA218" s="313"/>
      <c r="AB218" s="313"/>
      <c r="AC218" s="313"/>
      <c r="AD218" s="313"/>
      <c r="AE218" s="313"/>
      <c r="AF218" s="313"/>
      <c r="AG218" s="313"/>
      <c r="AH218" s="313"/>
      <c r="AI218" s="313"/>
      <c r="AJ218" s="313"/>
      <c r="AK218" s="313"/>
      <c r="AL218" s="313"/>
    </row>
    <row r="219" spans="1:38" ht="14.25">
      <c r="A219" s="313"/>
      <c r="B219" s="313"/>
      <c r="C219" s="313"/>
      <c r="D219" s="313"/>
      <c r="E219" s="313"/>
      <c r="F219" s="313"/>
      <c r="G219" s="313"/>
      <c r="H219" s="313"/>
      <c r="I219" s="313"/>
      <c r="J219" s="313"/>
      <c r="K219" s="313"/>
      <c r="L219" s="313"/>
      <c r="M219" s="313"/>
      <c r="N219" s="313"/>
      <c r="O219" s="313"/>
      <c r="P219" s="313"/>
      <c r="Q219" s="313"/>
      <c r="R219" s="313"/>
      <c r="S219" s="313"/>
      <c r="T219" s="313"/>
      <c r="U219" s="313"/>
      <c r="V219" s="313"/>
      <c r="W219" s="313"/>
      <c r="X219" s="313"/>
      <c r="Y219" s="313"/>
      <c r="Z219" s="313"/>
      <c r="AA219" s="313"/>
      <c r="AB219" s="313"/>
      <c r="AC219" s="313"/>
      <c r="AD219" s="313"/>
      <c r="AE219" s="313"/>
      <c r="AF219" s="313"/>
      <c r="AG219" s="313"/>
      <c r="AH219" s="313"/>
      <c r="AI219" s="313"/>
      <c r="AJ219" s="313"/>
      <c r="AK219" s="313"/>
      <c r="AL219" s="313"/>
    </row>
    <row r="220" spans="1:38" ht="14.25">
      <c r="A220" s="313"/>
      <c r="B220" s="313"/>
      <c r="C220" s="313"/>
      <c r="D220" s="313"/>
      <c r="E220" s="313"/>
      <c r="F220" s="313"/>
      <c r="G220" s="313"/>
      <c r="H220" s="313"/>
      <c r="I220" s="313"/>
      <c r="J220" s="313"/>
      <c r="K220" s="313"/>
      <c r="L220" s="313"/>
      <c r="M220" s="313"/>
      <c r="N220" s="313"/>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row>
    <row r="221" spans="1:38" ht="14.25">
      <c r="A221" s="313"/>
      <c r="B221" s="313"/>
      <c r="C221" s="313"/>
      <c r="D221" s="313"/>
      <c r="E221" s="313"/>
      <c r="F221" s="313"/>
      <c r="G221" s="313"/>
      <c r="H221" s="313"/>
      <c r="I221" s="313"/>
      <c r="J221" s="313"/>
      <c r="K221" s="313"/>
      <c r="L221" s="313"/>
      <c r="M221" s="313"/>
      <c r="N221" s="313"/>
      <c r="O221" s="313"/>
      <c r="P221" s="313"/>
      <c r="Q221" s="313"/>
      <c r="R221" s="313"/>
      <c r="S221" s="313"/>
      <c r="T221" s="313"/>
      <c r="U221" s="313"/>
      <c r="V221" s="313"/>
      <c r="W221" s="313"/>
      <c r="X221" s="313"/>
      <c r="Y221" s="313"/>
      <c r="Z221" s="313"/>
      <c r="AA221" s="313"/>
      <c r="AB221" s="313"/>
      <c r="AC221" s="313"/>
      <c r="AD221" s="313"/>
      <c r="AE221" s="313"/>
      <c r="AF221" s="313"/>
      <c r="AG221" s="313"/>
      <c r="AH221" s="313"/>
      <c r="AI221" s="313"/>
      <c r="AJ221" s="313"/>
      <c r="AK221" s="313"/>
      <c r="AL221" s="313"/>
    </row>
    <row r="222" spans="1:38" ht="14.25">
      <c r="A222" s="313"/>
      <c r="B222" s="313"/>
      <c r="C222" s="313"/>
      <c r="D222" s="313"/>
      <c r="E222" s="313"/>
      <c r="F222" s="313"/>
      <c r="G222" s="313"/>
      <c r="H222" s="313"/>
      <c r="I222" s="313"/>
      <c r="J222" s="313"/>
      <c r="K222" s="313"/>
      <c r="L222" s="313"/>
      <c r="M222" s="313"/>
      <c r="N222" s="313"/>
      <c r="O222" s="313"/>
      <c r="P222" s="313"/>
      <c r="Q222" s="313"/>
      <c r="R222" s="313"/>
      <c r="S222" s="313"/>
      <c r="T222" s="313"/>
      <c r="U222" s="313"/>
      <c r="V222" s="313"/>
      <c r="W222" s="313"/>
      <c r="X222" s="313"/>
      <c r="Y222" s="313"/>
      <c r="Z222" s="313"/>
      <c r="AA222" s="313"/>
      <c r="AB222" s="313"/>
      <c r="AC222" s="313"/>
      <c r="AD222" s="313"/>
      <c r="AE222" s="313"/>
      <c r="AF222" s="313"/>
      <c r="AG222" s="313"/>
      <c r="AH222" s="313"/>
      <c r="AI222" s="313"/>
      <c r="AJ222" s="313"/>
      <c r="AK222" s="313"/>
      <c r="AL222" s="313"/>
    </row>
    <row r="223" spans="1:38" ht="14.25">
      <c r="A223" s="313"/>
      <c r="B223" s="313"/>
      <c r="C223" s="313"/>
      <c r="D223" s="313"/>
      <c r="E223" s="313"/>
      <c r="F223" s="313"/>
      <c r="G223" s="313"/>
      <c r="H223" s="313"/>
      <c r="I223" s="313"/>
      <c r="J223" s="313"/>
      <c r="K223" s="313"/>
      <c r="L223" s="313"/>
      <c r="M223" s="313"/>
      <c r="N223" s="313"/>
      <c r="O223" s="313"/>
      <c r="P223" s="313"/>
      <c r="Q223" s="313"/>
      <c r="R223" s="313"/>
      <c r="S223" s="313"/>
      <c r="T223" s="313"/>
      <c r="U223" s="313"/>
      <c r="V223" s="313"/>
      <c r="W223" s="313"/>
      <c r="X223" s="313"/>
      <c r="Y223" s="313"/>
      <c r="Z223" s="313"/>
      <c r="AA223" s="313"/>
      <c r="AB223" s="313"/>
      <c r="AC223" s="313"/>
      <c r="AD223" s="313"/>
      <c r="AE223" s="313"/>
      <c r="AF223" s="313"/>
      <c r="AG223" s="313"/>
      <c r="AH223" s="313"/>
      <c r="AI223" s="313"/>
      <c r="AJ223" s="313"/>
      <c r="AK223" s="313"/>
      <c r="AL223" s="313"/>
    </row>
    <row r="224" spans="1:38" ht="14.25">
      <c r="A224" s="313"/>
      <c r="B224" s="313"/>
      <c r="C224" s="313"/>
      <c r="D224" s="313"/>
      <c r="E224" s="313"/>
      <c r="F224" s="313"/>
      <c r="G224" s="313"/>
      <c r="H224" s="313"/>
      <c r="I224" s="313"/>
      <c r="J224" s="313"/>
      <c r="K224" s="313"/>
      <c r="L224" s="313"/>
      <c r="M224" s="313"/>
      <c r="N224" s="313"/>
      <c r="O224" s="313"/>
      <c r="P224" s="313"/>
      <c r="Q224" s="313"/>
      <c r="R224" s="313"/>
      <c r="S224" s="313"/>
      <c r="T224" s="313"/>
      <c r="U224" s="313"/>
      <c r="V224" s="313"/>
      <c r="W224" s="313"/>
      <c r="X224" s="313"/>
      <c r="Y224" s="313"/>
      <c r="Z224" s="313"/>
      <c r="AA224" s="313"/>
      <c r="AB224" s="313"/>
      <c r="AC224" s="313"/>
      <c r="AD224" s="313"/>
      <c r="AE224" s="313"/>
      <c r="AF224" s="313"/>
      <c r="AG224" s="313"/>
      <c r="AH224" s="313"/>
      <c r="AI224" s="313"/>
      <c r="AJ224" s="313"/>
      <c r="AK224" s="313"/>
      <c r="AL224" s="313"/>
    </row>
    <row r="225" spans="1:38" ht="14.25">
      <c r="A225" s="313"/>
      <c r="B225" s="313"/>
      <c r="C225" s="313"/>
      <c r="D225" s="313"/>
      <c r="E225" s="313"/>
      <c r="F225" s="313"/>
      <c r="G225" s="313"/>
      <c r="H225" s="313"/>
      <c r="I225" s="313"/>
      <c r="J225" s="313"/>
      <c r="K225" s="313"/>
      <c r="L225" s="313"/>
      <c r="M225" s="313"/>
      <c r="N225" s="313"/>
      <c r="O225" s="313"/>
      <c r="P225" s="313"/>
      <c r="Q225" s="313"/>
      <c r="R225" s="313"/>
      <c r="S225" s="313"/>
      <c r="T225" s="313"/>
      <c r="U225" s="313"/>
      <c r="V225" s="313"/>
      <c r="W225" s="313"/>
      <c r="X225" s="313"/>
      <c r="Y225" s="313"/>
      <c r="Z225" s="313"/>
      <c r="AA225" s="313"/>
      <c r="AB225" s="313"/>
      <c r="AC225" s="313"/>
      <c r="AD225" s="313"/>
      <c r="AE225" s="313"/>
      <c r="AF225" s="313"/>
      <c r="AG225" s="313"/>
      <c r="AH225" s="313"/>
      <c r="AI225" s="313"/>
      <c r="AJ225" s="313"/>
      <c r="AK225" s="313"/>
      <c r="AL225" s="313"/>
    </row>
    <row r="226" spans="1:38" ht="14.25">
      <c r="A226" s="313"/>
      <c r="B226" s="313"/>
      <c r="C226" s="313"/>
      <c r="D226" s="313"/>
      <c r="E226" s="313"/>
      <c r="F226" s="313"/>
      <c r="G226" s="313"/>
      <c r="H226" s="313"/>
      <c r="I226" s="313"/>
      <c r="J226" s="313"/>
      <c r="K226" s="313"/>
      <c r="L226" s="313"/>
      <c r="M226" s="313"/>
      <c r="N226" s="313"/>
      <c r="O226" s="313"/>
      <c r="P226" s="313"/>
      <c r="Q226" s="313"/>
      <c r="R226" s="313"/>
      <c r="S226" s="313"/>
      <c r="T226" s="313"/>
      <c r="U226" s="313"/>
      <c r="V226" s="313"/>
      <c r="W226" s="313"/>
      <c r="X226" s="313"/>
      <c r="Y226" s="313"/>
      <c r="Z226" s="313"/>
      <c r="AA226" s="313"/>
      <c r="AB226" s="313"/>
      <c r="AC226" s="313"/>
      <c r="AD226" s="313"/>
      <c r="AE226" s="313"/>
      <c r="AF226" s="313"/>
      <c r="AG226" s="313"/>
      <c r="AH226" s="313"/>
      <c r="AI226" s="313"/>
      <c r="AJ226" s="313"/>
      <c r="AK226" s="313"/>
      <c r="AL226" s="313"/>
    </row>
    <row r="227" spans="1:38" ht="14.25">
      <c r="A227" s="313"/>
      <c r="B227" s="313"/>
      <c r="C227" s="313"/>
      <c r="D227" s="313"/>
      <c r="E227" s="313"/>
      <c r="F227" s="313"/>
      <c r="G227" s="313"/>
      <c r="H227" s="313"/>
      <c r="I227" s="313"/>
      <c r="J227" s="313"/>
      <c r="K227" s="313"/>
      <c r="L227" s="313"/>
      <c r="M227" s="313"/>
      <c r="N227" s="313"/>
      <c r="O227" s="313"/>
      <c r="P227" s="313"/>
      <c r="Q227" s="313"/>
      <c r="R227" s="313"/>
      <c r="S227" s="313"/>
      <c r="T227" s="313"/>
      <c r="U227" s="313"/>
      <c r="V227" s="313"/>
      <c r="W227" s="313"/>
      <c r="X227" s="313"/>
      <c r="Y227" s="313"/>
      <c r="Z227" s="313"/>
      <c r="AA227" s="313"/>
      <c r="AB227" s="313"/>
      <c r="AC227" s="313"/>
      <c r="AD227" s="313"/>
      <c r="AE227" s="313"/>
      <c r="AF227" s="313"/>
      <c r="AG227" s="313"/>
      <c r="AH227" s="313"/>
      <c r="AI227" s="313"/>
      <c r="AJ227" s="313"/>
      <c r="AK227" s="313"/>
      <c r="AL227" s="313"/>
    </row>
    <row r="228" spans="1:38" ht="14.25">
      <c r="A228" s="313"/>
      <c r="B228" s="313"/>
      <c r="C228" s="313"/>
      <c r="D228" s="313"/>
      <c r="E228" s="313"/>
      <c r="F228" s="313"/>
      <c r="G228" s="313"/>
      <c r="H228" s="313"/>
      <c r="I228" s="313"/>
      <c r="J228" s="313"/>
      <c r="K228" s="313"/>
      <c r="L228" s="313"/>
      <c r="M228" s="313"/>
      <c r="N228" s="313"/>
      <c r="O228" s="313"/>
      <c r="P228" s="313"/>
      <c r="Q228" s="313"/>
      <c r="R228" s="313"/>
      <c r="S228" s="313"/>
      <c r="T228" s="313"/>
      <c r="U228" s="313"/>
      <c r="V228" s="313"/>
      <c r="W228" s="313"/>
      <c r="X228" s="313"/>
      <c r="Y228" s="313"/>
      <c r="Z228" s="313"/>
      <c r="AA228" s="313"/>
      <c r="AB228" s="313"/>
      <c r="AC228" s="313"/>
      <c r="AD228" s="313"/>
      <c r="AE228" s="313"/>
      <c r="AF228" s="313"/>
      <c r="AG228" s="313"/>
      <c r="AH228" s="313"/>
      <c r="AI228" s="313"/>
      <c r="AJ228" s="313"/>
      <c r="AK228" s="313"/>
      <c r="AL228" s="313"/>
    </row>
    <row r="229" spans="1:38" ht="14.25">
      <c r="A229" s="313"/>
      <c r="B229" s="313"/>
      <c r="C229" s="313"/>
      <c r="D229" s="313"/>
      <c r="E229" s="313"/>
      <c r="F229" s="313"/>
      <c r="G229" s="313"/>
      <c r="H229" s="313"/>
      <c r="I229" s="313"/>
      <c r="J229" s="313"/>
      <c r="K229" s="313"/>
      <c r="L229" s="313"/>
      <c r="M229" s="313"/>
      <c r="N229" s="313"/>
      <c r="O229" s="313"/>
      <c r="P229" s="313"/>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13"/>
    </row>
    <row r="230" spans="1:38" ht="14.25">
      <c r="A230" s="313"/>
      <c r="B230" s="313"/>
      <c r="C230" s="313"/>
      <c r="D230" s="313"/>
      <c r="E230" s="313"/>
      <c r="F230" s="313"/>
      <c r="G230" s="313"/>
      <c r="H230" s="313"/>
      <c r="I230" s="313"/>
      <c r="J230" s="313"/>
      <c r="K230" s="313"/>
      <c r="L230" s="313"/>
      <c r="M230" s="313"/>
      <c r="N230" s="313"/>
      <c r="O230" s="313"/>
      <c r="P230" s="313"/>
      <c r="Q230" s="313"/>
      <c r="R230" s="313"/>
      <c r="S230" s="313"/>
      <c r="T230" s="313"/>
      <c r="U230" s="313"/>
      <c r="V230" s="313"/>
      <c r="W230" s="313"/>
      <c r="X230" s="313"/>
      <c r="Y230" s="313"/>
      <c r="Z230" s="313"/>
      <c r="AA230" s="313"/>
      <c r="AB230" s="313"/>
      <c r="AC230" s="313"/>
      <c r="AD230" s="313"/>
      <c r="AE230" s="313"/>
      <c r="AF230" s="313"/>
      <c r="AG230" s="313"/>
      <c r="AH230" s="313"/>
      <c r="AI230" s="313"/>
      <c r="AJ230" s="313"/>
      <c r="AK230" s="313"/>
      <c r="AL230" s="313"/>
    </row>
    <row r="231" spans="1:38" ht="14.25">
      <c r="A231" s="313"/>
      <c r="B231" s="313"/>
      <c r="C231" s="313"/>
      <c r="D231" s="313"/>
      <c r="E231" s="313"/>
      <c r="F231" s="313"/>
      <c r="G231" s="313"/>
      <c r="H231" s="313"/>
      <c r="I231" s="313"/>
      <c r="J231" s="313"/>
      <c r="K231" s="313"/>
      <c r="L231" s="313"/>
      <c r="M231" s="313"/>
      <c r="N231" s="313"/>
      <c r="O231" s="313"/>
      <c r="P231" s="313"/>
      <c r="Q231" s="313"/>
      <c r="R231" s="313"/>
      <c r="S231" s="313"/>
      <c r="T231" s="313"/>
      <c r="U231" s="313"/>
      <c r="V231" s="313"/>
      <c r="W231" s="313"/>
      <c r="X231" s="313"/>
      <c r="Y231" s="313"/>
      <c r="Z231" s="313"/>
      <c r="AA231" s="313"/>
      <c r="AB231" s="313"/>
      <c r="AC231" s="313"/>
      <c r="AD231" s="313"/>
      <c r="AE231" s="313"/>
      <c r="AF231" s="313"/>
      <c r="AG231" s="313"/>
      <c r="AH231" s="313"/>
      <c r="AI231" s="313"/>
      <c r="AJ231" s="313"/>
      <c r="AK231" s="313"/>
      <c r="AL231" s="313"/>
    </row>
    <row r="232" spans="1:38" ht="14.25">
      <c r="A232" s="313"/>
      <c r="B232" s="313"/>
      <c r="C232" s="313"/>
      <c r="D232" s="313"/>
      <c r="E232" s="313"/>
      <c r="F232" s="313"/>
      <c r="G232" s="313"/>
      <c r="H232" s="313"/>
      <c r="I232" s="313"/>
      <c r="J232" s="313"/>
      <c r="K232" s="313"/>
      <c r="L232" s="313"/>
      <c r="M232" s="313"/>
      <c r="N232" s="313"/>
      <c r="O232" s="313"/>
      <c r="P232" s="313"/>
      <c r="Q232" s="313"/>
      <c r="R232" s="313"/>
      <c r="S232" s="313"/>
      <c r="T232" s="313"/>
      <c r="U232" s="313"/>
      <c r="V232" s="313"/>
      <c r="W232" s="313"/>
      <c r="X232" s="313"/>
      <c r="Y232" s="313"/>
      <c r="Z232" s="313"/>
      <c r="AA232" s="313"/>
      <c r="AB232" s="313"/>
      <c r="AC232" s="313"/>
      <c r="AD232" s="313"/>
      <c r="AE232" s="313"/>
      <c r="AF232" s="313"/>
      <c r="AG232" s="313"/>
      <c r="AH232" s="313"/>
      <c r="AI232" s="313"/>
      <c r="AJ232" s="313"/>
      <c r="AK232" s="313"/>
      <c r="AL232" s="313"/>
    </row>
    <row r="233" spans="1:38" ht="14.25">
      <c r="A233" s="313"/>
      <c r="B233" s="313"/>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row>
    <row r="234" spans="1:38" ht="14.25">
      <c r="A234" s="313"/>
      <c r="B234" s="313"/>
      <c r="C234" s="313"/>
      <c r="D234" s="313"/>
      <c r="E234" s="313"/>
      <c r="F234" s="313"/>
      <c r="G234" s="313"/>
      <c r="H234" s="313"/>
      <c r="I234" s="313"/>
      <c r="J234" s="313"/>
      <c r="K234" s="313"/>
      <c r="L234" s="313"/>
      <c r="M234" s="313"/>
      <c r="N234" s="313"/>
      <c r="O234" s="313"/>
      <c r="P234" s="313"/>
      <c r="Q234" s="313"/>
      <c r="R234" s="313"/>
      <c r="S234" s="313"/>
      <c r="T234" s="313"/>
      <c r="U234" s="313"/>
      <c r="V234" s="313"/>
      <c r="W234" s="313"/>
      <c r="X234" s="313"/>
      <c r="Y234" s="313"/>
      <c r="Z234" s="313"/>
      <c r="AA234" s="313"/>
      <c r="AB234" s="313"/>
      <c r="AC234" s="313"/>
      <c r="AD234" s="313"/>
      <c r="AE234" s="313"/>
      <c r="AF234" s="313"/>
      <c r="AG234" s="313"/>
      <c r="AH234" s="313"/>
      <c r="AI234" s="313"/>
      <c r="AJ234" s="313"/>
      <c r="AK234" s="313"/>
      <c r="AL234" s="313"/>
    </row>
    <row r="235" spans="1:38" ht="14.25">
      <c r="A235" s="313"/>
      <c r="B235" s="313"/>
      <c r="C235" s="313"/>
      <c r="D235" s="313"/>
      <c r="E235" s="313"/>
      <c r="F235" s="313"/>
      <c r="G235" s="313"/>
      <c r="H235" s="313"/>
      <c r="I235" s="313"/>
      <c r="J235" s="313"/>
      <c r="K235" s="313"/>
      <c r="L235" s="313"/>
      <c r="M235" s="313"/>
      <c r="N235" s="313"/>
      <c r="O235" s="313"/>
      <c r="P235" s="313"/>
      <c r="Q235" s="313"/>
      <c r="R235" s="313"/>
      <c r="S235" s="313"/>
      <c r="T235" s="313"/>
      <c r="U235" s="313"/>
      <c r="V235" s="313"/>
      <c r="W235" s="313"/>
      <c r="X235" s="313"/>
      <c r="Y235" s="313"/>
      <c r="Z235" s="313"/>
      <c r="AA235" s="313"/>
      <c r="AB235" s="313"/>
      <c r="AC235" s="313"/>
      <c r="AD235" s="313"/>
      <c r="AE235" s="313"/>
      <c r="AF235" s="313"/>
      <c r="AG235" s="313"/>
      <c r="AH235" s="313"/>
      <c r="AI235" s="313"/>
      <c r="AJ235" s="313"/>
      <c r="AK235" s="313"/>
      <c r="AL235" s="313"/>
    </row>
    <row r="236" spans="1:38" ht="14.25">
      <c r="A236" s="313"/>
      <c r="B236" s="313"/>
      <c r="C236" s="313"/>
      <c r="D236" s="313"/>
      <c r="E236" s="313"/>
      <c r="F236" s="313"/>
      <c r="G236" s="313"/>
      <c r="H236" s="313"/>
      <c r="I236" s="313"/>
      <c r="J236" s="313"/>
      <c r="K236" s="313"/>
      <c r="L236" s="313"/>
      <c r="M236" s="313"/>
      <c r="N236" s="313"/>
      <c r="O236" s="313"/>
      <c r="P236" s="313"/>
      <c r="Q236" s="313"/>
      <c r="R236" s="313"/>
      <c r="S236" s="313"/>
      <c r="T236" s="313"/>
      <c r="U236" s="313"/>
      <c r="V236" s="313"/>
      <c r="W236" s="313"/>
      <c r="X236" s="313"/>
      <c r="Y236" s="313"/>
      <c r="Z236" s="313"/>
      <c r="AA236" s="313"/>
      <c r="AB236" s="313"/>
      <c r="AC236" s="313"/>
      <c r="AD236" s="313"/>
      <c r="AE236" s="313"/>
      <c r="AF236" s="313"/>
      <c r="AG236" s="313"/>
      <c r="AH236" s="313"/>
      <c r="AI236" s="313"/>
      <c r="AJ236" s="313"/>
      <c r="AK236" s="313"/>
      <c r="AL236" s="313"/>
    </row>
    <row r="237" spans="1:38" ht="14.25">
      <c r="A237" s="313"/>
      <c r="B237" s="313"/>
      <c r="C237" s="313"/>
      <c r="D237" s="313"/>
      <c r="E237" s="313"/>
      <c r="F237" s="313"/>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3"/>
    </row>
    <row r="238" spans="1:38" ht="14.25">
      <c r="A238" s="313"/>
      <c r="B238" s="313"/>
      <c r="C238" s="313"/>
      <c r="D238" s="313"/>
      <c r="E238" s="313"/>
      <c r="F238" s="313"/>
      <c r="G238" s="313"/>
      <c r="H238" s="313"/>
      <c r="I238" s="313"/>
      <c r="J238" s="313"/>
      <c r="K238" s="313"/>
      <c r="L238" s="313"/>
      <c r="M238" s="313"/>
      <c r="N238" s="313"/>
      <c r="O238" s="313"/>
      <c r="P238" s="313"/>
      <c r="Q238" s="313"/>
      <c r="R238" s="313"/>
      <c r="S238" s="313"/>
      <c r="T238" s="313"/>
      <c r="U238" s="313"/>
      <c r="V238" s="313"/>
      <c r="W238" s="313"/>
      <c r="X238" s="313"/>
      <c r="Y238" s="313"/>
      <c r="Z238" s="313"/>
      <c r="AA238" s="313"/>
      <c r="AB238" s="313"/>
      <c r="AC238" s="313"/>
      <c r="AD238" s="313"/>
      <c r="AE238" s="313"/>
      <c r="AF238" s="313"/>
      <c r="AG238" s="313"/>
      <c r="AH238" s="313"/>
      <c r="AI238" s="313"/>
      <c r="AJ238" s="313"/>
      <c r="AK238" s="313"/>
      <c r="AL238" s="313"/>
    </row>
    <row r="239" spans="1:38" ht="14.25">
      <c r="A239" s="313"/>
      <c r="B239" s="313"/>
      <c r="C239" s="313"/>
      <c r="D239" s="313"/>
      <c r="E239" s="313"/>
      <c r="F239" s="313"/>
      <c r="G239" s="313"/>
      <c r="H239" s="313"/>
      <c r="I239" s="313"/>
      <c r="J239" s="313"/>
      <c r="K239" s="313"/>
      <c r="L239" s="313"/>
      <c r="M239" s="313"/>
      <c r="N239" s="313"/>
      <c r="O239" s="313"/>
      <c r="P239" s="313"/>
      <c r="Q239" s="313"/>
      <c r="R239" s="313"/>
      <c r="S239" s="313"/>
      <c r="T239" s="313"/>
      <c r="U239" s="313"/>
      <c r="V239" s="313"/>
      <c r="W239" s="313"/>
      <c r="X239" s="313"/>
      <c r="Y239" s="313"/>
      <c r="Z239" s="313"/>
      <c r="AA239" s="313"/>
      <c r="AB239" s="313"/>
      <c r="AC239" s="313"/>
      <c r="AD239" s="313"/>
      <c r="AE239" s="313"/>
      <c r="AF239" s="313"/>
      <c r="AG239" s="313"/>
      <c r="AH239" s="313"/>
      <c r="AI239" s="313"/>
      <c r="AJ239" s="313"/>
      <c r="AK239" s="313"/>
      <c r="AL239" s="313"/>
    </row>
    <row r="240" spans="1:38" ht="14.25">
      <c r="A240" s="313"/>
      <c r="B240" s="313"/>
      <c r="C240" s="313"/>
      <c r="D240" s="313"/>
      <c r="E240" s="313"/>
      <c r="F240" s="313"/>
      <c r="G240" s="313"/>
      <c r="H240" s="313"/>
      <c r="I240" s="313"/>
      <c r="J240" s="313"/>
      <c r="K240" s="313"/>
      <c r="L240" s="313"/>
      <c r="M240" s="313"/>
      <c r="N240" s="313"/>
      <c r="O240" s="313"/>
      <c r="P240" s="313"/>
      <c r="Q240" s="313"/>
      <c r="R240" s="313"/>
      <c r="S240" s="313"/>
      <c r="T240" s="313"/>
      <c r="U240" s="313"/>
      <c r="V240" s="313"/>
      <c r="W240" s="313"/>
      <c r="X240" s="313"/>
      <c r="Y240" s="313"/>
      <c r="Z240" s="313"/>
      <c r="AA240" s="313"/>
      <c r="AB240" s="313"/>
      <c r="AC240" s="313"/>
      <c r="AD240" s="313"/>
      <c r="AE240" s="313"/>
      <c r="AF240" s="313"/>
      <c r="AG240" s="313"/>
      <c r="AH240" s="313"/>
      <c r="AI240" s="313"/>
      <c r="AJ240" s="313"/>
      <c r="AK240" s="313"/>
      <c r="AL240" s="313"/>
    </row>
    <row r="241" spans="1:38" ht="14.25">
      <c r="A241" s="313"/>
      <c r="B241" s="313"/>
      <c r="C241" s="313"/>
      <c r="D241" s="313"/>
      <c r="E241" s="313"/>
      <c r="F241" s="313"/>
      <c r="G241" s="313"/>
      <c r="H241" s="313"/>
      <c r="I241" s="313"/>
      <c r="J241" s="313"/>
      <c r="K241" s="313"/>
      <c r="L241" s="313"/>
      <c r="M241" s="313"/>
      <c r="N241" s="313"/>
      <c r="O241" s="313"/>
      <c r="P241" s="313"/>
      <c r="Q241" s="313"/>
      <c r="R241" s="313"/>
      <c r="S241" s="313"/>
      <c r="T241" s="313"/>
      <c r="U241" s="313"/>
      <c r="V241" s="313"/>
      <c r="W241" s="313"/>
      <c r="X241" s="313"/>
      <c r="Y241" s="313"/>
      <c r="Z241" s="313"/>
      <c r="AA241" s="313"/>
      <c r="AB241" s="313"/>
      <c r="AC241" s="313"/>
      <c r="AD241" s="313"/>
      <c r="AE241" s="313"/>
      <c r="AF241" s="313"/>
      <c r="AG241" s="313"/>
      <c r="AH241" s="313"/>
      <c r="AI241" s="313"/>
      <c r="AJ241" s="313"/>
      <c r="AK241" s="313"/>
      <c r="AL241" s="313"/>
    </row>
    <row r="242" spans="1:38" ht="14.25">
      <c r="A242" s="313"/>
      <c r="B242" s="313"/>
      <c r="C242" s="313"/>
      <c r="D242" s="313"/>
      <c r="E242" s="313"/>
      <c r="F242" s="313"/>
      <c r="G242" s="313"/>
      <c r="H242" s="313"/>
      <c r="I242" s="313"/>
      <c r="J242" s="313"/>
      <c r="K242" s="313"/>
      <c r="L242" s="313"/>
      <c r="M242" s="313"/>
      <c r="N242" s="313"/>
      <c r="O242" s="313"/>
      <c r="P242" s="313"/>
      <c r="Q242" s="313"/>
      <c r="R242" s="313"/>
      <c r="S242" s="313"/>
      <c r="T242" s="313"/>
      <c r="U242" s="313"/>
      <c r="V242" s="313"/>
      <c r="W242" s="313"/>
      <c r="X242" s="313"/>
      <c r="Y242" s="313"/>
      <c r="Z242" s="313"/>
      <c r="AA242" s="313"/>
      <c r="AB242" s="313"/>
      <c r="AC242" s="313"/>
      <c r="AD242" s="313"/>
      <c r="AE242" s="313"/>
      <c r="AF242" s="313"/>
      <c r="AG242" s="313"/>
      <c r="AH242" s="313"/>
      <c r="AI242" s="313"/>
      <c r="AJ242" s="313"/>
      <c r="AK242" s="313"/>
      <c r="AL242" s="313"/>
    </row>
    <row r="243" spans="1:38" ht="14.25">
      <c r="A243" s="313"/>
      <c r="B243" s="313"/>
      <c r="C243" s="313"/>
      <c r="D243" s="313"/>
      <c r="E243" s="313"/>
      <c r="F243" s="313"/>
      <c r="G243" s="313"/>
      <c r="H243" s="313"/>
      <c r="I243" s="313"/>
      <c r="J243" s="313"/>
      <c r="K243" s="313"/>
      <c r="L243" s="313"/>
      <c r="M243" s="313"/>
      <c r="N243" s="313"/>
      <c r="O243" s="313"/>
      <c r="P243" s="313"/>
      <c r="Q243" s="313"/>
      <c r="R243" s="313"/>
      <c r="S243" s="313"/>
      <c r="T243" s="313"/>
      <c r="U243" s="313"/>
      <c r="V243" s="313"/>
      <c r="W243" s="313"/>
      <c r="X243" s="313"/>
      <c r="Y243" s="313"/>
      <c r="Z243" s="313"/>
      <c r="AA243" s="313"/>
      <c r="AB243" s="313"/>
      <c r="AC243" s="313"/>
      <c r="AD243" s="313"/>
      <c r="AE243" s="313"/>
      <c r="AF243" s="313"/>
      <c r="AG243" s="313"/>
      <c r="AH243" s="313"/>
      <c r="AI243" s="313"/>
      <c r="AJ243" s="313"/>
      <c r="AK243" s="313"/>
      <c r="AL243" s="313"/>
    </row>
    <row r="244" spans="1:38" ht="14.25">
      <c r="A244" s="313"/>
      <c r="B244" s="313"/>
      <c r="C244" s="313"/>
      <c r="D244" s="313"/>
      <c r="E244" s="313"/>
      <c r="F244" s="313"/>
      <c r="G244" s="313"/>
      <c r="H244" s="313"/>
      <c r="I244" s="313"/>
      <c r="J244" s="313"/>
      <c r="K244" s="313"/>
      <c r="L244" s="313"/>
      <c r="M244" s="313"/>
      <c r="N244" s="313"/>
      <c r="O244" s="313"/>
      <c r="P244" s="313"/>
      <c r="Q244" s="313"/>
      <c r="R244" s="313"/>
      <c r="S244" s="313"/>
      <c r="T244" s="313"/>
      <c r="U244" s="313"/>
      <c r="V244" s="313"/>
      <c r="W244" s="313"/>
      <c r="X244" s="313"/>
      <c r="Y244" s="313"/>
      <c r="Z244" s="313"/>
      <c r="AA244" s="313"/>
      <c r="AB244" s="313"/>
      <c r="AC244" s="313"/>
      <c r="AD244" s="313"/>
      <c r="AE244" s="313"/>
      <c r="AF244" s="313"/>
      <c r="AG244" s="313"/>
      <c r="AH244" s="313"/>
      <c r="AI244" s="313"/>
      <c r="AJ244" s="313"/>
      <c r="AK244" s="313"/>
      <c r="AL244" s="313"/>
    </row>
    <row r="245" spans="1:38" ht="14.25">
      <c r="A245" s="313"/>
      <c r="B245" s="313"/>
      <c r="C245" s="313"/>
      <c r="D245" s="313"/>
      <c r="E245" s="313"/>
      <c r="F245" s="313"/>
      <c r="G245" s="313"/>
      <c r="H245" s="313"/>
      <c r="I245" s="313"/>
      <c r="J245" s="313"/>
      <c r="K245" s="313"/>
      <c r="L245" s="313"/>
      <c r="M245" s="313"/>
      <c r="N245" s="313"/>
      <c r="O245" s="313"/>
      <c r="P245" s="313"/>
      <c r="Q245" s="313"/>
      <c r="R245" s="313"/>
      <c r="S245" s="313"/>
      <c r="T245" s="313"/>
      <c r="U245" s="313"/>
      <c r="V245" s="313"/>
      <c r="W245" s="313"/>
      <c r="X245" s="313"/>
      <c r="Y245" s="313"/>
      <c r="Z245" s="313"/>
      <c r="AA245" s="313"/>
      <c r="AB245" s="313"/>
      <c r="AC245" s="313"/>
      <c r="AD245" s="313"/>
      <c r="AE245" s="313"/>
      <c r="AF245" s="313"/>
      <c r="AG245" s="313"/>
      <c r="AH245" s="313"/>
      <c r="AI245" s="313"/>
      <c r="AJ245" s="313"/>
      <c r="AK245" s="313"/>
      <c r="AL245" s="313"/>
    </row>
    <row r="246" spans="1:38" ht="14.25">
      <c r="A246" s="313"/>
      <c r="B246" s="313"/>
      <c r="C246" s="313"/>
      <c r="D246" s="313"/>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c r="AL246" s="313"/>
    </row>
    <row r="247" spans="1:38" ht="14.25">
      <c r="A247" s="313"/>
      <c r="B247" s="313"/>
      <c r="C247" s="313"/>
      <c r="D247" s="313"/>
      <c r="E247" s="313"/>
      <c r="F247" s="313"/>
      <c r="G247" s="313"/>
      <c r="H247" s="313"/>
      <c r="I247" s="313"/>
      <c r="J247" s="313"/>
      <c r="K247" s="313"/>
      <c r="L247" s="313"/>
      <c r="M247" s="313"/>
      <c r="N247" s="313"/>
      <c r="O247" s="313"/>
      <c r="P247" s="313"/>
      <c r="Q247" s="313"/>
      <c r="R247" s="313"/>
      <c r="S247" s="313"/>
      <c r="T247" s="313"/>
      <c r="U247" s="313"/>
      <c r="V247" s="313"/>
      <c r="W247" s="313"/>
      <c r="X247" s="313"/>
      <c r="Y247" s="313"/>
      <c r="Z247" s="313"/>
      <c r="AA247" s="313"/>
      <c r="AB247" s="313"/>
      <c r="AC247" s="313"/>
      <c r="AD247" s="313"/>
      <c r="AE247" s="313"/>
      <c r="AF247" s="313"/>
      <c r="AG247" s="313"/>
      <c r="AH247" s="313"/>
      <c r="AI247" s="313"/>
      <c r="AJ247" s="313"/>
      <c r="AK247" s="313"/>
      <c r="AL247" s="313"/>
    </row>
    <row r="248" spans="1:38" ht="14.25">
      <c r="A248" s="313"/>
      <c r="B248" s="313"/>
      <c r="C248" s="313"/>
      <c r="D248" s="313"/>
      <c r="E248" s="313"/>
      <c r="F248" s="313"/>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E248" s="313"/>
      <c r="AF248" s="313"/>
      <c r="AG248" s="313"/>
      <c r="AH248" s="313"/>
      <c r="AI248" s="313"/>
      <c r="AJ248" s="313"/>
      <c r="AK248" s="313"/>
      <c r="AL248" s="313"/>
    </row>
    <row r="249" spans="1:38" ht="14.25">
      <c r="A249" s="313"/>
      <c r="B249" s="313"/>
      <c r="C249" s="313"/>
      <c r="D249" s="313"/>
      <c r="E249" s="313"/>
      <c r="F249" s="313"/>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c r="AE249" s="313"/>
      <c r="AF249" s="313"/>
      <c r="AG249" s="313"/>
      <c r="AH249" s="313"/>
      <c r="AI249" s="313"/>
      <c r="AJ249" s="313"/>
      <c r="AK249" s="313"/>
      <c r="AL249" s="313"/>
    </row>
    <row r="250" spans="1:38" ht="14.25">
      <c r="A250" s="313"/>
      <c r="B250" s="313"/>
      <c r="C250" s="313"/>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E250" s="313"/>
      <c r="AF250" s="313"/>
      <c r="AG250" s="313"/>
      <c r="AH250" s="313"/>
      <c r="AI250" s="313"/>
      <c r="AJ250" s="313"/>
      <c r="AK250" s="313"/>
      <c r="AL250" s="313"/>
    </row>
    <row r="251" spans="1:38" ht="14.25">
      <c r="A251" s="313"/>
      <c r="B251" s="313"/>
      <c r="C251" s="313"/>
      <c r="D251" s="313"/>
      <c r="E251" s="313"/>
      <c r="F251" s="313"/>
      <c r="G251" s="313"/>
      <c r="H251" s="313"/>
      <c r="I251" s="313"/>
      <c r="J251" s="313"/>
      <c r="K251" s="313"/>
      <c r="L251" s="313"/>
      <c r="M251" s="313"/>
      <c r="N251" s="313"/>
      <c r="O251" s="313"/>
      <c r="P251" s="313"/>
      <c r="Q251" s="313"/>
      <c r="R251" s="313"/>
      <c r="S251" s="313"/>
      <c r="T251" s="313"/>
      <c r="U251" s="313"/>
      <c r="V251" s="313"/>
      <c r="W251" s="313"/>
      <c r="X251" s="313"/>
      <c r="Y251" s="313"/>
      <c r="Z251" s="313"/>
      <c r="AA251" s="313"/>
      <c r="AB251" s="313"/>
      <c r="AC251" s="313"/>
      <c r="AD251" s="313"/>
      <c r="AE251" s="313"/>
      <c r="AF251" s="313"/>
      <c r="AG251" s="313"/>
      <c r="AH251" s="313"/>
      <c r="AI251" s="313"/>
      <c r="AJ251" s="313"/>
      <c r="AK251" s="313"/>
      <c r="AL251" s="313"/>
    </row>
    <row r="252" spans="1:38" ht="14.25">
      <c r="A252" s="313"/>
      <c r="B252" s="313"/>
      <c r="C252" s="313"/>
      <c r="D252" s="313"/>
      <c r="E252" s="313"/>
      <c r="F252" s="313"/>
      <c r="G252" s="313"/>
      <c r="H252" s="313"/>
      <c r="I252" s="313"/>
      <c r="J252" s="313"/>
      <c r="K252" s="313"/>
      <c r="L252" s="313"/>
      <c r="M252" s="313"/>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c r="AJ252" s="313"/>
      <c r="AK252" s="313"/>
      <c r="AL252" s="313"/>
    </row>
    <row r="253" spans="1:38" ht="14.25">
      <c r="A253" s="313"/>
      <c r="B253" s="313"/>
      <c r="C253" s="313"/>
      <c r="D253" s="313"/>
      <c r="E253" s="313"/>
      <c r="F253" s="313"/>
      <c r="G253" s="313"/>
      <c r="H253" s="313"/>
      <c r="I253" s="313"/>
      <c r="J253" s="313"/>
      <c r="K253" s="313"/>
      <c r="L253" s="313"/>
      <c r="M253" s="313"/>
      <c r="N253" s="313"/>
      <c r="O253" s="313"/>
      <c r="P253" s="313"/>
      <c r="Q253" s="313"/>
      <c r="R253" s="313"/>
      <c r="S253" s="313"/>
      <c r="T253" s="313"/>
      <c r="U253" s="313"/>
      <c r="V253" s="313"/>
      <c r="W253" s="313"/>
      <c r="X253" s="313"/>
      <c r="Y253" s="313"/>
      <c r="Z253" s="313"/>
      <c r="AA253" s="313"/>
      <c r="AB253" s="313"/>
      <c r="AC253" s="313"/>
      <c r="AD253" s="313"/>
      <c r="AE253" s="313"/>
      <c r="AF253" s="313"/>
      <c r="AG253" s="313"/>
      <c r="AH253" s="313"/>
      <c r="AI253" s="313"/>
      <c r="AJ253" s="313"/>
      <c r="AK253" s="313"/>
      <c r="AL253" s="313"/>
    </row>
    <row r="254" spans="1:38" ht="14.25">
      <c r="A254" s="313"/>
      <c r="B254" s="313"/>
      <c r="C254" s="313"/>
      <c r="D254" s="313"/>
      <c r="E254" s="313"/>
      <c r="F254" s="313"/>
      <c r="G254" s="313"/>
      <c r="H254" s="313"/>
      <c r="I254" s="313"/>
      <c r="J254" s="313"/>
      <c r="K254" s="313"/>
      <c r="L254" s="313"/>
      <c r="M254" s="313"/>
      <c r="N254" s="313"/>
      <c r="O254" s="313"/>
      <c r="P254" s="313"/>
      <c r="Q254" s="313"/>
      <c r="R254" s="313"/>
      <c r="S254" s="313"/>
      <c r="T254" s="313"/>
      <c r="U254" s="313"/>
      <c r="V254" s="313"/>
      <c r="W254" s="313"/>
      <c r="X254" s="313"/>
      <c r="Y254" s="313"/>
      <c r="Z254" s="313"/>
      <c r="AA254" s="313"/>
      <c r="AB254" s="313"/>
      <c r="AC254" s="313"/>
      <c r="AD254" s="313"/>
      <c r="AE254" s="313"/>
      <c r="AF254" s="313"/>
      <c r="AG254" s="313"/>
      <c r="AH254" s="313"/>
      <c r="AI254" s="313"/>
      <c r="AJ254" s="313"/>
      <c r="AK254" s="313"/>
      <c r="AL254" s="313"/>
    </row>
    <row r="255" spans="1:38" ht="14.25">
      <c r="A255" s="313"/>
      <c r="B255" s="313"/>
      <c r="C255" s="313"/>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E255" s="313"/>
      <c r="AF255" s="313"/>
      <c r="AG255" s="313"/>
      <c r="AH255" s="313"/>
      <c r="AI255" s="313"/>
      <c r="AJ255" s="313"/>
      <c r="AK255" s="313"/>
      <c r="AL255" s="313"/>
    </row>
    <row r="256" spans="1:38" ht="14.25">
      <c r="A256" s="313"/>
      <c r="B256" s="313"/>
      <c r="C256" s="313"/>
      <c r="D256" s="313"/>
      <c r="E256" s="313"/>
      <c r="F256" s="313"/>
      <c r="G256" s="313"/>
      <c r="H256" s="313"/>
      <c r="I256" s="313"/>
      <c r="J256" s="313"/>
      <c r="K256" s="313"/>
      <c r="L256" s="313"/>
      <c r="M256" s="313"/>
      <c r="N256" s="313"/>
      <c r="O256" s="313"/>
      <c r="P256" s="313"/>
      <c r="Q256" s="313"/>
      <c r="R256" s="313"/>
      <c r="S256" s="313"/>
      <c r="T256" s="313"/>
      <c r="U256" s="313"/>
      <c r="V256" s="313"/>
      <c r="W256" s="313"/>
      <c r="X256" s="313"/>
      <c r="Y256" s="313"/>
      <c r="Z256" s="313"/>
      <c r="AA256" s="313"/>
      <c r="AB256" s="313"/>
      <c r="AC256" s="313"/>
      <c r="AD256" s="313"/>
      <c r="AE256" s="313"/>
      <c r="AF256" s="313"/>
      <c r="AG256" s="313"/>
      <c r="AH256" s="313"/>
      <c r="AI256" s="313"/>
      <c r="AJ256" s="313"/>
      <c r="AK256" s="313"/>
      <c r="AL256" s="313"/>
    </row>
    <row r="257" spans="1:38" ht="14.25">
      <c r="A257" s="313"/>
      <c r="B257" s="313"/>
      <c r="C257" s="313"/>
      <c r="D257" s="313"/>
      <c r="E257" s="313"/>
      <c r="F257" s="313"/>
      <c r="G257" s="313"/>
      <c r="H257" s="313"/>
      <c r="I257" s="313"/>
      <c r="J257" s="313"/>
      <c r="K257" s="313"/>
      <c r="L257" s="313"/>
      <c r="M257" s="313"/>
      <c r="N257" s="313"/>
      <c r="O257" s="313"/>
      <c r="P257" s="313"/>
      <c r="Q257" s="313"/>
      <c r="R257" s="313"/>
      <c r="S257" s="313"/>
      <c r="T257" s="313"/>
      <c r="U257" s="313"/>
      <c r="V257" s="313"/>
      <c r="W257" s="313"/>
      <c r="X257" s="313"/>
      <c r="Y257" s="313"/>
      <c r="Z257" s="313"/>
      <c r="AA257" s="313"/>
      <c r="AB257" s="313"/>
      <c r="AC257" s="313"/>
      <c r="AD257" s="313"/>
      <c r="AE257" s="313"/>
      <c r="AF257" s="313"/>
      <c r="AG257" s="313"/>
      <c r="AH257" s="313"/>
      <c r="AI257" s="313"/>
      <c r="AJ257" s="313"/>
      <c r="AK257" s="313"/>
      <c r="AL257" s="313"/>
    </row>
    <row r="258" spans="1:38" ht="14.25">
      <c r="A258" s="313"/>
      <c r="B258" s="313"/>
      <c r="C258" s="313"/>
      <c r="D258" s="313"/>
      <c r="E258" s="313"/>
      <c r="F258" s="313"/>
      <c r="G258" s="313"/>
      <c r="H258" s="313"/>
      <c r="I258" s="313"/>
      <c r="J258" s="313"/>
      <c r="K258" s="313"/>
      <c r="L258" s="313"/>
      <c r="M258" s="313"/>
      <c r="N258" s="313"/>
      <c r="O258" s="313"/>
      <c r="P258" s="313"/>
      <c r="Q258" s="313"/>
      <c r="R258" s="313"/>
      <c r="S258" s="313"/>
      <c r="T258" s="313"/>
      <c r="U258" s="313"/>
      <c r="V258" s="313"/>
      <c r="W258" s="313"/>
      <c r="X258" s="313"/>
      <c r="Y258" s="313"/>
      <c r="Z258" s="313"/>
      <c r="AA258" s="313"/>
      <c r="AB258" s="313"/>
      <c r="AC258" s="313"/>
      <c r="AD258" s="313"/>
      <c r="AE258" s="313"/>
      <c r="AF258" s="313"/>
      <c r="AG258" s="313"/>
      <c r="AH258" s="313"/>
      <c r="AI258" s="313"/>
      <c r="AJ258" s="313"/>
      <c r="AK258" s="313"/>
      <c r="AL258" s="313"/>
    </row>
    <row r="259" spans="1:38" ht="14.25">
      <c r="A259" s="313"/>
      <c r="B259" s="313"/>
      <c r="C259" s="313"/>
      <c r="D259" s="313"/>
      <c r="E259" s="313"/>
      <c r="F259" s="313"/>
      <c r="G259" s="313"/>
      <c r="H259" s="313"/>
      <c r="I259" s="313"/>
      <c r="J259" s="313"/>
      <c r="K259" s="313"/>
      <c r="L259" s="313"/>
      <c r="M259" s="313"/>
      <c r="N259" s="313"/>
      <c r="O259" s="313"/>
      <c r="P259" s="313"/>
      <c r="Q259" s="313"/>
      <c r="R259" s="313"/>
      <c r="S259" s="313"/>
      <c r="T259" s="313"/>
      <c r="U259" s="313"/>
      <c r="V259" s="313"/>
      <c r="W259" s="313"/>
      <c r="X259" s="313"/>
      <c r="Y259" s="313"/>
      <c r="Z259" s="313"/>
      <c r="AA259" s="313"/>
      <c r="AB259" s="313"/>
      <c r="AC259" s="313"/>
      <c r="AD259" s="313"/>
      <c r="AE259" s="313"/>
      <c r="AF259" s="313"/>
      <c r="AG259" s="313"/>
      <c r="AH259" s="313"/>
      <c r="AI259" s="313"/>
      <c r="AJ259" s="313"/>
      <c r="AK259" s="313"/>
      <c r="AL259" s="313"/>
    </row>
    <row r="260" spans="1:38" ht="14.25">
      <c r="A260" s="313"/>
      <c r="B260" s="313"/>
      <c r="C260" s="313"/>
      <c r="D260" s="313"/>
      <c r="E260" s="313"/>
      <c r="F260" s="313"/>
      <c r="G260" s="313"/>
      <c r="H260" s="313"/>
      <c r="I260" s="313"/>
      <c r="J260" s="313"/>
      <c r="K260" s="313"/>
      <c r="L260" s="313"/>
      <c r="M260" s="313"/>
      <c r="N260" s="313"/>
      <c r="O260" s="313"/>
      <c r="P260" s="313"/>
      <c r="Q260" s="313"/>
      <c r="R260" s="313"/>
      <c r="S260" s="313"/>
      <c r="T260" s="313"/>
      <c r="U260" s="313"/>
      <c r="V260" s="313"/>
      <c r="W260" s="313"/>
      <c r="X260" s="313"/>
      <c r="Y260" s="313"/>
      <c r="Z260" s="313"/>
      <c r="AA260" s="313"/>
      <c r="AB260" s="313"/>
      <c r="AC260" s="313"/>
      <c r="AD260" s="313"/>
      <c r="AE260" s="313"/>
      <c r="AF260" s="313"/>
      <c r="AG260" s="313"/>
      <c r="AH260" s="313"/>
      <c r="AI260" s="313"/>
      <c r="AJ260" s="313"/>
      <c r="AK260" s="313"/>
      <c r="AL260" s="313"/>
    </row>
    <row r="261" spans="1:38" ht="14.25">
      <c r="A261" s="313"/>
      <c r="B261" s="313"/>
      <c r="C261" s="313"/>
      <c r="D261" s="313"/>
      <c r="E261" s="313"/>
      <c r="F261" s="313"/>
      <c r="G261" s="313"/>
      <c r="H261" s="313"/>
      <c r="I261" s="313"/>
      <c r="J261" s="313"/>
      <c r="K261" s="313"/>
      <c r="L261" s="313"/>
      <c r="M261" s="313"/>
      <c r="N261" s="313"/>
      <c r="O261" s="313"/>
      <c r="P261" s="313"/>
      <c r="Q261" s="313"/>
      <c r="R261" s="313"/>
      <c r="S261" s="313"/>
      <c r="T261" s="313"/>
      <c r="U261" s="313"/>
      <c r="V261" s="313"/>
      <c r="W261" s="313"/>
      <c r="X261" s="313"/>
      <c r="Y261" s="313"/>
      <c r="Z261" s="313"/>
      <c r="AA261" s="313"/>
      <c r="AB261" s="313"/>
      <c r="AC261" s="313"/>
      <c r="AD261" s="313"/>
      <c r="AE261" s="313"/>
      <c r="AF261" s="313"/>
      <c r="AG261" s="313"/>
      <c r="AH261" s="313"/>
      <c r="AI261" s="313"/>
      <c r="AJ261" s="313"/>
      <c r="AK261" s="313"/>
      <c r="AL261" s="313"/>
    </row>
    <row r="262" spans="1:38" ht="14.25">
      <c r="A262" s="313"/>
      <c r="B262" s="313"/>
      <c r="C262" s="313"/>
      <c r="D262" s="313"/>
      <c r="E262" s="313"/>
      <c r="F262" s="313"/>
      <c r="G262" s="313"/>
      <c r="H262" s="313"/>
      <c r="I262" s="313"/>
      <c r="J262" s="313"/>
      <c r="K262" s="313"/>
      <c r="L262" s="313"/>
      <c r="M262" s="313"/>
      <c r="N262" s="313"/>
      <c r="O262" s="313"/>
      <c r="P262" s="313"/>
      <c r="Q262" s="313"/>
      <c r="R262" s="313"/>
      <c r="S262" s="313"/>
      <c r="T262" s="313"/>
      <c r="U262" s="313"/>
      <c r="V262" s="313"/>
      <c r="W262" s="313"/>
      <c r="X262" s="313"/>
      <c r="Y262" s="313"/>
      <c r="Z262" s="313"/>
      <c r="AA262" s="313"/>
      <c r="AB262" s="313"/>
      <c r="AC262" s="313"/>
      <c r="AD262" s="313"/>
      <c r="AE262" s="313"/>
      <c r="AF262" s="313"/>
      <c r="AG262" s="313"/>
      <c r="AH262" s="313"/>
      <c r="AI262" s="313"/>
      <c r="AJ262" s="313"/>
      <c r="AK262" s="313"/>
      <c r="AL262" s="313"/>
    </row>
    <row r="263" spans="1:38" ht="14.25">
      <c r="A263" s="313"/>
      <c r="B263" s="313"/>
      <c r="C263" s="313"/>
      <c r="D263" s="313"/>
      <c r="E263" s="313"/>
      <c r="F263" s="313"/>
      <c r="G263" s="313"/>
      <c r="H263" s="313"/>
      <c r="I263" s="313"/>
      <c r="J263" s="313"/>
      <c r="K263" s="313"/>
      <c r="L263" s="313"/>
      <c r="M263" s="313"/>
      <c r="N263" s="313"/>
      <c r="O263" s="313"/>
      <c r="P263" s="313"/>
      <c r="Q263" s="313"/>
      <c r="R263" s="313"/>
      <c r="S263" s="313"/>
      <c r="T263" s="313"/>
      <c r="U263" s="313"/>
      <c r="V263" s="313"/>
      <c r="W263" s="313"/>
      <c r="X263" s="313"/>
      <c r="Y263" s="313"/>
      <c r="Z263" s="313"/>
      <c r="AA263" s="313"/>
      <c r="AB263" s="313"/>
      <c r="AC263" s="313"/>
      <c r="AD263" s="313"/>
      <c r="AE263" s="313"/>
      <c r="AF263" s="313"/>
      <c r="AG263" s="313"/>
      <c r="AH263" s="313"/>
      <c r="AI263" s="313"/>
      <c r="AJ263" s="313"/>
      <c r="AK263" s="313"/>
      <c r="AL263" s="313"/>
    </row>
    <row r="264" spans="1:38" ht="14.25">
      <c r="A264" s="313"/>
      <c r="B264" s="313"/>
      <c r="C264" s="313"/>
      <c r="D264" s="313"/>
      <c r="E264" s="313"/>
      <c r="F264" s="313"/>
      <c r="G264" s="313"/>
      <c r="H264" s="313"/>
      <c r="I264" s="313"/>
      <c r="J264" s="313"/>
      <c r="K264" s="313"/>
      <c r="L264" s="313"/>
      <c r="M264" s="313"/>
      <c r="N264" s="313"/>
      <c r="O264" s="313"/>
      <c r="P264" s="313"/>
      <c r="Q264" s="313"/>
      <c r="R264" s="313"/>
      <c r="S264" s="313"/>
      <c r="T264" s="313"/>
      <c r="U264" s="313"/>
      <c r="V264" s="313"/>
      <c r="W264" s="313"/>
      <c r="X264" s="313"/>
      <c r="Y264" s="313"/>
      <c r="Z264" s="313"/>
      <c r="AA264" s="313"/>
      <c r="AB264" s="313"/>
      <c r="AC264" s="313"/>
      <c r="AD264" s="313"/>
      <c r="AE264" s="313"/>
      <c r="AF264" s="313"/>
      <c r="AG264" s="313"/>
      <c r="AH264" s="313"/>
      <c r="AI264" s="313"/>
      <c r="AJ264" s="313"/>
      <c r="AK264" s="313"/>
      <c r="AL264" s="313"/>
    </row>
    <row r="265" spans="1:38" ht="14.25">
      <c r="A265" s="313"/>
      <c r="B265" s="313"/>
      <c r="C265" s="313"/>
      <c r="D265" s="313"/>
      <c r="E265" s="313"/>
      <c r="F265" s="313"/>
      <c r="G265" s="313"/>
      <c r="H265" s="313"/>
      <c r="I265" s="313"/>
      <c r="J265" s="313"/>
      <c r="K265" s="313"/>
      <c r="L265" s="313"/>
      <c r="M265" s="313"/>
      <c r="N265" s="313"/>
      <c r="O265" s="313"/>
      <c r="P265" s="313"/>
      <c r="Q265" s="313"/>
      <c r="R265" s="313"/>
      <c r="S265" s="313"/>
      <c r="T265" s="313"/>
      <c r="U265" s="313"/>
      <c r="V265" s="313"/>
      <c r="W265" s="313"/>
      <c r="X265" s="313"/>
      <c r="Y265" s="313"/>
      <c r="Z265" s="313"/>
      <c r="AA265" s="313"/>
      <c r="AB265" s="313"/>
      <c r="AC265" s="313"/>
      <c r="AD265" s="313"/>
      <c r="AE265" s="313"/>
      <c r="AF265" s="313"/>
      <c r="AG265" s="313"/>
      <c r="AH265" s="313"/>
      <c r="AI265" s="313"/>
      <c r="AJ265" s="313"/>
      <c r="AK265" s="313"/>
      <c r="AL265" s="313"/>
    </row>
    <row r="266" spans="1:38" ht="14.25">
      <c r="A266" s="313"/>
      <c r="B266" s="313"/>
      <c r="C266" s="313"/>
      <c r="D266" s="313"/>
      <c r="E266" s="313"/>
      <c r="F266" s="313"/>
      <c r="G266" s="313"/>
      <c r="H266" s="313"/>
      <c r="I266" s="313"/>
      <c r="J266" s="313"/>
      <c r="K266" s="313"/>
      <c r="L266" s="313"/>
      <c r="M266" s="313"/>
      <c r="N266" s="313"/>
      <c r="O266" s="313"/>
      <c r="P266" s="313"/>
      <c r="Q266" s="313"/>
      <c r="R266" s="313"/>
      <c r="S266" s="313"/>
      <c r="T266" s="313"/>
      <c r="U266" s="313"/>
      <c r="V266" s="313"/>
      <c r="W266" s="313"/>
      <c r="X266" s="313"/>
      <c r="Y266" s="313"/>
      <c r="Z266" s="313"/>
      <c r="AA266" s="313"/>
      <c r="AB266" s="313"/>
      <c r="AC266" s="313"/>
      <c r="AD266" s="313"/>
      <c r="AE266" s="313"/>
      <c r="AF266" s="313"/>
      <c r="AG266" s="313"/>
      <c r="AH266" s="313"/>
      <c r="AI266" s="313"/>
      <c r="AJ266" s="313"/>
      <c r="AK266" s="313"/>
      <c r="AL266" s="313"/>
    </row>
    <row r="267" spans="1:38" ht="14.25">
      <c r="A267" s="313"/>
      <c r="B267" s="313"/>
      <c r="C267" s="313"/>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E267" s="313"/>
      <c r="AF267" s="313"/>
      <c r="AG267" s="313"/>
      <c r="AH267" s="313"/>
      <c r="AI267" s="313"/>
      <c r="AJ267" s="313"/>
      <c r="AK267" s="313"/>
      <c r="AL267" s="313"/>
    </row>
    <row r="268" spans="1:38" ht="14.25">
      <c r="A268" s="313"/>
      <c r="B268" s="313"/>
      <c r="C268" s="313"/>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c r="AE268" s="313"/>
      <c r="AF268" s="313"/>
      <c r="AG268" s="313"/>
      <c r="AH268" s="313"/>
      <c r="AI268" s="313"/>
      <c r="AJ268" s="313"/>
      <c r="AK268" s="313"/>
      <c r="AL268" s="313"/>
    </row>
    <row r="269" spans="1:38" ht="14.25">
      <c r="A269" s="313"/>
      <c r="B269" s="313"/>
      <c r="C269" s="313"/>
      <c r="D269" s="313"/>
      <c r="E269" s="313"/>
      <c r="F269" s="313"/>
      <c r="G269" s="313"/>
      <c r="H269" s="313"/>
      <c r="I269" s="313"/>
      <c r="J269" s="313"/>
      <c r="K269" s="313"/>
      <c r="L269" s="313"/>
      <c r="M269" s="313"/>
      <c r="N269" s="313"/>
      <c r="O269" s="313"/>
      <c r="P269" s="313"/>
      <c r="Q269" s="313"/>
      <c r="R269" s="313"/>
      <c r="S269" s="313"/>
      <c r="T269" s="313"/>
      <c r="U269" s="313"/>
      <c r="V269" s="313"/>
      <c r="W269" s="313"/>
      <c r="X269" s="313"/>
      <c r="Y269" s="313"/>
      <c r="Z269" s="313"/>
      <c r="AA269" s="313"/>
      <c r="AB269" s="313"/>
      <c r="AC269" s="313"/>
      <c r="AD269" s="313"/>
      <c r="AE269" s="313"/>
      <c r="AF269" s="313"/>
      <c r="AG269" s="313"/>
      <c r="AH269" s="313"/>
      <c r="AI269" s="313"/>
      <c r="AJ269" s="313"/>
      <c r="AK269" s="313"/>
      <c r="AL269" s="313"/>
    </row>
    <row r="270" spans="1:38" ht="14.25">
      <c r="A270" s="313"/>
      <c r="B270" s="313"/>
      <c r="C270" s="313"/>
      <c r="D270" s="313"/>
      <c r="E270" s="313"/>
      <c r="F270" s="313"/>
      <c r="G270" s="313"/>
      <c r="H270" s="313"/>
      <c r="I270" s="313"/>
      <c r="J270" s="313"/>
      <c r="K270" s="313"/>
      <c r="L270" s="313"/>
      <c r="M270" s="313"/>
      <c r="N270" s="313"/>
      <c r="O270" s="313"/>
      <c r="P270" s="313"/>
      <c r="Q270" s="313"/>
      <c r="R270" s="313"/>
      <c r="S270" s="313"/>
      <c r="T270" s="313"/>
      <c r="U270" s="313"/>
      <c r="V270" s="313"/>
      <c r="W270" s="313"/>
      <c r="X270" s="313"/>
      <c r="Y270" s="313"/>
      <c r="Z270" s="313"/>
      <c r="AA270" s="313"/>
      <c r="AB270" s="313"/>
      <c r="AC270" s="313"/>
      <c r="AD270" s="313"/>
      <c r="AE270" s="313"/>
      <c r="AF270" s="313"/>
      <c r="AG270" s="313"/>
      <c r="AH270" s="313"/>
      <c r="AI270" s="313"/>
      <c r="AJ270" s="313"/>
      <c r="AK270" s="313"/>
      <c r="AL270" s="313"/>
    </row>
    <row r="271" spans="1:38" ht="14.25">
      <c r="A271" s="313"/>
      <c r="B271" s="313"/>
      <c r="C271" s="313"/>
      <c r="D271" s="313"/>
      <c r="E271" s="313"/>
      <c r="F271" s="313"/>
      <c r="G271" s="313"/>
      <c r="H271" s="313"/>
      <c r="I271" s="313"/>
      <c r="J271" s="313"/>
      <c r="K271" s="313"/>
      <c r="L271" s="313"/>
      <c r="M271" s="313"/>
      <c r="N271" s="313"/>
      <c r="O271" s="313"/>
      <c r="P271" s="313"/>
      <c r="Q271" s="313"/>
      <c r="R271" s="313"/>
      <c r="S271" s="313"/>
      <c r="T271" s="313"/>
      <c r="U271" s="313"/>
      <c r="V271" s="313"/>
      <c r="W271" s="313"/>
      <c r="X271" s="313"/>
      <c r="Y271" s="313"/>
      <c r="Z271" s="313"/>
      <c r="AA271" s="313"/>
      <c r="AB271" s="313"/>
      <c r="AC271" s="313"/>
      <c r="AD271" s="313"/>
      <c r="AE271" s="313"/>
      <c r="AF271" s="313"/>
      <c r="AG271" s="313"/>
      <c r="AH271" s="313"/>
      <c r="AI271" s="313"/>
      <c r="AJ271" s="313"/>
      <c r="AK271" s="313"/>
      <c r="AL271" s="313"/>
    </row>
    <row r="272" spans="1:38" ht="14.25">
      <c r="A272" s="313"/>
      <c r="B272" s="313"/>
      <c r="C272" s="313"/>
      <c r="D272" s="313"/>
      <c r="E272" s="313"/>
      <c r="F272" s="313"/>
      <c r="G272" s="313"/>
      <c r="H272" s="313"/>
      <c r="I272" s="313"/>
      <c r="J272" s="313"/>
      <c r="K272" s="313"/>
      <c r="L272" s="313"/>
      <c r="M272" s="313"/>
      <c r="N272" s="313"/>
      <c r="O272" s="313"/>
      <c r="P272" s="313"/>
      <c r="Q272" s="313"/>
      <c r="R272" s="313"/>
      <c r="S272" s="313"/>
      <c r="T272" s="313"/>
      <c r="U272" s="313"/>
      <c r="V272" s="313"/>
      <c r="W272" s="313"/>
      <c r="X272" s="313"/>
      <c r="Y272" s="313"/>
      <c r="Z272" s="313"/>
      <c r="AA272" s="313"/>
      <c r="AB272" s="313"/>
      <c r="AC272" s="313"/>
      <c r="AD272" s="313"/>
      <c r="AE272" s="313"/>
      <c r="AF272" s="313"/>
      <c r="AG272" s="313"/>
      <c r="AH272" s="313"/>
      <c r="AI272" s="313"/>
      <c r="AJ272" s="313"/>
      <c r="AK272" s="313"/>
      <c r="AL272" s="313"/>
    </row>
    <row r="273" spans="1:38" ht="14.25">
      <c r="A273" s="313"/>
      <c r="B273" s="313"/>
      <c r="C273" s="313"/>
      <c r="D273" s="313"/>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3"/>
      <c r="AA273" s="313"/>
      <c r="AB273" s="313"/>
      <c r="AC273" s="313"/>
      <c r="AD273" s="313"/>
      <c r="AE273" s="313"/>
      <c r="AF273" s="313"/>
      <c r="AG273" s="313"/>
      <c r="AH273" s="313"/>
      <c r="AI273" s="313"/>
      <c r="AJ273" s="313"/>
      <c r="AK273" s="313"/>
      <c r="AL273" s="313"/>
    </row>
    <row r="274" spans="1:38" ht="14.25">
      <c r="A274" s="313"/>
      <c r="B274" s="313"/>
      <c r="C274" s="313"/>
      <c r="D274" s="313"/>
      <c r="E274" s="313"/>
      <c r="F274" s="313"/>
      <c r="G274" s="313"/>
      <c r="H274" s="313"/>
      <c r="I274" s="313"/>
      <c r="J274" s="313"/>
      <c r="K274" s="313"/>
      <c r="L274" s="313"/>
      <c r="M274" s="313"/>
      <c r="N274" s="313"/>
      <c r="O274" s="313"/>
      <c r="P274" s="313"/>
      <c r="Q274" s="313"/>
      <c r="R274" s="313"/>
      <c r="S274" s="313"/>
      <c r="T274" s="313"/>
      <c r="U274" s="313"/>
      <c r="V274" s="313"/>
      <c r="W274" s="313"/>
      <c r="X274" s="313"/>
      <c r="Y274" s="313"/>
      <c r="Z274" s="313"/>
      <c r="AA274" s="313"/>
      <c r="AB274" s="313"/>
      <c r="AC274" s="313"/>
      <c r="AD274" s="313"/>
      <c r="AE274" s="313"/>
      <c r="AF274" s="313"/>
      <c r="AG274" s="313"/>
      <c r="AH274" s="313"/>
      <c r="AI274" s="313"/>
      <c r="AJ274" s="313"/>
      <c r="AK274" s="313"/>
      <c r="AL274" s="313"/>
    </row>
    <row r="275" spans="1:38" ht="14.25">
      <c r="A275" s="313"/>
      <c r="B275" s="313"/>
      <c r="C275" s="313"/>
      <c r="D275" s="313"/>
      <c r="E275" s="313"/>
      <c r="F275" s="313"/>
      <c r="G275" s="313"/>
      <c r="H275" s="313"/>
      <c r="I275" s="313"/>
      <c r="J275" s="313"/>
      <c r="K275" s="313"/>
      <c r="L275" s="313"/>
      <c r="M275" s="313"/>
      <c r="N275" s="313"/>
      <c r="O275" s="313"/>
      <c r="P275" s="313"/>
      <c r="Q275" s="313"/>
      <c r="R275" s="313"/>
      <c r="S275" s="313"/>
      <c r="T275" s="313"/>
      <c r="U275" s="313"/>
      <c r="V275" s="313"/>
      <c r="W275" s="313"/>
      <c r="X275" s="313"/>
      <c r="Y275" s="313"/>
      <c r="Z275" s="313"/>
      <c r="AA275" s="313"/>
      <c r="AB275" s="313"/>
      <c r="AC275" s="313"/>
      <c r="AD275" s="313"/>
      <c r="AE275" s="313"/>
      <c r="AF275" s="313"/>
      <c r="AG275" s="313"/>
      <c r="AH275" s="313"/>
      <c r="AI275" s="313"/>
      <c r="AJ275" s="313"/>
      <c r="AK275" s="313"/>
      <c r="AL275" s="313"/>
    </row>
    <row r="276" spans="1:38" ht="14.25">
      <c r="A276" s="313"/>
      <c r="B276" s="313"/>
      <c r="C276" s="313"/>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313"/>
      <c r="AL276" s="313"/>
    </row>
    <row r="277" spans="1:38" ht="14.25">
      <c r="A277" s="313"/>
      <c r="B277" s="313"/>
      <c r="C277" s="313"/>
      <c r="D277" s="313"/>
      <c r="E277" s="313"/>
      <c r="F277" s="313"/>
      <c r="G277" s="313"/>
      <c r="H277" s="313"/>
      <c r="I277" s="313"/>
      <c r="J277" s="313"/>
      <c r="K277" s="313"/>
      <c r="L277" s="313"/>
      <c r="M277" s="313"/>
      <c r="N277" s="313"/>
      <c r="O277" s="313"/>
      <c r="P277" s="313"/>
      <c r="Q277" s="313"/>
      <c r="R277" s="313"/>
      <c r="S277" s="313"/>
      <c r="T277" s="313"/>
      <c r="U277" s="313"/>
      <c r="V277" s="313"/>
      <c r="W277" s="313"/>
      <c r="X277" s="313"/>
      <c r="Y277" s="313"/>
      <c r="Z277" s="313"/>
      <c r="AA277" s="313"/>
      <c r="AB277" s="313"/>
      <c r="AC277" s="313"/>
      <c r="AD277" s="313"/>
      <c r="AE277" s="313"/>
      <c r="AF277" s="313"/>
      <c r="AG277" s="313"/>
      <c r="AH277" s="313"/>
      <c r="AI277" s="313"/>
      <c r="AJ277" s="313"/>
      <c r="AK277" s="313"/>
      <c r="AL277" s="313"/>
    </row>
    <row r="278" spans="1:38" ht="14.25">
      <c r="A278" s="313"/>
      <c r="B278" s="313"/>
      <c r="C278" s="313"/>
      <c r="D278" s="313"/>
      <c r="E278" s="313"/>
      <c r="F278" s="313"/>
      <c r="G278" s="313"/>
      <c r="H278" s="313"/>
      <c r="I278" s="313"/>
      <c r="J278" s="313"/>
      <c r="K278" s="313"/>
      <c r="L278" s="313"/>
      <c r="M278" s="313"/>
      <c r="N278" s="313"/>
      <c r="O278" s="313"/>
      <c r="P278" s="313"/>
      <c r="Q278" s="313"/>
      <c r="R278" s="313"/>
      <c r="S278" s="313"/>
      <c r="T278" s="313"/>
      <c r="U278" s="313"/>
      <c r="V278" s="313"/>
      <c r="W278" s="313"/>
      <c r="X278" s="313"/>
      <c r="Y278" s="313"/>
      <c r="Z278" s="313"/>
      <c r="AA278" s="313"/>
      <c r="AB278" s="313"/>
      <c r="AC278" s="313"/>
      <c r="AD278" s="313"/>
      <c r="AE278" s="313"/>
      <c r="AF278" s="313"/>
      <c r="AG278" s="313"/>
      <c r="AH278" s="313"/>
      <c r="AI278" s="313"/>
      <c r="AJ278" s="313"/>
      <c r="AK278" s="313"/>
      <c r="AL278" s="313"/>
    </row>
    <row r="279" spans="1:38" ht="14.25">
      <c r="A279" s="313"/>
      <c r="B279" s="313"/>
      <c r="C279" s="313"/>
      <c r="D279" s="313"/>
      <c r="E279" s="313"/>
      <c r="F279" s="313"/>
      <c r="G279" s="313"/>
      <c r="H279" s="313"/>
      <c r="I279" s="313"/>
      <c r="J279" s="313"/>
      <c r="K279" s="313"/>
      <c r="L279" s="313"/>
      <c r="M279" s="313"/>
      <c r="N279" s="313"/>
      <c r="O279" s="313"/>
      <c r="P279" s="313"/>
      <c r="Q279" s="313"/>
      <c r="R279" s="313"/>
      <c r="S279" s="313"/>
      <c r="T279" s="313"/>
      <c r="U279" s="313"/>
      <c r="V279" s="313"/>
      <c r="W279" s="313"/>
      <c r="X279" s="313"/>
      <c r="Y279" s="313"/>
      <c r="Z279" s="313"/>
      <c r="AA279" s="313"/>
      <c r="AB279" s="313"/>
      <c r="AC279" s="313"/>
      <c r="AD279" s="313"/>
      <c r="AE279" s="313"/>
      <c r="AF279" s="313"/>
      <c r="AG279" s="313"/>
      <c r="AH279" s="313"/>
      <c r="AI279" s="313"/>
      <c r="AJ279" s="313"/>
      <c r="AK279" s="313"/>
      <c r="AL279" s="313"/>
    </row>
    <row r="280" spans="1:38" ht="14.25">
      <c r="A280" s="313"/>
      <c r="B280" s="313"/>
      <c r="C280" s="313"/>
      <c r="D280" s="313"/>
      <c r="E280" s="313"/>
      <c r="F280" s="313"/>
      <c r="G280" s="313"/>
      <c r="H280" s="313"/>
      <c r="I280" s="313"/>
      <c r="J280" s="313"/>
      <c r="K280" s="313"/>
      <c r="L280" s="313"/>
      <c r="M280" s="313"/>
      <c r="N280" s="313"/>
      <c r="O280" s="313"/>
      <c r="P280" s="313"/>
      <c r="Q280" s="313"/>
      <c r="R280" s="313"/>
      <c r="S280" s="313"/>
      <c r="T280" s="313"/>
      <c r="U280" s="313"/>
      <c r="V280" s="313"/>
      <c r="W280" s="313"/>
      <c r="X280" s="313"/>
      <c r="Y280" s="313"/>
      <c r="Z280" s="313"/>
      <c r="AA280" s="313"/>
      <c r="AB280" s="313"/>
      <c r="AC280" s="313"/>
      <c r="AD280" s="313"/>
      <c r="AE280" s="313"/>
      <c r="AF280" s="313"/>
      <c r="AG280" s="313"/>
      <c r="AH280" s="313"/>
      <c r="AI280" s="313"/>
      <c r="AJ280" s="313"/>
      <c r="AK280" s="313"/>
      <c r="AL280" s="313"/>
    </row>
    <row r="281" spans="1:38" ht="14.25">
      <c r="A281" s="313"/>
      <c r="B281" s="313"/>
      <c r="C281" s="313"/>
      <c r="D281" s="313"/>
      <c r="E281" s="313"/>
      <c r="F281" s="313"/>
      <c r="G281" s="313"/>
      <c r="H281" s="313"/>
      <c r="I281" s="313"/>
      <c r="J281" s="313"/>
      <c r="K281" s="313"/>
      <c r="L281" s="313"/>
      <c r="M281" s="313"/>
      <c r="N281" s="313"/>
      <c r="O281" s="313"/>
      <c r="P281" s="313"/>
      <c r="Q281" s="313"/>
      <c r="R281" s="313"/>
      <c r="S281" s="313"/>
      <c r="T281" s="313"/>
      <c r="U281" s="313"/>
      <c r="V281" s="313"/>
      <c r="W281" s="313"/>
      <c r="X281" s="313"/>
      <c r="Y281" s="313"/>
      <c r="Z281" s="313"/>
      <c r="AA281" s="313"/>
      <c r="AB281" s="313"/>
      <c r="AC281" s="313"/>
      <c r="AD281" s="313"/>
      <c r="AE281" s="313"/>
      <c r="AF281" s="313"/>
      <c r="AG281" s="313"/>
      <c r="AH281" s="313"/>
      <c r="AI281" s="313"/>
      <c r="AJ281" s="313"/>
      <c r="AK281" s="313"/>
      <c r="AL281" s="313"/>
    </row>
    <row r="282" spans="1:38" ht="14.25">
      <c r="A282" s="313"/>
      <c r="B282" s="313"/>
      <c r="C282" s="313"/>
      <c r="D282" s="313"/>
      <c r="E282" s="313"/>
      <c r="F282" s="313"/>
      <c r="G282" s="313"/>
      <c r="H282" s="313"/>
      <c r="I282" s="313"/>
      <c r="J282" s="313"/>
      <c r="K282" s="313"/>
      <c r="L282" s="313"/>
      <c r="M282" s="313"/>
      <c r="N282" s="313"/>
      <c r="O282" s="313"/>
      <c r="P282" s="313"/>
      <c r="Q282" s="313"/>
      <c r="R282" s="313"/>
      <c r="S282" s="313"/>
      <c r="T282" s="313"/>
      <c r="U282" s="313"/>
      <c r="V282" s="313"/>
      <c r="W282" s="313"/>
      <c r="X282" s="313"/>
      <c r="Y282" s="313"/>
      <c r="Z282" s="313"/>
      <c r="AA282" s="313"/>
      <c r="AB282" s="313"/>
      <c r="AC282" s="313"/>
      <c r="AD282" s="313"/>
      <c r="AE282" s="313"/>
      <c r="AF282" s="313"/>
      <c r="AG282" s="313"/>
      <c r="AH282" s="313"/>
      <c r="AI282" s="313"/>
      <c r="AJ282" s="313"/>
      <c r="AK282" s="313"/>
      <c r="AL282" s="313"/>
    </row>
    <row r="283" spans="1:38" ht="14.25">
      <c r="A283" s="313"/>
      <c r="B283" s="313"/>
      <c r="C283" s="313"/>
      <c r="D283" s="313"/>
      <c r="E283" s="313"/>
      <c r="F283" s="313"/>
      <c r="G283" s="313"/>
      <c r="H283" s="313"/>
      <c r="I283" s="313"/>
      <c r="J283" s="313"/>
      <c r="K283" s="313"/>
      <c r="L283" s="313"/>
      <c r="M283" s="313"/>
      <c r="N283" s="313"/>
      <c r="O283" s="313"/>
      <c r="P283" s="313"/>
      <c r="Q283" s="313"/>
      <c r="R283" s="313"/>
      <c r="S283" s="313"/>
      <c r="T283" s="313"/>
      <c r="U283" s="313"/>
      <c r="V283" s="313"/>
      <c r="W283" s="313"/>
      <c r="X283" s="313"/>
      <c r="Y283" s="313"/>
      <c r="Z283" s="313"/>
      <c r="AA283" s="313"/>
      <c r="AB283" s="313"/>
      <c r="AC283" s="313"/>
      <c r="AD283" s="313"/>
      <c r="AE283" s="313"/>
      <c r="AF283" s="313"/>
      <c r="AG283" s="313"/>
      <c r="AH283" s="313"/>
      <c r="AI283" s="313"/>
      <c r="AJ283" s="313"/>
      <c r="AK283" s="313"/>
      <c r="AL283" s="313"/>
    </row>
    <row r="284" spans="1:38" ht="14.25">
      <c r="A284" s="313"/>
      <c r="B284" s="313"/>
      <c r="C284" s="313"/>
      <c r="D284" s="313"/>
      <c r="E284" s="313"/>
      <c r="F284" s="313"/>
      <c r="G284" s="313"/>
      <c r="H284" s="313"/>
      <c r="I284" s="313"/>
      <c r="J284" s="313"/>
      <c r="K284" s="313"/>
      <c r="L284" s="313"/>
      <c r="M284" s="313"/>
      <c r="N284" s="313"/>
      <c r="O284" s="313"/>
      <c r="P284" s="313"/>
      <c r="Q284" s="313"/>
      <c r="R284" s="313"/>
      <c r="S284" s="313"/>
      <c r="T284" s="313"/>
      <c r="U284" s="313"/>
      <c r="V284" s="313"/>
      <c r="W284" s="313"/>
      <c r="X284" s="313"/>
      <c r="Y284" s="313"/>
      <c r="Z284" s="313"/>
      <c r="AA284" s="313"/>
      <c r="AB284" s="313"/>
      <c r="AC284" s="313"/>
      <c r="AD284" s="313"/>
      <c r="AE284" s="313"/>
      <c r="AF284" s="313"/>
      <c r="AG284" s="313"/>
      <c r="AH284" s="313"/>
      <c r="AI284" s="313"/>
      <c r="AJ284" s="313"/>
      <c r="AK284" s="313"/>
      <c r="AL284" s="313"/>
    </row>
    <row r="285" spans="1:38" ht="14.25">
      <c r="A285" s="313"/>
      <c r="B285" s="313"/>
      <c r="C285" s="313"/>
      <c r="D285" s="313"/>
      <c r="E285" s="313"/>
      <c r="F285" s="313"/>
      <c r="G285" s="313"/>
      <c r="H285" s="313"/>
      <c r="I285" s="313"/>
      <c r="J285" s="313"/>
      <c r="K285" s="313"/>
      <c r="L285" s="313"/>
      <c r="M285" s="313"/>
      <c r="N285" s="313"/>
      <c r="O285" s="313"/>
      <c r="P285" s="313"/>
      <c r="Q285" s="313"/>
      <c r="R285" s="313"/>
      <c r="S285" s="313"/>
      <c r="T285" s="313"/>
      <c r="U285" s="313"/>
      <c r="V285" s="313"/>
      <c r="W285" s="313"/>
      <c r="X285" s="313"/>
      <c r="Y285" s="313"/>
      <c r="Z285" s="313"/>
      <c r="AA285" s="313"/>
      <c r="AB285" s="313"/>
      <c r="AC285" s="313"/>
      <c r="AD285" s="313"/>
      <c r="AE285" s="313"/>
      <c r="AF285" s="313"/>
      <c r="AG285" s="313"/>
      <c r="AH285" s="313"/>
      <c r="AI285" s="313"/>
      <c r="AJ285" s="313"/>
      <c r="AK285" s="313"/>
      <c r="AL285" s="313"/>
    </row>
    <row r="286" spans="1:38" ht="14.25">
      <c r="A286" s="313"/>
      <c r="B286" s="313"/>
      <c r="C286" s="313"/>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3"/>
      <c r="AE286" s="313"/>
      <c r="AF286" s="313"/>
      <c r="AG286" s="313"/>
      <c r="AH286" s="313"/>
      <c r="AI286" s="313"/>
      <c r="AJ286" s="313"/>
      <c r="AK286" s="313"/>
      <c r="AL286" s="313"/>
    </row>
    <row r="287" spans="1:38" ht="14.25">
      <c r="A287" s="313"/>
      <c r="B287" s="313"/>
      <c r="C287" s="313"/>
      <c r="D287" s="313"/>
      <c r="E287" s="313"/>
      <c r="F287" s="313"/>
      <c r="G287" s="313"/>
      <c r="H287" s="313"/>
      <c r="I287" s="313"/>
      <c r="J287" s="313"/>
      <c r="K287" s="313"/>
      <c r="L287" s="313"/>
      <c r="M287" s="313"/>
      <c r="N287" s="313"/>
      <c r="O287" s="313"/>
      <c r="P287" s="313"/>
      <c r="Q287" s="313"/>
      <c r="R287" s="313"/>
      <c r="S287" s="313"/>
      <c r="T287" s="313"/>
      <c r="U287" s="313"/>
      <c r="V287" s="313"/>
      <c r="W287" s="313"/>
      <c r="X287" s="313"/>
      <c r="Y287" s="313"/>
      <c r="Z287" s="313"/>
      <c r="AA287" s="313"/>
      <c r="AB287" s="313"/>
      <c r="AC287" s="313"/>
      <c r="AD287" s="313"/>
      <c r="AE287" s="313"/>
      <c r="AF287" s="313"/>
      <c r="AG287" s="313"/>
      <c r="AH287" s="313"/>
      <c r="AI287" s="313"/>
      <c r="AJ287" s="313"/>
      <c r="AK287" s="313"/>
      <c r="AL287" s="313"/>
    </row>
    <row r="288" spans="1:38" ht="14.25">
      <c r="A288" s="313"/>
      <c r="B288" s="313"/>
      <c r="C288" s="313"/>
      <c r="D288" s="313"/>
      <c r="E288" s="313"/>
      <c r="F288" s="313"/>
      <c r="G288" s="313"/>
      <c r="H288" s="313"/>
      <c r="I288" s="313"/>
      <c r="J288" s="313"/>
      <c r="K288" s="313"/>
      <c r="L288" s="313"/>
      <c r="M288" s="313"/>
      <c r="N288" s="313"/>
      <c r="O288" s="313"/>
      <c r="P288" s="313"/>
      <c r="Q288" s="313"/>
      <c r="R288" s="313"/>
      <c r="S288" s="313"/>
      <c r="T288" s="313"/>
      <c r="U288" s="313"/>
      <c r="V288" s="313"/>
      <c r="W288" s="313"/>
      <c r="X288" s="313"/>
      <c r="Y288" s="313"/>
      <c r="Z288" s="313"/>
      <c r="AA288" s="313"/>
      <c r="AB288" s="313"/>
      <c r="AC288" s="313"/>
      <c r="AD288" s="313"/>
      <c r="AE288" s="313"/>
      <c r="AF288" s="313"/>
      <c r="AG288" s="313"/>
      <c r="AH288" s="313"/>
      <c r="AI288" s="313"/>
      <c r="AJ288" s="313"/>
      <c r="AK288" s="313"/>
      <c r="AL288" s="313"/>
    </row>
    <row r="289" spans="1:38" ht="14.25">
      <c r="A289" s="313"/>
      <c r="B289" s="313"/>
      <c r="C289" s="313"/>
      <c r="D289" s="313"/>
      <c r="E289" s="313"/>
      <c r="F289" s="313"/>
      <c r="G289" s="313"/>
      <c r="H289" s="313"/>
      <c r="I289" s="313"/>
      <c r="J289" s="313"/>
      <c r="K289" s="313"/>
      <c r="L289" s="313"/>
      <c r="M289" s="313"/>
      <c r="N289" s="313"/>
      <c r="O289" s="313"/>
      <c r="P289" s="313"/>
      <c r="Q289" s="313"/>
      <c r="R289" s="313"/>
      <c r="S289" s="313"/>
      <c r="T289" s="313"/>
      <c r="U289" s="313"/>
      <c r="V289" s="313"/>
      <c r="W289" s="313"/>
      <c r="X289" s="313"/>
      <c r="Y289" s="313"/>
      <c r="Z289" s="313"/>
      <c r="AA289" s="313"/>
      <c r="AB289" s="313"/>
      <c r="AC289" s="313"/>
      <c r="AD289" s="313"/>
      <c r="AE289" s="313"/>
      <c r="AF289" s="313"/>
      <c r="AG289" s="313"/>
      <c r="AH289" s="313"/>
      <c r="AI289" s="313"/>
      <c r="AJ289" s="313"/>
      <c r="AK289" s="313"/>
      <c r="AL289" s="313"/>
    </row>
    <row r="290" spans="1:38" ht="14.25">
      <c r="A290" s="313"/>
      <c r="B290" s="313"/>
      <c r="C290" s="313"/>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3"/>
      <c r="AE290" s="313"/>
      <c r="AF290" s="313"/>
      <c r="AG290" s="313"/>
      <c r="AH290" s="313"/>
      <c r="AI290" s="313"/>
      <c r="AJ290" s="313"/>
      <c r="AK290" s="313"/>
      <c r="AL290" s="313"/>
    </row>
    <row r="291" spans="1:38" ht="14.25">
      <c r="A291" s="313"/>
      <c r="B291" s="313"/>
      <c r="C291" s="313"/>
      <c r="D291" s="313"/>
      <c r="E291" s="313"/>
      <c r="F291" s="313"/>
      <c r="G291" s="313"/>
      <c r="H291" s="313"/>
      <c r="I291" s="313"/>
      <c r="J291" s="313"/>
      <c r="K291" s="313"/>
      <c r="L291" s="313"/>
      <c r="M291" s="313"/>
      <c r="N291" s="313"/>
      <c r="O291" s="313"/>
      <c r="P291" s="313"/>
      <c r="Q291" s="313"/>
      <c r="R291" s="313"/>
      <c r="S291" s="313"/>
      <c r="T291" s="313"/>
      <c r="U291" s="313"/>
      <c r="V291" s="313"/>
      <c r="W291" s="313"/>
      <c r="X291" s="313"/>
      <c r="Y291" s="313"/>
      <c r="Z291" s="313"/>
      <c r="AA291" s="313"/>
      <c r="AB291" s="313"/>
      <c r="AC291" s="313"/>
      <c r="AD291" s="313"/>
      <c r="AE291" s="313"/>
      <c r="AF291" s="313"/>
      <c r="AG291" s="313"/>
      <c r="AH291" s="313"/>
      <c r="AI291" s="313"/>
      <c r="AJ291" s="313"/>
      <c r="AK291" s="313"/>
      <c r="AL291" s="313"/>
    </row>
    <row r="292" spans="1:38" ht="14.25">
      <c r="A292" s="313"/>
      <c r="B292" s="313"/>
      <c r="C292" s="313"/>
      <c r="D292" s="313"/>
      <c r="E292" s="313"/>
      <c r="F292" s="313"/>
      <c r="G292" s="313"/>
      <c r="H292" s="313"/>
      <c r="I292" s="313"/>
      <c r="J292" s="313"/>
      <c r="K292" s="313"/>
      <c r="L292" s="313"/>
      <c r="M292" s="313"/>
      <c r="N292" s="313"/>
      <c r="O292" s="313"/>
      <c r="P292" s="313"/>
      <c r="Q292" s="313"/>
      <c r="R292" s="313"/>
      <c r="S292" s="313"/>
      <c r="T292" s="313"/>
      <c r="U292" s="313"/>
      <c r="V292" s="313"/>
      <c r="W292" s="313"/>
      <c r="X292" s="313"/>
      <c r="Y292" s="313"/>
      <c r="Z292" s="313"/>
      <c r="AA292" s="313"/>
      <c r="AB292" s="313"/>
      <c r="AC292" s="313"/>
      <c r="AD292" s="313"/>
      <c r="AE292" s="313"/>
      <c r="AF292" s="313"/>
      <c r="AG292" s="313"/>
      <c r="AH292" s="313"/>
      <c r="AI292" s="313"/>
      <c r="AJ292" s="313"/>
      <c r="AK292" s="313"/>
      <c r="AL292" s="313"/>
    </row>
    <row r="293" spans="1:38" ht="14.25">
      <c r="A293" s="313"/>
      <c r="B293" s="313"/>
      <c r="C293" s="313"/>
      <c r="D293" s="313"/>
      <c r="E293" s="313"/>
      <c r="F293" s="313"/>
      <c r="G293" s="313"/>
      <c r="H293" s="313"/>
      <c r="I293" s="313"/>
      <c r="J293" s="313"/>
      <c r="K293" s="313"/>
      <c r="L293" s="313"/>
      <c r="M293" s="313"/>
      <c r="N293" s="313"/>
      <c r="O293" s="313"/>
      <c r="P293" s="313"/>
      <c r="Q293" s="313"/>
      <c r="R293" s="313"/>
      <c r="S293" s="313"/>
      <c r="T293" s="313"/>
      <c r="U293" s="313"/>
      <c r="V293" s="313"/>
      <c r="W293" s="313"/>
      <c r="X293" s="313"/>
      <c r="Y293" s="313"/>
      <c r="Z293" s="313"/>
      <c r="AA293" s="313"/>
      <c r="AB293" s="313"/>
      <c r="AC293" s="313"/>
      <c r="AD293" s="313"/>
      <c r="AE293" s="313"/>
      <c r="AF293" s="313"/>
      <c r="AG293" s="313"/>
      <c r="AH293" s="313"/>
      <c r="AI293" s="313"/>
      <c r="AJ293" s="313"/>
      <c r="AK293" s="313"/>
      <c r="AL293" s="313"/>
    </row>
    <row r="294" spans="1:38" ht="14.25">
      <c r="A294" s="313"/>
      <c r="B294" s="313"/>
      <c r="C294" s="313"/>
      <c r="D294" s="313"/>
      <c r="E294" s="313"/>
      <c r="F294" s="313"/>
      <c r="G294" s="313"/>
      <c r="H294" s="313"/>
      <c r="I294" s="313"/>
      <c r="J294" s="313"/>
      <c r="K294" s="313"/>
      <c r="L294" s="313"/>
      <c r="M294" s="313"/>
      <c r="N294" s="313"/>
      <c r="O294" s="313"/>
      <c r="P294" s="313"/>
      <c r="Q294" s="313"/>
      <c r="R294" s="313"/>
      <c r="S294" s="313"/>
      <c r="T294" s="313"/>
      <c r="U294" s="313"/>
      <c r="V294" s="313"/>
      <c r="W294" s="313"/>
      <c r="X294" s="313"/>
      <c r="Y294" s="313"/>
      <c r="Z294" s="313"/>
      <c r="AA294" s="313"/>
      <c r="AB294" s="313"/>
      <c r="AC294" s="313"/>
      <c r="AD294" s="313"/>
      <c r="AE294" s="313"/>
      <c r="AF294" s="313"/>
      <c r="AG294" s="313"/>
      <c r="AH294" s="313"/>
      <c r="AI294" s="313"/>
      <c r="AJ294" s="313"/>
      <c r="AK294" s="313"/>
      <c r="AL294" s="313"/>
    </row>
    <row r="295" spans="1:38" ht="14.25">
      <c r="A295" s="313"/>
      <c r="B295" s="313"/>
      <c r="C295" s="313"/>
      <c r="D295" s="313"/>
      <c r="E295" s="313"/>
      <c r="F295" s="313"/>
      <c r="G295" s="313"/>
      <c r="H295" s="313"/>
      <c r="I295" s="313"/>
      <c r="J295" s="313"/>
      <c r="K295" s="313"/>
      <c r="L295" s="313"/>
      <c r="M295" s="313"/>
      <c r="N295" s="313"/>
      <c r="O295" s="313"/>
      <c r="P295" s="313"/>
      <c r="Q295" s="313"/>
      <c r="R295" s="313"/>
      <c r="S295" s="313"/>
      <c r="T295" s="313"/>
      <c r="U295" s="313"/>
      <c r="V295" s="313"/>
      <c r="W295" s="313"/>
      <c r="X295" s="313"/>
      <c r="Y295" s="313"/>
      <c r="Z295" s="313"/>
      <c r="AA295" s="313"/>
      <c r="AB295" s="313"/>
      <c r="AC295" s="313"/>
      <c r="AD295" s="313"/>
      <c r="AE295" s="313"/>
      <c r="AF295" s="313"/>
      <c r="AG295" s="313"/>
      <c r="AH295" s="313"/>
      <c r="AI295" s="313"/>
      <c r="AJ295" s="313"/>
      <c r="AK295" s="313"/>
      <c r="AL295" s="313"/>
    </row>
    <row r="296" spans="1:38" ht="14.25">
      <c r="A296" s="313"/>
      <c r="B296" s="313"/>
      <c r="C296" s="313"/>
      <c r="D296" s="313"/>
      <c r="E296" s="313"/>
      <c r="F296" s="313"/>
      <c r="G296" s="313"/>
      <c r="H296" s="313"/>
      <c r="I296" s="313"/>
      <c r="J296" s="313"/>
      <c r="K296" s="313"/>
      <c r="L296" s="313"/>
      <c r="M296" s="313"/>
      <c r="N296" s="313"/>
      <c r="O296" s="313"/>
      <c r="P296" s="313"/>
      <c r="Q296" s="313"/>
      <c r="R296" s="313"/>
      <c r="S296" s="313"/>
      <c r="T296" s="313"/>
      <c r="U296" s="313"/>
      <c r="V296" s="313"/>
      <c r="W296" s="313"/>
      <c r="X296" s="313"/>
      <c r="Y296" s="313"/>
      <c r="Z296" s="313"/>
      <c r="AA296" s="313"/>
      <c r="AB296" s="313"/>
      <c r="AC296" s="313"/>
      <c r="AD296" s="313"/>
      <c r="AE296" s="313"/>
      <c r="AF296" s="313"/>
      <c r="AG296" s="313"/>
      <c r="AH296" s="313"/>
      <c r="AI296" s="313"/>
      <c r="AJ296" s="313"/>
      <c r="AK296" s="313"/>
      <c r="AL296" s="313"/>
    </row>
    <row r="297" spans="1:38" ht="14.25">
      <c r="A297" s="313"/>
      <c r="B297" s="313"/>
      <c r="C297" s="313"/>
      <c r="D297" s="313"/>
      <c r="E297" s="313"/>
      <c r="F297" s="313"/>
      <c r="G297" s="313"/>
      <c r="H297" s="313"/>
      <c r="I297" s="313"/>
      <c r="J297" s="313"/>
      <c r="K297" s="313"/>
      <c r="L297" s="313"/>
      <c r="M297" s="313"/>
      <c r="N297" s="313"/>
      <c r="O297" s="313"/>
      <c r="P297" s="313"/>
      <c r="Q297" s="313"/>
      <c r="R297" s="313"/>
      <c r="S297" s="313"/>
      <c r="T297" s="313"/>
      <c r="U297" s="313"/>
      <c r="V297" s="313"/>
      <c r="W297" s="313"/>
      <c r="X297" s="313"/>
      <c r="Y297" s="313"/>
      <c r="Z297" s="313"/>
      <c r="AA297" s="313"/>
      <c r="AB297" s="313"/>
      <c r="AC297" s="313"/>
      <c r="AD297" s="313"/>
      <c r="AE297" s="313"/>
      <c r="AF297" s="313"/>
      <c r="AG297" s="313"/>
      <c r="AH297" s="313"/>
      <c r="AI297" s="313"/>
      <c r="AJ297" s="313"/>
      <c r="AK297" s="313"/>
      <c r="AL297" s="313"/>
    </row>
    <row r="298" spans="1:38" ht="14.25">
      <c r="A298" s="313"/>
      <c r="B298" s="313"/>
      <c r="C298" s="313"/>
      <c r="D298" s="313"/>
      <c r="E298" s="313"/>
      <c r="F298" s="313"/>
      <c r="G298" s="313"/>
      <c r="H298" s="313"/>
      <c r="I298" s="313"/>
      <c r="J298" s="313"/>
      <c r="K298" s="313"/>
      <c r="L298" s="313"/>
      <c r="M298" s="313"/>
      <c r="N298" s="313"/>
      <c r="O298" s="313"/>
      <c r="P298" s="313"/>
      <c r="Q298" s="313"/>
      <c r="R298" s="313"/>
      <c r="S298" s="313"/>
      <c r="T298" s="313"/>
      <c r="U298" s="313"/>
      <c r="V298" s="313"/>
      <c r="W298" s="313"/>
      <c r="X298" s="313"/>
      <c r="Y298" s="313"/>
      <c r="Z298" s="313"/>
      <c r="AA298" s="313"/>
      <c r="AB298" s="313"/>
      <c r="AC298" s="313"/>
      <c r="AD298" s="313"/>
      <c r="AE298" s="313"/>
      <c r="AF298" s="313"/>
      <c r="AG298" s="313"/>
      <c r="AH298" s="313"/>
      <c r="AI298" s="313"/>
      <c r="AJ298" s="313"/>
      <c r="AK298" s="313"/>
      <c r="AL298" s="313"/>
    </row>
    <row r="299" spans="1:38" ht="14.25">
      <c r="A299" s="313"/>
      <c r="B299" s="313"/>
      <c r="C299" s="313"/>
      <c r="D299" s="313"/>
      <c r="E299" s="313"/>
      <c r="F299" s="313"/>
      <c r="G299" s="313"/>
      <c r="H299" s="313"/>
      <c r="I299" s="313"/>
      <c r="J299" s="313"/>
      <c r="K299" s="313"/>
      <c r="L299" s="313"/>
      <c r="M299" s="313"/>
      <c r="N299" s="313"/>
      <c r="O299" s="313"/>
      <c r="P299" s="313"/>
      <c r="Q299" s="313"/>
      <c r="R299" s="313"/>
      <c r="S299" s="313"/>
      <c r="T299" s="313"/>
      <c r="U299" s="313"/>
      <c r="V299" s="313"/>
      <c r="W299" s="313"/>
      <c r="X299" s="313"/>
      <c r="Y299" s="313"/>
      <c r="Z299" s="313"/>
      <c r="AA299" s="313"/>
      <c r="AB299" s="313"/>
      <c r="AC299" s="313"/>
      <c r="AD299" s="313"/>
      <c r="AE299" s="313"/>
      <c r="AF299" s="313"/>
      <c r="AG299" s="313"/>
      <c r="AH299" s="313"/>
      <c r="AI299" s="313"/>
      <c r="AJ299" s="313"/>
      <c r="AK299" s="313"/>
      <c r="AL299" s="313"/>
    </row>
    <row r="300" spans="1:38" ht="14.25">
      <c r="A300" s="313"/>
      <c r="B300" s="313"/>
      <c r="C300" s="313"/>
      <c r="D300" s="313"/>
      <c r="E300" s="313"/>
      <c r="F300" s="313"/>
      <c r="G300" s="313"/>
      <c r="H300" s="313"/>
      <c r="I300" s="313"/>
      <c r="J300" s="313"/>
      <c r="K300" s="313"/>
      <c r="L300" s="313"/>
      <c r="M300" s="313"/>
      <c r="N300" s="313"/>
      <c r="O300" s="313"/>
      <c r="P300" s="313"/>
      <c r="Q300" s="313"/>
      <c r="R300" s="313"/>
      <c r="S300" s="313"/>
      <c r="T300" s="313"/>
      <c r="U300" s="313"/>
      <c r="V300" s="313"/>
      <c r="W300" s="313"/>
      <c r="X300" s="313"/>
      <c r="Y300" s="313"/>
      <c r="Z300" s="313"/>
      <c r="AA300" s="313"/>
      <c r="AB300" s="313"/>
      <c r="AC300" s="313"/>
      <c r="AD300" s="313"/>
      <c r="AE300" s="313"/>
      <c r="AF300" s="313"/>
      <c r="AG300" s="313"/>
      <c r="AH300" s="313"/>
      <c r="AI300" s="313"/>
      <c r="AJ300" s="313"/>
      <c r="AK300" s="313"/>
      <c r="AL300" s="313"/>
    </row>
    <row r="301" spans="1:38" ht="14.25">
      <c r="A301" s="313"/>
      <c r="B301" s="313"/>
      <c r="C301" s="313"/>
      <c r="D301" s="313"/>
      <c r="E301" s="313"/>
      <c r="F301" s="313"/>
      <c r="G301" s="313"/>
      <c r="H301" s="313"/>
      <c r="I301" s="313"/>
      <c r="J301" s="313"/>
      <c r="K301" s="313"/>
      <c r="L301" s="313"/>
      <c r="M301" s="313"/>
      <c r="N301" s="313"/>
      <c r="O301" s="313"/>
      <c r="P301" s="313"/>
      <c r="Q301" s="313"/>
      <c r="R301" s="313"/>
      <c r="S301" s="313"/>
      <c r="T301" s="313"/>
      <c r="U301" s="313"/>
      <c r="V301" s="313"/>
      <c r="W301" s="313"/>
      <c r="X301" s="313"/>
      <c r="Y301" s="313"/>
      <c r="Z301" s="313"/>
      <c r="AA301" s="313"/>
      <c r="AB301" s="313"/>
      <c r="AC301" s="313"/>
      <c r="AD301" s="313"/>
      <c r="AE301" s="313"/>
      <c r="AF301" s="313"/>
      <c r="AG301" s="313"/>
      <c r="AH301" s="313"/>
      <c r="AI301" s="313"/>
      <c r="AJ301" s="313"/>
      <c r="AK301" s="313"/>
      <c r="AL301" s="313"/>
    </row>
    <row r="302" spans="1:38" ht="14.25">
      <c r="A302" s="313"/>
      <c r="B302" s="313"/>
      <c r="C302" s="313"/>
      <c r="D302" s="313"/>
      <c r="E302" s="313"/>
      <c r="F302" s="313"/>
      <c r="G302" s="313"/>
      <c r="H302" s="313"/>
      <c r="I302" s="313"/>
      <c r="J302" s="313"/>
      <c r="K302" s="313"/>
      <c r="L302" s="313"/>
      <c r="M302" s="313"/>
      <c r="N302" s="313"/>
      <c r="O302" s="313"/>
      <c r="P302" s="313"/>
      <c r="Q302" s="313"/>
      <c r="R302" s="313"/>
      <c r="S302" s="313"/>
      <c r="T302" s="313"/>
      <c r="U302" s="313"/>
      <c r="V302" s="313"/>
      <c r="W302" s="313"/>
      <c r="X302" s="313"/>
      <c r="Y302" s="313"/>
      <c r="Z302" s="313"/>
      <c r="AA302" s="313"/>
      <c r="AB302" s="313"/>
      <c r="AC302" s="313"/>
      <c r="AD302" s="313"/>
      <c r="AE302" s="313"/>
      <c r="AF302" s="313"/>
      <c r="AG302" s="313"/>
      <c r="AH302" s="313"/>
      <c r="AI302" s="313"/>
      <c r="AJ302" s="313"/>
      <c r="AK302" s="313"/>
      <c r="AL302" s="313"/>
    </row>
    <row r="303" spans="1:38" ht="14.25">
      <c r="A303" s="313"/>
      <c r="B303" s="313"/>
      <c r="C303" s="313"/>
      <c r="D303" s="313"/>
      <c r="E303" s="313"/>
      <c r="F303" s="313"/>
      <c r="G303" s="313"/>
      <c r="H303" s="313"/>
      <c r="I303" s="313"/>
      <c r="J303" s="313"/>
      <c r="K303" s="313"/>
      <c r="L303" s="313"/>
      <c r="M303" s="313"/>
      <c r="N303" s="313"/>
      <c r="O303" s="313"/>
      <c r="P303" s="313"/>
      <c r="Q303" s="313"/>
      <c r="R303" s="313"/>
      <c r="S303" s="313"/>
      <c r="T303" s="313"/>
      <c r="U303" s="313"/>
      <c r="V303" s="313"/>
      <c r="W303" s="313"/>
      <c r="X303" s="313"/>
      <c r="Y303" s="313"/>
      <c r="Z303" s="313"/>
      <c r="AA303" s="313"/>
      <c r="AB303" s="313"/>
      <c r="AC303" s="313"/>
      <c r="AD303" s="313"/>
      <c r="AE303" s="313"/>
      <c r="AF303" s="313"/>
      <c r="AG303" s="313"/>
      <c r="AH303" s="313"/>
      <c r="AI303" s="313"/>
      <c r="AJ303" s="313"/>
      <c r="AK303" s="313"/>
      <c r="AL303" s="313"/>
    </row>
    <row r="304" spans="1:38" ht="14.25">
      <c r="A304" s="313"/>
      <c r="B304" s="313"/>
      <c r="C304" s="313"/>
      <c r="D304" s="313"/>
      <c r="E304" s="313"/>
      <c r="F304" s="313"/>
      <c r="G304" s="313"/>
      <c r="H304" s="313"/>
      <c r="I304" s="313"/>
      <c r="J304" s="313"/>
      <c r="K304" s="313"/>
      <c r="L304" s="313"/>
      <c r="M304" s="313"/>
      <c r="N304" s="313"/>
      <c r="O304" s="313"/>
      <c r="P304" s="313"/>
      <c r="Q304" s="313"/>
      <c r="R304" s="313"/>
      <c r="S304" s="313"/>
      <c r="T304" s="313"/>
      <c r="U304" s="313"/>
      <c r="V304" s="313"/>
      <c r="W304" s="313"/>
      <c r="X304" s="313"/>
      <c r="Y304" s="313"/>
      <c r="Z304" s="313"/>
      <c r="AA304" s="313"/>
      <c r="AB304" s="313"/>
      <c r="AC304" s="313"/>
      <c r="AD304" s="313"/>
      <c r="AE304" s="313"/>
      <c r="AF304" s="313"/>
      <c r="AG304" s="313"/>
      <c r="AH304" s="313"/>
      <c r="AI304" s="313"/>
      <c r="AJ304" s="313"/>
      <c r="AK304" s="313"/>
      <c r="AL304" s="313"/>
    </row>
    <row r="305" spans="1:38" ht="14.25">
      <c r="A305" s="313"/>
      <c r="B305" s="313"/>
      <c r="C305" s="313"/>
      <c r="D305" s="313"/>
      <c r="E305" s="313"/>
      <c r="F305" s="313"/>
      <c r="G305" s="313"/>
      <c r="H305" s="313"/>
      <c r="I305" s="313"/>
      <c r="J305" s="313"/>
      <c r="K305" s="313"/>
      <c r="L305" s="313"/>
      <c r="M305" s="313"/>
      <c r="N305" s="313"/>
      <c r="O305" s="313"/>
      <c r="P305" s="313"/>
      <c r="Q305" s="313"/>
      <c r="R305" s="313"/>
      <c r="S305" s="313"/>
      <c r="T305" s="313"/>
      <c r="U305" s="313"/>
      <c r="V305" s="313"/>
      <c r="W305" s="313"/>
      <c r="X305" s="313"/>
      <c r="Y305" s="313"/>
      <c r="Z305" s="313"/>
      <c r="AA305" s="313"/>
      <c r="AB305" s="313"/>
      <c r="AC305" s="313"/>
      <c r="AD305" s="313"/>
      <c r="AE305" s="313"/>
      <c r="AF305" s="313"/>
      <c r="AG305" s="313"/>
      <c r="AH305" s="313"/>
      <c r="AI305" s="313"/>
      <c r="AJ305" s="313"/>
      <c r="AK305" s="313"/>
      <c r="AL305" s="313"/>
    </row>
    <row r="306" spans="1:38" ht="14.25">
      <c r="A306" s="313"/>
      <c r="B306" s="313"/>
      <c r="C306" s="313"/>
      <c r="D306" s="313"/>
      <c r="E306" s="313"/>
      <c r="F306" s="313"/>
      <c r="G306" s="313"/>
      <c r="H306" s="313"/>
      <c r="I306" s="313"/>
      <c r="J306" s="313"/>
      <c r="K306" s="313"/>
      <c r="L306" s="313"/>
      <c r="M306" s="313"/>
      <c r="N306" s="313"/>
      <c r="O306" s="313"/>
      <c r="P306" s="313"/>
      <c r="Q306" s="313"/>
      <c r="R306" s="313"/>
      <c r="S306" s="313"/>
      <c r="T306" s="313"/>
      <c r="U306" s="313"/>
      <c r="V306" s="313"/>
      <c r="W306" s="313"/>
      <c r="X306" s="313"/>
      <c r="Y306" s="313"/>
      <c r="Z306" s="313"/>
      <c r="AA306" s="313"/>
      <c r="AB306" s="313"/>
      <c r="AC306" s="313"/>
      <c r="AD306" s="313"/>
      <c r="AE306" s="313"/>
      <c r="AF306" s="313"/>
      <c r="AG306" s="313"/>
      <c r="AH306" s="313"/>
      <c r="AI306" s="313"/>
      <c r="AJ306" s="313"/>
      <c r="AK306" s="313"/>
      <c r="AL306" s="313"/>
    </row>
    <row r="307" spans="1:38" ht="14.25">
      <c r="A307" s="313"/>
      <c r="B307" s="313"/>
      <c r="C307" s="313"/>
      <c r="D307" s="313"/>
      <c r="E307" s="313"/>
      <c r="F307" s="313"/>
      <c r="G307" s="313"/>
      <c r="H307" s="313"/>
      <c r="I307" s="313"/>
      <c r="J307" s="313"/>
      <c r="K307" s="313"/>
      <c r="L307" s="313"/>
      <c r="M307" s="313"/>
      <c r="N307" s="313"/>
      <c r="O307" s="313"/>
      <c r="P307" s="313"/>
      <c r="Q307" s="313"/>
      <c r="R307" s="313"/>
      <c r="S307" s="313"/>
      <c r="T307" s="313"/>
      <c r="U307" s="313"/>
      <c r="V307" s="313"/>
      <c r="W307" s="313"/>
      <c r="X307" s="313"/>
      <c r="Y307" s="313"/>
      <c r="Z307" s="313"/>
      <c r="AA307" s="313"/>
      <c r="AB307" s="313"/>
      <c r="AC307" s="313"/>
      <c r="AD307" s="313"/>
      <c r="AE307" s="313"/>
      <c r="AF307" s="313"/>
      <c r="AG307" s="313"/>
      <c r="AH307" s="313"/>
      <c r="AI307" s="313"/>
      <c r="AJ307" s="313"/>
      <c r="AK307" s="313"/>
      <c r="AL307" s="313"/>
    </row>
    <row r="308" spans="1:38" ht="14.25">
      <c r="A308" s="313"/>
      <c r="B308" s="313"/>
      <c r="C308" s="313"/>
      <c r="D308" s="313"/>
      <c r="E308" s="313"/>
      <c r="F308" s="313"/>
      <c r="G308" s="313"/>
      <c r="H308" s="313"/>
      <c r="I308" s="313"/>
      <c r="J308" s="313"/>
      <c r="K308" s="313"/>
      <c r="L308" s="313"/>
      <c r="M308" s="313"/>
      <c r="N308" s="313"/>
      <c r="O308" s="313"/>
      <c r="P308" s="313"/>
      <c r="Q308" s="313"/>
      <c r="R308" s="313"/>
      <c r="S308" s="313"/>
      <c r="T308" s="313"/>
      <c r="U308" s="313"/>
      <c r="V308" s="313"/>
      <c r="W308" s="313"/>
      <c r="X308" s="313"/>
      <c r="Y308" s="313"/>
      <c r="Z308" s="313"/>
      <c r="AA308" s="313"/>
      <c r="AB308" s="313"/>
      <c r="AC308" s="313"/>
      <c r="AD308" s="313"/>
      <c r="AE308" s="313"/>
      <c r="AF308" s="313"/>
      <c r="AG308" s="313"/>
      <c r="AH308" s="313"/>
      <c r="AI308" s="313"/>
      <c r="AJ308" s="313"/>
      <c r="AK308" s="313"/>
      <c r="AL308" s="313"/>
    </row>
  </sheetData>
  <mergeCells count="21">
    <mergeCell ref="A1:L1"/>
    <mergeCell ref="A2:L2"/>
    <mergeCell ref="A3:L3"/>
    <mergeCell ref="A4:A7"/>
    <mergeCell ref="B4:B7"/>
    <mergeCell ref="C4:G4"/>
    <mergeCell ref="H4:L4"/>
    <mergeCell ref="C5:D5"/>
    <mergeCell ref="E5:G5"/>
    <mergeCell ref="H5:I5"/>
    <mergeCell ref="L6:L7"/>
    <mergeCell ref="J5:L5"/>
    <mergeCell ref="C6:C7"/>
    <mergeCell ref="D6:D7"/>
    <mergeCell ref="E6:E7"/>
    <mergeCell ref="F6:F7"/>
    <mergeCell ref="G6:G7"/>
    <mergeCell ref="H6:H7"/>
    <mergeCell ref="I6:I7"/>
    <mergeCell ref="J6:J7"/>
    <mergeCell ref="K6:K7"/>
  </mergeCells>
  <printOptions horizontalCentered="1" verticalCentered="1"/>
  <pageMargins left="0.71" right="0.38" top="0.51" bottom="0.46" header="0.4" footer="0.22"/>
  <pageSetup paperSize="9"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5"/>
  <sheetViews>
    <sheetView zoomScale="85" zoomScaleNormal="85" workbookViewId="0">
      <selection activeCell="G58" sqref="G58"/>
    </sheetView>
  </sheetViews>
  <sheetFormatPr defaultRowHeight="15"/>
  <cols>
    <col min="1" max="1" width="9.42578125" style="346" customWidth="1"/>
    <col min="2" max="2" width="9.140625" style="295" customWidth="1"/>
    <col min="3" max="3" width="117" style="295" bestFit="1" customWidth="1"/>
    <col min="4" max="4" width="9.140625" style="300" customWidth="1"/>
    <col min="5" max="5" width="9" style="300" customWidth="1"/>
    <col min="6" max="7" width="9" style="300"/>
    <col min="8" max="10" width="9" style="306"/>
    <col min="11" max="11" width="9" style="300"/>
    <col min="12" max="12" width="14.140625" style="579" customWidth="1"/>
    <col min="13" max="13" width="12.85546875" style="579" customWidth="1"/>
    <col min="14" max="249" width="9" style="300"/>
    <col min="250" max="250" width="9.42578125" style="300" customWidth="1"/>
    <col min="251" max="251" width="9.140625" style="300" customWidth="1"/>
    <col min="252" max="252" width="69.7109375" style="300" bestFit="1" customWidth="1"/>
    <col min="253" max="253" width="12.7109375" style="300" customWidth="1"/>
    <col min="254" max="254" width="10.42578125" style="300" customWidth="1"/>
    <col min="255" max="255" width="10" style="300" customWidth="1"/>
    <col min="256" max="256" width="9.85546875" style="300" customWidth="1"/>
    <col min="257" max="257" width="11" style="300" bestFit="1" customWidth="1"/>
    <col min="258" max="259" width="12" style="300" customWidth="1"/>
    <col min="260" max="260" width="10.140625" style="300" customWidth="1"/>
    <col min="261" max="261" width="10.42578125" style="300" customWidth="1"/>
    <col min="262" max="262" width="9.140625" style="300" customWidth="1"/>
    <col min="263" max="263" width="0" style="300" hidden="1" customWidth="1"/>
    <col min="264" max="505" width="9" style="300"/>
    <col min="506" max="506" width="9.42578125" style="300" customWidth="1"/>
    <col min="507" max="507" width="9.140625" style="300" customWidth="1"/>
    <col min="508" max="508" width="69.7109375" style="300" bestFit="1" customWidth="1"/>
    <col min="509" max="509" width="12.7109375" style="300" customWidth="1"/>
    <col min="510" max="510" width="10.42578125" style="300" customWidth="1"/>
    <col min="511" max="511" width="10" style="300" customWidth="1"/>
    <col min="512" max="512" width="9.85546875" style="300" customWidth="1"/>
    <col min="513" max="513" width="11" style="300" bestFit="1" customWidth="1"/>
    <col min="514" max="515" width="12" style="300" customWidth="1"/>
    <col min="516" max="516" width="10.140625" style="300" customWidth="1"/>
    <col min="517" max="517" width="10.42578125" style="300" customWidth="1"/>
    <col min="518" max="518" width="9.140625" style="300" customWidth="1"/>
    <col min="519" max="519" width="0" style="300" hidden="1" customWidth="1"/>
    <col min="520" max="761" width="9" style="300"/>
    <col min="762" max="762" width="9.42578125" style="300" customWidth="1"/>
    <col min="763" max="763" width="9.140625" style="300" customWidth="1"/>
    <col min="764" max="764" width="69.7109375" style="300" bestFit="1" customWidth="1"/>
    <col min="765" max="765" width="12.7109375" style="300" customWidth="1"/>
    <col min="766" max="766" width="10.42578125" style="300" customWidth="1"/>
    <col min="767" max="767" width="10" style="300" customWidth="1"/>
    <col min="768" max="768" width="9.85546875" style="300" customWidth="1"/>
    <col min="769" max="769" width="11" style="300" bestFit="1" customWidth="1"/>
    <col min="770" max="771" width="12" style="300" customWidth="1"/>
    <col min="772" max="772" width="10.140625" style="300" customWidth="1"/>
    <col min="773" max="773" width="10.42578125" style="300" customWidth="1"/>
    <col min="774" max="774" width="9.140625" style="300" customWidth="1"/>
    <col min="775" max="775" width="0" style="300" hidden="1" customWidth="1"/>
    <col min="776" max="1017" width="9" style="300"/>
    <col min="1018" max="1018" width="9.42578125" style="300" customWidth="1"/>
    <col min="1019" max="1019" width="9.140625" style="300" customWidth="1"/>
    <col min="1020" max="1020" width="69.7109375" style="300" bestFit="1" customWidth="1"/>
    <col min="1021" max="1021" width="12.7109375" style="300" customWidth="1"/>
    <col min="1022" max="1022" width="10.42578125" style="300" customWidth="1"/>
    <col min="1023" max="1023" width="10" style="300" customWidth="1"/>
    <col min="1024" max="1024" width="9.85546875" style="300" customWidth="1"/>
    <col min="1025" max="1025" width="11" style="300" bestFit="1" customWidth="1"/>
    <col min="1026" max="1027" width="12" style="300" customWidth="1"/>
    <col min="1028" max="1028" width="10.140625" style="300" customWidth="1"/>
    <col min="1029" max="1029" width="10.42578125" style="300" customWidth="1"/>
    <col min="1030" max="1030" width="9.140625" style="300" customWidth="1"/>
    <col min="1031" max="1031" width="0" style="300" hidden="1" customWidth="1"/>
    <col min="1032" max="1273" width="9" style="300"/>
    <col min="1274" max="1274" width="9.42578125" style="300" customWidth="1"/>
    <col min="1275" max="1275" width="9.140625" style="300" customWidth="1"/>
    <col min="1276" max="1276" width="69.7109375" style="300" bestFit="1" customWidth="1"/>
    <col min="1277" max="1277" width="12.7109375" style="300" customWidth="1"/>
    <col min="1278" max="1278" width="10.42578125" style="300" customWidth="1"/>
    <col min="1279" max="1279" width="10" style="300" customWidth="1"/>
    <col min="1280" max="1280" width="9.85546875" style="300" customWidth="1"/>
    <col min="1281" max="1281" width="11" style="300" bestFit="1" customWidth="1"/>
    <col min="1282" max="1283" width="12" style="300" customWidth="1"/>
    <col min="1284" max="1284" width="10.140625" style="300" customWidth="1"/>
    <col min="1285" max="1285" width="10.42578125" style="300" customWidth="1"/>
    <col min="1286" max="1286" width="9.140625" style="300" customWidth="1"/>
    <col min="1287" max="1287" width="0" style="300" hidden="1" customWidth="1"/>
    <col min="1288" max="1529" width="9" style="300"/>
    <col min="1530" max="1530" width="9.42578125" style="300" customWidth="1"/>
    <col min="1531" max="1531" width="9.140625" style="300" customWidth="1"/>
    <col min="1532" max="1532" width="69.7109375" style="300" bestFit="1" customWidth="1"/>
    <col min="1533" max="1533" width="12.7109375" style="300" customWidth="1"/>
    <col min="1534" max="1534" width="10.42578125" style="300" customWidth="1"/>
    <col min="1535" max="1535" width="10" style="300" customWidth="1"/>
    <col min="1536" max="1536" width="9.85546875" style="300" customWidth="1"/>
    <col min="1537" max="1537" width="11" style="300" bestFit="1" customWidth="1"/>
    <col min="1538" max="1539" width="12" style="300" customWidth="1"/>
    <col min="1540" max="1540" width="10.140625" style="300" customWidth="1"/>
    <col min="1541" max="1541" width="10.42578125" style="300" customWidth="1"/>
    <col min="1542" max="1542" width="9.140625" style="300" customWidth="1"/>
    <col min="1543" max="1543" width="0" style="300" hidden="1" customWidth="1"/>
    <col min="1544" max="1785" width="9" style="300"/>
    <col min="1786" max="1786" width="9.42578125" style="300" customWidth="1"/>
    <col min="1787" max="1787" width="9.140625" style="300" customWidth="1"/>
    <col min="1788" max="1788" width="69.7109375" style="300" bestFit="1" customWidth="1"/>
    <col min="1789" max="1789" width="12.7109375" style="300" customWidth="1"/>
    <col min="1790" max="1790" width="10.42578125" style="300" customWidth="1"/>
    <col min="1791" max="1791" width="10" style="300" customWidth="1"/>
    <col min="1792" max="1792" width="9.85546875" style="300" customWidth="1"/>
    <col min="1793" max="1793" width="11" style="300" bestFit="1" customWidth="1"/>
    <col min="1794" max="1795" width="12" style="300" customWidth="1"/>
    <col min="1796" max="1796" width="10.140625" style="300" customWidth="1"/>
    <col min="1797" max="1797" width="10.42578125" style="300" customWidth="1"/>
    <col min="1798" max="1798" width="9.140625" style="300" customWidth="1"/>
    <col min="1799" max="1799" width="0" style="300" hidden="1" customWidth="1"/>
    <col min="1800" max="2041" width="9" style="300"/>
    <col min="2042" max="2042" width="9.42578125" style="300" customWidth="1"/>
    <col min="2043" max="2043" width="9.140625" style="300" customWidth="1"/>
    <col min="2044" max="2044" width="69.7109375" style="300" bestFit="1" customWidth="1"/>
    <col min="2045" max="2045" width="12.7109375" style="300" customWidth="1"/>
    <col min="2046" max="2046" width="10.42578125" style="300" customWidth="1"/>
    <col min="2047" max="2047" width="10" style="300" customWidth="1"/>
    <col min="2048" max="2048" width="9.85546875" style="300" customWidth="1"/>
    <col min="2049" max="2049" width="11" style="300" bestFit="1" customWidth="1"/>
    <col min="2050" max="2051" width="12" style="300" customWidth="1"/>
    <col min="2052" max="2052" width="10.140625" style="300" customWidth="1"/>
    <col min="2053" max="2053" width="10.42578125" style="300" customWidth="1"/>
    <col min="2054" max="2054" width="9.140625" style="300" customWidth="1"/>
    <col min="2055" max="2055" width="0" style="300" hidden="1" customWidth="1"/>
    <col min="2056" max="2297" width="9" style="300"/>
    <col min="2298" max="2298" width="9.42578125" style="300" customWidth="1"/>
    <col min="2299" max="2299" width="9.140625" style="300" customWidth="1"/>
    <col min="2300" max="2300" width="69.7109375" style="300" bestFit="1" customWidth="1"/>
    <col min="2301" max="2301" width="12.7109375" style="300" customWidth="1"/>
    <col min="2302" max="2302" width="10.42578125" style="300" customWidth="1"/>
    <col min="2303" max="2303" width="10" style="300" customWidth="1"/>
    <col min="2304" max="2304" width="9.85546875" style="300" customWidth="1"/>
    <col min="2305" max="2305" width="11" style="300" bestFit="1" customWidth="1"/>
    <col min="2306" max="2307" width="12" style="300" customWidth="1"/>
    <col min="2308" max="2308" width="10.140625" style="300" customWidth="1"/>
    <col min="2309" max="2309" width="10.42578125" style="300" customWidth="1"/>
    <col min="2310" max="2310" width="9.140625" style="300" customWidth="1"/>
    <col min="2311" max="2311" width="0" style="300" hidden="1" customWidth="1"/>
    <col min="2312" max="2553" width="9" style="300"/>
    <col min="2554" max="2554" width="9.42578125" style="300" customWidth="1"/>
    <col min="2555" max="2555" width="9.140625" style="300" customWidth="1"/>
    <col min="2556" max="2556" width="69.7109375" style="300" bestFit="1" customWidth="1"/>
    <col min="2557" max="2557" width="12.7109375" style="300" customWidth="1"/>
    <col min="2558" max="2558" width="10.42578125" style="300" customWidth="1"/>
    <col min="2559" max="2559" width="10" style="300" customWidth="1"/>
    <col min="2560" max="2560" width="9.85546875" style="300" customWidth="1"/>
    <col min="2561" max="2561" width="11" style="300" bestFit="1" customWidth="1"/>
    <col min="2562" max="2563" width="12" style="300" customWidth="1"/>
    <col min="2564" max="2564" width="10.140625" style="300" customWidth="1"/>
    <col min="2565" max="2565" width="10.42578125" style="300" customWidth="1"/>
    <col min="2566" max="2566" width="9.140625" style="300" customWidth="1"/>
    <col min="2567" max="2567" width="0" style="300" hidden="1" customWidth="1"/>
    <col min="2568" max="2809" width="9" style="300"/>
    <col min="2810" max="2810" width="9.42578125" style="300" customWidth="1"/>
    <col min="2811" max="2811" width="9.140625" style="300" customWidth="1"/>
    <col min="2812" max="2812" width="69.7109375" style="300" bestFit="1" customWidth="1"/>
    <col min="2813" max="2813" width="12.7109375" style="300" customWidth="1"/>
    <col min="2814" max="2814" width="10.42578125" style="300" customWidth="1"/>
    <col min="2815" max="2815" width="10" style="300" customWidth="1"/>
    <col min="2816" max="2816" width="9.85546875" style="300" customWidth="1"/>
    <col min="2817" max="2817" width="11" style="300" bestFit="1" customWidth="1"/>
    <col min="2818" max="2819" width="12" style="300" customWidth="1"/>
    <col min="2820" max="2820" width="10.140625" style="300" customWidth="1"/>
    <col min="2821" max="2821" width="10.42578125" style="300" customWidth="1"/>
    <col min="2822" max="2822" width="9.140625" style="300" customWidth="1"/>
    <col min="2823" max="2823" width="0" style="300" hidden="1" customWidth="1"/>
    <col min="2824" max="3065" width="9" style="300"/>
    <col min="3066" max="3066" width="9.42578125" style="300" customWidth="1"/>
    <col min="3067" max="3067" width="9.140625" style="300" customWidth="1"/>
    <col min="3068" max="3068" width="69.7109375" style="300" bestFit="1" customWidth="1"/>
    <col min="3069" max="3069" width="12.7109375" style="300" customWidth="1"/>
    <col min="3070" max="3070" width="10.42578125" style="300" customWidth="1"/>
    <col min="3071" max="3071" width="10" style="300" customWidth="1"/>
    <col min="3072" max="3072" width="9.85546875" style="300" customWidth="1"/>
    <col min="3073" max="3073" width="11" style="300" bestFit="1" customWidth="1"/>
    <col min="3074" max="3075" width="12" style="300" customWidth="1"/>
    <col min="3076" max="3076" width="10.140625" style="300" customWidth="1"/>
    <col min="3077" max="3077" width="10.42578125" style="300" customWidth="1"/>
    <col min="3078" max="3078" width="9.140625" style="300" customWidth="1"/>
    <col min="3079" max="3079" width="0" style="300" hidden="1" customWidth="1"/>
    <col min="3080" max="3321" width="9" style="300"/>
    <col min="3322" max="3322" width="9.42578125" style="300" customWidth="1"/>
    <col min="3323" max="3323" width="9.140625" style="300" customWidth="1"/>
    <col min="3324" max="3324" width="69.7109375" style="300" bestFit="1" customWidth="1"/>
    <col min="3325" max="3325" width="12.7109375" style="300" customWidth="1"/>
    <col min="3326" max="3326" width="10.42578125" style="300" customWidth="1"/>
    <col min="3327" max="3327" width="10" style="300" customWidth="1"/>
    <col min="3328" max="3328" width="9.85546875" style="300" customWidth="1"/>
    <col min="3329" max="3329" width="11" style="300" bestFit="1" customWidth="1"/>
    <col min="3330" max="3331" width="12" style="300" customWidth="1"/>
    <col min="3332" max="3332" width="10.140625" style="300" customWidth="1"/>
    <col min="3333" max="3333" width="10.42578125" style="300" customWidth="1"/>
    <col min="3334" max="3334" width="9.140625" style="300" customWidth="1"/>
    <col min="3335" max="3335" width="0" style="300" hidden="1" customWidth="1"/>
    <col min="3336" max="3577" width="9" style="300"/>
    <col min="3578" max="3578" width="9.42578125" style="300" customWidth="1"/>
    <col min="3579" max="3579" width="9.140625" style="300" customWidth="1"/>
    <col min="3580" max="3580" width="69.7109375" style="300" bestFit="1" customWidth="1"/>
    <col min="3581" max="3581" width="12.7109375" style="300" customWidth="1"/>
    <col min="3582" max="3582" width="10.42578125" style="300" customWidth="1"/>
    <col min="3583" max="3583" width="10" style="300" customWidth="1"/>
    <col min="3584" max="3584" width="9.85546875" style="300" customWidth="1"/>
    <col min="3585" max="3585" width="11" style="300" bestFit="1" customWidth="1"/>
    <col min="3586" max="3587" width="12" style="300" customWidth="1"/>
    <col min="3588" max="3588" width="10.140625" style="300" customWidth="1"/>
    <col min="3589" max="3589" width="10.42578125" style="300" customWidth="1"/>
    <col min="3590" max="3590" width="9.140625" style="300" customWidth="1"/>
    <col min="3591" max="3591" width="0" style="300" hidden="1" customWidth="1"/>
    <col min="3592" max="3833" width="9" style="300"/>
    <col min="3834" max="3834" width="9.42578125" style="300" customWidth="1"/>
    <col min="3835" max="3835" width="9.140625" style="300" customWidth="1"/>
    <col min="3836" max="3836" width="69.7109375" style="300" bestFit="1" customWidth="1"/>
    <col min="3837" max="3837" width="12.7109375" style="300" customWidth="1"/>
    <col min="3838" max="3838" width="10.42578125" style="300" customWidth="1"/>
    <col min="3839" max="3839" width="10" style="300" customWidth="1"/>
    <col min="3840" max="3840" width="9.85546875" style="300" customWidth="1"/>
    <col min="3841" max="3841" width="11" style="300" bestFit="1" customWidth="1"/>
    <col min="3842" max="3843" width="12" style="300" customWidth="1"/>
    <col min="3844" max="3844" width="10.140625" style="300" customWidth="1"/>
    <col min="3845" max="3845" width="10.42578125" style="300" customWidth="1"/>
    <col min="3846" max="3846" width="9.140625" style="300" customWidth="1"/>
    <col min="3847" max="3847" width="0" style="300" hidden="1" customWidth="1"/>
    <col min="3848" max="4089" width="9" style="300"/>
    <col min="4090" max="4090" width="9.42578125" style="300" customWidth="1"/>
    <col min="4091" max="4091" width="9.140625" style="300" customWidth="1"/>
    <col min="4092" max="4092" width="69.7109375" style="300" bestFit="1" customWidth="1"/>
    <col min="4093" max="4093" width="12.7109375" style="300" customWidth="1"/>
    <col min="4094" max="4094" width="10.42578125" style="300" customWidth="1"/>
    <col min="4095" max="4095" width="10" style="300" customWidth="1"/>
    <col min="4096" max="4096" width="9.85546875" style="300" customWidth="1"/>
    <col min="4097" max="4097" width="11" style="300" bestFit="1" customWidth="1"/>
    <col min="4098" max="4099" width="12" style="300" customWidth="1"/>
    <col min="4100" max="4100" width="10.140625" style="300" customWidth="1"/>
    <col min="4101" max="4101" width="10.42578125" style="300" customWidth="1"/>
    <col min="4102" max="4102" width="9.140625" style="300" customWidth="1"/>
    <col min="4103" max="4103" width="0" style="300" hidden="1" customWidth="1"/>
    <col min="4104" max="4345" width="9" style="300"/>
    <col min="4346" max="4346" width="9.42578125" style="300" customWidth="1"/>
    <col min="4347" max="4347" width="9.140625" style="300" customWidth="1"/>
    <col min="4348" max="4348" width="69.7109375" style="300" bestFit="1" customWidth="1"/>
    <col min="4349" max="4349" width="12.7109375" style="300" customWidth="1"/>
    <col min="4350" max="4350" width="10.42578125" style="300" customWidth="1"/>
    <col min="4351" max="4351" width="10" style="300" customWidth="1"/>
    <col min="4352" max="4352" width="9.85546875" style="300" customWidth="1"/>
    <col min="4353" max="4353" width="11" style="300" bestFit="1" customWidth="1"/>
    <col min="4354" max="4355" width="12" style="300" customWidth="1"/>
    <col min="4356" max="4356" width="10.140625" style="300" customWidth="1"/>
    <col min="4357" max="4357" width="10.42578125" style="300" customWidth="1"/>
    <col min="4358" max="4358" width="9.140625" style="300" customWidth="1"/>
    <col min="4359" max="4359" width="0" style="300" hidden="1" customWidth="1"/>
    <col min="4360" max="4601" width="9" style="300"/>
    <col min="4602" max="4602" width="9.42578125" style="300" customWidth="1"/>
    <col min="4603" max="4603" width="9.140625" style="300" customWidth="1"/>
    <col min="4604" max="4604" width="69.7109375" style="300" bestFit="1" customWidth="1"/>
    <col min="4605" max="4605" width="12.7109375" style="300" customWidth="1"/>
    <col min="4606" max="4606" width="10.42578125" style="300" customWidth="1"/>
    <col min="4607" max="4607" width="10" style="300" customWidth="1"/>
    <col min="4608" max="4608" width="9.85546875" style="300" customWidth="1"/>
    <col min="4609" max="4609" width="11" style="300" bestFit="1" customWidth="1"/>
    <col min="4610" max="4611" width="12" style="300" customWidth="1"/>
    <col min="4612" max="4612" width="10.140625" style="300" customWidth="1"/>
    <col min="4613" max="4613" width="10.42578125" style="300" customWidth="1"/>
    <col min="4614" max="4614" width="9.140625" style="300" customWidth="1"/>
    <col min="4615" max="4615" width="0" style="300" hidden="1" customWidth="1"/>
    <col min="4616" max="4857" width="9" style="300"/>
    <col min="4858" max="4858" width="9.42578125" style="300" customWidth="1"/>
    <col min="4859" max="4859" width="9.140625" style="300" customWidth="1"/>
    <col min="4860" max="4860" width="69.7109375" style="300" bestFit="1" customWidth="1"/>
    <col min="4861" max="4861" width="12.7109375" style="300" customWidth="1"/>
    <col min="4862" max="4862" width="10.42578125" style="300" customWidth="1"/>
    <col min="4863" max="4863" width="10" style="300" customWidth="1"/>
    <col min="4864" max="4864" width="9.85546875" style="300" customWidth="1"/>
    <col min="4865" max="4865" width="11" style="300" bestFit="1" customWidth="1"/>
    <col min="4866" max="4867" width="12" style="300" customWidth="1"/>
    <col min="4868" max="4868" width="10.140625" style="300" customWidth="1"/>
    <col min="4869" max="4869" width="10.42578125" style="300" customWidth="1"/>
    <col min="4870" max="4870" width="9.140625" style="300" customWidth="1"/>
    <col min="4871" max="4871" width="0" style="300" hidden="1" customWidth="1"/>
    <col min="4872" max="5113" width="9" style="300"/>
    <col min="5114" max="5114" width="9.42578125" style="300" customWidth="1"/>
    <col min="5115" max="5115" width="9.140625" style="300" customWidth="1"/>
    <col min="5116" max="5116" width="69.7109375" style="300" bestFit="1" customWidth="1"/>
    <col min="5117" max="5117" width="12.7109375" style="300" customWidth="1"/>
    <col min="5118" max="5118" width="10.42578125" style="300" customWidth="1"/>
    <col min="5119" max="5119" width="10" style="300" customWidth="1"/>
    <col min="5120" max="5120" width="9.85546875" style="300" customWidth="1"/>
    <col min="5121" max="5121" width="11" style="300" bestFit="1" customWidth="1"/>
    <col min="5122" max="5123" width="12" style="300" customWidth="1"/>
    <col min="5124" max="5124" width="10.140625" style="300" customWidth="1"/>
    <col min="5125" max="5125" width="10.42578125" style="300" customWidth="1"/>
    <col min="5126" max="5126" width="9.140625" style="300" customWidth="1"/>
    <col min="5127" max="5127" width="0" style="300" hidden="1" customWidth="1"/>
    <col min="5128" max="5369" width="9" style="300"/>
    <col min="5370" max="5370" width="9.42578125" style="300" customWidth="1"/>
    <col min="5371" max="5371" width="9.140625" style="300" customWidth="1"/>
    <col min="5372" max="5372" width="69.7109375" style="300" bestFit="1" customWidth="1"/>
    <col min="5373" max="5373" width="12.7109375" style="300" customWidth="1"/>
    <col min="5374" max="5374" width="10.42578125" style="300" customWidth="1"/>
    <col min="5375" max="5375" width="10" style="300" customWidth="1"/>
    <col min="5376" max="5376" width="9.85546875" style="300" customWidth="1"/>
    <col min="5377" max="5377" width="11" style="300" bestFit="1" customWidth="1"/>
    <col min="5378" max="5379" width="12" style="300" customWidth="1"/>
    <col min="5380" max="5380" width="10.140625" style="300" customWidth="1"/>
    <col min="5381" max="5381" width="10.42578125" style="300" customWidth="1"/>
    <col min="5382" max="5382" width="9.140625" style="300" customWidth="1"/>
    <col min="5383" max="5383" width="0" style="300" hidden="1" customWidth="1"/>
    <col min="5384" max="5625" width="9" style="300"/>
    <col min="5626" max="5626" width="9.42578125" style="300" customWidth="1"/>
    <col min="5627" max="5627" width="9.140625" style="300" customWidth="1"/>
    <col min="5628" max="5628" width="69.7109375" style="300" bestFit="1" customWidth="1"/>
    <col min="5629" max="5629" width="12.7109375" style="300" customWidth="1"/>
    <col min="5630" max="5630" width="10.42578125" style="300" customWidth="1"/>
    <col min="5631" max="5631" width="10" style="300" customWidth="1"/>
    <col min="5632" max="5632" width="9.85546875" style="300" customWidth="1"/>
    <col min="5633" max="5633" width="11" style="300" bestFit="1" customWidth="1"/>
    <col min="5634" max="5635" width="12" style="300" customWidth="1"/>
    <col min="5636" max="5636" width="10.140625" style="300" customWidth="1"/>
    <col min="5637" max="5637" width="10.42578125" style="300" customWidth="1"/>
    <col min="5638" max="5638" width="9.140625" style="300" customWidth="1"/>
    <col min="5639" max="5639" width="0" style="300" hidden="1" customWidth="1"/>
    <col min="5640" max="5881" width="9" style="300"/>
    <col min="5882" max="5882" width="9.42578125" style="300" customWidth="1"/>
    <col min="5883" max="5883" width="9.140625" style="300" customWidth="1"/>
    <col min="5884" max="5884" width="69.7109375" style="300" bestFit="1" customWidth="1"/>
    <col min="5885" max="5885" width="12.7109375" style="300" customWidth="1"/>
    <col min="5886" max="5886" width="10.42578125" style="300" customWidth="1"/>
    <col min="5887" max="5887" width="10" style="300" customWidth="1"/>
    <col min="5888" max="5888" width="9.85546875" style="300" customWidth="1"/>
    <col min="5889" max="5889" width="11" style="300" bestFit="1" customWidth="1"/>
    <col min="5890" max="5891" width="12" style="300" customWidth="1"/>
    <col min="5892" max="5892" width="10.140625" style="300" customWidth="1"/>
    <col min="5893" max="5893" width="10.42578125" style="300" customWidth="1"/>
    <col min="5894" max="5894" width="9.140625" style="300" customWidth="1"/>
    <col min="5895" max="5895" width="0" style="300" hidden="1" customWidth="1"/>
    <col min="5896" max="6137" width="9" style="300"/>
    <col min="6138" max="6138" width="9.42578125" style="300" customWidth="1"/>
    <col min="6139" max="6139" width="9.140625" style="300" customWidth="1"/>
    <col min="6140" max="6140" width="69.7109375" style="300" bestFit="1" customWidth="1"/>
    <col min="6141" max="6141" width="12.7109375" style="300" customWidth="1"/>
    <col min="6142" max="6142" width="10.42578125" style="300" customWidth="1"/>
    <col min="6143" max="6143" width="10" style="300" customWidth="1"/>
    <col min="6144" max="6144" width="9.85546875" style="300" customWidth="1"/>
    <col min="6145" max="6145" width="11" style="300" bestFit="1" customWidth="1"/>
    <col min="6146" max="6147" width="12" style="300" customWidth="1"/>
    <col min="6148" max="6148" width="10.140625" style="300" customWidth="1"/>
    <col min="6149" max="6149" width="10.42578125" style="300" customWidth="1"/>
    <col min="6150" max="6150" width="9.140625" style="300" customWidth="1"/>
    <col min="6151" max="6151" width="0" style="300" hidden="1" customWidth="1"/>
    <col min="6152" max="6393" width="9" style="300"/>
    <col min="6394" max="6394" width="9.42578125" style="300" customWidth="1"/>
    <col min="6395" max="6395" width="9.140625" style="300" customWidth="1"/>
    <col min="6396" max="6396" width="69.7109375" style="300" bestFit="1" customWidth="1"/>
    <col min="6397" max="6397" width="12.7109375" style="300" customWidth="1"/>
    <col min="6398" max="6398" width="10.42578125" style="300" customWidth="1"/>
    <col min="6399" max="6399" width="10" style="300" customWidth="1"/>
    <col min="6400" max="6400" width="9.85546875" style="300" customWidth="1"/>
    <col min="6401" max="6401" width="11" style="300" bestFit="1" customWidth="1"/>
    <col min="6402" max="6403" width="12" style="300" customWidth="1"/>
    <col min="6404" max="6404" width="10.140625" style="300" customWidth="1"/>
    <col min="6405" max="6405" width="10.42578125" style="300" customWidth="1"/>
    <col min="6406" max="6406" width="9.140625" style="300" customWidth="1"/>
    <col min="6407" max="6407" width="0" style="300" hidden="1" customWidth="1"/>
    <col min="6408" max="6649" width="9" style="300"/>
    <col min="6650" max="6650" width="9.42578125" style="300" customWidth="1"/>
    <col min="6651" max="6651" width="9.140625" style="300" customWidth="1"/>
    <col min="6652" max="6652" width="69.7109375" style="300" bestFit="1" customWidth="1"/>
    <col min="6653" max="6653" width="12.7109375" style="300" customWidth="1"/>
    <col min="6654" max="6654" width="10.42578125" style="300" customWidth="1"/>
    <col min="6655" max="6655" width="10" style="300" customWidth="1"/>
    <col min="6656" max="6656" width="9.85546875" style="300" customWidth="1"/>
    <col min="6657" max="6657" width="11" style="300" bestFit="1" customWidth="1"/>
    <col min="6658" max="6659" width="12" style="300" customWidth="1"/>
    <col min="6660" max="6660" width="10.140625" style="300" customWidth="1"/>
    <col min="6661" max="6661" width="10.42578125" style="300" customWidth="1"/>
    <col min="6662" max="6662" width="9.140625" style="300" customWidth="1"/>
    <col min="6663" max="6663" width="0" style="300" hidden="1" customWidth="1"/>
    <col min="6664" max="6905" width="9" style="300"/>
    <col min="6906" max="6906" width="9.42578125" style="300" customWidth="1"/>
    <col min="6907" max="6907" width="9.140625" style="300" customWidth="1"/>
    <col min="6908" max="6908" width="69.7109375" style="300" bestFit="1" customWidth="1"/>
    <col min="6909" max="6909" width="12.7109375" style="300" customWidth="1"/>
    <col min="6910" max="6910" width="10.42578125" style="300" customWidth="1"/>
    <col min="6911" max="6911" width="10" style="300" customWidth="1"/>
    <col min="6912" max="6912" width="9.85546875" style="300" customWidth="1"/>
    <col min="6913" max="6913" width="11" style="300" bestFit="1" customWidth="1"/>
    <col min="6914" max="6915" width="12" style="300" customWidth="1"/>
    <col min="6916" max="6916" width="10.140625" style="300" customWidth="1"/>
    <col min="6917" max="6917" width="10.42578125" style="300" customWidth="1"/>
    <col min="6918" max="6918" width="9.140625" style="300" customWidth="1"/>
    <col min="6919" max="6919" width="0" style="300" hidden="1" customWidth="1"/>
    <col min="6920" max="7161" width="9" style="300"/>
    <col min="7162" max="7162" width="9.42578125" style="300" customWidth="1"/>
    <col min="7163" max="7163" width="9.140625" style="300" customWidth="1"/>
    <col min="7164" max="7164" width="69.7109375" style="300" bestFit="1" customWidth="1"/>
    <col min="7165" max="7165" width="12.7109375" style="300" customWidth="1"/>
    <col min="7166" max="7166" width="10.42578125" style="300" customWidth="1"/>
    <col min="7167" max="7167" width="10" style="300" customWidth="1"/>
    <col min="7168" max="7168" width="9.85546875" style="300" customWidth="1"/>
    <col min="7169" max="7169" width="11" style="300" bestFit="1" customWidth="1"/>
    <col min="7170" max="7171" width="12" style="300" customWidth="1"/>
    <col min="7172" max="7172" width="10.140625" style="300" customWidth="1"/>
    <col min="7173" max="7173" width="10.42578125" style="300" customWidth="1"/>
    <col min="7174" max="7174" width="9.140625" style="300" customWidth="1"/>
    <col min="7175" max="7175" width="0" style="300" hidden="1" customWidth="1"/>
    <col min="7176" max="7417" width="9" style="300"/>
    <col min="7418" max="7418" width="9.42578125" style="300" customWidth="1"/>
    <col min="7419" max="7419" width="9.140625" style="300" customWidth="1"/>
    <col min="7420" max="7420" width="69.7109375" style="300" bestFit="1" customWidth="1"/>
    <col min="7421" max="7421" width="12.7109375" style="300" customWidth="1"/>
    <col min="7422" max="7422" width="10.42578125" style="300" customWidth="1"/>
    <col min="7423" max="7423" width="10" style="300" customWidth="1"/>
    <col min="7424" max="7424" width="9.85546875" style="300" customWidth="1"/>
    <col min="7425" max="7425" width="11" style="300" bestFit="1" customWidth="1"/>
    <col min="7426" max="7427" width="12" style="300" customWidth="1"/>
    <col min="7428" max="7428" width="10.140625" style="300" customWidth="1"/>
    <col min="7429" max="7429" width="10.42578125" style="300" customWidth="1"/>
    <col min="7430" max="7430" width="9.140625" style="300" customWidth="1"/>
    <col min="7431" max="7431" width="0" style="300" hidden="1" customWidth="1"/>
    <col min="7432" max="7673" width="9" style="300"/>
    <col min="7674" max="7674" width="9.42578125" style="300" customWidth="1"/>
    <col min="7675" max="7675" width="9.140625" style="300" customWidth="1"/>
    <col min="7676" max="7676" width="69.7109375" style="300" bestFit="1" customWidth="1"/>
    <col min="7677" max="7677" width="12.7109375" style="300" customWidth="1"/>
    <col min="7678" max="7678" width="10.42578125" style="300" customWidth="1"/>
    <col min="7679" max="7679" width="10" style="300" customWidth="1"/>
    <col min="7680" max="7680" width="9.85546875" style="300" customWidth="1"/>
    <col min="7681" max="7681" width="11" style="300" bestFit="1" customWidth="1"/>
    <col min="7682" max="7683" width="12" style="300" customWidth="1"/>
    <col min="7684" max="7684" width="10.140625" style="300" customWidth="1"/>
    <col min="7685" max="7685" width="10.42578125" style="300" customWidth="1"/>
    <col min="7686" max="7686" width="9.140625" style="300" customWidth="1"/>
    <col min="7687" max="7687" width="0" style="300" hidden="1" customWidth="1"/>
    <col min="7688" max="7929" width="9" style="300"/>
    <col min="7930" max="7930" width="9.42578125" style="300" customWidth="1"/>
    <col min="7931" max="7931" width="9.140625" style="300" customWidth="1"/>
    <col min="7932" max="7932" width="69.7109375" style="300" bestFit="1" customWidth="1"/>
    <col min="7933" max="7933" width="12.7109375" style="300" customWidth="1"/>
    <col min="7934" max="7934" width="10.42578125" style="300" customWidth="1"/>
    <col min="7935" max="7935" width="10" style="300" customWidth="1"/>
    <col min="7936" max="7936" width="9.85546875" style="300" customWidth="1"/>
    <col min="7937" max="7937" width="11" style="300" bestFit="1" customWidth="1"/>
    <col min="7938" max="7939" width="12" style="300" customWidth="1"/>
    <col min="7940" max="7940" width="10.140625" style="300" customWidth="1"/>
    <col min="7941" max="7941" width="10.42578125" style="300" customWidth="1"/>
    <col min="7942" max="7942" width="9.140625" style="300" customWidth="1"/>
    <col min="7943" max="7943" width="0" style="300" hidden="1" customWidth="1"/>
    <col min="7944" max="8185" width="9" style="300"/>
    <col min="8186" max="8186" width="9.42578125" style="300" customWidth="1"/>
    <col min="8187" max="8187" width="9.140625" style="300" customWidth="1"/>
    <col min="8188" max="8188" width="69.7109375" style="300" bestFit="1" customWidth="1"/>
    <col min="8189" max="8189" width="12.7109375" style="300" customWidth="1"/>
    <col min="8190" max="8190" width="10.42578125" style="300" customWidth="1"/>
    <col min="8191" max="8191" width="10" style="300" customWidth="1"/>
    <col min="8192" max="8192" width="9.85546875" style="300" customWidth="1"/>
    <col min="8193" max="8193" width="11" style="300" bestFit="1" customWidth="1"/>
    <col min="8194" max="8195" width="12" style="300" customWidth="1"/>
    <col min="8196" max="8196" width="10.140625" style="300" customWidth="1"/>
    <col min="8197" max="8197" width="10.42578125" style="300" customWidth="1"/>
    <col min="8198" max="8198" width="9.140625" style="300" customWidth="1"/>
    <col min="8199" max="8199" width="0" style="300" hidden="1" customWidth="1"/>
    <col min="8200" max="8441" width="9" style="300"/>
    <col min="8442" max="8442" width="9.42578125" style="300" customWidth="1"/>
    <col min="8443" max="8443" width="9.140625" style="300" customWidth="1"/>
    <col min="8444" max="8444" width="69.7109375" style="300" bestFit="1" customWidth="1"/>
    <col min="8445" max="8445" width="12.7109375" style="300" customWidth="1"/>
    <col min="8446" max="8446" width="10.42578125" style="300" customWidth="1"/>
    <col min="8447" max="8447" width="10" style="300" customWidth="1"/>
    <col min="8448" max="8448" width="9.85546875" style="300" customWidth="1"/>
    <col min="8449" max="8449" width="11" style="300" bestFit="1" customWidth="1"/>
    <col min="8450" max="8451" width="12" style="300" customWidth="1"/>
    <col min="8452" max="8452" width="10.140625" style="300" customWidth="1"/>
    <col min="8453" max="8453" width="10.42578125" style="300" customWidth="1"/>
    <col min="8454" max="8454" width="9.140625" style="300" customWidth="1"/>
    <col min="8455" max="8455" width="0" style="300" hidden="1" customWidth="1"/>
    <col min="8456" max="8697" width="9" style="300"/>
    <col min="8698" max="8698" width="9.42578125" style="300" customWidth="1"/>
    <col min="8699" max="8699" width="9.140625" style="300" customWidth="1"/>
    <col min="8700" max="8700" width="69.7109375" style="300" bestFit="1" customWidth="1"/>
    <col min="8701" max="8701" width="12.7109375" style="300" customWidth="1"/>
    <col min="8702" max="8702" width="10.42578125" style="300" customWidth="1"/>
    <col min="8703" max="8703" width="10" style="300" customWidth="1"/>
    <col min="8704" max="8704" width="9.85546875" style="300" customWidth="1"/>
    <col min="8705" max="8705" width="11" style="300" bestFit="1" customWidth="1"/>
    <col min="8706" max="8707" width="12" style="300" customWidth="1"/>
    <col min="8708" max="8708" width="10.140625" style="300" customWidth="1"/>
    <col min="8709" max="8709" width="10.42578125" style="300" customWidth="1"/>
    <col min="8710" max="8710" width="9.140625" style="300" customWidth="1"/>
    <col min="8711" max="8711" width="0" style="300" hidden="1" customWidth="1"/>
    <col min="8712" max="8953" width="9" style="300"/>
    <col min="8954" max="8954" width="9.42578125" style="300" customWidth="1"/>
    <col min="8955" max="8955" width="9.140625" style="300" customWidth="1"/>
    <col min="8956" max="8956" width="69.7109375" style="300" bestFit="1" customWidth="1"/>
    <col min="8957" max="8957" width="12.7109375" style="300" customWidth="1"/>
    <col min="8958" max="8958" width="10.42578125" style="300" customWidth="1"/>
    <col min="8959" max="8959" width="10" style="300" customWidth="1"/>
    <col min="8960" max="8960" width="9.85546875" style="300" customWidth="1"/>
    <col min="8961" max="8961" width="11" style="300" bestFit="1" customWidth="1"/>
    <col min="8962" max="8963" width="12" style="300" customWidth="1"/>
    <col min="8964" max="8964" width="10.140625" style="300" customWidth="1"/>
    <col min="8965" max="8965" width="10.42578125" style="300" customWidth="1"/>
    <col min="8966" max="8966" width="9.140625" style="300" customWidth="1"/>
    <col min="8967" max="8967" width="0" style="300" hidden="1" customWidth="1"/>
    <col min="8968" max="9209" width="9" style="300"/>
    <col min="9210" max="9210" width="9.42578125" style="300" customWidth="1"/>
    <col min="9211" max="9211" width="9.140625" style="300" customWidth="1"/>
    <col min="9212" max="9212" width="69.7109375" style="300" bestFit="1" customWidth="1"/>
    <col min="9213" max="9213" width="12.7109375" style="300" customWidth="1"/>
    <col min="9214" max="9214" width="10.42578125" style="300" customWidth="1"/>
    <col min="9215" max="9215" width="10" style="300" customWidth="1"/>
    <col min="9216" max="9216" width="9.85546875" style="300" customWidth="1"/>
    <col min="9217" max="9217" width="11" style="300" bestFit="1" customWidth="1"/>
    <col min="9218" max="9219" width="12" style="300" customWidth="1"/>
    <col min="9220" max="9220" width="10.140625" style="300" customWidth="1"/>
    <col min="9221" max="9221" width="10.42578125" style="300" customWidth="1"/>
    <col min="9222" max="9222" width="9.140625" style="300" customWidth="1"/>
    <col min="9223" max="9223" width="0" style="300" hidden="1" customWidth="1"/>
    <col min="9224" max="9465" width="9" style="300"/>
    <col min="9466" max="9466" width="9.42578125" style="300" customWidth="1"/>
    <col min="9467" max="9467" width="9.140625" style="300" customWidth="1"/>
    <col min="9468" max="9468" width="69.7109375" style="300" bestFit="1" customWidth="1"/>
    <col min="9469" max="9469" width="12.7109375" style="300" customWidth="1"/>
    <col min="9470" max="9470" width="10.42578125" style="300" customWidth="1"/>
    <col min="9471" max="9471" width="10" style="300" customWidth="1"/>
    <col min="9472" max="9472" width="9.85546875" style="300" customWidth="1"/>
    <col min="9473" max="9473" width="11" style="300" bestFit="1" customWidth="1"/>
    <col min="9474" max="9475" width="12" style="300" customWidth="1"/>
    <col min="9476" max="9476" width="10.140625" style="300" customWidth="1"/>
    <col min="9477" max="9477" width="10.42578125" style="300" customWidth="1"/>
    <col min="9478" max="9478" width="9.140625" style="300" customWidth="1"/>
    <col min="9479" max="9479" width="0" style="300" hidden="1" customWidth="1"/>
    <col min="9480" max="9721" width="9" style="300"/>
    <col min="9722" max="9722" width="9.42578125" style="300" customWidth="1"/>
    <col min="9723" max="9723" width="9.140625" style="300" customWidth="1"/>
    <col min="9724" max="9724" width="69.7109375" style="300" bestFit="1" customWidth="1"/>
    <col min="9725" max="9725" width="12.7109375" style="300" customWidth="1"/>
    <col min="9726" max="9726" width="10.42578125" style="300" customWidth="1"/>
    <col min="9727" max="9727" width="10" style="300" customWidth="1"/>
    <col min="9728" max="9728" width="9.85546875" style="300" customWidth="1"/>
    <col min="9729" max="9729" width="11" style="300" bestFit="1" customWidth="1"/>
    <col min="9730" max="9731" width="12" style="300" customWidth="1"/>
    <col min="9732" max="9732" width="10.140625" style="300" customWidth="1"/>
    <col min="9733" max="9733" width="10.42578125" style="300" customWidth="1"/>
    <col min="9734" max="9734" width="9.140625" style="300" customWidth="1"/>
    <col min="9735" max="9735" width="0" style="300" hidden="1" customWidth="1"/>
    <col min="9736" max="9977" width="9" style="300"/>
    <col min="9978" max="9978" width="9.42578125" style="300" customWidth="1"/>
    <col min="9979" max="9979" width="9.140625" style="300" customWidth="1"/>
    <col min="9980" max="9980" width="69.7109375" style="300" bestFit="1" customWidth="1"/>
    <col min="9981" max="9981" width="12.7109375" style="300" customWidth="1"/>
    <col min="9982" max="9982" width="10.42578125" style="300" customWidth="1"/>
    <col min="9983" max="9983" width="10" style="300" customWidth="1"/>
    <col min="9984" max="9984" width="9.85546875" style="300" customWidth="1"/>
    <col min="9985" max="9985" width="11" style="300" bestFit="1" customWidth="1"/>
    <col min="9986" max="9987" width="12" style="300" customWidth="1"/>
    <col min="9988" max="9988" width="10.140625" style="300" customWidth="1"/>
    <col min="9989" max="9989" width="10.42578125" style="300" customWidth="1"/>
    <col min="9990" max="9990" width="9.140625" style="300" customWidth="1"/>
    <col min="9991" max="9991" width="0" style="300" hidden="1" customWidth="1"/>
    <col min="9992" max="10233" width="9" style="300"/>
    <col min="10234" max="10234" width="9.42578125" style="300" customWidth="1"/>
    <col min="10235" max="10235" width="9.140625" style="300" customWidth="1"/>
    <col min="10236" max="10236" width="69.7109375" style="300" bestFit="1" customWidth="1"/>
    <col min="10237" max="10237" width="12.7109375" style="300" customWidth="1"/>
    <col min="10238" max="10238" width="10.42578125" style="300" customWidth="1"/>
    <col min="10239" max="10239" width="10" style="300" customWidth="1"/>
    <col min="10240" max="10240" width="9.85546875" style="300" customWidth="1"/>
    <col min="10241" max="10241" width="11" style="300" bestFit="1" customWidth="1"/>
    <col min="10242" max="10243" width="12" style="300" customWidth="1"/>
    <col min="10244" max="10244" width="10.140625" style="300" customWidth="1"/>
    <col min="10245" max="10245" width="10.42578125" style="300" customWidth="1"/>
    <col min="10246" max="10246" width="9.140625" style="300" customWidth="1"/>
    <col min="10247" max="10247" width="0" style="300" hidden="1" customWidth="1"/>
    <col min="10248" max="10489" width="9" style="300"/>
    <col min="10490" max="10490" width="9.42578125" style="300" customWidth="1"/>
    <col min="10491" max="10491" width="9.140625" style="300" customWidth="1"/>
    <col min="10492" max="10492" width="69.7109375" style="300" bestFit="1" customWidth="1"/>
    <col min="10493" max="10493" width="12.7109375" style="300" customWidth="1"/>
    <col min="10494" max="10494" width="10.42578125" style="300" customWidth="1"/>
    <col min="10495" max="10495" width="10" style="300" customWidth="1"/>
    <col min="10496" max="10496" width="9.85546875" style="300" customWidth="1"/>
    <col min="10497" max="10497" width="11" style="300" bestFit="1" customWidth="1"/>
    <col min="10498" max="10499" width="12" style="300" customWidth="1"/>
    <col min="10500" max="10500" width="10.140625" style="300" customWidth="1"/>
    <col min="10501" max="10501" width="10.42578125" style="300" customWidth="1"/>
    <col min="10502" max="10502" width="9.140625" style="300" customWidth="1"/>
    <col min="10503" max="10503" width="0" style="300" hidden="1" customWidth="1"/>
    <col min="10504" max="10745" width="9" style="300"/>
    <col min="10746" max="10746" width="9.42578125" style="300" customWidth="1"/>
    <col min="10747" max="10747" width="9.140625" style="300" customWidth="1"/>
    <col min="10748" max="10748" width="69.7109375" style="300" bestFit="1" customWidth="1"/>
    <col min="10749" max="10749" width="12.7109375" style="300" customWidth="1"/>
    <col min="10750" max="10750" width="10.42578125" style="300" customWidth="1"/>
    <col min="10751" max="10751" width="10" style="300" customWidth="1"/>
    <col min="10752" max="10752" width="9.85546875" style="300" customWidth="1"/>
    <col min="10753" max="10753" width="11" style="300" bestFit="1" customWidth="1"/>
    <col min="10754" max="10755" width="12" style="300" customWidth="1"/>
    <col min="10756" max="10756" width="10.140625" style="300" customWidth="1"/>
    <col min="10757" max="10757" width="10.42578125" style="300" customWidth="1"/>
    <col min="10758" max="10758" width="9.140625" style="300" customWidth="1"/>
    <col min="10759" max="10759" width="0" style="300" hidden="1" customWidth="1"/>
    <col min="10760" max="11001" width="9" style="300"/>
    <col min="11002" max="11002" width="9.42578125" style="300" customWidth="1"/>
    <col min="11003" max="11003" width="9.140625" style="300" customWidth="1"/>
    <col min="11004" max="11004" width="69.7109375" style="300" bestFit="1" customWidth="1"/>
    <col min="11005" max="11005" width="12.7109375" style="300" customWidth="1"/>
    <col min="11006" max="11006" width="10.42578125" style="300" customWidth="1"/>
    <col min="11007" max="11007" width="10" style="300" customWidth="1"/>
    <col min="11008" max="11008" width="9.85546875" style="300" customWidth="1"/>
    <col min="11009" max="11009" width="11" style="300" bestFit="1" customWidth="1"/>
    <col min="11010" max="11011" width="12" style="300" customWidth="1"/>
    <col min="11012" max="11012" width="10.140625" style="300" customWidth="1"/>
    <col min="11013" max="11013" width="10.42578125" style="300" customWidth="1"/>
    <col min="11014" max="11014" width="9.140625" style="300" customWidth="1"/>
    <col min="11015" max="11015" width="0" style="300" hidden="1" customWidth="1"/>
    <col min="11016" max="11257" width="9" style="300"/>
    <col min="11258" max="11258" width="9.42578125" style="300" customWidth="1"/>
    <col min="11259" max="11259" width="9.140625" style="300" customWidth="1"/>
    <col min="11260" max="11260" width="69.7109375" style="300" bestFit="1" customWidth="1"/>
    <col min="11261" max="11261" width="12.7109375" style="300" customWidth="1"/>
    <col min="11262" max="11262" width="10.42578125" style="300" customWidth="1"/>
    <col min="11263" max="11263" width="10" style="300" customWidth="1"/>
    <col min="11264" max="11264" width="9.85546875" style="300" customWidth="1"/>
    <col min="11265" max="11265" width="11" style="300" bestFit="1" customWidth="1"/>
    <col min="11266" max="11267" width="12" style="300" customWidth="1"/>
    <col min="11268" max="11268" width="10.140625" style="300" customWidth="1"/>
    <col min="11269" max="11269" width="10.42578125" style="300" customWidth="1"/>
    <col min="11270" max="11270" width="9.140625" style="300" customWidth="1"/>
    <col min="11271" max="11271" width="0" style="300" hidden="1" customWidth="1"/>
    <col min="11272" max="11513" width="9" style="300"/>
    <col min="11514" max="11514" width="9.42578125" style="300" customWidth="1"/>
    <col min="11515" max="11515" width="9.140625" style="300" customWidth="1"/>
    <col min="11516" max="11516" width="69.7109375" style="300" bestFit="1" customWidth="1"/>
    <col min="11517" max="11517" width="12.7109375" style="300" customWidth="1"/>
    <col min="11518" max="11518" width="10.42578125" style="300" customWidth="1"/>
    <col min="11519" max="11519" width="10" style="300" customWidth="1"/>
    <col min="11520" max="11520" width="9.85546875" style="300" customWidth="1"/>
    <col min="11521" max="11521" width="11" style="300" bestFit="1" customWidth="1"/>
    <col min="11522" max="11523" width="12" style="300" customWidth="1"/>
    <col min="11524" max="11524" width="10.140625" style="300" customWidth="1"/>
    <col min="11525" max="11525" width="10.42578125" style="300" customWidth="1"/>
    <col min="11526" max="11526" width="9.140625" style="300" customWidth="1"/>
    <col min="11527" max="11527" width="0" style="300" hidden="1" customWidth="1"/>
    <col min="11528" max="11769" width="9" style="300"/>
    <col min="11770" max="11770" width="9.42578125" style="300" customWidth="1"/>
    <col min="11771" max="11771" width="9.140625" style="300" customWidth="1"/>
    <col min="11772" max="11772" width="69.7109375" style="300" bestFit="1" customWidth="1"/>
    <col min="11773" max="11773" width="12.7109375" style="300" customWidth="1"/>
    <col min="11774" max="11774" width="10.42578125" style="300" customWidth="1"/>
    <col min="11775" max="11775" width="10" style="300" customWidth="1"/>
    <col min="11776" max="11776" width="9.85546875" style="300" customWidth="1"/>
    <col min="11777" max="11777" width="11" style="300" bestFit="1" customWidth="1"/>
    <col min="11778" max="11779" width="12" style="300" customWidth="1"/>
    <col min="11780" max="11780" width="10.140625" style="300" customWidth="1"/>
    <col min="11781" max="11781" width="10.42578125" style="300" customWidth="1"/>
    <col min="11782" max="11782" width="9.140625" style="300" customWidth="1"/>
    <col min="11783" max="11783" width="0" style="300" hidden="1" customWidth="1"/>
    <col min="11784" max="12025" width="9" style="300"/>
    <col min="12026" max="12026" width="9.42578125" style="300" customWidth="1"/>
    <col min="12027" max="12027" width="9.140625" style="300" customWidth="1"/>
    <col min="12028" max="12028" width="69.7109375" style="300" bestFit="1" customWidth="1"/>
    <col min="12029" max="12029" width="12.7109375" style="300" customWidth="1"/>
    <col min="12030" max="12030" width="10.42578125" style="300" customWidth="1"/>
    <col min="12031" max="12031" width="10" style="300" customWidth="1"/>
    <col min="12032" max="12032" width="9.85546875" style="300" customWidth="1"/>
    <col min="12033" max="12033" width="11" style="300" bestFit="1" customWidth="1"/>
    <col min="12034" max="12035" width="12" style="300" customWidth="1"/>
    <col min="12036" max="12036" width="10.140625" style="300" customWidth="1"/>
    <col min="12037" max="12037" width="10.42578125" style="300" customWidth="1"/>
    <col min="12038" max="12038" width="9.140625" style="300" customWidth="1"/>
    <col min="12039" max="12039" width="0" style="300" hidden="1" customWidth="1"/>
    <col min="12040" max="12281" width="9" style="300"/>
    <col min="12282" max="12282" width="9.42578125" style="300" customWidth="1"/>
    <col min="12283" max="12283" width="9.140625" style="300" customWidth="1"/>
    <col min="12284" max="12284" width="69.7109375" style="300" bestFit="1" customWidth="1"/>
    <col min="12285" max="12285" width="12.7109375" style="300" customWidth="1"/>
    <col min="12286" max="12286" width="10.42578125" style="300" customWidth="1"/>
    <col min="12287" max="12287" width="10" style="300" customWidth="1"/>
    <col min="12288" max="12288" width="9.85546875" style="300" customWidth="1"/>
    <col min="12289" max="12289" width="11" style="300" bestFit="1" customWidth="1"/>
    <col min="12290" max="12291" width="12" style="300" customWidth="1"/>
    <col min="12292" max="12292" width="10.140625" style="300" customWidth="1"/>
    <col min="12293" max="12293" width="10.42578125" style="300" customWidth="1"/>
    <col min="12294" max="12294" width="9.140625" style="300" customWidth="1"/>
    <col min="12295" max="12295" width="0" style="300" hidden="1" customWidth="1"/>
    <col min="12296" max="12537" width="9" style="300"/>
    <col min="12538" max="12538" width="9.42578125" style="300" customWidth="1"/>
    <col min="12539" max="12539" width="9.140625" style="300" customWidth="1"/>
    <col min="12540" max="12540" width="69.7109375" style="300" bestFit="1" customWidth="1"/>
    <col min="12541" max="12541" width="12.7109375" style="300" customWidth="1"/>
    <col min="12542" max="12542" width="10.42578125" style="300" customWidth="1"/>
    <col min="12543" max="12543" width="10" style="300" customWidth="1"/>
    <col min="12544" max="12544" width="9.85546875" style="300" customWidth="1"/>
    <col min="12545" max="12545" width="11" style="300" bestFit="1" customWidth="1"/>
    <col min="12546" max="12547" width="12" style="300" customWidth="1"/>
    <col min="12548" max="12548" width="10.140625" style="300" customWidth="1"/>
    <col min="12549" max="12549" width="10.42578125" style="300" customWidth="1"/>
    <col min="12550" max="12550" width="9.140625" style="300" customWidth="1"/>
    <col min="12551" max="12551" width="0" style="300" hidden="1" customWidth="1"/>
    <col min="12552" max="12793" width="9" style="300"/>
    <col min="12794" max="12794" width="9.42578125" style="300" customWidth="1"/>
    <col min="12795" max="12795" width="9.140625" style="300" customWidth="1"/>
    <col min="12796" max="12796" width="69.7109375" style="300" bestFit="1" customWidth="1"/>
    <col min="12797" max="12797" width="12.7109375" style="300" customWidth="1"/>
    <col min="12798" max="12798" width="10.42578125" style="300" customWidth="1"/>
    <col min="12799" max="12799" width="10" style="300" customWidth="1"/>
    <col min="12800" max="12800" width="9.85546875" style="300" customWidth="1"/>
    <col min="12801" max="12801" width="11" style="300" bestFit="1" customWidth="1"/>
    <col min="12802" max="12803" width="12" style="300" customWidth="1"/>
    <col min="12804" max="12804" width="10.140625" style="300" customWidth="1"/>
    <col min="12805" max="12805" width="10.42578125" style="300" customWidth="1"/>
    <col min="12806" max="12806" width="9.140625" style="300" customWidth="1"/>
    <col min="12807" max="12807" width="0" style="300" hidden="1" customWidth="1"/>
    <col min="12808" max="13049" width="9" style="300"/>
    <col min="13050" max="13050" width="9.42578125" style="300" customWidth="1"/>
    <col min="13051" max="13051" width="9.140625" style="300" customWidth="1"/>
    <col min="13052" max="13052" width="69.7109375" style="300" bestFit="1" customWidth="1"/>
    <col min="13053" max="13053" width="12.7109375" style="300" customWidth="1"/>
    <col min="13054" max="13054" width="10.42578125" style="300" customWidth="1"/>
    <col min="13055" max="13055" width="10" style="300" customWidth="1"/>
    <col min="13056" max="13056" width="9.85546875" style="300" customWidth="1"/>
    <col min="13057" max="13057" width="11" style="300" bestFit="1" customWidth="1"/>
    <col min="13058" max="13059" width="12" style="300" customWidth="1"/>
    <col min="13060" max="13060" width="10.140625" style="300" customWidth="1"/>
    <col min="13061" max="13061" width="10.42578125" style="300" customWidth="1"/>
    <col min="13062" max="13062" width="9.140625" style="300" customWidth="1"/>
    <col min="13063" max="13063" width="0" style="300" hidden="1" customWidth="1"/>
    <col min="13064" max="13305" width="9" style="300"/>
    <col min="13306" max="13306" width="9.42578125" style="300" customWidth="1"/>
    <col min="13307" max="13307" width="9.140625" style="300" customWidth="1"/>
    <col min="13308" max="13308" width="69.7109375" style="300" bestFit="1" customWidth="1"/>
    <col min="13309" max="13309" width="12.7109375" style="300" customWidth="1"/>
    <col min="13310" max="13310" width="10.42578125" style="300" customWidth="1"/>
    <col min="13311" max="13311" width="10" style="300" customWidth="1"/>
    <col min="13312" max="13312" width="9.85546875" style="300" customWidth="1"/>
    <col min="13313" max="13313" width="11" style="300" bestFit="1" customWidth="1"/>
    <col min="13314" max="13315" width="12" style="300" customWidth="1"/>
    <col min="13316" max="13316" width="10.140625" style="300" customWidth="1"/>
    <col min="13317" max="13317" width="10.42578125" style="300" customWidth="1"/>
    <col min="13318" max="13318" width="9.140625" style="300" customWidth="1"/>
    <col min="13319" max="13319" width="0" style="300" hidden="1" customWidth="1"/>
    <col min="13320" max="13561" width="9" style="300"/>
    <col min="13562" max="13562" width="9.42578125" style="300" customWidth="1"/>
    <col min="13563" max="13563" width="9.140625" style="300" customWidth="1"/>
    <col min="13564" max="13564" width="69.7109375" style="300" bestFit="1" customWidth="1"/>
    <col min="13565" max="13565" width="12.7109375" style="300" customWidth="1"/>
    <col min="13566" max="13566" width="10.42578125" style="300" customWidth="1"/>
    <col min="13567" max="13567" width="10" style="300" customWidth="1"/>
    <col min="13568" max="13568" width="9.85546875" style="300" customWidth="1"/>
    <col min="13569" max="13569" width="11" style="300" bestFit="1" customWidth="1"/>
    <col min="13570" max="13571" width="12" style="300" customWidth="1"/>
    <col min="13572" max="13572" width="10.140625" style="300" customWidth="1"/>
    <col min="13573" max="13573" width="10.42578125" style="300" customWidth="1"/>
    <col min="13574" max="13574" width="9.140625" style="300" customWidth="1"/>
    <col min="13575" max="13575" width="0" style="300" hidden="1" customWidth="1"/>
    <col min="13576" max="13817" width="9" style="300"/>
    <col min="13818" max="13818" width="9.42578125" style="300" customWidth="1"/>
    <col min="13819" max="13819" width="9.140625" style="300" customWidth="1"/>
    <col min="13820" max="13820" width="69.7109375" style="300" bestFit="1" customWidth="1"/>
    <col min="13821" max="13821" width="12.7109375" style="300" customWidth="1"/>
    <col min="13822" max="13822" width="10.42578125" style="300" customWidth="1"/>
    <col min="13823" max="13823" width="10" style="300" customWidth="1"/>
    <col min="13824" max="13824" width="9.85546875" style="300" customWidth="1"/>
    <col min="13825" max="13825" width="11" style="300" bestFit="1" customWidth="1"/>
    <col min="13826" max="13827" width="12" style="300" customWidth="1"/>
    <col min="13828" max="13828" width="10.140625" style="300" customWidth="1"/>
    <col min="13829" max="13829" width="10.42578125" style="300" customWidth="1"/>
    <col min="13830" max="13830" width="9.140625" style="300" customWidth="1"/>
    <col min="13831" max="13831" width="0" style="300" hidden="1" customWidth="1"/>
    <col min="13832" max="14073" width="9" style="300"/>
    <col min="14074" max="14074" width="9.42578125" style="300" customWidth="1"/>
    <col min="14075" max="14075" width="9.140625" style="300" customWidth="1"/>
    <col min="14076" max="14076" width="69.7109375" style="300" bestFit="1" customWidth="1"/>
    <col min="14077" max="14077" width="12.7109375" style="300" customWidth="1"/>
    <col min="14078" max="14078" width="10.42578125" style="300" customWidth="1"/>
    <col min="14079" max="14079" width="10" style="300" customWidth="1"/>
    <col min="14080" max="14080" width="9.85546875" style="300" customWidth="1"/>
    <col min="14081" max="14081" width="11" style="300" bestFit="1" customWidth="1"/>
    <col min="14082" max="14083" width="12" style="300" customWidth="1"/>
    <col min="14084" max="14084" width="10.140625" style="300" customWidth="1"/>
    <col min="14085" max="14085" width="10.42578125" style="300" customWidth="1"/>
    <col min="14086" max="14086" width="9.140625" style="300" customWidth="1"/>
    <col min="14087" max="14087" width="0" style="300" hidden="1" customWidth="1"/>
    <col min="14088" max="14329" width="9" style="300"/>
    <col min="14330" max="14330" width="9.42578125" style="300" customWidth="1"/>
    <col min="14331" max="14331" width="9.140625" style="300" customWidth="1"/>
    <col min="14332" max="14332" width="69.7109375" style="300" bestFit="1" customWidth="1"/>
    <col min="14333" max="14333" width="12.7109375" style="300" customWidth="1"/>
    <col min="14334" max="14334" width="10.42578125" style="300" customWidth="1"/>
    <col min="14335" max="14335" width="10" style="300" customWidth="1"/>
    <col min="14336" max="14336" width="9.85546875" style="300" customWidth="1"/>
    <col min="14337" max="14337" width="11" style="300" bestFit="1" customWidth="1"/>
    <col min="14338" max="14339" width="12" style="300" customWidth="1"/>
    <col min="14340" max="14340" width="10.140625" style="300" customWidth="1"/>
    <col min="14341" max="14341" width="10.42578125" style="300" customWidth="1"/>
    <col min="14342" max="14342" width="9.140625" style="300" customWidth="1"/>
    <col min="14343" max="14343" width="0" style="300" hidden="1" customWidth="1"/>
    <col min="14344" max="14585" width="9" style="300"/>
    <col min="14586" max="14586" width="9.42578125" style="300" customWidth="1"/>
    <col min="14587" max="14587" width="9.140625" style="300" customWidth="1"/>
    <col min="14588" max="14588" width="69.7109375" style="300" bestFit="1" customWidth="1"/>
    <col min="14589" max="14589" width="12.7109375" style="300" customWidth="1"/>
    <col min="14590" max="14590" width="10.42578125" style="300" customWidth="1"/>
    <col min="14591" max="14591" width="10" style="300" customWidth="1"/>
    <col min="14592" max="14592" width="9.85546875" style="300" customWidth="1"/>
    <col min="14593" max="14593" width="11" style="300" bestFit="1" customWidth="1"/>
    <col min="14594" max="14595" width="12" style="300" customWidth="1"/>
    <col min="14596" max="14596" width="10.140625" style="300" customWidth="1"/>
    <col min="14597" max="14597" width="10.42578125" style="300" customWidth="1"/>
    <col min="14598" max="14598" width="9.140625" style="300" customWidth="1"/>
    <col min="14599" max="14599" width="0" style="300" hidden="1" customWidth="1"/>
    <col min="14600" max="14841" width="9" style="300"/>
    <col min="14842" max="14842" width="9.42578125" style="300" customWidth="1"/>
    <col min="14843" max="14843" width="9.140625" style="300" customWidth="1"/>
    <col min="14844" max="14844" width="69.7109375" style="300" bestFit="1" customWidth="1"/>
    <col min="14845" max="14845" width="12.7109375" style="300" customWidth="1"/>
    <col min="14846" max="14846" width="10.42578125" style="300" customWidth="1"/>
    <col min="14847" max="14847" width="10" style="300" customWidth="1"/>
    <col min="14848" max="14848" width="9.85546875" style="300" customWidth="1"/>
    <col min="14849" max="14849" width="11" style="300" bestFit="1" customWidth="1"/>
    <col min="14850" max="14851" width="12" style="300" customWidth="1"/>
    <col min="14852" max="14852" width="10.140625" style="300" customWidth="1"/>
    <col min="14853" max="14853" width="10.42578125" style="300" customWidth="1"/>
    <col min="14854" max="14854" width="9.140625" style="300" customWidth="1"/>
    <col min="14855" max="14855" width="0" style="300" hidden="1" customWidth="1"/>
    <col min="14856" max="15097" width="9" style="300"/>
    <col min="15098" max="15098" width="9.42578125" style="300" customWidth="1"/>
    <col min="15099" max="15099" width="9.140625" style="300" customWidth="1"/>
    <col min="15100" max="15100" width="69.7109375" style="300" bestFit="1" customWidth="1"/>
    <col min="15101" max="15101" width="12.7109375" style="300" customWidth="1"/>
    <col min="15102" max="15102" width="10.42578125" style="300" customWidth="1"/>
    <col min="15103" max="15103" width="10" style="300" customWidth="1"/>
    <col min="15104" max="15104" width="9.85546875" style="300" customWidth="1"/>
    <col min="15105" max="15105" width="11" style="300" bestFit="1" customWidth="1"/>
    <col min="15106" max="15107" width="12" style="300" customWidth="1"/>
    <col min="15108" max="15108" width="10.140625" style="300" customWidth="1"/>
    <col min="15109" max="15109" width="10.42578125" style="300" customWidth="1"/>
    <col min="15110" max="15110" width="9.140625" style="300" customWidth="1"/>
    <col min="15111" max="15111" width="0" style="300" hidden="1" customWidth="1"/>
    <col min="15112" max="15353" width="9" style="300"/>
    <col min="15354" max="15354" width="9.42578125" style="300" customWidth="1"/>
    <col min="15355" max="15355" width="9.140625" style="300" customWidth="1"/>
    <col min="15356" max="15356" width="69.7109375" style="300" bestFit="1" customWidth="1"/>
    <col min="15357" max="15357" width="12.7109375" style="300" customWidth="1"/>
    <col min="15358" max="15358" width="10.42578125" style="300" customWidth="1"/>
    <col min="15359" max="15359" width="10" style="300" customWidth="1"/>
    <col min="15360" max="15360" width="9.85546875" style="300" customWidth="1"/>
    <col min="15361" max="15361" width="11" style="300" bestFit="1" customWidth="1"/>
    <col min="15362" max="15363" width="12" style="300" customWidth="1"/>
    <col min="15364" max="15364" width="10.140625" style="300" customWidth="1"/>
    <col min="15365" max="15365" width="10.42578125" style="300" customWidth="1"/>
    <col min="15366" max="15366" width="9.140625" style="300" customWidth="1"/>
    <col min="15367" max="15367" width="0" style="300" hidden="1" customWidth="1"/>
    <col min="15368" max="15609" width="9" style="300"/>
    <col min="15610" max="15610" width="9.42578125" style="300" customWidth="1"/>
    <col min="15611" max="15611" width="9.140625" style="300" customWidth="1"/>
    <col min="15612" max="15612" width="69.7109375" style="300" bestFit="1" customWidth="1"/>
    <col min="15613" max="15613" width="12.7109375" style="300" customWidth="1"/>
    <col min="15614" max="15614" width="10.42578125" style="300" customWidth="1"/>
    <col min="15615" max="15615" width="10" style="300" customWidth="1"/>
    <col min="15616" max="15616" width="9.85546875" style="300" customWidth="1"/>
    <col min="15617" max="15617" width="11" style="300" bestFit="1" customWidth="1"/>
    <col min="15618" max="15619" width="12" style="300" customWidth="1"/>
    <col min="15620" max="15620" width="10.140625" style="300" customWidth="1"/>
    <col min="15621" max="15621" width="10.42578125" style="300" customWidth="1"/>
    <col min="15622" max="15622" width="9.140625" style="300" customWidth="1"/>
    <col min="15623" max="15623" width="0" style="300" hidden="1" customWidth="1"/>
    <col min="15624" max="15865" width="9" style="300"/>
    <col min="15866" max="15866" width="9.42578125" style="300" customWidth="1"/>
    <col min="15867" max="15867" width="9.140625" style="300" customWidth="1"/>
    <col min="15868" max="15868" width="69.7109375" style="300" bestFit="1" customWidth="1"/>
    <col min="15869" max="15869" width="12.7109375" style="300" customWidth="1"/>
    <col min="15870" max="15870" width="10.42578125" style="300" customWidth="1"/>
    <col min="15871" max="15871" width="10" style="300" customWidth="1"/>
    <col min="15872" max="15872" width="9.85546875" style="300" customWidth="1"/>
    <col min="15873" max="15873" width="11" style="300" bestFit="1" customWidth="1"/>
    <col min="15874" max="15875" width="12" style="300" customWidth="1"/>
    <col min="15876" max="15876" width="10.140625" style="300" customWidth="1"/>
    <col min="15877" max="15877" width="10.42578125" style="300" customWidth="1"/>
    <col min="15878" max="15878" width="9.140625" style="300" customWidth="1"/>
    <col min="15879" max="15879" width="0" style="300" hidden="1" customWidth="1"/>
    <col min="15880" max="16121" width="9" style="300"/>
    <col min="16122" max="16122" width="9.42578125" style="300" customWidth="1"/>
    <col min="16123" max="16123" width="9.140625" style="300" customWidth="1"/>
    <col min="16124" max="16124" width="69.7109375" style="300" bestFit="1" customWidth="1"/>
    <col min="16125" max="16125" width="12.7109375" style="300" customWidth="1"/>
    <col min="16126" max="16126" width="10.42578125" style="300" customWidth="1"/>
    <col min="16127" max="16127" width="10" style="300" customWidth="1"/>
    <col min="16128" max="16128" width="9.85546875" style="300" customWidth="1"/>
    <col min="16129" max="16129" width="11" style="300" bestFit="1" customWidth="1"/>
    <col min="16130" max="16131" width="12" style="300" customWidth="1"/>
    <col min="16132" max="16132" width="10.140625" style="300" customWidth="1"/>
    <col min="16133" max="16133" width="10.42578125" style="300" customWidth="1"/>
    <col min="16134" max="16134" width="9.140625" style="300" customWidth="1"/>
    <col min="16135" max="16135" width="0" style="300" hidden="1" customWidth="1"/>
    <col min="16136" max="16384" width="9" style="300"/>
  </cols>
  <sheetData>
    <row r="1" spans="1:13" ht="15.75">
      <c r="A1" s="294" t="s">
        <v>804</v>
      </c>
    </row>
    <row r="2" spans="1:13" ht="15.75">
      <c r="A2" s="344" t="s">
        <v>1008</v>
      </c>
      <c r="F2" s="336" t="s">
        <v>2252</v>
      </c>
      <c r="H2" s="333"/>
    </row>
    <row r="3" spans="1:13" ht="15" customHeight="1">
      <c r="A3" s="691" t="s">
        <v>396</v>
      </c>
      <c r="B3" s="690" t="s">
        <v>1714</v>
      </c>
      <c r="C3" s="690"/>
      <c r="D3" s="689" t="s">
        <v>2220</v>
      </c>
      <c r="E3" s="689" t="s">
        <v>2221</v>
      </c>
      <c r="F3" s="689" t="s">
        <v>1715</v>
      </c>
      <c r="G3" s="689" t="s">
        <v>2025</v>
      </c>
      <c r="H3" s="689"/>
      <c r="I3" s="689"/>
      <c r="J3" s="689" t="s">
        <v>2027</v>
      </c>
    </row>
    <row r="4" spans="1:13" ht="15.75" customHeight="1">
      <c r="A4" s="691"/>
      <c r="B4" s="690"/>
      <c r="C4" s="690"/>
      <c r="D4" s="689"/>
      <c r="E4" s="689"/>
      <c r="F4" s="689"/>
      <c r="G4" s="689"/>
      <c r="H4" s="689"/>
      <c r="I4" s="689"/>
      <c r="J4" s="689"/>
    </row>
    <row r="5" spans="1:13" ht="80.25" customHeight="1">
      <c r="A5" s="691"/>
      <c r="B5" s="690"/>
      <c r="C5" s="690"/>
      <c r="D5" s="689"/>
      <c r="E5" s="689"/>
      <c r="F5" s="689"/>
      <c r="G5" s="307" t="s">
        <v>2026</v>
      </c>
      <c r="H5" s="307" t="s">
        <v>1716</v>
      </c>
      <c r="I5" s="307" t="s">
        <v>395</v>
      </c>
      <c r="J5" s="689"/>
      <c r="L5" s="580" t="s">
        <v>2218</v>
      </c>
      <c r="M5" s="580" t="s">
        <v>2217</v>
      </c>
    </row>
    <row r="6" spans="1:13" ht="18">
      <c r="A6" s="345"/>
      <c r="B6" s="688">
        <v>1</v>
      </c>
      <c r="C6" s="688"/>
      <c r="D6" s="328">
        <v>2</v>
      </c>
      <c r="E6" s="358">
        <v>3</v>
      </c>
      <c r="F6" s="358" t="s">
        <v>2028</v>
      </c>
      <c r="G6" s="358">
        <v>5</v>
      </c>
      <c r="H6" s="358">
        <v>6</v>
      </c>
      <c r="I6" s="358" t="s">
        <v>2029</v>
      </c>
      <c r="J6" s="485" t="s">
        <v>2201</v>
      </c>
    </row>
    <row r="7" spans="1:13" s="303" customFormat="1" ht="16.5">
      <c r="A7" s="687" t="s">
        <v>392</v>
      </c>
      <c r="B7" s="304" t="s">
        <v>504</v>
      </c>
      <c r="C7" s="304" t="s">
        <v>1983</v>
      </c>
      <c r="D7" s="356">
        <f>D44+D80+D116+D152+D188+D224+D260+D296+D332+D404+D440+D368</f>
        <v>10</v>
      </c>
      <c r="E7" s="356">
        <f>E44+E80+E116+E152+E188+E224+E260+E296+E332+E404+E440+E368</f>
        <v>146186</v>
      </c>
      <c r="F7" s="359">
        <f>D7+E7</f>
        <v>146196</v>
      </c>
      <c r="G7" s="357">
        <f t="shared" ref="G7:H7" si="0">G44+G80+G116+G152+G188+G224+G260+G296+G332+G404+G440+G368</f>
        <v>140673</v>
      </c>
      <c r="H7" s="357">
        <f t="shared" si="0"/>
        <v>5473</v>
      </c>
      <c r="I7" s="359">
        <f>G7+H7</f>
        <v>146146</v>
      </c>
      <c r="J7" s="359">
        <f>F7-I7</f>
        <v>50</v>
      </c>
      <c r="L7" s="579">
        <f t="shared" ref="L7:L41" si="1">L44+L80+L116+L152+L188+L224+L260+L296+L332+L404+L440+L368</f>
        <v>10</v>
      </c>
      <c r="M7" s="581">
        <f>D7-L7</f>
        <v>0</v>
      </c>
    </row>
    <row r="8" spans="1:13" s="303" customFormat="1" ht="16.5">
      <c r="A8" s="687"/>
      <c r="B8" s="304" t="s">
        <v>505</v>
      </c>
      <c r="C8" s="304" t="s">
        <v>1943</v>
      </c>
      <c r="D8" s="356">
        <f t="shared" ref="D8:E8" si="2">D45+D81+D117+D153+D189+D225+D261+D297+D333+D405+D441+D369</f>
        <v>28</v>
      </c>
      <c r="E8" s="356">
        <f t="shared" si="2"/>
        <v>94881</v>
      </c>
      <c r="F8" s="359">
        <f t="shared" ref="F8:F42" si="3">D8+E8</f>
        <v>94909</v>
      </c>
      <c r="G8" s="357">
        <f t="shared" ref="G8:H8" si="4">G45+G81+G117+G153+G189+G225+G261+G297+G333+G405+G441+G369</f>
        <v>86514</v>
      </c>
      <c r="H8" s="357">
        <f t="shared" si="4"/>
        <v>8343</v>
      </c>
      <c r="I8" s="359">
        <f t="shared" ref="I8:I42" si="5">G8+H8</f>
        <v>94857</v>
      </c>
      <c r="J8" s="359">
        <f t="shared" ref="J8:J42" si="6">F8-I8</f>
        <v>52</v>
      </c>
      <c r="L8" s="579">
        <f t="shared" si="1"/>
        <v>28</v>
      </c>
      <c r="M8" s="581">
        <f t="shared" ref="M8:M42" si="7">D8-L8</f>
        <v>0</v>
      </c>
    </row>
    <row r="9" spans="1:13" s="303" customFormat="1" ht="16.5">
      <c r="A9" s="687"/>
      <c r="B9" s="304" t="s">
        <v>506</v>
      </c>
      <c r="C9" s="304" t="s">
        <v>1984</v>
      </c>
      <c r="D9" s="356">
        <f t="shared" ref="D9:E9" si="8">D46+D82+D118+D154+D190+D226+D262+D298+D334+D406+D442+D370</f>
        <v>0</v>
      </c>
      <c r="E9" s="356">
        <f t="shared" si="8"/>
        <v>22527</v>
      </c>
      <c r="F9" s="359">
        <f t="shared" si="3"/>
        <v>22527</v>
      </c>
      <c r="G9" s="357">
        <f t="shared" ref="G9:H9" si="9">G46+G82+G118+G154+G190+G226+G262+G298+G334+G406+G442+G370</f>
        <v>19560</v>
      </c>
      <c r="H9" s="357">
        <f t="shared" si="9"/>
        <v>2948</v>
      </c>
      <c r="I9" s="359">
        <f t="shared" si="5"/>
        <v>22508</v>
      </c>
      <c r="J9" s="359">
        <f t="shared" si="6"/>
        <v>19</v>
      </c>
      <c r="L9" s="579">
        <f t="shared" si="1"/>
        <v>0</v>
      </c>
      <c r="M9" s="581">
        <f t="shared" si="7"/>
        <v>0</v>
      </c>
    </row>
    <row r="10" spans="1:13" s="306" customFormat="1" ht="16.5">
      <c r="A10" s="687"/>
      <c r="B10" s="304" t="s">
        <v>1981</v>
      </c>
      <c r="C10" s="304" t="s">
        <v>1985</v>
      </c>
      <c r="D10" s="356">
        <f t="shared" ref="D10:E10" si="10">D47+D83+D119+D155+D191+D227+D263+D299+D335+D407+D443+D371</f>
        <v>5</v>
      </c>
      <c r="E10" s="356">
        <f t="shared" si="10"/>
        <v>19823</v>
      </c>
      <c r="F10" s="359">
        <f t="shared" si="3"/>
        <v>19828</v>
      </c>
      <c r="G10" s="357">
        <f t="shared" ref="G10:H10" si="11">G47+G83+G119+G155+G191+G227+G263+G299+G335+G407+G443+G371</f>
        <v>18228</v>
      </c>
      <c r="H10" s="357">
        <f t="shared" si="11"/>
        <v>1589</v>
      </c>
      <c r="I10" s="359">
        <f t="shared" si="5"/>
        <v>19817</v>
      </c>
      <c r="J10" s="359">
        <f t="shared" si="6"/>
        <v>11</v>
      </c>
      <c r="L10" s="579">
        <f t="shared" si="1"/>
        <v>5</v>
      </c>
      <c r="M10" s="581">
        <f t="shared" si="7"/>
        <v>0</v>
      </c>
    </row>
    <row r="11" spans="1:13" s="306" customFormat="1" ht="16.5">
      <c r="A11" s="687"/>
      <c r="B11" s="304" t="s">
        <v>1982</v>
      </c>
      <c r="C11" s="304" t="s">
        <v>1986</v>
      </c>
      <c r="D11" s="356">
        <f t="shared" ref="D11:E11" si="12">D48+D84+D120+D156+D192+D228+D264+D300+D336+D408+D444+D372</f>
        <v>1</v>
      </c>
      <c r="E11" s="356">
        <f t="shared" si="12"/>
        <v>8195</v>
      </c>
      <c r="F11" s="359">
        <f t="shared" si="3"/>
        <v>8196</v>
      </c>
      <c r="G11" s="357">
        <f t="shared" ref="G11:H11" si="13">G48+G84+G120+G156+G192+G228+G264+G300+G336+G408+G444+G372</f>
        <v>6880</v>
      </c>
      <c r="H11" s="357">
        <f t="shared" si="13"/>
        <v>1313</v>
      </c>
      <c r="I11" s="359">
        <f t="shared" si="5"/>
        <v>8193</v>
      </c>
      <c r="J11" s="359">
        <f t="shared" si="6"/>
        <v>3</v>
      </c>
      <c r="L11" s="579">
        <f t="shared" si="1"/>
        <v>1</v>
      </c>
      <c r="M11" s="581">
        <f t="shared" si="7"/>
        <v>0</v>
      </c>
    </row>
    <row r="12" spans="1:13" s="303" customFormat="1" ht="16.5">
      <c r="A12" s="687"/>
      <c r="B12" s="304" t="s">
        <v>507</v>
      </c>
      <c r="C12" s="304" t="s">
        <v>1993</v>
      </c>
      <c r="D12" s="356">
        <f t="shared" ref="D12:E12" si="14">D49+D85+D121+D157+D193+D229+D265+D301+D337+D409+D445+D373</f>
        <v>0</v>
      </c>
      <c r="E12" s="356">
        <f t="shared" si="14"/>
        <v>4985</v>
      </c>
      <c r="F12" s="359">
        <f t="shared" si="3"/>
        <v>4985</v>
      </c>
      <c r="G12" s="357">
        <f t="shared" ref="G12:H12" si="15">G49+G85+G121+G157+G193+G229+G265+G301+G337+G409+G445+G373</f>
        <v>4088</v>
      </c>
      <c r="H12" s="357">
        <f t="shared" si="15"/>
        <v>892</v>
      </c>
      <c r="I12" s="359">
        <f t="shared" si="5"/>
        <v>4980</v>
      </c>
      <c r="J12" s="359">
        <f t="shared" si="6"/>
        <v>5</v>
      </c>
      <c r="L12" s="579">
        <f t="shared" si="1"/>
        <v>0</v>
      </c>
      <c r="M12" s="581">
        <f t="shared" si="7"/>
        <v>0</v>
      </c>
    </row>
    <row r="13" spans="1:13" s="303" customFormat="1" ht="16.5">
      <c r="A13" s="687"/>
      <c r="B13" s="304" t="s">
        <v>508</v>
      </c>
      <c r="C13" s="304" t="s">
        <v>1944</v>
      </c>
      <c r="D13" s="356">
        <f t="shared" ref="D13:E13" si="16">D50+D86+D122+D158+D194+D230+D266+D302+D338+D410+D446+D374</f>
        <v>0</v>
      </c>
      <c r="E13" s="356">
        <f t="shared" si="16"/>
        <v>3377</v>
      </c>
      <c r="F13" s="359">
        <f t="shared" si="3"/>
        <v>3377</v>
      </c>
      <c r="G13" s="357">
        <f t="shared" ref="G13:H13" si="17">G50+G86+G122+G158+G194+G230+G266+G302+G338+G410+G446+G374</f>
        <v>3170</v>
      </c>
      <c r="H13" s="357">
        <f t="shared" si="17"/>
        <v>207</v>
      </c>
      <c r="I13" s="359">
        <f t="shared" si="5"/>
        <v>3377</v>
      </c>
      <c r="J13" s="359">
        <f t="shared" si="6"/>
        <v>0</v>
      </c>
      <c r="L13" s="579">
        <f t="shared" si="1"/>
        <v>0</v>
      </c>
      <c r="M13" s="581">
        <f t="shared" si="7"/>
        <v>0</v>
      </c>
    </row>
    <row r="14" spans="1:13" s="306" customFormat="1" ht="16.5">
      <c r="A14" s="687"/>
      <c r="B14" s="304" t="s">
        <v>1987</v>
      </c>
      <c r="C14" s="304" t="s">
        <v>1992</v>
      </c>
      <c r="D14" s="356">
        <f t="shared" ref="D14:E14" si="18">D51+D87+D123+D159+D195+D231+D267+D303+D339+D411+D447+D375</f>
        <v>0</v>
      </c>
      <c r="E14" s="356">
        <f t="shared" si="18"/>
        <v>1950</v>
      </c>
      <c r="F14" s="359">
        <f t="shared" si="3"/>
        <v>1950</v>
      </c>
      <c r="G14" s="357">
        <f t="shared" ref="G14:H14" si="19">G51+G87+G123+G159+G195+G231+G267+G303+G339+G411+G447+G375</f>
        <v>1199</v>
      </c>
      <c r="H14" s="357">
        <f t="shared" si="19"/>
        <v>751</v>
      </c>
      <c r="I14" s="359">
        <f t="shared" si="5"/>
        <v>1950</v>
      </c>
      <c r="J14" s="359">
        <f t="shared" si="6"/>
        <v>0</v>
      </c>
      <c r="L14" s="579">
        <f t="shared" si="1"/>
        <v>0</v>
      </c>
      <c r="M14" s="581">
        <f t="shared" si="7"/>
        <v>0</v>
      </c>
    </row>
    <row r="15" spans="1:13" s="306" customFormat="1" ht="16.5">
      <c r="A15" s="687"/>
      <c r="B15" s="304" t="s">
        <v>1988</v>
      </c>
      <c r="C15" s="304" t="s">
        <v>1991</v>
      </c>
      <c r="D15" s="356">
        <f t="shared" ref="D15:E15" si="20">D52+D88+D124+D160+D196+D232+D268+D304+D340+D412+D448+D376</f>
        <v>13</v>
      </c>
      <c r="E15" s="356">
        <f t="shared" si="20"/>
        <v>3570</v>
      </c>
      <c r="F15" s="359">
        <f t="shared" si="3"/>
        <v>3583</v>
      </c>
      <c r="G15" s="357">
        <f t="shared" ref="G15:H15" si="21">G52+G88+G124+G160+G196+G232+G268+G304+G340+G412+G448+G376</f>
        <v>3365</v>
      </c>
      <c r="H15" s="357">
        <f t="shared" si="21"/>
        <v>216.00000000000006</v>
      </c>
      <c r="I15" s="359">
        <f t="shared" si="5"/>
        <v>3581</v>
      </c>
      <c r="J15" s="359">
        <f t="shared" si="6"/>
        <v>2</v>
      </c>
      <c r="L15" s="579">
        <f t="shared" si="1"/>
        <v>13</v>
      </c>
      <c r="M15" s="581">
        <f t="shared" si="7"/>
        <v>0</v>
      </c>
    </row>
    <row r="16" spans="1:13" s="306" customFormat="1" ht="16.5">
      <c r="A16" s="687"/>
      <c r="B16" s="304" t="s">
        <v>1989</v>
      </c>
      <c r="C16" s="304" t="s">
        <v>1990</v>
      </c>
      <c r="D16" s="356">
        <f t="shared" ref="D16:E16" si="22">D53+D89+D125+D161+D197+D233+D269+D305+D341+D413+D449+D377</f>
        <v>2</v>
      </c>
      <c r="E16" s="356">
        <f t="shared" si="22"/>
        <v>8519</v>
      </c>
      <c r="F16" s="359">
        <f t="shared" si="3"/>
        <v>8521</v>
      </c>
      <c r="G16" s="357">
        <f t="shared" ref="G16:H16" si="23">G53+G89+G125+G161+G197+G233+G269+G305+G341+G413+G449+G377</f>
        <v>7595</v>
      </c>
      <c r="H16" s="357">
        <f t="shared" si="23"/>
        <v>926</v>
      </c>
      <c r="I16" s="359">
        <f t="shared" si="5"/>
        <v>8521</v>
      </c>
      <c r="J16" s="359">
        <f t="shared" si="6"/>
        <v>0</v>
      </c>
      <c r="L16" s="579">
        <f t="shared" si="1"/>
        <v>2</v>
      </c>
      <c r="M16" s="581">
        <f t="shared" si="7"/>
        <v>0</v>
      </c>
    </row>
    <row r="17" spans="1:13" s="303" customFormat="1" ht="16.5">
      <c r="A17" s="687"/>
      <c r="B17" s="304" t="s">
        <v>509</v>
      </c>
      <c r="C17" s="304" t="s">
        <v>1998</v>
      </c>
      <c r="D17" s="356">
        <f t="shared" ref="D17:E17" si="24">D54+D90+D126+D162+D198+D234+D270+D306+D342+D414+D450+D378</f>
        <v>6</v>
      </c>
      <c r="E17" s="356">
        <f t="shared" si="24"/>
        <v>20470</v>
      </c>
      <c r="F17" s="359">
        <f t="shared" si="3"/>
        <v>20476</v>
      </c>
      <c r="G17" s="357">
        <f t="shared" ref="G17:H17" si="25">G54+G90+G126+G162+G198+G234+G270+G306+G342+G414+G450+G378</f>
        <v>18970</v>
      </c>
      <c r="H17" s="357">
        <f t="shared" si="25"/>
        <v>1485</v>
      </c>
      <c r="I17" s="359">
        <f t="shared" si="5"/>
        <v>20455</v>
      </c>
      <c r="J17" s="359">
        <f t="shared" si="6"/>
        <v>21</v>
      </c>
      <c r="L17" s="579">
        <f t="shared" si="1"/>
        <v>6</v>
      </c>
      <c r="M17" s="581">
        <f t="shared" si="7"/>
        <v>0</v>
      </c>
    </row>
    <row r="18" spans="1:13" s="303" customFormat="1" ht="16.5">
      <c r="A18" s="687"/>
      <c r="B18" s="304" t="s">
        <v>510</v>
      </c>
      <c r="C18" s="304" t="s">
        <v>1999</v>
      </c>
      <c r="D18" s="356">
        <f t="shared" ref="D18:E18" si="26">D55+D91+D127+D163+D199+D235+D271+D307+D343+D415+D451+D379</f>
        <v>6</v>
      </c>
      <c r="E18" s="356">
        <f t="shared" si="26"/>
        <v>6164</v>
      </c>
      <c r="F18" s="359">
        <f t="shared" si="3"/>
        <v>6170</v>
      </c>
      <c r="G18" s="357">
        <f t="shared" ref="G18:H18" si="27">G55+G91+G127+G163+G199+G235+G271+G307+G343+G415+G451+G379</f>
        <v>5575</v>
      </c>
      <c r="H18" s="357">
        <f t="shared" si="27"/>
        <v>588</v>
      </c>
      <c r="I18" s="359">
        <f t="shared" si="5"/>
        <v>6163</v>
      </c>
      <c r="J18" s="359">
        <f t="shared" si="6"/>
        <v>7</v>
      </c>
      <c r="L18" s="579">
        <f t="shared" si="1"/>
        <v>6</v>
      </c>
      <c r="M18" s="581">
        <f t="shared" si="7"/>
        <v>0</v>
      </c>
    </row>
    <row r="19" spans="1:13" s="306" customFormat="1" ht="16.5">
      <c r="A19" s="687"/>
      <c r="B19" s="304" t="s">
        <v>1994</v>
      </c>
      <c r="C19" s="304" t="s">
        <v>2000</v>
      </c>
      <c r="D19" s="356">
        <f t="shared" ref="D19:E19" si="28">D56+D92+D128+D164+D200+D236+D272+D308+D344+D416+D452+D380</f>
        <v>7</v>
      </c>
      <c r="E19" s="356">
        <f t="shared" si="28"/>
        <v>8991</v>
      </c>
      <c r="F19" s="359">
        <f t="shared" si="3"/>
        <v>8998</v>
      </c>
      <c r="G19" s="357">
        <f t="shared" ref="G19:H19" si="29">G56+G92+G128+G164+G200+G236+G272+G308+G344+G416+G452+G380</f>
        <v>8487</v>
      </c>
      <c r="H19" s="357">
        <f t="shared" si="29"/>
        <v>504</v>
      </c>
      <c r="I19" s="359">
        <f t="shared" si="5"/>
        <v>8991</v>
      </c>
      <c r="J19" s="359">
        <f t="shared" si="6"/>
        <v>7</v>
      </c>
      <c r="L19" s="579">
        <f t="shared" si="1"/>
        <v>7</v>
      </c>
      <c r="M19" s="581">
        <f t="shared" si="7"/>
        <v>0</v>
      </c>
    </row>
    <row r="20" spans="1:13" s="306" customFormat="1" ht="16.5">
      <c r="A20" s="687"/>
      <c r="B20" s="304" t="s">
        <v>1995</v>
      </c>
      <c r="C20" s="304" t="s">
        <v>2001</v>
      </c>
      <c r="D20" s="356">
        <f t="shared" ref="D20:E20" si="30">D57+D93+D129+D165+D201+D237+D273+D309+D345+D417+D453+D381</f>
        <v>0</v>
      </c>
      <c r="E20" s="356">
        <f t="shared" si="30"/>
        <v>519</v>
      </c>
      <c r="F20" s="359">
        <f t="shared" si="3"/>
        <v>519</v>
      </c>
      <c r="G20" s="357">
        <f t="shared" ref="G20:H20" si="31">G57+G93+G129+G165+G201+G237+G273+G309+G345+G417+G453+G381</f>
        <v>516</v>
      </c>
      <c r="H20" s="357">
        <f t="shared" si="31"/>
        <v>3</v>
      </c>
      <c r="I20" s="359">
        <f t="shared" si="5"/>
        <v>519</v>
      </c>
      <c r="J20" s="359">
        <f t="shared" si="6"/>
        <v>0</v>
      </c>
      <c r="L20" s="579">
        <f t="shared" si="1"/>
        <v>0</v>
      </c>
      <c r="M20" s="581">
        <f t="shared" si="7"/>
        <v>0</v>
      </c>
    </row>
    <row r="21" spans="1:13" s="306" customFormat="1" ht="16.5">
      <c r="A21" s="687"/>
      <c r="B21" s="304" t="s">
        <v>1996</v>
      </c>
      <c r="C21" s="304" t="s">
        <v>2002</v>
      </c>
      <c r="D21" s="356">
        <f t="shared" ref="D21:E21" si="32">D58+D94+D130+D166+D202+D238+D274+D310+D346+D418+D454+D382</f>
        <v>6</v>
      </c>
      <c r="E21" s="356">
        <f t="shared" si="32"/>
        <v>8357</v>
      </c>
      <c r="F21" s="359">
        <f t="shared" si="3"/>
        <v>8363</v>
      </c>
      <c r="G21" s="357">
        <f t="shared" ref="G21:H21" si="33">G58+G94+G130+G166+G202+G238+G274+G310+G346+G418+G454+G382</f>
        <v>8106</v>
      </c>
      <c r="H21" s="357">
        <f t="shared" si="33"/>
        <v>250</v>
      </c>
      <c r="I21" s="359">
        <f t="shared" si="5"/>
        <v>8356</v>
      </c>
      <c r="J21" s="359">
        <f t="shared" si="6"/>
        <v>7</v>
      </c>
      <c r="L21" s="579">
        <f t="shared" si="1"/>
        <v>6</v>
      </c>
      <c r="M21" s="581">
        <f t="shared" si="7"/>
        <v>0</v>
      </c>
    </row>
    <row r="22" spans="1:13" s="306" customFormat="1" ht="16.5">
      <c r="A22" s="687"/>
      <c r="B22" s="304" t="s">
        <v>1997</v>
      </c>
      <c r="C22" s="304" t="s">
        <v>2003</v>
      </c>
      <c r="D22" s="356">
        <f t="shared" ref="D22:E22" si="34">D59+D95+D131+D167+D203+D239+D275+D311+D347+D419+D455+D383</f>
        <v>7</v>
      </c>
      <c r="E22" s="356">
        <f t="shared" si="34"/>
        <v>7539</v>
      </c>
      <c r="F22" s="359">
        <f t="shared" si="3"/>
        <v>7546</v>
      </c>
      <c r="G22" s="357">
        <f t="shared" ref="G22:H22" si="35">G59+G95+G131+G167+G203+G239+G275+G311+G347+G419+G455+G383</f>
        <v>7153</v>
      </c>
      <c r="H22" s="357">
        <f t="shared" si="35"/>
        <v>386.00000000000006</v>
      </c>
      <c r="I22" s="359">
        <f t="shared" si="5"/>
        <v>7539</v>
      </c>
      <c r="J22" s="359">
        <f t="shared" si="6"/>
        <v>7</v>
      </c>
      <c r="L22" s="579">
        <f t="shared" si="1"/>
        <v>7</v>
      </c>
      <c r="M22" s="581">
        <f t="shared" si="7"/>
        <v>0</v>
      </c>
    </row>
    <row r="23" spans="1:13" s="303" customFormat="1" ht="16.5">
      <c r="A23" s="687"/>
      <c r="B23" s="304" t="s">
        <v>511</v>
      </c>
      <c r="C23" s="304" t="s">
        <v>1945</v>
      </c>
      <c r="D23" s="356">
        <f t="shared" ref="D23:E23" si="36">D60+D96+D132+D168+D204+D240+D276+D312+D348+D420+D456+D384</f>
        <v>7</v>
      </c>
      <c r="E23" s="356">
        <f t="shared" si="36"/>
        <v>13545</v>
      </c>
      <c r="F23" s="359">
        <f t="shared" si="3"/>
        <v>13552</v>
      </c>
      <c r="G23" s="357">
        <f t="shared" ref="G23:H23" si="37">G60+G96+G132+G168+G204+G240+G276+G312+G348+G420+G456+G384</f>
        <v>12625</v>
      </c>
      <c r="H23" s="357">
        <f t="shared" si="37"/>
        <v>922</v>
      </c>
      <c r="I23" s="359">
        <f t="shared" si="5"/>
        <v>13547</v>
      </c>
      <c r="J23" s="359">
        <f t="shared" si="6"/>
        <v>5</v>
      </c>
      <c r="L23" s="579">
        <f t="shared" si="1"/>
        <v>7</v>
      </c>
      <c r="M23" s="581">
        <f t="shared" si="7"/>
        <v>0</v>
      </c>
    </row>
    <row r="24" spans="1:13" s="303" customFormat="1" ht="16.5">
      <c r="A24" s="687"/>
      <c r="B24" s="304" t="s">
        <v>512</v>
      </c>
      <c r="C24" s="304" t="s">
        <v>1946</v>
      </c>
      <c r="D24" s="356">
        <f t="shared" ref="D24:E24" si="38">D61+D97+D133+D169+D205+D241+D277+D313+D349+D421+D457+D385</f>
        <v>1</v>
      </c>
      <c r="E24" s="356">
        <f t="shared" si="38"/>
        <v>1501</v>
      </c>
      <c r="F24" s="359">
        <f t="shared" si="3"/>
        <v>1502</v>
      </c>
      <c r="G24" s="357">
        <f t="shared" ref="G24:H24" si="39">G61+G97+G133+G169+G205+G241+G277+G313+G349+G421+G457+G385</f>
        <v>1446</v>
      </c>
      <c r="H24" s="357">
        <f t="shared" si="39"/>
        <v>55</v>
      </c>
      <c r="I24" s="359">
        <f t="shared" si="5"/>
        <v>1501</v>
      </c>
      <c r="J24" s="359">
        <f t="shared" si="6"/>
        <v>1</v>
      </c>
      <c r="L24" s="579">
        <f t="shared" si="1"/>
        <v>1</v>
      </c>
      <c r="M24" s="581">
        <f t="shared" si="7"/>
        <v>0</v>
      </c>
    </row>
    <row r="25" spans="1:13" s="303" customFormat="1" ht="16.5">
      <c r="A25" s="687"/>
      <c r="B25" s="304" t="s">
        <v>513</v>
      </c>
      <c r="C25" s="304" t="s">
        <v>1947</v>
      </c>
      <c r="D25" s="356">
        <f t="shared" ref="D25:E25" si="40">D62+D98+D134+D170+D206+D242+D278+D314+D350+D422+D458+D386</f>
        <v>6</v>
      </c>
      <c r="E25" s="356">
        <f t="shared" si="40"/>
        <v>8570</v>
      </c>
      <c r="F25" s="359">
        <f t="shared" si="3"/>
        <v>8576</v>
      </c>
      <c r="G25" s="357">
        <f t="shared" ref="G25:H25" si="41">G62+G98+G134+G170+G206+G242+G278+G314+G350+G422+G458+G386</f>
        <v>7784</v>
      </c>
      <c r="H25" s="357">
        <f t="shared" si="41"/>
        <v>785.00000000000011</v>
      </c>
      <c r="I25" s="359">
        <f t="shared" si="5"/>
        <v>8569</v>
      </c>
      <c r="J25" s="359">
        <f t="shared" si="6"/>
        <v>7</v>
      </c>
      <c r="L25" s="579">
        <f t="shared" si="1"/>
        <v>6</v>
      </c>
      <c r="M25" s="581">
        <f t="shared" si="7"/>
        <v>0</v>
      </c>
    </row>
    <row r="26" spans="1:13" s="303" customFormat="1" ht="16.5">
      <c r="A26" s="687"/>
      <c r="B26" s="304" t="s">
        <v>514</v>
      </c>
      <c r="C26" s="304" t="s">
        <v>2004</v>
      </c>
      <c r="D26" s="356">
        <f t="shared" ref="D26:E26" si="42">D63+D99+D135+D171+D207+D243+D279+D315+D351+D423+D459+D387</f>
        <v>5</v>
      </c>
      <c r="E26" s="356">
        <f t="shared" si="42"/>
        <v>6885</v>
      </c>
      <c r="F26" s="359">
        <f t="shared" si="3"/>
        <v>6890</v>
      </c>
      <c r="G26" s="357">
        <f t="shared" ref="G26:H26" si="43">G63+G99+G135+G171+G207+G243+G279+G315+G351+G423+G459+G387</f>
        <v>6467</v>
      </c>
      <c r="H26" s="357">
        <f t="shared" si="43"/>
        <v>418.00000000000006</v>
      </c>
      <c r="I26" s="359">
        <f t="shared" si="5"/>
        <v>6885</v>
      </c>
      <c r="J26" s="359">
        <f t="shared" si="6"/>
        <v>5</v>
      </c>
      <c r="L26" s="579">
        <f t="shared" si="1"/>
        <v>5</v>
      </c>
      <c r="M26" s="581">
        <f t="shared" si="7"/>
        <v>0</v>
      </c>
    </row>
    <row r="27" spans="1:13" s="306" customFormat="1" ht="16.5">
      <c r="A27" s="687"/>
      <c r="B27" s="304" t="s">
        <v>2005</v>
      </c>
      <c r="C27" s="304" t="s">
        <v>2008</v>
      </c>
      <c r="D27" s="356">
        <f t="shared" ref="D27:E27" si="44">D64+D100+D136+D172+D208+D244+D280+D316+D352+D424+D460+D388</f>
        <v>0</v>
      </c>
      <c r="E27" s="356">
        <f t="shared" si="44"/>
        <v>1287</v>
      </c>
      <c r="F27" s="359">
        <f t="shared" si="3"/>
        <v>1287</v>
      </c>
      <c r="G27" s="357">
        <f t="shared" ref="G27:H27" si="45">G64+G100+G136+G172+G208+G244+G280+G316+G352+G424+G460+G388</f>
        <v>1247</v>
      </c>
      <c r="H27" s="357">
        <f t="shared" si="45"/>
        <v>38</v>
      </c>
      <c r="I27" s="359">
        <f t="shared" si="5"/>
        <v>1285</v>
      </c>
      <c r="J27" s="359">
        <f t="shared" si="6"/>
        <v>2</v>
      </c>
      <c r="L27" s="579">
        <f t="shared" si="1"/>
        <v>0</v>
      </c>
      <c r="M27" s="581">
        <f t="shared" si="7"/>
        <v>0</v>
      </c>
    </row>
    <row r="28" spans="1:13" s="306" customFormat="1" ht="16.5">
      <c r="A28" s="687"/>
      <c r="B28" s="304" t="s">
        <v>2006</v>
      </c>
      <c r="C28" s="304" t="s">
        <v>2007</v>
      </c>
      <c r="D28" s="356">
        <f t="shared" ref="D28:E28" si="46">D65+D101+D137+D173+D209+D245+D281+D317+D353+D425+D461+D389</f>
        <v>0</v>
      </c>
      <c r="E28" s="356">
        <f t="shared" si="46"/>
        <v>1560</v>
      </c>
      <c r="F28" s="359">
        <f t="shared" si="3"/>
        <v>1560</v>
      </c>
      <c r="G28" s="357">
        <f t="shared" ref="G28:H28" si="47">G65+G101+G137+G173+G209+G245+G281+G317+G353+G425+G461+G389</f>
        <v>1342</v>
      </c>
      <c r="H28" s="357">
        <f t="shared" si="47"/>
        <v>218</v>
      </c>
      <c r="I28" s="359">
        <f t="shared" si="5"/>
        <v>1560</v>
      </c>
      <c r="J28" s="359">
        <f t="shared" si="6"/>
        <v>0</v>
      </c>
      <c r="L28" s="579">
        <f t="shared" si="1"/>
        <v>0</v>
      </c>
      <c r="M28" s="581">
        <f t="shared" si="7"/>
        <v>0</v>
      </c>
    </row>
    <row r="29" spans="1:13" s="303" customFormat="1" ht="16.5">
      <c r="A29" s="687"/>
      <c r="B29" s="304" t="s">
        <v>515</v>
      </c>
      <c r="C29" s="304" t="s">
        <v>2009</v>
      </c>
      <c r="D29" s="356">
        <f t="shared" ref="D29:E29" si="48">D66+D102+D138+D174+D210+D246+D282+D318+D354+D426+D462+D390</f>
        <v>4</v>
      </c>
      <c r="E29" s="356">
        <f t="shared" si="48"/>
        <v>1203</v>
      </c>
      <c r="F29" s="359">
        <f t="shared" si="3"/>
        <v>1207</v>
      </c>
      <c r="G29" s="357">
        <f t="shared" ref="G29:H29" si="49">G66+G102+G138+G174+G210+G246+G282+G318+G354+G426+G462+G390</f>
        <v>1169</v>
      </c>
      <c r="H29" s="357">
        <f t="shared" si="49"/>
        <v>37</v>
      </c>
      <c r="I29" s="359">
        <f t="shared" si="5"/>
        <v>1206</v>
      </c>
      <c r="J29" s="359">
        <f t="shared" si="6"/>
        <v>1</v>
      </c>
      <c r="L29" s="579">
        <f t="shared" si="1"/>
        <v>4</v>
      </c>
      <c r="M29" s="581">
        <f t="shared" si="7"/>
        <v>0</v>
      </c>
    </row>
    <row r="30" spans="1:13" s="303" customFormat="1" ht="16.5">
      <c r="A30" s="687"/>
      <c r="B30" s="304" t="s">
        <v>516</v>
      </c>
      <c r="C30" s="304" t="s">
        <v>2010</v>
      </c>
      <c r="D30" s="356">
        <f t="shared" ref="D30:E30" si="50">D67+D103+D139+D175+D211+D247+D283+D319+D355+D427+D463+D391</f>
        <v>4</v>
      </c>
      <c r="E30" s="356">
        <f t="shared" si="50"/>
        <v>736</v>
      </c>
      <c r="F30" s="359">
        <f t="shared" si="3"/>
        <v>740</v>
      </c>
      <c r="G30" s="357">
        <f t="shared" ref="G30:H30" si="51">G67+G103+G139+G175+G211+G247+G283+G319+G355+G427+G463+G391</f>
        <v>712</v>
      </c>
      <c r="H30" s="357">
        <f t="shared" si="51"/>
        <v>27</v>
      </c>
      <c r="I30" s="359">
        <f t="shared" si="5"/>
        <v>739</v>
      </c>
      <c r="J30" s="359">
        <f t="shared" si="6"/>
        <v>1</v>
      </c>
      <c r="L30" s="579">
        <f t="shared" si="1"/>
        <v>4</v>
      </c>
      <c r="M30" s="581">
        <f t="shared" si="7"/>
        <v>0</v>
      </c>
    </row>
    <row r="31" spans="1:13" s="303" customFormat="1" ht="16.5">
      <c r="A31" s="687"/>
      <c r="B31" s="304" t="s">
        <v>517</v>
      </c>
      <c r="C31" s="304" t="s">
        <v>2011</v>
      </c>
      <c r="D31" s="356">
        <f t="shared" ref="D31:E31" si="52">D68+D104+D140+D176+D212+D248+D284+D320+D356+D428+D464+D392</f>
        <v>5</v>
      </c>
      <c r="E31" s="356">
        <f t="shared" si="52"/>
        <v>977</v>
      </c>
      <c r="F31" s="359">
        <f t="shared" si="3"/>
        <v>982</v>
      </c>
      <c r="G31" s="357">
        <f t="shared" ref="G31:H31" si="53">G68+G104+G140+G176+G212+G248+G284+G320+G356+G428+G464+G392</f>
        <v>959</v>
      </c>
      <c r="H31" s="357">
        <f t="shared" si="53"/>
        <v>22</v>
      </c>
      <c r="I31" s="359">
        <f t="shared" si="5"/>
        <v>981</v>
      </c>
      <c r="J31" s="359">
        <f t="shared" si="6"/>
        <v>1</v>
      </c>
      <c r="L31" s="579">
        <f t="shared" si="1"/>
        <v>5</v>
      </c>
      <c r="M31" s="581">
        <f t="shared" si="7"/>
        <v>0</v>
      </c>
    </row>
    <row r="32" spans="1:13" s="303" customFormat="1" ht="16.5">
      <c r="A32" s="687"/>
      <c r="B32" s="304" t="s">
        <v>518</v>
      </c>
      <c r="C32" s="304" t="s">
        <v>2012</v>
      </c>
      <c r="D32" s="356">
        <f t="shared" ref="D32:E32" si="54">D69+D105+D141+D177+D213+D249+D285+D321+D357+D429+D465+D393</f>
        <v>0</v>
      </c>
      <c r="E32" s="356">
        <f t="shared" si="54"/>
        <v>1228</v>
      </c>
      <c r="F32" s="359">
        <f t="shared" si="3"/>
        <v>1228</v>
      </c>
      <c r="G32" s="357">
        <f t="shared" ref="G32:H32" si="55">G69+G105+G141+G177+G213+G249+G285+G321+G357+G429+G465+G393</f>
        <v>1204</v>
      </c>
      <c r="H32" s="357">
        <f t="shared" si="55"/>
        <v>24</v>
      </c>
      <c r="I32" s="359">
        <f t="shared" si="5"/>
        <v>1228</v>
      </c>
      <c r="J32" s="359">
        <f t="shared" si="6"/>
        <v>0</v>
      </c>
      <c r="L32" s="579">
        <f t="shared" si="1"/>
        <v>0</v>
      </c>
      <c r="M32" s="581">
        <f t="shared" si="7"/>
        <v>0</v>
      </c>
    </row>
    <row r="33" spans="1:13" s="306" customFormat="1" ht="16.5">
      <c r="A33" s="687"/>
      <c r="B33" s="304" t="s">
        <v>2017</v>
      </c>
      <c r="C33" s="304" t="s">
        <v>2013</v>
      </c>
      <c r="D33" s="356">
        <f t="shared" ref="D33:E33" si="56">D70+D106+D142+D178+D214+D250+D286+D322+D358+D430+D466+D394</f>
        <v>0</v>
      </c>
      <c r="E33" s="356">
        <f t="shared" si="56"/>
        <v>186</v>
      </c>
      <c r="F33" s="359">
        <f t="shared" si="3"/>
        <v>186</v>
      </c>
      <c r="G33" s="357">
        <f t="shared" ref="G33:H33" si="57">G70+G106+G142+G178+G214+G250+G286+G322+G358+G430+G466+G394</f>
        <v>173</v>
      </c>
      <c r="H33" s="357">
        <f t="shared" si="57"/>
        <v>13</v>
      </c>
      <c r="I33" s="359">
        <f t="shared" si="5"/>
        <v>186</v>
      </c>
      <c r="J33" s="359">
        <f t="shared" si="6"/>
        <v>0</v>
      </c>
      <c r="L33" s="579">
        <f t="shared" si="1"/>
        <v>0</v>
      </c>
      <c r="M33" s="581">
        <f t="shared" si="7"/>
        <v>0</v>
      </c>
    </row>
    <row r="34" spans="1:13" s="306" customFormat="1" ht="16.5">
      <c r="A34" s="687"/>
      <c r="B34" s="304" t="s">
        <v>2018</v>
      </c>
      <c r="C34" s="304" t="s">
        <v>1948</v>
      </c>
      <c r="D34" s="356">
        <f t="shared" ref="D34:E34" si="58">D71+D107+D143+D179+D215+D251+D287+D323+D359+D431+D467+D395</f>
        <v>11</v>
      </c>
      <c r="E34" s="356">
        <f t="shared" si="58"/>
        <v>4392</v>
      </c>
      <c r="F34" s="359">
        <f t="shared" si="3"/>
        <v>4403</v>
      </c>
      <c r="G34" s="357">
        <f t="shared" ref="G34:H34" si="59">G71+G107+G143+G179+G215+G251+G287+G323+G359+G431+G467+G395</f>
        <v>4003</v>
      </c>
      <c r="H34" s="357">
        <f t="shared" si="59"/>
        <v>394</v>
      </c>
      <c r="I34" s="359">
        <f t="shared" si="5"/>
        <v>4397</v>
      </c>
      <c r="J34" s="359">
        <f t="shared" si="6"/>
        <v>6</v>
      </c>
      <c r="L34" s="579">
        <f t="shared" si="1"/>
        <v>11</v>
      </c>
      <c r="M34" s="581">
        <f t="shared" si="7"/>
        <v>0</v>
      </c>
    </row>
    <row r="35" spans="1:13" s="306" customFormat="1" ht="16.5">
      <c r="A35" s="687"/>
      <c r="B35" s="304" t="s">
        <v>2019</v>
      </c>
      <c r="C35" s="304" t="s">
        <v>2014</v>
      </c>
      <c r="D35" s="356">
        <f t="shared" ref="D35:E35" si="60">D72+D108+D144+D180+D216+D252+D288+D324+D360+D432+D468+D396</f>
        <v>4</v>
      </c>
      <c r="E35" s="356">
        <f t="shared" si="60"/>
        <v>8535</v>
      </c>
      <c r="F35" s="359">
        <f t="shared" si="3"/>
        <v>8539</v>
      </c>
      <c r="G35" s="357">
        <f t="shared" ref="G35:H35" si="61">G72+G108+G144+G180+G216+G252+G288+G324+G360+G432+G468+G396</f>
        <v>8325</v>
      </c>
      <c r="H35" s="357">
        <f t="shared" si="61"/>
        <v>210</v>
      </c>
      <c r="I35" s="359">
        <f t="shared" si="5"/>
        <v>8535</v>
      </c>
      <c r="J35" s="359">
        <f t="shared" si="6"/>
        <v>4</v>
      </c>
      <c r="L35" s="579">
        <f t="shared" si="1"/>
        <v>4</v>
      </c>
      <c r="M35" s="581">
        <f t="shared" si="7"/>
        <v>0</v>
      </c>
    </row>
    <row r="36" spans="1:13" s="306" customFormat="1" ht="16.5">
      <c r="A36" s="687"/>
      <c r="B36" s="304" t="s">
        <v>2020</v>
      </c>
      <c r="C36" s="304" t="s">
        <v>2015</v>
      </c>
      <c r="D36" s="356">
        <f t="shared" ref="D36:E36" si="62">D73+D109+D145+D181+D217+D253+D289+D325+D361+D433+D469+D397</f>
        <v>0</v>
      </c>
      <c r="E36" s="356">
        <f t="shared" si="62"/>
        <v>343</v>
      </c>
      <c r="F36" s="359">
        <f t="shared" si="3"/>
        <v>343</v>
      </c>
      <c r="G36" s="357">
        <f t="shared" ref="G36:H36" si="63">G73+G109+G145+G181+G217+G253+G289+G325+G361+G433+G469+G397</f>
        <v>309</v>
      </c>
      <c r="H36" s="357">
        <f t="shared" si="63"/>
        <v>33</v>
      </c>
      <c r="I36" s="359">
        <f t="shared" si="5"/>
        <v>342</v>
      </c>
      <c r="J36" s="359">
        <f t="shared" si="6"/>
        <v>1</v>
      </c>
      <c r="L36" s="579">
        <f t="shared" si="1"/>
        <v>0</v>
      </c>
      <c r="M36" s="581">
        <f t="shared" si="7"/>
        <v>0</v>
      </c>
    </row>
    <row r="37" spans="1:13" s="306" customFormat="1" ht="16.5">
      <c r="A37" s="687"/>
      <c r="B37" s="304" t="s">
        <v>2021</v>
      </c>
      <c r="C37" s="304" t="s">
        <v>2016</v>
      </c>
      <c r="D37" s="356">
        <f t="shared" ref="D37:E37" si="64">D74+D110+D146+D182+D218+D254+D290+D326+D362+D434+D470+D398</f>
        <v>0</v>
      </c>
      <c r="E37" s="356">
        <f t="shared" si="64"/>
        <v>852</v>
      </c>
      <c r="F37" s="359">
        <f t="shared" si="3"/>
        <v>852</v>
      </c>
      <c r="G37" s="357">
        <f t="shared" ref="G37:H37" si="65">G74+G110+G146+G182+G218+G254+G290+G326+G362+G434+G470+G398</f>
        <v>812</v>
      </c>
      <c r="H37" s="357">
        <f t="shared" si="65"/>
        <v>36</v>
      </c>
      <c r="I37" s="359">
        <f t="shared" si="5"/>
        <v>848</v>
      </c>
      <c r="J37" s="359">
        <f t="shared" si="6"/>
        <v>4</v>
      </c>
      <c r="L37" s="579">
        <f t="shared" si="1"/>
        <v>0</v>
      </c>
      <c r="M37" s="581">
        <f t="shared" si="7"/>
        <v>0</v>
      </c>
    </row>
    <row r="38" spans="1:13" s="303" customFormat="1" ht="16.5">
      <c r="A38" s="687"/>
      <c r="B38" s="304" t="s">
        <v>519</v>
      </c>
      <c r="C38" s="304" t="s">
        <v>2022</v>
      </c>
      <c r="D38" s="356">
        <f t="shared" ref="D38:E38" si="66">D75+D111+D147+D183+D219+D255+D291+D327+D363+D435+D471+D399</f>
        <v>0</v>
      </c>
      <c r="E38" s="356">
        <f t="shared" si="66"/>
        <v>1626</v>
      </c>
      <c r="F38" s="359">
        <f t="shared" si="3"/>
        <v>1626</v>
      </c>
      <c r="G38" s="357">
        <f t="shared" ref="G38:H38" si="67">G75+G111+G147+G183+G219+G255+G291+G327+G363+G435+G471+G399</f>
        <v>1586</v>
      </c>
      <c r="H38" s="357">
        <f t="shared" si="67"/>
        <v>39</v>
      </c>
      <c r="I38" s="359">
        <f t="shared" si="5"/>
        <v>1625</v>
      </c>
      <c r="J38" s="359">
        <f t="shared" si="6"/>
        <v>1</v>
      </c>
      <c r="L38" s="579">
        <f t="shared" si="1"/>
        <v>0</v>
      </c>
      <c r="M38" s="581">
        <f t="shared" si="7"/>
        <v>0</v>
      </c>
    </row>
    <row r="39" spans="1:13" s="306" customFormat="1" ht="16.5">
      <c r="A39" s="687"/>
      <c r="B39" s="304" t="s">
        <v>520</v>
      </c>
      <c r="C39" s="304" t="s">
        <v>1949</v>
      </c>
      <c r="D39" s="356">
        <f t="shared" ref="D39:E39" si="68">D76+D112+D148+D184+D220+D256+D292+D328+D364+D436+D472+D400</f>
        <v>9</v>
      </c>
      <c r="E39" s="356">
        <f t="shared" si="68"/>
        <v>1843</v>
      </c>
      <c r="F39" s="359">
        <f t="shared" si="3"/>
        <v>1852</v>
      </c>
      <c r="G39" s="357">
        <f t="shared" ref="G39:H39" si="69">G76+G112+G148+G184+G220+G256+G292+G328+G364+G436+G472+G400</f>
        <v>1625</v>
      </c>
      <c r="H39" s="357">
        <f t="shared" si="69"/>
        <v>223</v>
      </c>
      <c r="I39" s="359">
        <f t="shared" si="5"/>
        <v>1848</v>
      </c>
      <c r="J39" s="359">
        <f t="shared" si="6"/>
        <v>4</v>
      </c>
      <c r="L39" s="579">
        <f t="shared" si="1"/>
        <v>9</v>
      </c>
      <c r="M39" s="581">
        <f t="shared" si="7"/>
        <v>0</v>
      </c>
    </row>
    <row r="40" spans="1:13" s="306" customFormat="1" ht="16.5">
      <c r="A40" s="687"/>
      <c r="B40" s="304" t="s">
        <v>1980</v>
      </c>
      <c r="C40" s="304" t="s">
        <v>2023</v>
      </c>
      <c r="D40" s="356">
        <f t="shared" ref="D40:E40" si="70">D77+D113+D149+D185+D221+D257+D293+D329+D365+D437+D473+D401</f>
        <v>0</v>
      </c>
      <c r="E40" s="356">
        <f t="shared" si="70"/>
        <v>708</v>
      </c>
      <c r="F40" s="359">
        <f t="shared" si="3"/>
        <v>708</v>
      </c>
      <c r="G40" s="357">
        <f t="shared" ref="G40:H40" si="71">G77+G113+G149+G185+G221+G257+G293+G329+G365+G437+G473+G401</f>
        <v>681</v>
      </c>
      <c r="H40" s="357">
        <f t="shared" si="71"/>
        <v>27</v>
      </c>
      <c r="I40" s="359">
        <f t="shared" si="5"/>
        <v>708</v>
      </c>
      <c r="J40" s="359">
        <f t="shared" si="6"/>
        <v>0</v>
      </c>
      <c r="L40" s="579">
        <f t="shared" si="1"/>
        <v>0</v>
      </c>
      <c r="M40" s="581">
        <f t="shared" si="7"/>
        <v>0</v>
      </c>
    </row>
    <row r="41" spans="1:13" s="303" customFormat="1" ht="16.5">
      <c r="A41" s="687"/>
      <c r="B41" s="304" t="s">
        <v>2024</v>
      </c>
      <c r="C41" s="304" t="s">
        <v>1950</v>
      </c>
      <c r="D41" s="356">
        <f t="shared" ref="D41:E41" si="72">D78+D114+D150+D186+D222+D258+D294+D330+D366+D438+D474+D402</f>
        <v>0</v>
      </c>
      <c r="E41" s="356">
        <f t="shared" si="72"/>
        <v>40622</v>
      </c>
      <c r="F41" s="359">
        <f t="shared" si="3"/>
        <v>40622</v>
      </c>
      <c r="G41" s="357">
        <f t="shared" ref="G41:H41" si="73">G78+G114+G150+G186+G222+G258+G294+G330+G366+G438+G474+G402</f>
        <v>39537</v>
      </c>
      <c r="H41" s="357">
        <f t="shared" si="73"/>
        <v>1085</v>
      </c>
      <c r="I41" s="359">
        <f t="shared" si="5"/>
        <v>40622</v>
      </c>
      <c r="J41" s="359">
        <f t="shared" si="6"/>
        <v>0</v>
      </c>
      <c r="L41" s="579">
        <f t="shared" si="1"/>
        <v>0</v>
      </c>
      <c r="M41" s="581">
        <f t="shared" si="7"/>
        <v>0</v>
      </c>
    </row>
    <row r="42" spans="1:13">
      <c r="D42" s="359">
        <f>SUM(D7:D41)</f>
        <v>147</v>
      </c>
      <c r="E42" s="359">
        <f>SUM(E7:E41)</f>
        <v>462652</v>
      </c>
      <c r="F42" s="359">
        <f t="shared" si="3"/>
        <v>462799</v>
      </c>
      <c r="G42" s="359">
        <f t="shared" ref="G42:H42" si="74">SUM(G7:G41)</f>
        <v>432085</v>
      </c>
      <c r="H42" s="359">
        <f t="shared" si="74"/>
        <v>30480</v>
      </c>
      <c r="I42" s="359">
        <f t="shared" si="5"/>
        <v>462565</v>
      </c>
      <c r="J42" s="359">
        <f t="shared" si="6"/>
        <v>234</v>
      </c>
      <c r="L42" s="579">
        <f>SUM(L7:L41)</f>
        <v>147</v>
      </c>
      <c r="M42" s="581">
        <f t="shared" si="7"/>
        <v>0</v>
      </c>
    </row>
    <row r="44" spans="1:13" ht="16.5">
      <c r="A44" s="685" t="s">
        <v>2050</v>
      </c>
      <c r="B44" s="338" t="s">
        <v>504</v>
      </c>
      <c r="C44" s="339" t="s">
        <v>1983</v>
      </c>
      <c r="D44" s="348">
        <v>0</v>
      </c>
      <c r="E44" s="639">
        <v>20692</v>
      </c>
      <c r="F44" s="348">
        <f>D44+E44</f>
        <v>20692</v>
      </c>
      <c r="G44" s="639">
        <v>20690</v>
      </c>
      <c r="H44" s="639">
        <v>2</v>
      </c>
      <c r="I44" s="348">
        <f>G44+H44</f>
        <v>20692</v>
      </c>
      <c r="J44" s="348">
        <f>F44-I44</f>
        <v>0</v>
      </c>
      <c r="L44" s="581">
        <v>0</v>
      </c>
      <c r="M44" s="581">
        <f>D44-L44</f>
        <v>0</v>
      </c>
    </row>
    <row r="45" spans="1:13" ht="16.5">
      <c r="A45" s="685"/>
      <c r="B45" s="338" t="s">
        <v>505</v>
      </c>
      <c r="C45" s="339" t="s">
        <v>1943</v>
      </c>
      <c r="D45" s="348">
        <v>0</v>
      </c>
      <c r="E45" s="639">
        <v>7683</v>
      </c>
      <c r="F45" s="348">
        <f t="shared" ref="F45:F108" si="75">D45+E45</f>
        <v>7683</v>
      </c>
      <c r="G45" s="639">
        <v>7679</v>
      </c>
      <c r="H45" s="639">
        <v>4</v>
      </c>
      <c r="I45" s="348">
        <f t="shared" ref="I45:I78" si="76">G45+H45</f>
        <v>7683</v>
      </c>
      <c r="J45" s="348">
        <f t="shared" ref="J45:J78" si="77">F45-I45</f>
        <v>0</v>
      </c>
      <c r="L45" s="579">
        <v>0</v>
      </c>
      <c r="M45" s="581">
        <f t="shared" ref="M45:M108" si="78">D45-L45</f>
        <v>0</v>
      </c>
    </row>
    <row r="46" spans="1:13" ht="16.5">
      <c r="A46" s="685"/>
      <c r="B46" s="338" t="s">
        <v>506</v>
      </c>
      <c r="C46" s="339" t="s">
        <v>1984</v>
      </c>
      <c r="D46" s="348">
        <v>0</v>
      </c>
      <c r="E46" s="639">
        <v>2300</v>
      </c>
      <c r="F46" s="348">
        <f t="shared" si="75"/>
        <v>2300</v>
      </c>
      <c r="G46" s="639">
        <v>2300</v>
      </c>
      <c r="H46" s="639">
        <v>0</v>
      </c>
      <c r="I46" s="348">
        <f t="shared" si="76"/>
        <v>2300</v>
      </c>
      <c r="J46" s="348">
        <f t="shared" si="77"/>
        <v>0</v>
      </c>
      <c r="L46" s="579">
        <v>0</v>
      </c>
      <c r="M46" s="581">
        <f t="shared" si="78"/>
        <v>0</v>
      </c>
    </row>
    <row r="47" spans="1:13" ht="16.5">
      <c r="A47" s="685"/>
      <c r="B47" s="338" t="s">
        <v>1981</v>
      </c>
      <c r="C47" s="339" t="s">
        <v>1985</v>
      </c>
      <c r="D47" s="348">
        <v>0</v>
      </c>
      <c r="E47" s="639">
        <v>846</v>
      </c>
      <c r="F47" s="348">
        <f t="shared" si="75"/>
        <v>846</v>
      </c>
      <c r="G47" s="639">
        <v>846</v>
      </c>
      <c r="H47" s="639">
        <v>0</v>
      </c>
      <c r="I47" s="348">
        <f t="shared" si="76"/>
        <v>846</v>
      </c>
      <c r="J47" s="348">
        <f t="shared" si="77"/>
        <v>0</v>
      </c>
      <c r="L47" s="579">
        <v>0</v>
      </c>
      <c r="M47" s="581">
        <f t="shared" si="78"/>
        <v>0</v>
      </c>
    </row>
    <row r="48" spans="1:13" ht="16.5">
      <c r="A48" s="685"/>
      <c r="B48" s="338" t="s">
        <v>1982</v>
      </c>
      <c r="C48" s="339" t="s">
        <v>1986</v>
      </c>
      <c r="D48" s="348">
        <v>0</v>
      </c>
      <c r="E48" s="639">
        <v>899</v>
      </c>
      <c r="F48" s="348">
        <f t="shared" si="75"/>
        <v>899</v>
      </c>
      <c r="G48" s="639">
        <v>899</v>
      </c>
      <c r="H48" s="639">
        <v>0</v>
      </c>
      <c r="I48" s="348">
        <f t="shared" si="76"/>
        <v>899</v>
      </c>
      <c r="J48" s="348">
        <f t="shared" si="77"/>
        <v>0</v>
      </c>
      <c r="L48" s="579">
        <v>0</v>
      </c>
      <c r="M48" s="581">
        <f t="shared" si="78"/>
        <v>0</v>
      </c>
    </row>
    <row r="49" spans="1:13" ht="16.5">
      <c r="A49" s="685"/>
      <c r="B49" s="338" t="s">
        <v>507</v>
      </c>
      <c r="C49" s="339" t="s">
        <v>1993</v>
      </c>
      <c r="D49" s="348">
        <v>0</v>
      </c>
      <c r="E49" s="639">
        <v>291</v>
      </c>
      <c r="F49" s="348">
        <f t="shared" si="75"/>
        <v>291</v>
      </c>
      <c r="G49" s="639">
        <v>291</v>
      </c>
      <c r="H49" s="639">
        <v>0</v>
      </c>
      <c r="I49" s="348">
        <f t="shared" si="76"/>
        <v>291</v>
      </c>
      <c r="J49" s="348">
        <f t="shared" si="77"/>
        <v>0</v>
      </c>
      <c r="L49" s="579">
        <v>0</v>
      </c>
      <c r="M49" s="581">
        <f t="shared" si="78"/>
        <v>0</v>
      </c>
    </row>
    <row r="50" spans="1:13" ht="16.5">
      <c r="A50" s="685"/>
      <c r="B50" s="338" t="s">
        <v>508</v>
      </c>
      <c r="C50" s="339" t="s">
        <v>1944</v>
      </c>
      <c r="D50" s="348">
        <v>0</v>
      </c>
      <c r="E50" s="639">
        <v>152</v>
      </c>
      <c r="F50" s="348">
        <f t="shared" si="75"/>
        <v>152</v>
      </c>
      <c r="G50" s="639">
        <v>152</v>
      </c>
      <c r="H50" s="639">
        <v>0</v>
      </c>
      <c r="I50" s="348">
        <f t="shared" si="76"/>
        <v>152</v>
      </c>
      <c r="J50" s="348">
        <f t="shared" si="77"/>
        <v>0</v>
      </c>
      <c r="L50" s="579">
        <v>0</v>
      </c>
      <c r="M50" s="581">
        <f t="shared" si="78"/>
        <v>0</v>
      </c>
    </row>
    <row r="51" spans="1:13" ht="16.5">
      <c r="A51" s="685"/>
      <c r="B51" s="338" t="s">
        <v>1987</v>
      </c>
      <c r="C51" s="339" t="s">
        <v>1992</v>
      </c>
      <c r="D51" s="348">
        <v>0</v>
      </c>
      <c r="E51" s="639">
        <v>0</v>
      </c>
      <c r="F51" s="348">
        <f t="shared" si="75"/>
        <v>0</v>
      </c>
      <c r="G51" s="639">
        <v>0</v>
      </c>
      <c r="H51" s="639">
        <v>0</v>
      </c>
      <c r="I51" s="348">
        <f t="shared" si="76"/>
        <v>0</v>
      </c>
      <c r="J51" s="348">
        <f t="shared" si="77"/>
        <v>0</v>
      </c>
      <c r="L51" s="579">
        <v>0</v>
      </c>
      <c r="M51" s="581">
        <f t="shared" si="78"/>
        <v>0</v>
      </c>
    </row>
    <row r="52" spans="1:13" ht="16.5">
      <c r="A52" s="685"/>
      <c r="B52" s="338" t="s">
        <v>1988</v>
      </c>
      <c r="C52" s="339" t="s">
        <v>1991</v>
      </c>
      <c r="D52" s="348">
        <v>0</v>
      </c>
      <c r="E52" s="639">
        <v>362</v>
      </c>
      <c r="F52" s="348">
        <f t="shared" si="75"/>
        <v>362</v>
      </c>
      <c r="G52" s="639">
        <v>362</v>
      </c>
      <c r="H52" s="639">
        <v>0</v>
      </c>
      <c r="I52" s="348">
        <f t="shared" si="76"/>
        <v>362</v>
      </c>
      <c r="J52" s="348">
        <f t="shared" si="77"/>
        <v>0</v>
      </c>
      <c r="L52" s="579">
        <v>0</v>
      </c>
      <c r="M52" s="581">
        <f t="shared" si="78"/>
        <v>0</v>
      </c>
    </row>
    <row r="53" spans="1:13" ht="16.5">
      <c r="A53" s="685"/>
      <c r="B53" s="338" t="s">
        <v>1989</v>
      </c>
      <c r="C53" s="339" t="s">
        <v>1990</v>
      </c>
      <c r="D53" s="348">
        <v>0</v>
      </c>
      <c r="E53" s="639">
        <v>948</v>
      </c>
      <c r="F53" s="348">
        <f t="shared" si="75"/>
        <v>948</v>
      </c>
      <c r="G53" s="639">
        <v>948</v>
      </c>
      <c r="H53" s="639">
        <v>0</v>
      </c>
      <c r="I53" s="348">
        <f t="shared" si="76"/>
        <v>948</v>
      </c>
      <c r="J53" s="348">
        <f t="shared" si="77"/>
        <v>0</v>
      </c>
      <c r="L53" s="579">
        <v>0</v>
      </c>
      <c r="M53" s="581">
        <f t="shared" si="78"/>
        <v>0</v>
      </c>
    </row>
    <row r="54" spans="1:13" ht="16.5">
      <c r="A54" s="685"/>
      <c r="B54" s="338" t="s">
        <v>509</v>
      </c>
      <c r="C54" s="339" t="s">
        <v>1998</v>
      </c>
      <c r="D54" s="348">
        <v>0</v>
      </c>
      <c r="E54" s="639">
        <v>1656</v>
      </c>
      <c r="F54" s="348">
        <f t="shared" si="75"/>
        <v>1656</v>
      </c>
      <c r="G54" s="639">
        <v>1656</v>
      </c>
      <c r="H54" s="639">
        <v>0</v>
      </c>
      <c r="I54" s="348">
        <f t="shared" si="76"/>
        <v>1656</v>
      </c>
      <c r="J54" s="348">
        <f t="shared" si="77"/>
        <v>0</v>
      </c>
      <c r="L54" s="579">
        <v>0</v>
      </c>
      <c r="M54" s="581">
        <f t="shared" si="78"/>
        <v>0</v>
      </c>
    </row>
    <row r="55" spans="1:13" ht="16.5">
      <c r="A55" s="685"/>
      <c r="B55" s="338" t="s">
        <v>510</v>
      </c>
      <c r="C55" s="339" t="s">
        <v>1999</v>
      </c>
      <c r="D55" s="348">
        <v>0</v>
      </c>
      <c r="E55" s="639">
        <v>431</v>
      </c>
      <c r="F55" s="348">
        <f t="shared" si="75"/>
        <v>431</v>
      </c>
      <c r="G55" s="639">
        <v>431</v>
      </c>
      <c r="H55" s="639">
        <v>0</v>
      </c>
      <c r="I55" s="348">
        <f t="shared" si="76"/>
        <v>431</v>
      </c>
      <c r="J55" s="348">
        <f t="shared" si="77"/>
        <v>0</v>
      </c>
      <c r="L55" s="579">
        <v>0</v>
      </c>
      <c r="M55" s="581">
        <f t="shared" si="78"/>
        <v>0</v>
      </c>
    </row>
    <row r="56" spans="1:13" ht="16.5">
      <c r="A56" s="685"/>
      <c r="B56" s="338" t="s">
        <v>1994</v>
      </c>
      <c r="C56" s="339" t="s">
        <v>2000</v>
      </c>
      <c r="D56" s="348">
        <v>0</v>
      </c>
      <c r="E56" s="639">
        <v>428</v>
      </c>
      <c r="F56" s="348">
        <f t="shared" si="75"/>
        <v>428</v>
      </c>
      <c r="G56" s="639">
        <v>428</v>
      </c>
      <c r="H56" s="639">
        <v>0</v>
      </c>
      <c r="I56" s="348">
        <f t="shared" si="76"/>
        <v>428</v>
      </c>
      <c r="J56" s="348">
        <f t="shared" si="77"/>
        <v>0</v>
      </c>
      <c r="L56" s="579">
        <v>0</v>
      </c>
      <c r="M56" s="581">
        <f t="shared" si="78"/>
        <v>0</v>
      </c>
    </row>
    <row r="57" spans="1:13" ht="16.5">
      <c r="A57" s="685"/>
      <c r="B57" s="338" t="s">
        <v>1995</v>
      </c>
      <c r="C57" s="339" t="s">
        <v>2001</v>
      </c>
      <c r="D57" s="348">
        <v>0</v>
      </c>
      <c r="E57" s="639">
        <v>0</v>
      </c>
      <c r="F57" s="348">
        <f t="shared" si="75"/>
        <v>0</v>
      </c>
      <c r="G57" s="639">
        <v>0</v>
      </c>
      <c r="H57" s="639">
        <v>0</v>
      </c>
      <c r="I57" s="348">
        <f t="shared" si="76"/>
        <v>0</v>
      </c>
      <c r="J57" s="348">
        <f t="shared" si="77"/>
        <v>0</v>
      </c>
      <c r="L57" s="579">
        <v>0</v>
      </c>
      <c r="M57" s="581">
        <f t="shared" si="78"/>
        <v>0</v>
      </c>
    </row>
    <row r="58" spans="1:13" ht="16.5">
      <c r="A58" s="685"/>
      <c r="B58" s="338" t="s">
        <v>1996</v>
      </c>
      <c r="C58" s="339" t="s">
        <v>2002</v>
      </c>
      <c r="D58" s="348">
        <v>0</v>
      </c>
      <c r="E58" s="639">
        <v>1781</v>
      </c>
      <c r="F58" s="348">
        <f t="shared" si="75"/>
        <v>1781</v>
      </c>
      <c r="G58" s="639">
        <v>1774</v>
      </c>
      <c r="H58" s="639">
        <v>6</v>
      </c>
      <c r="I58" s="348">
        <f t="shared" si="76"/>
        <v>1780</v>
      </c>
      <c r="J58" s="348">
        <f t="shared" si="77"/>
        <v>1</v>
      </c>
      <c r="L58" s="579">
        <v>0</v>
      </c>
      <c r="M58" s="581">
        <f t="shared" si="78"/>
        <v>0</v>
      </c>
    </row>
    <row r="59" spans="1:13" ht="16.5">
      <c r="A59" s="685"/>
      <c r="B59" s="338" t="s">
        <v>1997</v>
      </c>
      <c r="C59" s="339" t="s">
        <v>2003</v>
      </c>
      <c r="D59" s="348">
        <v>0</v>
      </c>
      <c r="E59" s="639">
        <v>454</v>
      </c>
      <c r="F59" s="348">
        <f t="shared" si="75"/>
        <v>454</v>
      </c>
      <c r="G59" s="639">
        <v>454</v>
      </c>
      <c r="H59" s="639">
        <v>0</v>
      </c>
      <c r="I59" s="348">
        <f t="shared" si="76"/>
        <v>454</v>
      </c>
      <c r="J59" s="348">
        <f t="shared" si="77"/>
        <v>0</v>
      </c>
      <c r="L59" s="579">
        <v>0</v>
      </c>
      <c r="M59" s="581">
        <f t="shared" si="78"/>
        <v>0</v>
      </c>
    </row>
    <row r="60" spans="1:13" ht="16.5">
      <c r="A60" s="685"/>
      <c r="B60" s="338" t="s">
        <v>511</v>
      </c>
      <c r="C60" s="339" t="s">
        <v>1945</v>
      </c>
      <c r="D60" s="348">
        <v>0</v>
      </c>
      <c r="E60" s="639">
        <v>1517</v>
      </c>
      <c r="F60" s="348">
        <f t="shared" si="75"/>
        <v>1517</v>
      </c>
      <c r="G60" s="639">
        <v>1516</v>
      </c>
      <c r="H60" s="639">
        <v>1</v>
      </c>
      <c r="I60" s="348">
        <f t="shared" si="76"/>
        <v>1517</v>
      </c>
      <c r="J60" s="348">
        <f t="shared" si="77"/>
        <v>0</v>
      </c>
      <c r="L60" s="579">
        <v>0</v>
      </c>
      <c r="M60" s="581">
        <f t="shared" si="78"/>
        <v>0</v>
      </c>
    </row>
    <row r="61" spans="1:13" ht="16.5">
      <c r="A61" s="685"/>
      <c r="B61" s="338" t="s">
        <v>512</v>
      </c>
      <c r="C61" s="339" t="s">
        <v>1946</v>
      </c>
      <c r="D61" s="348">
        <v>0</v>
      </c>
      <c r="E61" s="639">
        <v>0</v>
      </c>
      <c r="F61" s="348">
        <f t="shared" si="75"/>
        <v>0</v>
      </c>
      <c r="G61" s="639">
        <v>0</v>
      </c>
      <c r="H61" s="639">
        <v>0</v>
      </c>
      <c r="I61" s="348">
        <f t="shared" si="76"/>
        <v>0</v>
      </c>
      <c r="J61" s="348">
        <f t="shared" si="77"/>
        <v>0</v>
      </c>
      <c r="L61" s="579">
        <v>0</v>
      </c>
      <c r="M61" s="581">
        <f t="shared" si="78"/>
        <v>0</v>
      </c>
    </row>
    <row r="62" spans="1:13" ht="16.5">
      <c r="A62" s="685"/>
      <c r="B62" s="338" t="s">
        <v>513</v>
      </c>
      <c r="C62" s="339" t="s">
        <v>1947</v>
      </c>
      <c r="D62" s="348">
        <v>0</v>
      </c>
      <c r="E62" s="639">
        <v>370</v>
      </c>
      <c r="F62" s="348">
        <f t="shared" si="75"/>
        <v>370</v>
      </c>
      <c r="G62" s="639">
        <v>370</v>
      </c>
      <c r="H62" s="639">
        <v>0</v>
      </c>
      <c r="I62" s="348">
        <f t="shared" si="76"/>
        <v>370</v>
      </c>
      <c r="J62" s="348">
        <f t="shared" si="77"/>
        <v>0</v>
      </c>
      <c r="L62" s="579">
        <v>0</v>
      </c>
      <c r="M62" s="581">
        <f t="shared" si="78"/>
        <v>0</v>
      </c>
    </row>
    <row r="63" spans="1:13" ht="16.5">
      <c r="A63" s="685"/>
      <c r="B63" s="338" t="s">
        <v>514</v>
      </c>
      <c r="C63" s="339" t="s">
        <v>2004</v>
      </c>
      <c r="D63" s="348">
        <v>0</v>
      </c>
      <c r="E63" s="639">
        <v>398</v>
      </c>
      <c r="F63" s="348">
        <f t="shared" si="75"/>
        <v>398</v>
      </c>
      <c r="G63" s="639">
        <v>398</v>
      </c>
      <c r="H63" s="639">
        <v>0</v>
      </c>
      <c r="I63" s="348">
        <f t="shared" si="76"/>
        <v>398</v>
      </c>
      <c r="J63" s="348">
        <f t="shared" si="77"/>
        <v>0</v>
      </c>
      <c r="L63" s="579">
        <v>0</v>
      </c>
      <c r="M63" s="581">
        <f t="shared" si="78"/>
        <v>0</v>
      </c>
    </row>
    <row r="64" spans="1:13" ht="16.5">
      <c r="A64" s="685"/>
      <c r="B64" s="338" t="s">
        <v>2005</v>
      </c>
      <c r="C64" s="339" t="s">
        <v>2008</v>
      </c>
      <c r="D64" s="348">
        <v>0</v>
      </c>
      <c r="E64" s="639">
        <v>39</v>
      </c>
      <c r="F64" s="348">
        <f t="shared" si="75"/>
        <v>39</v>
      </c>
      <c r="G64" s="639">
        <v>39</v>
      </c>
      <c r="H64" s="639">
        <v>0</v>
      </c>
      <c r="I64" s="348">
        <f t="shared" si="76"/>
        <v>39</v>
      </c>
      <c r="J64" s="348">
        <f t="shared" si="77"/>
        <v>0</v>
      </c>
      <c r="L64" s="579">
        <v>0</v>
      </c>
      <c r="M64" s="581">
        <f t="shared" si="78"/>
        <v>0</v>
      </c>
    </row>
    <row r="65" spans="1:13" ht="16.5">
      <c r="A65" s="685"/>
      <c r="B65" s="338" t="s">
        <v>2006</v>
      </c>
      <c r="C65" s="339" t="s">
        <v>2007</v>
      </c>
      <c r="D65" s="348">
        <v>0</v>
      </c>
      <c r="E65" s="639">
        <v>113</v>
      </c>
      <c r="F65" s="348">
        <f t="shared" si="75"/>
        <v>113</v>
      </c>
      <c r="G65" s="639">
        <v>113</v>
      </c>
      <c r="H65" s="639">
        <v>0</v>
      </c>
      <c r="I65" s="348">
        <f t="shared" si="76"/>
        <v>113</v>
      </c>
      <c r="J65" s="348">
        <f t="shared" si="77"/>
        <v>0</v>
      </c>
      <c r="L65" s="579">
        <v>0</v>
      </c>
      <c r="M65" s="581">
        <f t="shared" si="78"/>
        <v>0</v>
      </c>
    </row>
    <row r="66" spans="1:13" ht="16.5">
      <c r="A66" s="685"/>
      <c r="B66" s="338" t="s">
        <v>515</v>
      </c>
      <c r="C66" s="339" t="s">
        <v>2009</v>
      </c>
      <c r="D66" s="348">
        <v>0</v>
      </c>
      <c r="E66" s="639">
        <v>201</v>
      </c>
      <c r="F66" s="348">
        <f t="shared" si="75"/>
        <v>201</v>
      </c>
      <c r="G66" s="639">
        <v>201</v>
      </c>
      <c r="H66" s="639">
        <v>0</v>
      </c>
      <c r="I66" s="348">
        <f t="shared" si="76"/>
        <v>201</v>
      </c>
      <c r="J66" s="348">
        <f t="shared" si="77"/>
        <v>0</v>
      </c>
      <c r="L66" s="579">
        <v>0</v>
      </c>
      <c r="M66" s="581">
        <f t="shared" si="78"/>
        <v>0</v>
      </c>
    </row>
    <row r="67" spans="1:13" ht="16.5">
      <c r="A67" s="685"/>
      <c r="B67" s="338" t="s">
        <v>516</v>
      </c>
      <c r="C67" s="339" t="s">
        <v>2010</v>
      </c>
      <c r="D67" s="348">
        <v>0</v>
      </c>
      <c r="E67" s="639">
        <v>32</v>
      </c>
      <c r="F67" s="348">
        <f t="shared" si="75"/>
        <v>32</v>
      </c>
      <c r="G67" s="639">
        <v>32</v>
      </c>
      <c r="H67" s="639">
        <v>0</v>
      </c>
      <c r="I67" s="348">
        <f t="shared" si="76"/>
        <v>32</v>
      </c>
      <c r="J67" s="348">
        <f t="shared" si="77"/>
        <v>0</v>
      </c>
      <c r="L67" s="579">
        <v>0</v>
      </c>
      <c r="M67" s="581">
        <f t="shared" si="78"/>
        <v>0</v>
      </c>
    </row>
    <row r="68" spans="1:13" ht="16.5">
      <c r="A68" s="685"/>
      <c r="B68" s="338" t="s">
        <v>517</v>
      </c>
      <c r="C68" s="339" t="s">
        <v>2011</v>
      </c>
      <c r="D68" s="348">
        <v>0</v>
      </c>
      <c r="E68" s="639">
        <v>278</v>
      </c>
      <c r="F68" s="348">
        <f t="shared" si="75"/>
        <v>278</v>
      </c>
      <c r="G68" s="639">
        <v>278</v>
      </c>
      <c r="H68" s="639">
        <v>0</v>
      </c>
      <c r="I68" s="348">
        <f t="shared" si="76"/>
        <v>278</v>
      </c>
      <c r="J68" s="348">
        <f t="shared" si="77"/>
        <v>0</v>
      </c>
      <c r="L68" s="579">
        <v>0</v>
      </c>
      <c r="M68" s="581">
        <f t="shared" si="78"/>
        <v>0</v>
      </c>
    </row>
    <row r="69" spans="1:13" ht="33">
      <c r="A69" s="685"/>
      <c r="B69" s="338" t="s">
        <v>518</v>
      </c>
      <c r="C69" s="339" t="s">
        <v>2012</v>
      </c>
      <c r="D69" s="348">
        <v>0</v>
      </c>
      <c r="E69" s="639">
        <v>634</v>
      </c>
      <c r="F69" s="348">
        <f t="shared" si="75"/>
        <v>634</v>
      </c>
      <c r="G69" s="639">
        <v>634</v>
      </c>
      <c r="H69" s="639">
        <v>0</v>
      </c>
      <c r="I69" s="348">
        <f t="shared" si="76"/>
        <v>634</v>
      </c>
      <c r="J69" s="348">
        <f t="shared" si="77"/>
        <v>0</v>
      </c>
      <c r="L69" s="579">
        <v>0</v>
      </c>
      <c r="M69" s="581">
        <f t="shared" si="78"/>
        <v>0</v>
      </c>
    </row>
    <row r="70" spans="1:13" ht="16.5">
      <c r="A70" s="685"/>
      <c r="B70" s="338" t="s">
        <v>2017</v>
      </c>
      <c r="C70" s="339" t="s">
        <v>2013</v>
      </c>
      <c r="D70" s="348">
        <v>0</v>
      </c>
      <c r="E70" s="639">
        <v>0</v>
      </c>
      <c r="F70" s="348">
        <f t="shared" si="75"/>
        <v>0</v>
      </c>
      <c r="G70" s="639">
        <v>0</v>
      </c>
      <c r="H70" s="639">
        <v>0</v>
      </c>
      <c r="I70" s="348">
        <f t="shared" si="76"/>
        <v>0</v>
      </c>
      <c r="J70" s="348">
        <f t="shared" si="77"/>
        <v>0</v>
      </c>
      <c r="L70" s="579">
        <v>0</v>
      </c>
      <c r="M70" s="581">
        <f t="shared" si="78"/>
        <v>0</v>
      </c>
    </row>
    <row r="71" spans="1:13" ht="16.5">
      <c r="A71" s="685"/>
      <c r="B71" s="338" t="s">
        <v>2018</v>
      </c>
      <c r="C71" s="339" t="s">
        <v>1948</v>
      </c>
      <c r="D71" s="348">
        <v>0</v>
      </c>
      <c r="E71" s="639">
        <v>1176</v>
      </c>
      <c r="F71" s="348">
        <f t="shared" si="75"/>
        <v>1176</v>
      </c>
      <c r="G71" s="639">
        <v>1176</v>
      </c>
      <c r="H71" s="639">
        <v>0</v>
      </c>
      <c r="I71" s="348">
        <f t="shared" si="76"/>
        <v>1176</v>
      </c>
      <c r="J71" s="348">
        <f t="shared" si="77"/>
        <v>0</v>
      </c>
      <c r="L71" s="579">
        <v>0</v>
      </c>
      <c r="M71" s="581">
        <f t="shared" si="78"/>
        <v>0</v>
      </c>
    </row>
    <row r="72" spans="1:13" ht="16.5">
      <c r="A72" s="685"/>
      <c r="B72" s="338" t="s">
        <v>2019</v>
      </c>
      <c r="C72" s="339" t="s">
        <v>2014</v>
      </c>
      <c r="D72" s="348">
        <v>0</v>
      </c>
      <c r="E72" s="639">
        <v>1674</v>
      </c>
      <c r="F72" s="348">
        <f t="shared" si="75"/>
        <v>1674</v>
      </c>
      <c r="G72" s="639">
        <v>1674</v>
      </c>
      <c r="H72" s="639">
        <v>0</v>
      </c>
      <c r="I72" s="348">
        <f t="shared" si="76"/>
        <v>1674</v>
      </c>
      <c r="J72" s="348">
        <f t="shared" si="77"/>
        <v>0</v>
      </c>
      <c r="L72" s="579">
        <v>0</v>
      </c>
      <c r="M72" s="581">
        <f t="shared" si="78"/>
        <v>0</v>
      </c>
    </row>
    <row r="73" spans="1:13" ht="16.5">
      <c r="A73" s="685"/>
      <c r="B73" s="338" t="s">
        <v>2020</v>
      </c>
      <c r="C73" s="339" t="s">
        <v>2015</v>
      </c>
      <c r="D73" s="348">
        <v>0</v>
      </c>
      <c r="E73" s="639">
        <v>9</v>
      </c>
      <c r="F73" s="348">
        <f t="shared" si="75"/>
        <v>9</v>
      </c>
      <c r="G73" s="639">
        <v>9</v>
      </c>
      <c r="H73" s="639">
        <v>0</v>
      </c>
      <c r="I73" s="348">
        <f t="shared" si="76"/>
        <v>9</v>
      </c>
      <c r="J73" s="348">
        <f t="shared" si="77"/>
        <v>0</v>
      </c>
      <c r="L73" s="579">
        <v>0</v>
      </c>
      <c r="M73" s="581">
        <f t="shared" si="78"/>
        <v>0</v>
      </c>
    </row>
    <row r="74" spans="1:13" ht="16.5">
      <c r="A74" s="685"/>
      <c r="B74" s="338" t="s">
        <v>2021</v>
      </c>
      <c r="C74" s="339" t="s">
        <v>2016</v>
      </c>
      <c r="D74" s="348">
        <v>0</v>
      </c>
      <c r="E74" s="639">
        <v>149</v>
      </c>
      <c r="F74" s="348">
        <f t="shared" si="75"/>
        <v>149</v>
      </c>
      <c r="G74" s="639">
        <v>149</v>
      </c>
      <c r="H74" s="639">
        <v>0</v>
      </c>
      <c r="I74" s="348">
        <f t="shared" si="76"/>
        <v>149</v>
      </c>
      <c r="J74" s="348">
        <f t="shared" si="77"/>
        <v>0</v>
      </c>
      <c r="L74" s="579">
        <v>0</v>
      </c>
      <c r="M74" s="581">
        <f t="shared" si="78"/>
        <v>0</v>
      </c>
    </row>
    <row r="75" spans="1:13" ht="16.5">
      <c r="A75" s="685"/>
      <c r="B75" s="338" t="s">
        <v>519</v>
      </c>
      <c r="C75" s="339" t="s">
        <v>2022</v>
      </c>
      <c r="D75" s="348">
        <v>0</v>
      </c>
      <c r="E75" s="639">
        <v>205</v>
      </c>
      <c r="F75" s="348">
        <f t="shared" si="75"/>
        <v>205</v>
      </c>
      <c r="G75" s="639">
        <v>205</v>
      </c>
      <c r="H75" s="639">
        <v>0</v>
      </c>
      <c r="I75" s="348">
        <f t="shared" si="76"/>
        <v>205</v>
      </c>
      <c r="J75" s="348">
        <f t="shared" si="77"/>
        <v>0</v>
      </c>
      <c r="L75" s="579">
        <v>0</v>
      </c>
      <c r="M75" s="581">
        <f t="shared" si="78"/>
        <v>0</v>
      </c>
    </row>
    <row r="76" spans="1:13" ht="16.5">
      <c r="A76" s="685"/>
      <c r="B76" s="338" t="s">
        <v>520</v>
      </c>
      <c r="C76" s="339" t="s">
        <v>1949</v>
      </c>
      <c r="D76" s="348">
        <v>0</v>
      </c>
      <c r="E76" s="639">
        <v>262</v>
      </c>
      <c r="F76" s="348">
        <f t="shared" si="75"/>
        <v>262</v>
      </c>
      <c r="G76" s="639">
        <v>262</v>
      </c>
      <c r="H76" s="639">
        <v>0</v>
      </c>
      <c r="I76" s="348">
        <f t="shared" si="76"/>
        <v>262</v>
      </c>
      <c r="J76" s="348">
        <f t="shared" si="77"/>
        <v>0</v>
      </c>
      <c r="L76" s="579">
        <v>0</v>
      </c>
      <c r="M76" s="581">
        <f t="shared" si="78"/>
        <v>0</v>
      </c>
    </row>
    <row r="77" spans="1:13" ht="16.5">
      <c r="A77" s="685"/>
      <c r="B77" s="338" t="s">
        <v>1980</v>
      </c>
      <c r="C77" s="339" t="s">
        <v>2023</v>
      </c>
      <c r="D77" s="348">
        <v>0</v>
      </c>
      <c r="E77" s="639">
        <v>134</v>
      </c>
      <c r="F77" s="348">
        <f t="shared" si="75"/>
        <v>134</v>
      </c>
      <c r="G77" s="639">
        <v>132</v>
      </c>
      <c r="H77" s="639">
        <v>2</v>
      </c>
      <c r="I77" s="348">
        <f t="shared" si="76"/>
        <v>134</v>
      </c>
      <c r="J77" s="348">
        <f t="shared" si="77"/>
        <v>0</v>
      </c>
      <c r="L77" s="579">
        <v>0</v>
      </c>
      <c r="M77" s="581">
        <f t="shared" si="78"/>
        <v>0</v>
      </c>
    </row>
    <row r="78" spans="1:13" ht="16.5">
      <c r="A78" s="685"/>
      <c r="B78" s="338" t="s">
        <v>2024</v>
      </c>
      <c r="C78" s="339" t="s">
        <v>1950</v>
      </c>
      <c r="D78" s="348">
        <v>0</v>
      </c>
      <c r="E78" s="639">
        <v>843</v>
      </c>
      <c r="F78" s="348">
        <f t="shared" si="75"/>
        <v>843</v>
      </c>
      <c r="G78" s="639">
        <v>843</v>
      </c>
      <c r="H78" s="639">
        <v>0</v>
      </c>
      <c r="I78" s="348">
        <f t="shared" si="76"/>
        <v>843</v>
      </c>
      <c r="J78" s="348">
        <f t="shared" si="77"/>
        <v>0</v>
      </c>
      <c r="L78" s="579">
        <v>0</v>
      </c>
      <c r="M78" s="581">
        <f t="shared" si="78"/>
        <v>0</v>
      </c>
    </row>
    <row r="79" spans="1:13">
      <c r="A79" s="347"/>
      <c r="B79" s="343">
        <v>0</v>
      </c>
      <c r="C79" s="343"/>
      <c r="D79" s="349"/>
      <c r="E79" s="350"/>
      <c r="F79" s="348"/>
      <c r="G79" s="350"/>
      <c r="H79" s="350"/>
      <c r="I79" s="350"/>
      <c r="J79" s="350"/>
      <c r="M79" s="581"/>
    </row>
    <row r="80" spans="1:13" ht="16.5">
      <c r="A80" s="686" t="s">
        <v>2051</v>
      </c>
      <c r="B80" s="340" t="s">
        <v>504</v>
      </c>
      <c r="C80" s="341" t="s">
        <v>1983</v>
      </c>
      <c r="D80" s="351">
        <v>0</v>
      </c>
      <c r="E80" s="351">
        <v>7441</v>
      </c>
      <c r="F80" s="348">
        <f t="shared" si="75"/>
        <v>7441</v>
      </c>
      <c r="G80" s="351">
        <v>6094</v>
      </c>
      <c r="H80" s="351">
        <v>1347</v>
      </c>
      <c r="I80" s="348">
        <f>G80+H80</f>
        <v>7441</v>
      </c>
      <c r="J80" s="348">
        <f>F80-I80</f>
        <v>0</v>
      </c>
      <c r="L80" s="579">
        <v>0</v>
      </c>
      <c r="M80" s="579">
        <f>D80-L80</f>
        <v>0</v>
      </c>
    </row>
    <row r="81" spans="1:13" ht="16.5">
      <c r="A81" s="686"/>
      <c r="B81" s="340" t="s">
        <v>505</v>
      </c>
      <c r="C81" s="341" t="s">
        <v>1943</v>
      </c>
      <c r="D81" s="351">
        <v>0</v>
      </c>
      <c r="E81" s="351">
        <v>9633</v>
      </c>
      <c r="F81" s="348">
        <f t="shared" si="75"/>
        <v>9633</v>
      </c>
      <c r="G81" s="351">
        <v>6289</v>
      </c>
      <c r="H81" s="351">
        <v>3344</v>
      </c>
      <c r="I81" s="348">
        <f t="shared" ref="I81:I114" si="79">G81+H81</f>
        <v>9633</v>
      </c>
      <c r="J81" s="348">
        <f t="shared" ref="J81:J114" si="80">F81-I81</f>
        <v>0</v>
      </c>
      <c r="L81" s="579">
        <v>0</v>
      </c>
      <c r="M81" s="579">
        <f t="shared" si="78"/>
        <v>0</v>
      </c>
    </row>
    <row r="82" spans="1:13" ht="16.5">
      <c r="A82" s="686"/>
      <c r="B82" s="340" t="s">
        <v>506</v>
      </c>
      <c r="C82" s="341" t="s">
        <v>1984</v>
      </c>
      <c r="D82" s="351">
        <v>0</v>
      </c>
      <c r="E82" s="351">
        <v>6334</v>
      </c>
      <c r="F82" s="348">
        <f t="shared" si="75"/>
        <v>6334</v>
      </c>
      <c r="G82" s="351">
        <v>3877</v>
      </c>
      <c r="H82" s="351">
        <v>2457</v>
      </c>
      <c r="I82" s="348">
        <f t="shared" si="79"/>
        <v>6334</v>
      </c>
      <c r="J82" s="348">
        <f t="shared" si="80"/>
        <v>0</v>
      </c>
      <c r="L82" s="579">
        <v>0</v>
      </c>
      <c r="M82" s="579">
        <f t="shared" si="78"/>
        <v>0</v>
      </c>
    </row>
    <row r="83" spans="1:13" ht="16.5">
      <c r="A83" s="686"/>
      <c r="B83" s="340" t="s">
        <v>1981</v>
      </c>
      <c r="C83" s="341" t="s">
        <v>1985</v>
      </c>
      <c r="D83" s="351">
        <v>0</v>
      </c>
      <c r="E83" s="351">
        <v>1916</v>
      </c>
      <c r="F83" s="348">
        <f t="shared" si="75"/>
        <v>1916</v>
      </c>
      <c r="G83" s="351">
        <v>1435</v>
      </c>
      <c r="H83" s="351">
        <v>481</v>
      </c>
      <c r="I83" s="348">
        <f t="shared" si="79"/>
        <v>1916</v>
      </c>
      <c r="J83" s="348">
        <f t="shared" si="80"/>
        <v>0</v>
      </c>
      <c r="L83" s="579">
        <v>0</v>
      </c>
      <c r="M83" s="579">
        <f t="shared" si="78"/>
        <v>0</v>
      </c>
    </row>
    <row r="84" spans="1:13" ht="16.5">
      <c r="A84" s="686"/>
      <c r="B84" s="340" t="s">
        <v>1982</v>
      </c>
      <c r="C84" s="341" t="s">
        <v>1986</v>
      </c>
      <c r="D84" s="351">
        <v>0</v>
      </c>
      <c r="E84" s="351">
        <v>1922</v>
      </c>
      <c r="F84" s="348">
        <f t="shared" si="75"/>
        <v>1922</v>
      </c>
      <c r="G84" s="351">
        <v>1059</v>
      </c>
      <c r="H84" s="351">
        <v>863</v>
      </c>
      <c r="I84" s="348">
        <f t="shared" si="79"/>
        <v>1922</v>
      </c>
      <c r="J84" s="348">
        <f t="shared" si="80"/>
        <v>0</v>
      </c>
      <c r="L84" s="579">
        <v>0</v>
      </c>
      <c r="M84" s="579">
        <f t="shared" si="78"/>
        <v>0</v>
      </c>
    </row>
    <row r="85" spans="1:13" ht="16.5">
      <c r="A85" s="686"/>
      <c r="B85" s="340" t="s">
        <v>507</v>
      </c>
      <c r="C85" s="341" t="s">
        <v>1993</v>
      </c>
      <c r="D85" s="351">
        <v>0</v>
      </c>
      <c r="E85" s="351">
        <v>1301</v>
      </c>
      <c r="F85" s="348">
        <f t="shared" si="75"/>
        <v>1301</v>
      </c>
      <c r="G85" s="351">
        <v>811</v>
      </c>
      <c r="H85" s="351">
        <v>490</v>
      </c>
      <c r="I85" s="348">
        <f t="shared" si="79"/>
        <v>1301</v>
      </c>
      <c r="J85" s="348">
        <f t="shared" si="80"/>
        <v>0</v>
      </c>
      <c r="L85" s="579">
        <v>0</v>
      </c>
      <c r="M85" s="579">
        <f t="shared" si="78"/>
        <v>0</v>
      </c>
    </row>
    <row r="86" spans="1:13" ht="16.5">
      <c r="A86" s="686"/>
      <c r="B86" s="340" t="s">
        <v>508</v>
      </c>
      <c r="C86" s="341" t="s">
        <v>1944</v>
      </c>
      <c r="D86" s="351">
        <v>0</v>
      </c>
      <c r="E86" s="351">
        <v>14</v>
      </c>
      <c r="F86" s="348">
        <f t="shared" si="75"/>
        <v>14</v>
      </c>
      <c r="G86" s="351">
        <v>14</v>
      </c>
      <c r="H86" s="351">
        <v>0</v>
      </c>
      <c r="I86" s="348">
        <f t="shared" si="79"/>
        <v>14</v>
      </c>
      <c r="J86" s="348">
        <f t="shared" si="80"/>
        <v>0</v>
      </c>
      <c r="L86" s="579">
        <v>0</v>
      </c>
      <c r="M86" s="579">
        <f t="shared" si="78"/>
        <v>0</v>
      </c>
    </row>
    <row r="87" spans="1:13" ht="16.5">
      <c r="A87" s="686"/>
      <c r="B87" s="340" t="s">
        <v>1987</v>
      </c>
      <c r="C87" s="341" t="s">
        <v>1992</v>
      </c>
      <c r="D87" s="351">
        <v>0</v>
      </c>
      <c r="E87" s="351">
        <v>1655</v>
      </c>
      <c r="F87" s="348">
        <f t="shared" si="75"/>
        <v>1655</v>
      </c>
      <c r="G87" s="351">
        <v>906</v>
      </c>
      <c r="H87" s="351">
        <v>749</v>
      </c>
      <c r="I87" s="348">
        <f t="shared" si="79"/>
        <v>1655</v>
      </c>
      <c r="J87" s="348">
        <f t="shared" si="80"/>
        <v>0</v>
      </c>
      <c r="L87" s="579">
        <v>0</v>
      </c>
      <c r="M87" s="579">
        <f t="shared" si="78"/>
        <v>0</v>
      </c>
    </row>
    <row r="88" spans="1:13" ht="16.5">
      <c r="A88" s="686"/>
      <c r="B88" s="340" t="s">
        <v>1988</v>
      </c>
      <c r="C88" s="341" t="s">
        <v>1991</v>
      </c>
      <c r="D88" s="351">
        <v>0</v>
      </c>
      <c r="E88" s="351">
        <v>230</v>
      </c>
      <c r="F88" s="348">
        <f t="shared" si="75"/>
        <v>230</v>
      </c>
      <c r="G88" s="351">
        <v>143</v>
      </c>
      <c r="H88" s="351">
        <v>87</v>
      </c>
      <c r="I88" s="348">
        <f t="shared" si="79"/>
        <v>230</v>
      </c>
      <c r="J88" s="348">
        <f t="shared" si="80"/>
        <v>0</v>
      </c>
      <c r="L88" s="579">
        <v>0</v>
      </c>
      <c r="M88" s="579">
        <f t="shared" si="78"/>
        <v>0</v>
      </c>
    </row>
    <row r="89" spans="1:13" ht="16.5">
      <c r="A89" s="686"/>
      <c r="B89" s="340" t="s">
        <v>1989</v>
      </c>
      <c r="C89" s="341" t="s">
        <v>1990</v>
      </c>
      <c r="D89" s="351">
        <v>0</v>
      </c>
      <c r="E89" s="351">
        <v>1735</v>
      </c>
      <c r="F89" s="348">
        <f t="shared" si="75"/>
        <v>1735</v>
      </c>
      <c r="G89" s="351">
        <v>1061</v>
      </c>
      <c r="H89" s="351">
        <v>674</v>
      </c>
      <c r="I89" s="348">
        <f t="shared" si="79"/>
        <v>1735</v>
      </c>
      <c r="J89" s="348">
        <f t="shared" si="80"/>
        <v>0</v>
      </c>
      <c r="L89" s="579">
        <v>0</v>
      </c>
      <c r="M89" s="579">
        <f t="shared" si="78"/>
        <v>0</v>
      </c>
    </row>
    <row r="90" spans="1:13" ht="16.5">
      <c r="A90" s="686"/>
      <c r="B90" s="340" t="s">
        <v>509</v>
      </c>
      <c r="C90" s="341" t="s">
        <v>1998</v>
      </c>
      <c r="D90" s="351">
        <v>0</v>
      </c>
      <c r="E90" s="351">
        <v>1491</v>
      </c>
      <c r="F90" s="348">
        <f t="shared" si="75"/>
        <v>1491</v>
      </c>
      <c r="G90" s="351">
        <v>1075</v>
      </c>
      <c r="H90" s="351">
        <v>416</v>
      </c>
      <c r="I90" s="348">
        <f t="shared" si="79"/>
        <v>1491</v>
      </c>
      <c r="J90" s="348">
        <f t="shared" si="80"/>
        <v>0</v>
      </c>
      <c r="L90" s="579">
        <v>0</v>
      </c>
      <c r="M90" s="579">
        <f t="shared" si="78"/>
        <v>0</v>
      </c>
    </row>
    <row r="91" spans="1:13" ht="16.5">
      <c r="A91" s="686"/>
      <c r="B91" s="340" t="s">
        <v>510</v>
      </c>
      <c r="C91" s="341" t="s">
        <v>1999</v>
      </c>
      <c r="D91" s="351">
        <v>0</v>
      </c>
      <c r="E91" s="351">
        <v>242</v>
      </c>
      <c r="F91" s="348">
        <f t="shared" si="75"/>
        <v>242</v>
      </c>
      <c r="G91" s="351">
        <v>152</v>
      </c>
      <c r="H91" s="351">
        <v>90</v>
      </c>
      <c r="I91" s="348">
        <f t="shared" si="79"/>
        <v>242</v>
      </c>
      <c r="J91" s="348">
        <f t="shared" si="80"/>
        <v>0</v>
      </c>
      <c r="L91" s="579">
        <v>0</v>
      </c>
      <c r="M91" s="579">
        <f t="shared" si="78"/>
        <v>0</v>
      </c>
    </row>
    <row r="92" spans="1:13" ht="16.5">
      <c r="A92" s="686"/>
      <c r="B92" s="340" t="s">
        <v>1994</v>
      </c>
      <c r="C92" s="341" t="s">
        <v>2000</v>
      </c>
      <c r="D92" s="351">
        <v>0</v>
      </c>
      <c r="E92" s="351">
        <v>652</v>
      </c>
      <c r="F92" s="348">
        <f t="shared" si="75"/>
        <v>652</v>
      </c>
      <c r="G92" s="351">
        <v>386</v>
      </c>
      <c r="H92" s="351">
        <v>266</v>
      </c>
      <c r="I92" s="348">
        <f t="shared" si="79"/>
        <v>652</v>
      </c>
      <c r="J92" s="348">
        <f t="shared" si="80"/>
        <v>0</v>
      </c>
      <c r="L92" s="579">
        <v>0</v>
      </c>
      <c r="M92" s="579">
        <f t="shared" si="78"/>
        <v>0</v>
      </c>
    </row>
    <row r="93" spans="1:13" ht="16.5">
      <c r="A93" s="686"/>
      <c r="B93" s="340" t="s">
        <v>1995</v>
      </c>
      <c r="C93" s="341" t="s">
        <v>2001</v>
      </c>
      <c r="D93" s="351">
        <v>0</v>
      </c>
      <c r="E93" s="351">
        <v>0</v>
      </c>
      <c r="F93" s="348">
        <f t="shared" si="75"/>
        <v>0</v>
      </c>
      <c r="G93" s="351">
        <v>0</v>
      </c>
      <c r="H93" s="351">
        <v>0</v>
      </c>
      <c r="I93" s="348">
        <f t="shared" si="79"/>
        <v>0</v>
      </c>
      <c r="J93" s="348">
        <f t="shared" si="80"/>
        <v>0</v>
      </c>
      <c r="L93" s="579">
        <v>0</v>
      </c>
      <c r="M93" s="579">
        <f t="shared" si="78"/>
        <v>0</v>
      </c>
    </row>
    <row r="94" spans="1:13" ht="16.5">
      <c r="A94" s="686"/>
      <c r="B94" s="340" t="s">
        <v>1996</v>
      </c>
      <c r="C94" s="341" t="s">
        <v>2002</v>
      </c>
      <c r="D94" s="351">
        <v>0</v>
      </c>
      <c r="E94" s="351">
        <v>25</v>
      </c>
      <c r="F94" s="348">
        <f t="shared" si="75"/>
        <v>25</v>
      </c>
      <c r="G94" s="351">
        <v>25</v>
      </c>
      <c r="H94" s="351">
        <v>0</v>
      </c>
      <c r="I94" s="348">
        <f t="shared" si="79"/>
        <v>25</v>
      </c>
      <c r="J94" s="348">
        <f t="shared" si="80"/>
        <v>0</v>
      </c>
      <c r="L94" s="579">
        <v>0</v>
      </c>
      <c r="M94" s="579">
        <f t="shared" si="78"/>
        <v>0</v>
      </c>
    </row>
    <row r="95" spans="1:13" ht="16.5">
      <c r="A95" s="686"/>
      <c r="B95" s="340" t="s">
        <v>1997</v>
      </c>
      <c r="C95" s="341" t="s">
        <v>2003</v>
      </c>
      <c r="D95" s="351">
        <v>0</v>
      </c>
      <c r="E95" s="351">
        <v>94</v>
      </c>
      <c r="F95" s="348">
        <f t="shared" si="75"/>
        <v>94</v>
      </c>
      <c r="G95" s="351">
        <v>64</v>
      </c>
      <c r="H95" s="351">
        <v>30</v>
      </c>
      <c r="I95" s="348">
        <f t="shared" si="79"/>
        <v>94</v>
      </c>
      <c r="J95" s="348">
        <f t="shared" si="80"/>
        <v>0</v>
      </c>
      <c r="L95" s="579">
        <v>0</v>
      </c>
      <c r="M95" s="579">
        <f t="shared" si="78"/>
        <v>0</v>
      </c>
    </row>
    <row r="96" spans="1:13" ht="16.5">
      <c r="A96" s="686"/>
      <c r="B96" s="340" t="s">
        <v>511</v>
      </c>
      <c r="C96" s="341" t="s">
        <v>1945</v>
      </c>
      <c r="D96" s="351">
        <v>0</v>
      </c>
      <c r="E96" s="351">
        <v>1318</v>
      </c>
      <c r="F96" s="348">
        <f t="shared" si="75"/>
        <v>1318</v>
      </c>
      <c r="G96" s="351">
        <v>810</v>
      </c>
      <c r="H96" s="351">
        <v>508</v>
      </c>
      <c r="I96" s="348">
        <f t="shared" si="79"/>
        <v>1318</v>
      </c>
      <c r="J96" s="348">
        <f t="shared" si="80"/>
        <v>0</v>
      </c>
      <c r="L96" s="579">
        <v>0</v>
      </c>
      <c r="M96" s="579">
        <f t="shared" si="78"/>
        <v>0</v>
      </c>
    </row>
    <row r="97" spans="1:13" ht="16.5">
      <c r="A97" s="686"/>
      <c r="B97" s="340" t="s">
        <v>512</v>
      </c>
      <c r="C97" s="341" t="s">
        <v>1946</v>
      </c>
      <c r="D97" s="351">
        <v>0</v>
      </c>
      <c r="E97" s="351">
        <v>5</v>
      </c>
      <c r="F97" s="348">
        <f t="shared" si="75"/>
        <v>5</v>
      </c>
      <c r="G97" s="351">
        <v>2</v>
      </c>
      <c r="H97" s="351">
        <v>3</v>
      </c>
      <c r="I97" s="348">
        <f t="shared" si="79"/>
        <v>5</v>
      </c>
      <c r="J97" s="348">
        <f t="shared" si="80"/>
        <v>0</v>
      </c>
      <c r="L97" s="579">
        <v>0</v>
      </c>
      <c r="M97" s="579">
        <f t="shared" si="78"/>
        <v>0</v>
      </c>
    </row>
    <row r="98" spans="1:13" ht="16.5">
      <c r="A98" s="686"/>
      <c r="B98" s="340" t="s">
        <v>513</v>
      </c>
      <c r="C98" s="341" t="s">
        <v>1947</v>
      </c>
      <c r="D98" s="351">
        <v>0</v>
      </c>
      <c r="E98" s="351">
        <v>1250</v>
      </c>
      <c r="F98" s="348">
        <f t="shared" si="75"/>
        <v>1250</v>
      </c>
      <c r="G98" s="351">
        <v>689</v>
      </c>
      <c r="H98" s="351">
        <v>561</v>
      </c>
      <c r="I98" s="348">
        <f t="shared" si="79"/>
        <v>1250</v>
      </c>
      <c r="J98" s="348">
        <f t="shared" si="80"/>
        <v>0</v>
      </c>
      <c r="L98" s="579">
        <v>0</v>
      </c>
      <c r="M98" s="579">
        <f t="shared" si="78"/>
        <v>0</v>
      </c>
    </row>
    <row r="99" spans="1:13" ht="16.5">
      <c r="A99" s="686"/>
      <c r="B99" s="340" t="s">
        <v>514</v>
      </c>
      <c r="C99" s="341" t="s">
        <v>2004</v>
      </c>
      <c r="D99" s="351">
        <v>0</v>
      </c>
      <c r="E99" s="351">
        <v>90</v>
      </c>
      <c r="F99" s="348">
        <f t="shared" si="75"/>
        <v>90</v>
      </c>
      <c r="G99" s="351">
        <v>72</v>
      </c>
      <c r="H99" s="351">
        <v>18</v>
      </c>
      <c r="I99" s="348">
        <f t="shared" si="79"/>
        <v>90</v>
      </c>
      <c r="J99" s="348">
        <f t="shared" si="80"/>
        <v>0</v>
      </c>
      <c r="L99" s="579">
        <v>0</v>
      </c>
      <c r="M99" s="579">
        <f t="shared" si="78"/>
        <v>0</v>
      </c>
    </row>
    <row r="100" spans="1:13" ht="16.5">
      <c r="A100" s="686"/>
      <c r="B100" s="340" t="s">
        <v>2005</v>
      </c>
      <c r="C100" s="341" t="s">
        <v>2008</v>
      </c>
      <c r="D100" s="351">
        <v>0</v>
      </c>
      <c r="E100" s="351">
        <v>0</v>
      </c>
      <c r="F100" s="348">
        <f t="shared" si="75"/>
        <v>0</v>
      </c>
      <c r="G100" s="351">
        <v>0</v>
      </c>
      <c r="H100" s="351">
        <v>0</v>
      </c>
      <c r="I100" s="348">
        <f t="shared" si="79"/>
        <v>0</v>
      </c>
      <c r="J100" s="348">
        <f t="shared" si="80"/>
        <v>0</v>
      </c>
      <c r="L100" s="579">
        <v>0</v>
      </c>
      <c r="M100" s="579">
        <f t="shared" si="78"/>
        <v>0</v>
      </c>
    </row>
    <row r="101" spans="1:13" ht="16.5">
      <c r="A101" s="686"/>
      <c r="B101" s="340" t="s">
        <v>2006</v>
      </c>
      <c r="C101" s="341" t="s">
        <v>2007</v>
      </c>
      <c r="D101" s="351">
        <v>0</v>
      </c>
      <c r="E101" s="351">
        <v>499</v>
      </c>
      <c r="F101" s="348">
        <f t="shared" si="75"/>
        <v>499</v>
      </c>
      <c r="G101" s="351">
        <v>300</v>
      </c>
      <c r="H101" s="351">
        <v>199</v>
      </c>
      <c r="I101" s="348">
        <f t="shared" si="79"/>
        <v>499</v>
      </c>
      <c r="J101" s="348">
        <f t="shared" si="80"/>
        <v>0</v>
      </c>
      <c r="L101" s="579">
        <v>0</v>
      </c>
      <c r="M101" s="579">
        <f t="shared" si="78"/>
        <v>0</v>
      </c>
    </row>
    <row r="102" spans="1:13" ht="16.5">
      <c r="A102" s="686"/>
      <c r="B102" s="340" t="s">
        <v>515</v>
      </c>
      <c r="C102" s="341" t="s">
        <v>2009</v>
      </c>
      <c r="D102" s="351">
        <v>0</v>
      </c>
      <c r="E102" s="351">
        <v>78</v>
      </c>
      <c r="F102" s="348">
        <f t="shared" si="75"/>
        <v>78</v>
      </c>
      <c r="G102" s="351">
        <v>66</v>
      </c>
      <c r="H102" s="351">
        <v>12</v>
      </c>
      <c r="I102" s="348">
        <f t="shared" si="79"/>
        <v>78</v>
      </c>
      <c r="J102" s="348">
        <f t="shared" si="80"/>
        <v>0</v>
      </c>
      <c r="L102" s="579">
        <v>0</v>
      </c>
      <c r="M102" s="579">
        <f t="shared" si="78"/>
        <v>0</v>
      </c>
    </row>
    <row r="103" spans="1:13" ht="16.5">
      <c r="A103" s="686"/>
      <c r="B103" s="340" t="s">
        <v>516</v>
      </c>
      <c r="C103" s="341" t="s">
        <v>2010</v>
      </c>
      <c r="D103" s="351">
        <v>0</v>
      </c>
      <c r="E103" s="351">
        <v>88</v>
      </c>
      <c r="F103" s="348">
        <f t="shared" si="75"/>
        <v>88</v>
      </c>
      <c r="G103" s="351">
        <v>74</v>
      </c>
      <c r="H103" s="351">
        <v>14</v>
      </c>
      <c r="I103" s="348">
        <f t="shared" si="79"/>
        <v>88</v>
      </c>
      <c r="J103" s="348">
        <f t="shared" si="80"/>
        <v>0</v>
      </c>
      <c r="L103" s="579">
        <v>0</v>
      </c>
      <c r="M103" s="579">
        <f t="shared" si="78"/>
        <v>0</v>
      </c>
    </row>
    <row r="104" spans="1:13" ht="16.5">
      <c r="A104" s="686"/>
      <c r="B104" s="340" t="s">
        <v>517</v>
      </c>
      <c r="C104" s="341" t="s">
        <v>2011</v>
      </c>
      <c r="D104" s="351">
        <v>0</v>
      </c>
      <c r="E104" s="351">
        <v>4</v>
      </c>
      <c r="F104" s="348">
        <f t="shared" si="75"/>
        <v>4</v>
      </c>
      <c r="G104" s="351">
        <v>4</v>
      </c>
      <c r="H104" s="351">
        <v>0</v>
      </c>
      <c r="I104" s="348">
        <f t="shared" si="79"/>
        <v>4</v>
      </c>
      <c r="J104" s="348">
        <f t="shared" si="80"/>
        <v>0</v>
      </c>
      <c r="L104" s="579">
        <v>0</v>
      </c>
      <c r="M104" s="579">
        <f t="shared" si="78"/>
        <v>0</v>
      </c>
    </row>
    <row r="105" spans="1:13" ht="33">
      <c r="A105" s="686"/>
      <c r="B105" s="340" t="s">
        <v>518</v>
      </c>
      <c r="C105" s="341" t="s">
        <v>2012</v>
      </c>
      <c r="D105" s="351">
        <v>0</v>
      </c>
      <c r="E105" s="351">
        <v>12</v>
      </c>
      <c r="F105" s="348">
        <f t="shared" si="75"/>
        <v>12</v>
      </c>
      <c r="G105" s="351">
        <v>10</v>
      </c>
      <c r="H105" s="351">
        <v>2</v>
      </c>
      <c r="I105" s="348">
        <f t="shared" si="79"/>
        <v>12</v>
      </c>
      <c r="J105" s="348">
        <f t="shared" si="80"/>
        <v>0</v>
      </c>
      <c r="L105" s="579">
        <v>0</v>
      </c>
      <c r="M105" s="579">
        <f t="shared" si="78"/>
        <v>0</v>
      </c>
    </row>
    <row r="106" spans="1:13" ht="16.5">
      <c r="A106" s="686"/>
      <c r="B106" s="340" t="s">
        <v>2017</v>
      </c>
      <c r="C106" s="341" t="s">
        <v>2013</v>
      </c>
      <c r="D106" s="351">
        <v>0</v>
      </c>
      <c r="E106" s="351">
        <v>0</v>
      </c>
      <c r="F106" s="348">
        <f t="shared" si="75"/>
        <v>0</v>
      </c>
      <c r="G106" s="351">
        <v>0</v>
      </c>
      <c r="H106" s="351">
        <v>0</v>
      </c>
      <c r="I106" s="348">
        <f t="shared" si="79"/>
        <v>0</v>
      </c>
      <c r="J106" s="348">
        <f t="shared" si="80"/>
        <v>0</v>
      </c>
      <c r="L106" s="579">
        <v>0</v>
      </c>
      <c r="M106" s="579">
        <f t="shared" si="78"/>
        <v>0</v>
      </c>
    </row>
    <row r="107" spans="1:13" ht="16.5">
      <c r="A107" s="686"/>
      <c r="B107" s="340" t="s">
        <v>2018</v>
      </c>
      <c r="C107" s="341" t="s">
        <v>1948</v>
      </c>
      <c r="D107" s="351">
        <v>0</v>
      </c>
      <c r="E107" s="351">
        <v>500</v>
      </c>
      <c r="F107" s="348">
        <f t="shared" si="75"/>
        <v>500</v>
      </c>
      <c r="G107" s="351">
        <v>280</v>
      </c>
      <c r="H107" s="351">
        <v>220</v>
      </c>
      <c r="I107" s="348">
        <f t="shared" si="79"/>
        <v>500</v>
      </c>
      <c r="J107" s="348">
        <f t="shared" si="80"/>
        <v>0</v>
      </c>
      <c r="L107" s="579">
        <v>0</v>
      </c>
      <c r="M107" s="579">
        <f t="shared" si="78"/>
        <v>0</v>
      </c>
    </row>
    <row r="108" spans="1:13" ht="16.5">
      <c r="A108" s="686"/>
      <c r="B108" s="340" t="s">
        <v>2019</v>
      </c>
      <c r="C108" s="341" t="s">
        <v>2014</v>
      </c>
      <c r="D108" s="351">
        <v>0</v>
      </c>
      <c r="E108" s="351">
        <v>268</v>
      </c>
      <c r="F108" s="348">
        <f t="shared" si="75"/>
        <v>268</v>
      </c>
      <c r="G108" s="351">
        <v>182</v>
      </c>
      <c r="H108" s="351">
        <v>86</v>
      </c>
      <c r="I108" s="348">
        <f t="shared" si="79"/>
        <v>268</v>
      </c>
      <c r="J108" s="348">
        <f t="shared" si="80"/>
        <v>0</v>
      </c>
      <c r="L108" s="579">
        <v>0</v>
      </c>
      <c r="M108" s="579">
        <f t="shared" si="78"/>
        <v>0</v>
      </c>
    </row>
    <row r="109" spans="1:13" ht="16.5">
      <c r="A109" s="686"/>
      <c r="B109" s="340" t="s">
        <v>2020</v>
      </c>
      <c r="C109" s="341" t="s">
        <v>2015</v>
      </c>
      <c r="D109" s="351">
        <v>0</v>
      </c>
      <c r="E109" s="351">
        <v>3</v>
      </c>
      <c r="F109" s="348">
        <f t="shared" ref="F109:F172" si="81">D109+E109</f>
        <v>3</v>
      </c>
      <c r="G109" s="351">
        <v>3</v>
      </c>
      <c r="H109" s="351">
        <v>0</v>
      </c>
      <c r="I109" s="348">
        <f t="shared" si="79"/>
        <v>3</v>
      </c>
      <c r="J109" s="348">
        <f t="shared" si="80"/>
        <v>0</v>
      </c>
      <c r="L109" s="579">
        <v>0</v>
      </c>
      <c r="M109" s="579">
        <f t="shared" ref="M109:M114" si="82">D109-L109</f>
        <v>0</v>
      </c>
    </row>
    <row r="110" spans="1:13" ht="16.5">
      <c r="A110" s="686"/>
      <c r="B110" s="340" t="s">
        <v>2021</v>
      </c>
      <c r="C110" s="341" t="s">
        <v>2016</v>
      </c>
      <c r="D110" s="351">
        <v>0</v>
      </c>
      <c r="E110" s="351">
        <v>32</v>
      </c>
      <c r="F110" s="348">
        <f t="shared" si="81"/>
        <v>32</v>
      </c>
      <c r="G110" s="351">
        <v>32</v>
      </c>
      <c r="H110" s="351">
        <v>0</v>
      </c>
      <c r="I110" s="348">
        <f t="shared" si="79"/>
        <v>32</v>
      </c>
      <c r="J110" s="348">
        <f t="shared" si="80"/>
        <v>0</v>
      </c>
      <c r="L110" s="579">
        <v>0</v>
      </c>
      <c r="M110" s="579">
        <f t="shared" si="82"/>
        <v>0</v>
      </c>
    </row>
    <row r="111" spans="1:13" ht="16.5">
      <c r="A111" s="686"/>
      <c r="B111" s="340" t="s">
        <v>519</v>
      </c>
      <c r="C111" s="341" t="s">
        <v>2022</v>
      </c>
      <c r="D111" s="351">
        <v>0</v>
      </c>
      <c r="E111" s="351">
        <v>118</v>
      </c>
      <c r="F111" s="348">
        <f t="shared" si="81"/>
        <v>118</v>
      </c>
      <c r="G111" s="351">
        <v>104</v>
      </c>
      <c r="H111" s="351">
        <v>14</v>
      </c>
      <c r="I111" s="348">
        <f t="shared" si="79"/>
        <v>118</v>
      </c>
      <c r="J111" s="348">
        <f t="shared" si="80"/>
        <v>0</v>
      </c>
      <c r="L111" s="579">
        <v>0</v>
      </c>
      <c r="M111" s="579">
        <f t="shared" si="82"/>
        <v>0</v>
      </c>
    </row>
    <row r="112" spans="1:13" ht="16.5">
      <c r="A112" s="686"/>
      <c r="B112" s="340" t="s">
        <v>520</v>
      </c>
      <c r="C112" s="341" t="s">
        <v>1949</v>
      </c>
      <c r="D112" s="351">
        <v>0</v>
      </c>
      <c r="E112" s="351">
        <v>399</v>
      </c>
      <c r="F112" s="348">
        <f t="shared" si="81"/>
        <v>399</v>
      </c>
      <c r="G112" s="351">
        <v>225</v>
      </c>
      <c r="H112" s="351">
        <v>174</v>
      </c>
      <c r="I112" s="348">
        <f t="shared" si="79"/>
        <v>399</v>
      </c>
      <c r="J112" s="348">
        <f t="shared" si="80"/>
        <v>0</v>
      </c>
      <c r="L112" s="579">
        <v>0</v>
      </c>
      <c r="M112" s="579">
        <f t="shared" si="82"/>
        <v>0</v>
      </c>
    </row>
    <row r="113" spans="1:13" ht="16.5">
      <c r="A113" s="686"/>
      <c r="B113" s="340" t="s">
        <v>1980</v>
      </c>
      <c r="C113" s="341" t="s">
        <v>2023</v>
      </c>
      <c r="D113" s="351">
        <v>0</v>
      </c>
      <c r="E113" s="351">
        <v>10</v>
      </c>
      <c r="F113" s="348">
        <f t="shared" si="81"/>
        <v>10</v>
      </c>
      <c r="G113" s="351">
        <v>10</v>
      </c>
      <c r="H113" s="351">
        <v>0</v>
      </c>
      <c r="I113" s="348">
        <f t="shared" si="79"/>
        <v>10</v>
      </c>
      <c r="J113" s="348">
        <f t="shared" si="80"/>
        <v>0</v>
      </c>
      <c r="L113" s="579">
        <v>0</v>
      </c>
      <c r="M113" s="579">
        <f t="shared" si="82"/>
        <v>0</v>
      </c>
    </row>
    <row r="114" spans="1:13" ht="16.5">
      <c r="A114" s="686"/>
      <c r="B114" s="340" t="s">
        <v>2024</v>
      </c>
      <c r="C114" s="341" t="s">
        <v>1950</v>
      </c>
      <c r="D114" s="351">
        <v>0</v>
      </c>
      <c r="E114" s="351">
        <v>3457</v>
      </c>
      <c r="F114" s="348">
        <f t="shared" si="81"/>
        <v>3457</v>
      </c>
      <c r="G114" s="351">
        <v>3343</v>
      </c>
      <c r="H114" s="351">
        <v>114</v>
      </c>
      <c r="I114" s="348">
        <f t="shared" si="79"/>
        <v>3457</v>
      </c>
      <c r="J114" s="348">
        <f t="shared" si="80"/>
        <v>0</v>
      </c>
      <c r="L114" s="579">
        <v>0</v>
      </c>
      <c r="M114" s="579">
        <f t="shared" si="82"/>
        <v>0</v>
      </c>
    </row>
    <row r="115" spans="1:13">
      <c r="A115" s="347"/>
      <c r="B115" s="343">
        <v>0</v>
      </c>
      <c r="C115" s="343"/>
      <c r="D115" s="350"/>
      <c r="E115" s="350"/>
      <c r="F115" s="348"/>
      <c r="G115" s="350"/>
      <c r="H115" s="350"/>
      <c r="I115" s="350"/>
      <c r="J115" s="350"/>
    </row>
    <row r="116" spans="1:13" ht="16.5">
      <c r="A116" s="685" t="s">
        <v>696</v>
      </c>
      <c r="B116" s="338" t="s">
        <v>504</v>
      </c>
      <c r="C116" s="339" t="s">
        <v>1983</v>
      </c>
      <c r="D116" s="348">
        <v>9</v>
      </c>
      <c r="E116" s="639">
        <v>9986</v>
      </c>
      <c r="F116" s="348">
        <f t="shared" si="81"/>
        <v>9995</v>
      </c>
      <c r="G116" s="639">
        <v>9985</v>
      </c>
      <c r="H116" s="639">
        <v>0</v>
      </c>
      <c r="I116" s="348">
        <f>G116+H116</f>
        <v>9985</v>
      </c>
      <c r="J116" s="348">
        <f>F116-I116</f>
        <v>10</v>
      </c>
      <c r="L116" s="579">
        <v>9</v>
      </c>
      <c r="M116" s="579">
        <f>D116-L116</f>
        <v>0</v>
      </c>
    </row>
    <row r="117" spans="1:13" ht="16.5">
      <c r="A117" s="685"/>
      <c r="B117" s="338" t="s">
        <v>505</v>
      </c>
      <c r="C117" s="339" t="s">
        <v>1943</v>
      </c>
      <c r="D117" s="348">
        <v>12</v>
      </c>
      <c r="E117" s="639">
        <v>18494</v>
      </c>
      <c r="F117" s="348">
        <f t="shared" si="81"/>
        <v>18506</v>
      </c>
      <c r="G117" s="639">
        <v>18494</v>
      </c>
      <c r="H117" s="639">
        <v>0</v>
      </c>
      <c r="I117" s="348">
        <f t="shared" ref="I117:I150" si="83">G117+H117</f>
        <v>18494</v>
      </c>
      <c r="J117" s="348">
        <f t="shared" ref="J117:J150" si="84">F117-I117</f>
        <v>12</v>
      </c>
      <c r="L117" s="579">
        <v>12</v>
      </c>
      <c r="M117" s="579">
        <f t="shared" ref="M117:M150" si="85">D117-L117</f>
        <v>0</v>
      </c>
    </row>
    <row r="118" spans="1:13" ht="16.5">
      <c r="A118" s="685"/>
      <c r="B118" s="338" t="s">
        <v>506</v>
      </c>
      <c r="C118" s="339" t="s">
        <v>1984</v>
      </c>
      <c r="D118" s="348">
        <v>0</v>
      </c>
      <c r="E118" s="639">
        <v>2777</v>
      </c>
      <c r="F118" s="348">
        <f t="shared" si="81"/>
        <v>2777</v>
      </c>
      <c r="G118" s="639">
        <v>2777</v>
      </c>
      <c r="H118" s="639">
        <v>0</v>
      </c>
      <c r="I118" s="348">
        <f t="shared" si="83"/>
        <v>2777</v>
      </c>
      <c r="J118" s="348">
        <f t="shared" si="84"/>
        <v>0</v>
      </c>
      <c r="L118" s="579">
        <v>0</v>
      </c>
      <c r="M118" s="579">
        <f t="shared" si="85"/>
        <v>0</v>
      </c>
    </row>
    <row r="119" spans="1:13" ht="16.5">
      <c r="A119" s="685"/>
      <c r="B119" s="338" t="s">
        <v>1981</v>
      </c>
      <c r="C119" s="339" t="s">
        <v>1985</v>
      </c>
      <c r="D119" s="348">
        <v>0</v>
      </c>
      <c r="E119" s="639">
        <v>1434</v>
      </c>
      <c r="F119" s="348">
        <f t="shared" si="81"/>
        <v>1434</v>
      </c>
      <c r="G119" s="639">
        <v>1434</v>
      </c>
      <c r="H119" s="639">
        <v>0</v>
      </c>
      <c r="I119" s="348">
        <f t="shared" si="83"/>
        <v>1434</v>
      </c>
      <c r="J119" s="348">
        <f t="shared" si="84"/>
        <v>0</v>
      </c>
      <c r="L119" s="579">
        <v>0</v>
      </c>
      <c r="M119" s="579">
        <f t="shared" si="85"/>
        <v>0</v>
      </c>
    </row>
    <row r="120" spans="1:13" ht="16.5">
      <c r="A120" s="685"/>
      <c r="B120" s="338" t="s">
        <v>1982</v>
      </c>
      <c r="C120" s="339" t="s">
        <v>1986</v>
      </c>
      <c r="D120" s="348">
        <v>0</v>
      </c>
      <c r="E120" s="639">
        <v>0</v>
      </c>
      <c r="F120" s="348">
        <f t="shared" si="81"/>
        <v>0</v>
      </c>
      <c r="G120" s="639">
        <v>0</v>
      </c>
      <c r="H120" s="639">
        <v>0</v>
      </c>
      <c r="I120" s="348">
        <f t="shared" si="83"/>
        <v>0</v>
      </c>
      <c r="J120" s="348">
        <f t="shared" si="84"/>
        <v>0</v>
      </c>
      <c r="L120" s="579">
        <v>0</v>
      </c>
      <c r="M120" s="579">
        <f t="shared" si="85"/>
        <v>0</v>
      </c>
    </row>
    <row r="121" spans="1:13" ht="16.5">
      <c r="A121" s="685"/>
      <c r="B121" s="338" t="s">
        <v>507</v>
      </c>
      <c r="C121" s="339" t="s">
        <v>1993</v>
      </c>
      <c r="D121" s="348">
        <v>0</v>
      </c>
      <c r="E121" s="639">
        <v>61</v>
      </c>
      <c r="F121" s="348">
        <f t="shared" si="81"/>
        <v>61</v>
      </c>
      <c r="G121" s="639">
        <v>61</v>
      </c>
      <c r="H121" s="639">
        <v>0</v>
      </c>
      <c r="I121" s="348">
        <f t="shared" si="83"/>
        <v>61</v>
      </c>
      <c r="J121" s="348">
        <f t="shared" si="84"/>
        <v>0</v>
      </c>
      <c r="L121" s="579">
        <v>0</v>
      </c>
      <c r="M121" s="579">
        <f t="shared" si="85"/>
        <v>0</v>
      </c>
    </row>
    <row r="122" spans="1:13" ht="16.5">
      <c r="A122" s="685"/>
      <c r="B122" s="338" t="s">
        <v>508</v>
      </c>
      <c r="C122" s="339" t="s">
        <v>1944</v>
      </c>
      <c r="D122" s="348">
        <v>0</v>
      </c>
      <c r="E122" s="639">
        <v>123</v>
      </c>
      <c r="F122" s="348">
        <f t="shared" si="81"/>
        <v>123</v>
      </c>
      <c r="G122" s="639">
        <v>123</v>
      </c>
      <c r="H122" s="639">
        <v>0</v>
      </c>
      <c r="I122" s="348">
        <f t="shared" si="83"/>
        <v>123</v>
      </c>
      <c r="J122" s="348">
        <f t="shared" si="84"/>
        <v>0</v>
      </c>
      <c r="L122" s="579">
        <v>0</v>
      </c>
      <c r="M122" s="579">
        <f t="shared" si="85"/>
        <v>0</v>
      </c>
    </row>
    <row r="123" spans="1:13" ht="16.5">
      <c r="A123" s="685"/>
      <c r="B123" s="338" t="s">
        <v>1987</v>
      </c>
      <c r="C123" s="339" t="s">
        <v>1992</v>
      </c>
      <c r="D123" s="348">
        <v>0</v>
      </c>
      <c r="E123" s="639">
        <v>0</v>
      </c>
      <c r="F123" s="348">
        <f t="shared" si="81"/>
        <v>0</v>
      </c>
      <c r="G123" s="639">
        <v>0</v>
      </c>
      <c r="H123" s="639">
        <v>0</v>
      </c>
      <c r="I123" s="348">
        <f t="shared" si="83"/>
        <v>0</v>
      </c>
      <c r="J123" s="348">
        <f t="shared" si="84"/>
        <v>0</v>
      </c>
      <c r="L123" s="579">
        <v>0</v>
      </c>
      <c r="M123" s="579">
        <f t="shared" si="85"/>
        <v>0</v>
      </c>
    </row>
    <row r="124" spans="1:13" ht="16.5">
      <c r="A124" s="685"/>
      <c r="B124" s="338" t="s">
        <v>1988</v>
      </c>
      <c r="C124" s="339" t="s">
        <v>1991</v>
      </c>
      <c r="D124" s="348">
        <v>0</v>
      </c>
      <c r="E124" s="639">
        <v>223</v>
      </c>
      <c r="F124" s="348">
        <f t="shared" si="81"/>
        <v>223</v>
      </c>
      <c r="G124" s="639">
        <v>223</v>
      </c>
      <c r="H124" s="639">
        <v>0</v>
      </c>
      <c r="I124" s="348">
        <f t="shared" si="83"/>
        <v>223</v>
      </c>
      <c r="J124" s="348">
        <f t="shared" si="84"/>
        <v>0</v>
      </c>
      <c r="L124" s="579">
        <v>0</v>
      </c>
      <c r="M124" s="579">
        <f t="shared" si="85"/>
        <v>0</v>
      </c>
    </row>
    <row r="125" spans="1:13" ht="16.5">
      <c r="A125" s="685"/>
      <c r="B125" s="338" t="s">
        <v>1989</v>
      </c>
      <c r="C125" s="339" t="s">
        <v>1990</v>
      </c>
      <c r="D125" s="348">
        <v>0</v>
      </c>
      <c r="E125" s="639">
        <v>554</v>
      </c>
      <c r="F125" s="348">
        <f t="shared" si="81"/>
        <v>554</v>
      </c>
      <c r="G125" s="639">
        <v>554</v>
      </c>
      <c r="H125" s="639">
        <v>0</v>
      </c>
      <c r="I125" s="348">
        <f t="shared" si="83"/>
        <v>554</v>
      </c>
      <c r="J125" s="348">
        <f t="shared" si="84"/>
        <v>0</v>
      </c>
      <c r="L125" s="579">
        <v>0</v>
      </c>
      <c r="M125" s="579">
        <f t="shared" si="85"/>
        <v>0</v>
      </c>
    </row>
    <row r="126" spans="1:13" ht="16.5">
      <c r="A126" s="685"/>
      <c r="B126" s="338" t="s">
        <v>509</v>
      </c>
      <c r="C126" s="339" t="s">
        <v>1998</v>
      </c>
      <c r="D126" s="348">
        <v>6</v>
      </c>
      <c r="E126" s="639">
        <v>3659</v>
      </c>
      <c r="F126" s="348">
        <f t="shared" si="81"/>
        <v>3665</v>
      </c>
      <c r="G126" s="639">
        <v>3660</v>
      </c>
      <c r="H126" s="639">
        <v>0</v>
      </c>
      <c r="I126" s="348">
        <f t="shared" si="83"/>
        <v>3660</v>
      </c>
      <c r="J126" s="348">
        <f t="shared" si="84"/>
        <v>5</v>
      </c>
      <c r="L126" s="579">
        <v>6</v>
      </c>
      <c r="M126" s="579">
        <f t="shared" si="85"/>
        <v>0</v>
      </c>
    </row>
    <row r="127" spans="1:13" ht="16.5">
      <c r="A127" s="685"/>
      <c r="B127" s="338" t="s">
        <v>510</v>
      </c>
      <c r="C127" s="339" t="s">
        <v>1999</v>
      </c>
      <c r="D127" s="348">
        <v>6</v>
      </c>
      <c r="E127" s="639">
        <v>1111</v>
      </c>
      <c r="F127" s="348">
        <f t="shared" si="81"/>
        <v>1117</v>
      </c>
      <c r="G127" s="639">
        <v>1110</v>
      </c>
      <c r="H127" s="639">
        <v>0</v>
      </c>
      <c r="I127" s="348">
        <f t="shared" si="83"/>
        <v>1110</v>
      </c>
      <c r="J127" s="348">
        <f t="shared" si="84"/>
        <v>7</v>
      </c>
      <c r="L127" s="579">
        <v>6</v>
      </c>
      <c r="M127" s="579">
        <f t="shared" si="85"/>
        <v>0</v>
      </c>
    </row>
    <row r="128" spans="1:13" ht="16.5">
      <c r="A128" s="685"/>
      <c r="B128" s="338" t="s">
        <v>1994</v>
      </c>
      <c r="C128" s="339" t="s">
        <v>2000</v>
      </c>
      <c r="D128" s="348">
        <v>7</v>
      </c>
      <c r="E128" s="639">
        <v>2777</v>
      </c>
      <c r="F128" s="348">
        <f t="shared" si="81"/>
        <v>2784</v>
      </c>
      <c r="G128" s="639">
        <v>2779</v>
      </c>
      <c r="H128" s="639">
        <v>0</v>
      </c>
      <c r="I128" s="348">
        <f t="shared" si="83"/>
        <v>2779</v>
      </c>
      <c r="J128" s="348">
        <f t="shared" si="84"/>
        <v>5</v>
      </c>
      <c r="L128" s="579">
        <v>7</v>
      </c>
      <c r="M128" s="579">
        <f t="shared" si="85"/>
        <v>0</v>
      </c>
    </row>
    <row r="129" spans="1:13" ht="16.5">
      <c r="A129" s="685"/>
      <c r="B129" s="338" t="s">
        <v>1995</v>
      </c>
      <c r="C129" s="339" t="s">
        <v>2001</v>
      </c>
      <c r="D129" s="348">
        <v>0</v>
      </c>
      <c r="E129" s="639">
        <v>0</v>
      </c>
      <c r="F129" s="348">
        <f t="shared" si="81"/>
        <v>0</v>
      </c>
      <c r="G129" s="639">
        <v>0</v>
      </c>
      <c r="H129" s="639">
        <v>0</v>
      </c>
      <c r="I129" s="348">
        <f t="shared" si="83"/>
        <v>0</v>
      </c>
      <c r="J129" s="348">
        <f t="shared" si="84"/>
        <v>0</v>
      </c>
      <c r="L129" s="579">
        <v>0</v>
      </c>
      <c r="M129" s="579">
        <f t="shared" si="85"/>
        <v>0</v>
      </c>
    </row>
    <row r="130" spans="1:13" ht="16.5">
      <c r="A130" s="685"/>
      <c r="B130" s="338" t="s">
        <v>1996</v>
      </c>
      <c r="C130" s="339" t="s">
        <v>2002</v>
      </c>
      <c r="D130" s="348">
        <v>6</v>
      </c>
      <c r="E130" s="639">
        <v>743</v>
      </c>
      <c r="F130" s="348">
        <f t="shared" si="81"/>
        <v>749</v>
      </c>
      <c r="G130" s="639">
        <v>744</v>
      </c>
      <c r="H130" s="639">
        <v>0</v>
      </c>
      <c r="I130" s="348">
        <f t="shared" si="83"/>
        <v>744</v>
      </c>
      <c r="J130" s="348">
        <f t="shared" si="84"/>
        <v>5</v>
      </c>
      <c r="L130" s="579">
        <v>6</v>
      </c>
      <c r="M130" s="579">
        <f t="shared" si="85"/>
        <v>0</v>
      </c>
    </row>
    <row r="131" spans="1:13" ht="16.5">
      <c r="A131" s="685"/>
      <c r="B131" s="338" t="s">
        <v>1997</v>
      </c>
      <c r="C131" s="339" t="s">
        <v>2003</v>
      </c>
      <c r="D131" s="348">
        <v>7</v>
      </c>
      <c r="E131" s="639">
        <v>2777</v>
      </c>
      <c r="F131" s="348">
        <f t="shared" si="81"/>
        <v>2784</v>
      </c>
      <c r="G131" s="639">
        <v>2777</v>
      </c>
      <c r="H131" s="639">
        <v>0</v>
      </c>
      <c r="I131" s="348">
        <f t="shared" si="83"/>
        <v>2777</v>
      </c>
      <c r="J131" s="348">
        <f t="shared" si="84"/>
        <v>7</v>
      </c>
      <c r="L131" s="579">
        <v>7</v>
      </c>
      <c r="M131" s="579">
        <f t="shared" si="85"/>
        <v>0</v>
      </c>
    </row>
    <row r="132" spans="1:13" ht="16.5">
      <c r="A132" s="685"/>
      <c r="B132" s="338" t="s">
        <v>511</v>
      </c>
      <c r="C132" s="339" t="s">
        <v>1945</v>
      </c>
      <c r="D132" s="348">
        <v>5</v>
      </c>
      <c r="E132" s="639">
        <v>1932</v>
      </c>
      <c r="F132" s="348">
        <f t="shared" si="81"/>
        <v>1937</v>
      </c>
      <c r="G132" s="639">
        <v>1932</v>
      </c>
      <c r="H132" s="639">
        <v>0</v>
      </c>
      <c r="I132" s="348">
        <f t="shared" si="83"/>
        <v>1932</v>
      </c>
      <c r="J132" s="348">
        <f t="shared" si="84"/>
        <v>5</v>
      </c>
      <c r="L132" s="579">
        <v>5</v>
      </c>
      <c r="M132" s="579">
        <f t="shared" si="85"/>
        <v>0</v>
      </c>
    </row>
    <row r="133" spans="1:13" ht="16.5">
      <c r="A133" s="685"/>
      <c r="B133" s="338" t="s">
        <v>512</v>
      </c>
      <c r="C133" s="339" t="s">
        <v>1946</v>
      </c>
      <c r="D133" s="348">
        <v>0</v>
      </c>
      <c r="E133" s="639">
        <v>6</v>
      </c>
      <c r="F133" s="348">
        <f t="shared" si="81"/>
        <v>6</v>
      </c>
      <c r="G133" s="639">
        <v>6</v>
      </c>
      <c r="H133" s="639">
        <v>0</v>
      </c>
      <c r="I133" s="348">
        <f t="shared" si="83"/>
        <v>6</v>
      </c>
      <c r="J133" s="348">
        <f t="shared" si="84"/>
        <v>0</v>
      </c>
      <c r="L133" s="579">
        <v>0</v>
      </c>
      <c r="M133" s="579">
        <f t="shared" si="85"/>
        <v>0</v>
      </c>
    </row>
    <row r="134" spans="1:13" ht="16.5">
      <c r="A134" s="685"/>
      <c r="B134" s="338" t="s">
        <v>513</v>
      </c>
      <c r="C134" s="339" t="s">
        <v>1947</v>
      </c>
      <c r="D134" s="348">
        <v>6</v>
      </c>
      <c r="E134" s="639">
        <v>2283</v>
      </c>
      <c r="F134" s="348">
        <f t="shared" si="81"/>
        <v>2289</v>
      </c>
      <c r="G134" s="639">
        <v>2284</v>
      </c>
      <c r="H134" s="639">
        <v>0</v>
      </c>
      <c r="I134" s="348">
        <f t="shared" si="83"/>
        <v>2284</v>
      </c>
      <c r="J134" s="348">
        <f t="shared" si="84"/>
        <v>5</v>
      </c>
      <c r="L134" s="579">
        <v>6</v>
      </c>
      <c r="M134" s="579">
        <f t="shared" si="85"/>
        <v>0</v>
      </c>
    </row>
    <row r="135" spans="1:13" ht="16.5">
      <c r="A135" s="685"/>
      <c r="B135" s="338" t="s">
        <v>514</v>
      </c>
      <c r="C135" s="339" t="s">
        <v>2004</v>
      </c>
      <c r="D135" s="348">
        <v>5</v>
      </c>
      <c r="E135" s="639">
        <v>1227</v>
      </c>
      <c r="F135" s="348">
        <f t="shared" si="81"/>
        <v>1232</v>
      </c>
      <c r="G135" s="639">
        <v>1228</v>
      </c>
      <c r="H135" s="639">
        <v>0</v>
      </c>
      <c r="I135" s="348">
        <f t="shared" si="83"/>
        <v>1228</v>
      </c>
      <c r="J135" s="348">
        <f t="shared" si="84"/>
        <v>4</v>
      </c>
      <c r="L135" s="579">
        <v>5</v>
      </c>
      <c r="M135" s="579">
        <f t="shared" si="85"/>
        <v>0</v>
      </c>
    </row>
    <row r="136" spans="1:13" ht="16.5">
      <c r="A136" s="685"/>
      <c r="B136" s="338" t="s">
        <v>2005</v>
      </c>
      <c r="C136" s="339" t="s">
        <v>2008</v>
      </c>
      <c r="D136" s="348">
        <v>0</v>
      </c>
      <c r="E136" s="639">
        <v>279</v>
      </c>
      <c r="F136" s="348">
        <f t="shared" si="81"/>
        <v>279</v>
      </c>
      <c r="G136" s="639">
        <v>279</v>
      </c>
      <c r="H136" s="639">
        <v>0</v>
      </c>
      <c r="I136" s="348">
        <f t="shared" si="83"/>
        <v>279</v>
      </c>
      <c r="J136" s="348">
        <f t="shared" si="84"/>
        <v>0</v>
      </c>
      <c r="L136" s="579">
        <v>0</v>
      </c>
      <c r="M136" s="579">
        <f t="shared" si="85"/>
        <v>0</v>
      </c>
    </row>
    <row r="137" spans="1:13" ht="16.5">
      <c r="A137" s="685"/>
      <c r="B137" s="338" t="s">
        <v>2006</v>
      </c>
      <c r="C137" s="339" t="s">
        <v>2007</v>
      </c>
      <c r="D137" s="348">
        <v>0</v>
      </c>
      <c r="E137" s="639">
        <v>279</v>
      </c>
      <c r="F137" s="348">
        <f t="shared" si="81"/>
        <v>279</v>
      </c>
      <c r="G137" s="639">
        <v>279</v>
      </c>
      <c r="H137" s="639">
        <v>0</v>
      </c>
      <c r="I137" s="348">
        <f t="shared" si="83"/>
        <v>279</v>
      </c>
      <c r="J137" s="348">
        <f t="shared" si="84"/>
        <v>0</v>
      </c>
      <c r="L137" s="579">
        <v>0</v>
      </c>
      <c r="M137" s="579">
        <f t="shared" si="85"/>
        <v>0</v>
      </c>
    </row>
    <row r="138" spans="1:13" ht="16.5">
      <c r="A138" s="685"/>
      <c r="B138" s="338" t="s">
        <v>515</v>
      </c>
      <c r="C138" s="339" t="s">
        <v>2009</v>
      </c>
      <c r="D138" s="348">
        <v>0</v>
      </c>
      <c r="E138" s="639">
        <v>0</v>
      </c>
      <c r="F138" s="348">
        <f t="shared" si="81"/>
        <v>0</v>
      </c>
      <c r="G138" s="639">
        <v>0</v>
      </c>
      <c r="H138" s="639">
        <v>0</v>
      </c>
      <c r="I138" s="348">
        <f t="shared" si="83"/>
        <v>0</v>
      </c>
      <c r="J138" s="348">
        <f t="shared" si="84"/>
        <v>0</v>
      </c>
      <c r="L138" s="579">
        <v>0</v>
      </c>
      <c r="M138" s="579">
        <f t="shared" si="85"/>
        <v>0</v>
      </c>
    </row>
    <row r="139" spans="1:13" ht="16.5">
      <c r="A139" s="685"/>
      <c r="B139" s="338" t="s">
        <v>516</v>
      </c>
      <c r="C139" s="339" t="s">
        <v>2010</v>
      </c>
      <c r="D139" s="348">
        <v>0</v>
      </c>
      <c r="E139" s="639">
        <v>0</v>
      </c>
      <c r="F139" s="348">
        <f t="shared" si="81"/>
        <v>0</v>
      </c>
      <c r="G139" s="639">
        <v>0</v>
      </c>
      <c r="H139" s="639">
        <v>0</v>
      </c>
      <c r="I139" s="348">
        <f t="shared" si="83"/>
        <v>0</v>
      </c>
      <c r="J139" s="348">
        <f t="shared" si="84"/>
        <v>0</v>
      </c>
      <c r="L139" s="579">
        <v>0</v>
      </c>
      <c r="M139" s="579">
        <f t="shared" si="85"/>
        <v>0</v>
      </c>
    </row>
    <row r="140" spans="1:13" ht="16.5">
      <c r="A140" s="685"/>
      <c r="B140" s="338" t="s">
        <v>517</v>
      </c>
      <c r="C140" s="339" t="s">
        <v>2011</v>
      </c>
      <c r="D140" s="348">
        <v>0</v>
      </c>
      <c r="E140" s="639">
        <v>6</v>
      </c>
      <c r="F140" s="348">
        <f t="shared" si="81"/>
        <v>6</v>
      </c>
      <c r="G140" s="639">
        <v>6</v>
      </c>
      <c r="H140" s="639">
        <v>0</v>
      </c>
      <c r="I140" s="348">
        <f t="shared" si="83"/>
        <v>6</v>
      </c>
      <c r="J140" s="348">
        <f t="shared" si="84"/>
        <v>0</v>
      </c>
      <c r="L140" s="579">
        <v>0</v>
      </c>
      <c r="M140" s="579">
        <f t="shared" si="85"/>
        <v>0</v>
      </c>
    </row>
    <row r="141" spans="1:13" ht="33">
      <c r="A141" s="685"/>
      <c r="B141" s="338" t="s">
        <v>518</v>
      </c>
      <c r="C141" s="339" t="s">
        <v>2012</v>
      </c>
      <c r="D141" s="348">
        <v>0</v>
      </c>
      <c r="E141" s="639">
        <v>0</v>
      </c>
      <c r="F141" s="348">
        <f t="shared" si="81"/>
        <v>0</v>
      </c>
      <c r="G141" s="639">
        <v>0</v>
      </c>
      <c r="H141" s="639">
        <v>0</v>
      </c>
      <c r="I141" s="348">
        <f t="shared" si="83"/>
        <v>0</v>
      </c>
      <c r="J141" s="348">
        <f t="shared" si="84"/>
        <v>0</v>
      </c>
      <c r="L141" s="579">
        <v>0</v>
      </c>
      <c r="M141" s="579">
        <f t="shared" si="85"/>
        <v>0</v>
      </c>
    </row>
    <row r="142" spans="1:13" ht="16.5">
      <c r="A142" s="685"/>
      <c r="B142" s="338" t="s">
        <v>2017</v>
      </c>
      <c r="C142" s="339" t="s">
        <v>2013</v>
      </c>
      <c r="D142" s="348">
        <v>0</v>
      </c>
      <c r="E142" s="639">
        <v>0</v>
      </c>
      <c r="F142" s="348">
        <f t="shared" si="81"/>
        <v>0</v>
      </c>
      <c r="G142" s="639">
        <v>0</v>
      </c>
      <c r="H142" s="639">
        <v>0</v>
      </c>
      <c r="I142" s="348">
        <f t="shared" si="83"/>
        <v>0</v>
      </c>
      <c r="J142" s="348">
        <f t="shared" si="84"/>
        <v>0</v>
      </c>
      <c r="L142" s="579">
        <v>0</v>
      </c>
      <c r="M142" s="579">
        <f t="shared" si="85"/>
        <v>0</v>
      </c>
    </row>
    <row r="143" spans="1:13" ht="16.5">
      <c r="A143" s="685"/>
      <c r="B143" s="338" t="s">
        <v>2018</v>
      </c>
      <c r="C143" s="339" t="s">
        <v>1948</v>
      </c>
      <c r="D143" s="348">
        <v>5</v>
      </c>
      <c r="E143" s="639">
        <v>387</v>
      </c>
      <c r="F143" s="348">
        <f t="shared" si="81"/>
        <v>392</v>
      </c>
      <c r="G143" s="639">
        <v>387</v>
      </c>
      <c r="H143" s="639">
        <v>0</v>
      </c>
      <c r="I143" s="348">
        <f t="shared" si="83"/>
        <v>387</v>
      </c>
      <c r="J143" s="348">
        <f t="shared" si="84"/>
        <v>5</v>
      </c>
      <c r="L143" s="579">
        <v>5</v>
      </c>
      <c r="M143" s="579">
        <f t="shared" si="85"/>
        <v>0</v>
      </c>
    </row>
    <row r="144" spans="1:13" ht="16.5">
      <c r="A144" s="685"/>
      <c r="B144" s="338" t="s">
        <v>2019</v>
      </c>
      <c r="C144" s="339" t="s">
        <v>2014</v>
      </c>
      <c r="D144" s="348">
        <v>4</v>
      </c>
      <c r="E144" s="639">
        <v>1838</v>
      </c>
      <c r="F144" s="348">
        <f t="shared" si="81"/>
        <v>1842</v>
      </c>
      <c r="G144" s="639">
        <v>1838</v>
      </c>
      <c r="H144" s="639">
        <v>0</v>
      </c>
      <c r="I144" s="348">
        <f t="shared" si="83"/>
        <v>1838</v>
      </c>
      <c r="J144" s="348">
        <f t="shared" si="84"/>
        <v>4</v>
      </c>
      <c r="L144" s="579">
        <v>4</v>
      </c>
      <c r="M144" s="579">
        <f t="shared" si="85"/>
        <v>0</v>
      </c>
    </row>
    <row r="145" spans="1:13" ht="16.5">
      <c r="A145" s="685"/>
      <c r="B145" s="338" t="s">
        <v>2020</v>
      </c>
      <c r="C145" s="339" t="s">
        <v>2015</v>
      </c>
      <c r="D145" s="348">
        <v>0</v>
      </c>
      <c r="E145" s="639">
        <v>0</v>
      </c>
      <c r="F145" s="348">
        <f t="shared" si="81"/>
        <v>0</v>
      </c>
      <c r="G145" s="639">
        <v>0</v>
      </c>
      <c r="H145" s="639">
        <v>0</v>
      </c>
      <c r="I145" s="348">
        <f t="shared" si="83"/>
        <v>0</v>
      </c>
      <c r="J145" s="348">
        <f t="shared" si="84"/>
        <v>0</v>
      </c>
      <c r="L145" s="579">
        <v>0</v>
      </c>
      <c r="M145" s="579">
        <f t="shared" si="85"/>
        <v>0</v>
      </c>
    </row>
    <row r="146" spans="1:13" ht="16.5">
      <c r="A146" s="685"/>
      <c r="B146" s="338" t="s">
        <v>2021</v>
      </c>
      <c r="C146" s="339" t="s">
        <v>2016</v>
      </c>
      <c r="D146" s="348">
        <v>0</v>
      </c>
      <c r="E146" s="639">
        <v>56</v>
      </c>
      <c r="F146" s="348">
        <f t="shared" si="81"/>
        <v>56</v>
      </c>
      <c r="G146" s="639">
        <v>56</v>
      </c>
      <c r="H146" s="639">
        <v>0</v>
      </c>
      <c r="I146" s="348">
        <f t="shared" si="83"/>
        <v>56</v>
      </c>
      <c r="J146" s="348">
        <f t="shared" si="84"/>
        <v>0</v>
      </c>
      <c r="L146" s="579">
        <v>0</v>
      </c>
      <c r="M146" s="579">
        <f t="shared" si="85"/>
        <v>0</v>
      </c>
    </row>
    <row r="147" spans="1:13" ht="16.5">
      <c r="A147" s="685"/>
      <c r="B147" s="338" t="s">
        <v>519</v>
      </c>
      <c r="C147" s="339" t="s">
        <v>2022</v>
      </c>
      <c r="D147" s="348">
        <v>0</v>
      </c>
      <c r="E147" s="639">
        <v>0</v>
      </c>
      <c r="F147" s="348">
        <f t="shared" si="81"/>
        <v>0</v>
      </c>
      <c r="G147" s="639">
        <v>0</v>
      </c>
      <c r="H147" s="639">
        <v>0</v>
      </c>
      <c r="I147" s="348">
        <f t="shared" si="83"/>
        <v>0</v>
      </c>
      <c r="J147" s="348">
        <f t="shared" si="84"/>
        <v>0</v>
      </c>
      <c r="L147" s="579">
        <v>0</v>
      </c>
      <c r="M147" s="579">
        <f t="shared" si="85"/>
        <v>0</v>
      </c>
    </row>
    <row r="148" spans="1:13" ht="16.5">
      <c r="A148" s="685"/>
      <c r="B148" s="338" t="s">
        <v>520</v>
      </c>
      <c r="C148" s="339" t="s">
        <v>1949</v>
      </c>
      <c r="D148" s="348">
        <v>4</v>
      </c>
      <c r="E148" s="639">
        <v>23</v>
      </c>
      <c r="F148" s="348">
        <f t="shared" si="81"/>
        <v>27</v>
      </c>
      <c r="G148" s="639">
        <v>23</v>
      </c>
      <c r="H148" s="639">
        <v>0</v>
      </c>
      <c r="I148" s="348">
        <f t="shared" si="83"/>
        <v>23</v>
      </c>
      <c r="J148" s="348">
        <f t="shared" si="84"/>
        <v>4</v>
      </c>
      <c r="L148" s="579">
        <v>4</v>
      </c>
      <c r="M148" s="579">
        <f t="shared" si="85"/>
        <v>0</v>
      </c>
    </row>
    <row r="149" spans="1:13" ht="16.5">
      <c r="A149" s="685"/>
      <c r="B149" s="338" t="s">
        <v>1980</v>
      </c>
      <c r="C149" s="339" t="s">
        <v>2023</v>
      </c>
      <c r="D149" s="348">
        <v>0</v>
      </c>
      <c r="E149" s="639">
        <v>0</v>
      </c>
      <c r="F149" s="348">
        <f t="shared" si="81"/>
        <v>0</v>
      </c>
      <c r="G149" s="639">
        <v>0</v>
      </c>
      <c r="H149" s="639">
        <v>0</v>
      </c>
      <c r="I149" s="348">
        <f t="shared" si="83"/>
        <v>0</v>
      </c>
      <c r="J149" s="348">
        <f t="shared" si="84"/>
        <v>0</v>
      </c>
      <c r="L149" s="579">
        <v>0</v>
      </c>
      <c r="M149" s="579">
        <f t="shared" si="85"/>
        <v>0</v>
      </c>
    </row>
    <row r="150" spans="1:13" ht="16.5">
      <c r="A150" s="685"/>
      <c r="B150" s="338" t="s">
        <v>2024</v>
      </c>
      <c r="C150" s="339" t="s">
        <v>1950</v>
      </c>
      <c r="D150" s="348">
        <v>0</v>
      </c>
      <c r="E150" s="639">
        <v>2502</v>
      </c>
      <c r="F150" s="348">
        <f t="shared" si="81"/>
        <v>2502</v>
      </c>
      <c r="G150" s="639">
        <v>2502</v>
      </c>
      <c r="H150" s="639">
        <v>0</v>
      </c>
      <c r="I150" s="348">
        <f t="shared" si="83"/>
        <v>2502</v>
      </c>
      <c r="J150" s="348">
        <f t="shared" si="84"/>
        <v>0</v>
      </c>
      <c r="L150" s="579">
        <v>0</v>
      </c>
      <c r="M150" s="579">
        <f t="shared" si="85"/>
        <v>0</v>
      </c>
    </row>
    <row r="151" spans="1:13">
      <c r="A151" s="347"/>
      <c r="B151" s="343">
        <v>0</v>
      </c>
      <c r="C151" s="343"/>
      <c r="D151" s="350"/>
      <c r="E151" s="350"/>
      <c r="F151" s="348"/>
      <c r="G151" s="350"/>
      <c r="H151" s="350"/>
      <c r="I151" s="350"/>
      <c r="J151" s="350"/>
    </row>
    <row r="152" spans="1:13" ht="16.5">
      <c r="A152" s="686" t="s">
        <v>1117</v>
      </c>
      <c r="B152" s="340" t="s">
        <v>504</v>
      </c>
      <c r="C152" s="341" t="s">
        <v>1983</v>
      </c>
      <c r="D152" s="351">
        <v>1</v>
      </c>
      <c r="E152" s="351">
        <v>6814</v>
      </c>
      <c r="F152" s="348">
        <f t="shared" si="81"/>
        <v>6815</v>
      </c>
      <c r="G152" s="351">
        <v>4763</v>
      </c>
      <c r="H152" s="351">
        <v>2051</v>
      </c>
      <c r="I152" s="348">
        <f>G152+H152</f>
        <v>6814</v>
      </c>
      <c r="J152" s="348">
        <f>F152-I152</f>
        <v>1</v>
      </c>
      <c r="L152" s="579">
        <v>1</v>
      </c>
      <c r="M152" s="579">
        <f>D152-L152</f>
        <v>0</v>
      </c>
    </row>
    <row r="153" spans="1:13" ht="16.5">
      <c r="A153" s="686"/>
      <c r="B153" s="340" t="s">
        <v>505</v>
      </c>
      <c r="C153" s="341" t="s">
        <v>1943</v>
      </c>
      <c r="D153" s="351">
        <v>0</v>
      </c>
      <c r="E153" s="351">
        <v>17591</v>
      </c>
      <c r="F153" s="348">
        <f t="shared" si="81"/>
        <v>17591</v>
      </c>
      <c r="G153" s="351">
        <v>13732</v>
      </c>
      <c r="H153" s="351">
        <v>3859</v>
      </c>
      <c r="I153" s="348">
        <f t="shared" ref="I153:I186" si="86">G153+H153</f>
        <v>17591</v>
      </c>
      <c r="J153" s="348">
        <f t="shared" ref="J153:J186" si="87">F153-I153</f>
        <v>0</v>
      </c>
      <c r="L153" s="579">
        <v>0</v>
      </c>
      <c r="M153" s="579">
        <f t="shared" ref="M153:M186" si="88">D153-L153</f>
        <v>0</v>
      </c>
    </row>
    <row r="154" spans="1:13" ht="16.5">
      <c r="A154" s="686"/>
      <c r="B154" s="340" t="s">
        <v>506</v>
      </c>
      <c r="C154" s="341" t="s">
        <v>1984</v>
      </c>
      <c r="D154" s="351">
        <v>0</v>
      </c>
      <c r="E154" s="351">
        <v>0</v>
      </c>
      <c r="F154" s="348">
        <f t="shared" si="81"/>
        <v>0</v>
      </c>
      <c r="G154" s="351">
        <v>0</v>
      </c>
      <c r="H154" s="351">
        <v>0</v>
      </c>
      <c r="I154" s="348">
        <f t="shared" si="86"/>
        <v>0</v>
      </c>
      <c r="J154" s="348">
        <f t="shared" si="87"/>
        <v>0</v>
      </c>
      <c r="L154" s="579">
        <v>0</v>
      </c>
      <c r="M154" s="579">
        <f t="shared" si="88"/>
        <v>0</v>
      </c>
    </row>
    <row r="155" spans="1:13" ht="16.5">
      <c r="A155" s="686"/>
      <c r="B155" s="340" t="s">
        <v>1981</v>
      </c>
      <c r="C155" s="341" t="s">
        <v>1985</v>
      </c>
      <c r="D155" s="351">
        <v>0</v>
      </c>
      <c r="E155" s="351">
        <v>1230</v>
      </c>
      <c r="F155" s="348">
        <f t="shared" si="81"/>
        <v>1230</v>
      </c>
      <c r="G155" s="351">
        <v>880</v>
      </c>
      <c r="H155" s="351">
        <v>350</v>
      </c>
      <c r="I155" s="348">
        <f t="shared" si="86"/>
        <v>1230</v>
      </c>
      <c r="J155" s="348">
        <f t="shared" si="87"/>
        <v>0</v>
      </c>
      <c r="L155" s="579">
        <v>0</v>
      </c>
      <c r="M155" s="579">
        <f t="shared" si="88"/>
        <v>0</v>
      </c>
    </row>
    <row r="156" spans="1:13" ht="16.5">
      <c r="A156" s="686"/>
      <c r="B156" s="340" t="s">
        <v>1982</v>
      </c>
      <c r="C156" s="341" t="s">
        <v>1986</v>
      </c>
      <c r="D156" s="351">
        <v>1</v>
      </c>
      <c r="E156" s="351">
        <v>32</v>
      </c>
      <c r="F156" s="348">
        <f t="shared" si="81"/>
        <v>33</v>
      </c>
      <c r="G156" s="351">
        <v>32</v>
      </c>
      <c r="H156" s="351">
        <v>0</v>
      </c>
      <c r="I156" s="348">
        <f t="shared" si="86"/>
        <v>32</v>
      </c>
      <c r="J156" s="348">
        <f t="shared" si="87"/>
        <v>1</v>
      </c>
      <c r="L156" s="579">
        <v>1</v>
      </c>
      <c r="M156" s="579">
        <f t="shared" si="88"/>
        <v>0</v>
      </c>
    </row>
    <row r="157" spans="1:13" ht="16.5">
      <c r="A157" s="686"/>
      <c r="B157" s="340" t="s">
        <v>507</v>
      </c>
      <c r="C157" s="341" t="s">
        <v>1993</v>
      </c>
      <c r="D157" s="351">
        <v>0</v>
      </c>
      <c r="E157" s="351">
        <v>33</v>
      </c>
      <c r="F157" s="348">
        <f t="shared" si="81"/>
        <v>33</v>
      </c>
      <c r="G157" s="351">
        <v>20</v>
      </c>
      <c r="H157" s="351">
        <v>13</v>
      </c>
      <c r="I157" s="348">
        <f t="shared" si="86"/>
        <v>33</v>
      </c>
      <c r="J157" s="348">
        <f t="shared" si="87"/>
        <v>0</v>
      </c>
      <c r="L157" s="579">
        <v>0</v>
      </c>
      <c r="M157" s="579">
        <f t="shared" si="88"/>
        <v>0</v>
      </c>
    </row>
    <row r="158" spans="1:13" ht="16.5">
      <c r="A158" s="686"/>
      <c r="B158" s="340" t="s">
        <v>508</v>
      </c>
      <c r="C158" s="341" t="s">
        <v>1944</v>
      </c>
      <c r="D158" s="351">
        <v>0</v>
      </c>
      <c r="E158" s="351">
        <v>6</v>
      </c>
      <c r="F158" s="348">
        <f t="shared" si="81"/>
        <v>6</v>
      </c>
      <c r="G158" s="351">
        <v>3</v>
      </c>
      <c r="H158" s="351">
        <v>3</v>
      </c>
      <c r="I158" s="348">
        <f t="shared" si="86"/>
        <v>6</v>
      </c>
      <c r="J158" s="348">
        <f t="shared" si="87"/>
        <v>0</v>
      </c>
      <c r="L158" s="579">
        <v>0</v>
      </c>
      <c r="M158" s="579">
        <f t="shared" si="88"/>
        <v>0</v>
      </c>
    </row>
    <row r="159" spans="1:13" ht="16.5">
      <c r="A159" s="686"/>
      <c r="B159" s="340" t="s">
        <v>1987</v>
      </c>
      <c r="C159" s="341" t="s">
        <v>1992</v>
      </c>
      <c r="D159" s="351">
        <v>0</v>
      </c>
      <c r="E159" s="351">
        <v>0</v>
      </c>
      <c r="F159" s="348">
        <f t="shared" si="81"/>
        <v>0</v>
      </c>
      <c r="G159" s="351">
        <v>0</v>
      </c>
      <c r="H159" s="351">
        <v>0</v>
      </c>
      <c r="I159" s="348">
        <f t="shared" si="86"/>
        <v>0</v>
      </c>
      <c r="J159" s="348">
        <f t="shared" si="87"/>
        <v>0</v>
      </c>
      <c r="L159" s="579">
        <v>0</v>
      </c>
      <c r="M159" s="579">
        <f t="shared" si="88"/>
        <v>0</v>
      </c>
    </row>
    <row r="160" spans="1:13" ht="16.5">
      <c r="A160" s="686"/>
      <c r="B160" s="340" t="s">
        <v>1988</v>
      </c>
      <c r="C160" s="341" t="s">
        <v>1991</v>
      </c>
      <c r="D160" s="351">
        <v>0</v>
      </c>
      <c r="E160" s="351">
        <v>83</v>
      </c>
      <c r="F160" s="348">
        <f t="shared" si="81"/>
        <v>83</v>
      </c>
      <c r="G160" s="351">
        <v>83</v>
      </c>
      <c r="H160" s="351">
        <v>0</v>
      </c>
      <c r="I160" s="348">
        <f t="shared" si="86"/>
        <v>83</v>
      </c>
      <c r="J160" s="348">
        <f t="shared" si="87"/>
        <v>0</v>
      </c>
      <c r="L160" s="579">
        <v>0</v>
      </c>
      <c r="M160" s="579">
        <f t="shared" si="88"/>
        <v>0</v>
      </c>
    </row>
    <row r="161" spans="1:13" ht="16.5">
      <c r="A161" s="686"/>
      <c r="B161" s="340" t="s">
        <v>1989</v>
      </c>
      <c r="C161" s="341" t="s">
        <v>1990</v>
      </c>
      <c r="D161" s="351">
        <v>0</v>
      </c>
      <c r="E161" s="351">
        <v>167</v>
      </c>
      <c r="F161" s="348">
        <f t="shared" si="81"/>
        <v>167</v>
      </c>
      <c r="G161" s="351">
        <v>167</v>
      </c>
      <c r="H161" s="351">
        <v>0</v>
      </c>
      <c r="I161" s="348">
        <f t="shared" si="86"/>
        <v>167</v>
      </c>
      <c r="J161" s="348">
        <f t="shared" si="87"/>
        <v>0</v>
      </c>
      <c r="L161" s="579">
        <v>0</v>
      </c>
      <c r="M161" s="579">
        <f t="shared" si="88"/>
        <v>0</v>
      </c>
    </row>
    <row r="162" spans="1:13" ht="16.5">
      <c r="A162" s="686"/>
      <c r="B162" s="340" t="s">
        <v>509</v>
      </c>
      <c r="C162" s="341" t="s">
        <v>1998</v>
      </c>
      <c r="D162" s="351">
        <v>0</v>
      </c>
      <c r="E162" s="351">
        <v>1060</v>
      </c>
      <c r="F162" s="348">
        <f t="shared" si="81"/>
        <v>1060</v>
      </c>
      <c r="G162" s="351">
        <v>823</v>
      </c>
      <c r="H162" s="351">
        <v>237</v>
      </c>
      <c r="I162" s="348">
        <f t="shared" si="86"/>
        <v>1060</v>
      </c>
      <c r="J162" s="348">
        <f t="shared" si="87"/>
        <v>0</v>
      </c>
      <c r="L162" s="579">
        <v>0</v>
      </c>
      <c r="M162" s="579">
        <f t="shared" si="88"/>
        <v>0</v>
      </c>
    </row>
    <row r="163" spans="1:13" ht="16.5">
      <c r="A163" s="686"/>
      <c r="B163" s="340" t="s">
        <v>510</v>
      </c>
      <c r="C163" s="341" t="s">
        <v>1999</v>
      </c>
      <c r="D163" s="351">
        <v>0</v>
      </c>
      <c r="E163" s="351">
        <v>114</v>
      </c>
      <c r="F163" s="348">
        <f t="shared" si="81"/>
        <v>114</v>
      </c>
      <c r="G163" s="351">
        <v>74</v>
      </c>
      <c r="H163" s="351">
        <v>40</v>
      </c>
      <c r="I163" s="348">
        <f t="shared" si="86"/>
        <v>114</v>
      </c>
      <c r="J163" s="348">
        <f t="shared" si="87"/>
        <v>0</v>
      </c>
      <c r="L163" s="579">
        <v>0</v>
      </c>
      <c r="M163" s="579">
        <f t="shared" si="88"/>
        <v>0</v>
      </c>
    </row>
    <row r="164" spans="1:13" ht="16.5">
      <c r="A164" s="686"/>
      <c r="B164" s="340" t="s">
        <v>1994</v>
      </c>
      <c r="C164" s="341" t="s">
        <v>2000</v>
      </c>
      <c r="D164" s="351">
        <v>0</v>
      </c>
      <c r="E164" s="351">
        <v>161</v>
      </c>
      <c r="F164" s="348">
        <f t="shared" si="81"/>
        <v>161</v>
      </c>
      <c r="G164" s="351">
        <v>100</v>
      </c>
      <c r="H164" s="351">
        <v>61</v>
      </c>
      <c r="I164" s="348">
        <f t="shared" si="86"/>
        <v>161</v>
      </c>
      <c r="J164" s="348">
        <f t="shared" si="87"/>
        <v>0</v>
      </c>
      <c r="L164" s="579">
        <v>0</v>
      </c>
      <c r="M164" s="579">
        <f t="shared" si="88"/>
        <v>0</v>
      </c>
    </row>
    <row r="165" spans="1:13" ht="16.5">
      <c r="A165" s="686"/>
      <c r="B165" s="340" t="s">
        <v>1995</v>
      </c>
      <c r="C165" s="341" t="s">
        <v>2001</v>
      </c>
      <c r="D165" s="351">
        <v>0</v>
      </c>
      <c r="E165" s="351">
        <v>0</v>
      </c>
      <c r="F165" s="348">
        <f t="shared" si="81"/>
        <v>0</v>
      </c>
      <c r="G165" s="351">
        <v>0</v>
      </c>
      <c r="H165" s="351">
        <v>0</v>
      </c>
      <c r="I165" s="348">
        <f t="shared" si="86"/>
        <v>0</v>
      </c>
      <c r="J165" s="348">
        <f t="shared" si="87"/>
        <v>0</v>
      </c>
      <c r="L165" s="579">
        <v>0</v>
      </c>
      <c r="M165" s="579">
        <f t="shared" si="88"/>
        <v>0</v>
      </c>
    </row>
    <row r="166" spans="1:13" ht="16.5">
      <c r="A166" s="686"/>
      <c r="B166" s="340" t="s">
        <v>1996</v>
      </c>
      <c r="C166" s="341" t="s">
        <v>2002</v>
      </c>
      <c r="D166" s="351">
        <v>0</v>
      </c>
      <c r="E166" s="351">
        <v>182</v>
      </c>
      <c r="F166" s="348">
        <f t="shared" si="81"/>
        <v>182</v>
      </c>
      <c r="G166" s="351">
        <v>102</v>
      </c>
      <c r="H166" s="351">
        <v>80</v>
      </c>
      <c r="I166" s="348">
        <f t="shared" si="86"/>
        <v>182</v>
      </c>
      <c r="J166" s="348">
        <f t="shared" si="87"/>
        <v>0</v>
      </c>
      <c r="L166" s="579">
        <v>0</v>
      </c>
      <c r="M166" s="579">
        <f t="shared" si="88"/>
        <v>0</v>
      </c>
    </row>
    <row r="167" spans="1:13" ht="16.5">
      <c r="A167" s="686"/>
      <c r="B167" s="340" t="s">
        <v>1997</v>
      </c>
      <c r="C167" s="341" t="s">
        <v>2003</v>
      </c>
      <c r="D167" s="351">
        <v>0</v>
      </c>
      <c r="E167" s="351">
        <v>167</v>
      </c>
      <c r="F167" s="348">
        <f t="shared" si="81"/>
        <v>167</v>
      </c>
      <c r="G167" s="351">
        <v>167</v>
      </c>
      <c r="H167" s="351">
        <v>0</v>
      </c>
      <c r="I167" s="348">
        <f t="shared" si="86"/>
        <v>167</v>
      </c>
      <c r="J167" s="348">
        <f t="shared" si="87"/>
        <v>0</v>
      </c>
      <c r="L167" s="579">
        <v>0</v>
      </c>
      <c r="M167" s="579">
        <f t="shared" si="88"/>
        <v>0</v>
      </c>
    </row>
    <row r="168" spans="1:13" ht="16.5">
      <c r="A168" s="686"/>
      <c r="B168" s="340" t="s">
        <v>511</v>
      </c>
      <c r="C168" s="341" t="s">
        <v>1945</v>
      </c>
      <c r="D168" s="351">
        <v>0</v>
      </c>
      <c r="E168" s="351">
        <v>2183</v>
      </c>
      <c r="F168" s="348">
        <f t="shared" si="81"/>
        <v>2183</v>
      </c>
      <c r="G168" s="351">
        <v>1876</v>
      </c>
      <c r="H168" s="351">
        <v>307</v>
      </c>
      <c r="I168" s="348">
        <f t="shared" si="86"/>
        <v>2183</v>
      </c>
      <c r="J168" s="348">
        <f t="shared" si="87"/>
        <v>0</v>
      </c>
      <c r="L168" s="579">
        <v>0</v>
      </c>
      <c r="M168" s="579">
        <f t="shared" si="88"/>
        <v>0</v>
      </c>
    </row>
    <row r="169" spans="1:13" ht="16.5">
      <c r="A169" s="686"/>
      <c r="B169" s="340" t="s">
        <v>512</v>
      </c>
      <c r="C169" s="341" t="s">
        <v>1946</v>
      </c>
      <c r="D169" s="351">
        <v>0</v>
      </c>
      <c r="E169" s="351">
        <v>0</v>
      </c>
      <c r="F169" s="348">
        <f t="shared" si="81"/>
        <v>0</v>
      </c>
      <c r="G169" s="351">
        <v>0</v>
      </c>
      <c r="H169" s="351">
        <v>0</v>
      </c>
      <c r="I169" s="348">
        <f t="shared" si="86"/>
        <v>0</v>
      </c>
      <c r="J169" s="348">
        <f t="shared" si="87"/>
        <v>0</v>
      </c>
      <c r="L169" s="579">
        <v>0</v>
      </c>
      <c r="M169" s="579">
        <f t="shared" si="88"/>
        <v>0</v>
      </c>
    </row>
    <row r="170" spans="1:13" ht="16.5">
      <c r="A170" s="686"/>
      <c r="B170" s="340" t="s">
        <v>513</v>
      </c>
      <c r="C170" s="341" t="s">
        <v>1947</v>
      </c>
      <c r="D170" s="351">
        <v>0</v>
      </c>
      <c r="E170" s="351">
        <v>23</v>
      </c>
      <c r="F170" s="348">
        <f t="shared" si="81"/>
        <v>23</v>
      </c>
      <c r="G170" s="351">
        <v>14</v>
      </c>
      <c r="H170" s="351">
        <v>9</v>
      </c>
      <c r="I170" s="348">
        <f t="shared" si="86"/>
        <v>23</v>
      </c>
      <c r="J170" s="348">
        <f t="shared" si="87"/>
        <v>0</v>
      </c>
      <c r="L170" s="579">
        <v>0</v>
      </c>
      <c r="M170" s="579">
        <f t="shared" si="88"/>
        <v>0</v>
      </c>
    </row>
    <row r="171" spans="1:13" ht="16.5">
      <c r="A171" s="686"/>
      <c r="B171" s="340" t="s">
        <v>514</v>
      </c>
      <c r="C171" s="341" t="s">
        <v>2004</v>
      </c>
      <c r="D171" s="351">
        <v>0</v>
      </c>
      <c r="E171" s="351">
        <v>210</v>
      </c>
      <c r="F171" s="348">
        <f t="shared" si="81"/>
        <v>210</v>
      </c>
      <c r="G171" s="351">
        <v>206</v>
      </c>
      <c r="H171" s="351">
        <v>4</v>
      </c>
      <c r="I171" s="348">
        <f t="shared" si="86"/>
        <v>210</v>
      </c>
      <c r="J171" s="348">
        <f t="shared" si="87"/>
        <v>0</v>
      </c>
      <c r="L171" s="579">
        <v>0</v>
      </c>
      <c r="M171" s="579">
        <f t="shared" si="88"/>
        <v>0</v>
      </c>
    </row>
    <row r="172" spans="1:13" ht="16.5">
      <c r="A172" s="686"/>
      <c r="B172" s="340" t="s">
        <v>2005</v>
      </c>
      <c r="C172" s="341" t="s">
        <v>2008</v>
      </c>
      <c r="D172" s="351">
        <v>0</v>
      </c>
      <c r="E172" s="351">
        <v>0</v>
      </c>
      <c r="F172" s="348">
        <f t="shared" si="81"/>
        <v>0</v>
      </c>
      <c r="G172" s="351">
        <v>0</v>
      </c>
      <c r="H172" s="351">
        <v>0</v>
      </c>
      <c r="I172" s="348">
        <f t="shared" si="86"/>
        <v>0</v>
      </c>
      <c r="J172" s="348">
        <f t="shared" si="87"/>
        <v>0</v>
      </c>
      <c r="L172" s="579">
        <v>0</v>
      </c>
      <c r="M172" s="579">
        <f t="shared" si="88"/>
        <v>0</v>
      </c>
    </row>
    <row r="173" spans="1:13" ht="16.5">
      <c r="A173" s="686"/>
      <c r="B173" s="340" t="s">
        <v>2006</v>
      </c>
      <c r="C173" s="341" t="s">
        <v>2007</v>
      </c>
      <c r="D173" s="351">
        <v>0</v>
      </c>
      <c r="E173" s="351">
        <v>0</v>
      </c>
      <c r="F173" s="348">
        <f t="shared" ref="F173:F236" si="89">D173+E173</f>
        <v>0</v>
      </c>
      <c r="G173" s="351">
        <v>0</v>
      </c>
      <c r="H173" s="351">
        <v>0</v>
      </c>
      <c r="I173" s="348">
        <f t="shared" si="86"/>
        <v>0</v>
      </c>
      <c r="J173" s="348">
        <f t="shared" si="87"/>
        <v>0</v>
      </c>
      <c r="L173" s="579">
        <v>0</v>
      </c>
      <c r="M173" s="579">
        <f t="shared" si="88"/>
        <v>0</v>
      </c>
    </row>
    <row r="174" spans="1:13" ht="16.5">
      <c r="A174" s="686"/>
      <c r="B174" s="340" t="s">
        <v>515</v>
      </c>
      <c r="C174" s="341" t="s">
        <v>2009</v>
      </c>
      <c r="D174" s="351">
        <v>0</v>
      </c>
      <c r="E174" s="351">
        <v>35</v>
      </c>
      <c r="F174" s="348">
        <f t="shared" si="89"/>
        <v>35</v>
      </c>
      <c r="G174" s="351">
        <v>22</v>
      </c>
      <c r="H174" s="351">
        <v>13</v>
      </c>
      <c r="I174" s="348">
        <f t="shared" si="86"/>
        <v>35</v>
      </c>
      <c r="J174" s="348">
        <f t="shared" si="87"/>
        <v>0</v>
      </c>
      <c r="L174" s="579">
        <v>0</v>
      </c>
      <c r="M174" s="579">
        <f t="shared" si="88"/>
        <v>0</v>
      </c>
    </row>
    <row r="175" spans="1:13" ht="16.5">
      <c r="A175" s="686"/>
      <c r="B175" s="340" t="s">
        <v>516</v>
      </c>
      <c r="C175" s="341" t="s">
        <v>2010</v>
      </c>
      <c r="D175" s="351">
        <v>0</v>
      </c>
      <c r="E175" s="351">
        <v>10</v>
      </c>
      <c r="F175" s="348">
        <f t="shared" si="89"/>
        <v>10</v>
      </c>
      <c r="G175" s="351">
        <v>6</v>
      </c>
      <c r="H175" s="351">
        <v>4</v>
      </c>
      <c r="I175" s="348">
        <f t="shared" si="86"/>
        <v>10</v>
      </c>
      <c r="J175" s="348">
        <f t="shared" si="87"/>
        <v>0</v>
      </c>
      <c r="L175" s="579">
        <v>0</v>
      </c>
      <c r="M175" s="579">
        <f t="shared" si="88"/>
        <v>0</v>
      </c>
    </row>
    <row r="176" spans="1:13" ht="16.5">
      <c r="A176" s="686"/>
      <c r="B176" s="340" t="s">
        <v>517</v>
      </c>
      <c r="C176" s="341" t="s">
        <v>2011</v>
      </c>
      <c r="D176" s="351">
        <v>0</v>
      </c>
      <c r="E176" s="351">
        <v>0</v>
      </c>
      <c r="F176" s="348">
        <f t="shared" si="89"/>
        <v>0</v>
      </c>
      <c r="G176" s="351">
        <v>0</v>
      </c>
      <c r="H176" s="351">
        <v>0</v>
      </c>
      <c r="I176" s="348">
        <f t="shared" si="86"/>
        <v>0</v>
      </c>
      <c r="J176" s="348">
        <f t="shared" si="87"/>
        <v>0</v>
      </c>
      <c r="L176" s="579">
        <v>0</v>
      </c>
      <c r="M176" s="579">
        <f t="shared" si="88"/>
        <v>0</v>
      </c>
    </row>
    <row r="177" spans="1:13" ht="33">
      <c r="A177" s="686"/>
      <c r="B177" s="340" t="s">
        <v>518</v>
      </c>
      <c r="C177" s="341" t="s">
        <v>2012</v>
      </c>
      <c r="D177" s="351">
        <v>0</v>
      </c>
      <c r="E177" s="351">
        <v>0</v>
      </c>
      <c r="F177" s="348">
        <f t="shared" si="89"/>
        <v>0</v>
      </c>
      <c r="G177" s="351">
        <v>0</v>
      </c>
      <c r="H177" s="351">
        <v>0</v>
      </c>
      <c r="I177" s="348">
        <f t="shared" si="86"/>
        <v>0</v>
      </c>
      <c r="J177" s="348">
        <f t="shared" si="87"/>
        <v>0</v>
      </c>
      <c r="L177" s="579">
        <v>0</v>
      </c>
      <c r="M177" s="579">
        <f t="shared" si="88"/>
        <v>0</v>
      </c>
    </row>
    <row r="178" spans="1:13" ht="16.5">
      <c r="A178" s="686"/>
      <c r="B178" s="340" t="s">
        <v>2017</v>
      </c>
      <c r="C178" s="341" t="s">
        <v>2013</v>
      </c>
      <c r="D178" s="351">
        <v>0</v>
      </c>
      <c r="E178" s="351">
        <v>0</v>
      </c>
      <c r="F178" s="348">
        <f t="shared" si="89"/>
        <v>0</v>
      </c>
      <c r="G178" s="351">
        <v>0</v>
      </c>
      <c r="H178" s="351">
        <v>0</v>
      </c>
      <c r="I178" s="348">
        <f t="shared" si="86"/>
        <v>0</v>
      </c>
      <c r="J178" s="348">
        <f t="shared" si="87"/>
        <v>0</v>
      </c>
      <c r="L178" s="579">
        <v>0</v>
      </c>
      <c r="M178" s="579">
        <f t="shared" si="88"/>
        <v>0</v>
      </c>
    </row>
    <row r="179" spans="1:13" ht="16.5">
      <c r="A179" s="686"/>
      <c r="B179" s="340" t="s">
        <v>2018</v>
      </c>
      <c r="C179" s="341" t="s">
        <v>1948</v>
      </c>
      <c r="D179" s="351">
        <v>0</v>
      </c>
      <c r="E179" s="351">
        <v>328</v>
      </c>
      <c r="F179" s="348">
        <f t="shared" si="89"/>
        <v>328</v>
      </c>
      <c r="G179" s="351">
        <v>266</v>
      </c>
      <c r="H179" s="351">
        <v>62</v>
      </c>
      <c r="I179" s="348">
        <f t="shared" si="86"/>
        <v>328</v>
      </c>
      <c r="J179" s="348">
        <f t="shared" si="87"/>
        <v>0</v>
      </c>
      <c r="L179" s="579">
        <v>0</v>
      </c>
      <c r="M179" s="579">
        <f t="shared" si="88"/>
        <v>0</v>
      </c>
    </row>
    <row r="180" spans="1:13" ht="16.5">
      <c r="A180" s="686"/>
      <c r="B180" s="340" t="s">
        <v>2019</v>
      </c>
      <c r="C180" s="341" t="s">
        <v>2014</v>
      </c>
      <c r="D180" s="351">
        <v>0</v>
      </c>
      <c r="E180" s="351">
        <v>339</v>
      </c>
      <c r="F180" s="348">
        <f t="shared" si="89"/>
        <v>339</v>
      </c>
      <c r="G180" s="351">
        <v>296</v>
      </c>
      <c r="H180" s="351">
        <v>43</v>
      </c>
      <c r="I180" s="348">
        <f t="shared" si="86"/>
        <v>339</v>
      </c>
      <c r="J180" s="348">
        <f t="shared" si="87"/>
        <v>0</v>
      </c>
      <c r="L180" s="579">
        <v>0</v>
      </c>
      <c r="M180" s="579">
        <f t="shared" si="88"/>
        <v>0</v>
      </c>
    </row>
    <row r="181" spans="1:13" ht="16.5">
      <c r="A181" s="686"/>
      <c r="B181" s="340" t="s">
        <v>2020</v>
      </c>
      <c r="C181" s="341" t="s">
        <v>2015</v>
      </c>
      <c r="D181" s="351">
        <v>0</v>
      </c>
      <c r="E181" s="351">
        <v>0</v>
      </c>
      <c r="F181" s="348">
        <f t="shared" si="89"/>
        <v>0</v>
      </c>
      <c r="G181" s="351">
        <v>0</v>
      </c>
      <c r="H181" s="351">
        <v>0</v>
      </c>
      <c r="I181" s="348">
        <f t="shared" si="86"/>
        <v>0</v>
      </c>
      <c r="J181" s="348">
        <f t="shared" si="87"/>
        <v>0</v>
      </c>
      <c r="L181" s="579">
        <v>0</v>
      </c>
      <c r="M181" s="579">
        <f t="shared" si="88"/>
        <v>0</v>
      </c>
    </row>
    <row r="182" spans="1:13" ht="16.5">
      <c r="A182" s="686"/>
      <c r="B182" s="340" t="s">
        <v>2021</v>
      </c>
      <c r="C182" s="341" t="s">
        <v>2016</v>
      </c>
      <c r="D182" s="351">
        <v>0</v>
      </c>
      <c r="E182" s="351">
        <v>0</v>
      </c>
      <c r="F182" s="348">
        <f t="shared" si="89"/>
        <v>0</v>
      </c>
      <c r="G182" s="351">
        <v>0</v>
      </c>
      <c r="H182" s="351">
        <v>0</v>
      </c>
      <c r="I182" s="348">
        <f t="shared" si="86"/>
        <v>0</v>
      </c>
      <c r="J182" s="348">
        <f t="shared" si="87"/>
        <v>0</v>
      </c>
      <c r="L182" s="579">
        <v>0</v>
      </c>
      <c r="M182" s="579">
        <f t="shared" si="88"/>
        <v>0</v>
      </c>
    </row>
    <row r="183" spans="1:13" ht="16.5">
      <c r="A183" s="686"/>
      <c r="B183" s="340" t="s">
        <v>519</v>
      </c>
      <c r="C183" s="341" t="s">
        <v>2022</v>
      </c>
      <c r="D183" s="351">
        <v>0</v>
      </c>
      <c r="E183" s="351">
        <v>0</v>
      </c>
      <c r="F183" s="348">
        <f t="shared" si="89"/>
        <v>0</v>
      </c>
      <c r="G183" s="351">
        <v>0</v>
      </c>
      <c r="H183" s="351">
        <v>0</v>
      </c>
      <c r="I183" s="348">
        <f t="shared" si="86"/>
        <v>0</v>
      </c>
      <c r="J183" s="348">
        <f t="shared" si="87"/>
        <v>0</v>
      </c>
      <c r="L183" s="579">
        <v>0</v>
      </c>
      <c r="M183" s="579">
        <f t="shared" si="88"/>
        <v>0</v>
      </c>
    </row>
    <row r="184" spans="1:13" ht="16.5">
      <c r="A184" s="686"/>
      <c r="B184" s="340" t="s">
        <v>520</v>
      </c>
      <c r="C184" s="341" t="s">
        <v>1949</v>
      </c>
      <c r="D184" s="351">
        <v>0</v>
      </c>
      <c r="E184" s="351">
        <v>92</v>
      </c>
      <c r="F184" s="348">
        <f t="shared" si="89"/>
        <v>92</v>
      </c>
      <c r="G184" s="351">
        <v>71</v>
      </c>
      <c r="H184" s="351">
        <v>21</v>
      </c>
      <c r="I184" s="348">
        <f t="shared" si="86"/>
        <v>92</v>
      </c>
      <c r="J184" s="348">
        <f t="shared" si="87"/>
        <v>0</v>
      </c>
      <c r="L184" s="579">
        <v>0</v>
      </c>
      <c r="M184" s="579">
        <f t="shared" si="88"/>
        <v>0</v>
      </c>
    </row>
    <row r="185" spans="1:13" ht="16.5">
      <c r="A185" s="686"/>
      <c r="B185" s="340" t="s">
        <v>1980</v>
      </c>
      <c r="C185" s="341" t="s">
        <v>2023</v>
      </c>
      <c r="D185" s="351">
        <v>0</v>
      </c>
      <c r="E185" s="351">
        <v>87</v>
      </c>
      <c r="F185" s="348">
        <f t="shared" si="89"/>
        <v>87</v>
      </c>
      <c r="G185" s="351">
        <v>65</v>
      </c>
      <c r="H185" s="351">
        <v>22</v>
      </c>
      <c r="I185" s="348">
        <f t="shared" si="86"/>
        <v>87</v>
      </c>
      <c r="J185" s="348">
        <f t="shared" si="87"/>
        <v>0</v>
      </c>
      <c r="L185" s="579">
        <v>0</v>
      </c>
      <c r="M185" s="579">
        <f t="shared" si="88"/>
        <v>0</v>
      </c>
    </row>
    <row r="186" spans="1:13" ht="16.5">
      <c r="A186" s="686"/>
      <c r="B186" s="340" t="s">
        <v>2024</v>
      </c>
      <c r="C186" s="341" t="s">
        <v>1950</v>
      </c>
      <c r="D186" s="351">
        <v>0</v>
      </c>
      <c r="E186" s="351">
        <v>323</v>
      </c>
      <c r="F186" s="348">
        <f t="shared" si="89"/>
        <v>323</v>
      </c>
      <c r="G186" s="351">
        <v>175</v>
      </c>
      <c r="H186" s="351">
        <v>148</v>
      </c>
      <c r="I186" s="348">
        <f t="shared" si="86"/>
        <v>323</v>
      </c>
      <c r="J186" s="348">
        <f t="shared" si="87"/>
        <v>0</v>
      </c>
      <c r="L186" s="579">
        <v>0</v>
      </c>
      <c r="M186" s="579">
        <f t="shared" si="88"/>
        <v>0</v>
      </c>
    </row>
    <row r="187" spans="1:13">
      <c r="A187" s="347"/>
      <c r="B187" s="343">
        <v>0</v>
      </c>
      <c r="C187" s="343"/>
      <c r="D187" s="350"/>
      <c r="E187" s="350"/>
      <c r="F187" s="348"/>
      <c r="G187" s="350"/>
      <c r="H187" s="350"/>
      <c r="I187" s="350"/>
      <c r="J187" s="350"/>
    </row>
    <row r="188" spans="1:13" ht="16.5">
      <c r="A188" s="685" t="s">
        <v>1118</v>
      </c>
      <c r="B188" s="338" t="s">
        <v>504</v>
      </c>
      <c r="C188" s="339" t="s">
        <v>1983</v>
      </c>
      <c r="D188" s="348">
        <v>0</v>
      </c>
      <c r="E188" s="639">
        <v>4572</v>
      </c>
      <c r="F188" s="348">
        <f t="shared" si="89"/>
        <v>4572</v>
      </c>
      <c r="G188" s="639">
        <v>4493</v>
      </c>
      <c r="H188" s="639">
        <v>40</v>
      </c>
      <c r="I188" s="348">
        <f>G188+H188</f>
        <v>4533</v>
      </c>
      <c r="J188" s="348">
        <f>F188-I188</f>
        <v>39</v>
      </c>
      <c r="L188" s="579">
        <v>0</v>
      </c>
      <c r="M188" s="579">
        <f>D188-L188</f>
        <v>0</v>
      </c>
    </row>
    <row r="189" spans="1:13" ht="16.5">
      <c r="A189" s="685"/>
      <c r="B189" s="338" t="s">
        <v>505</v>
      </c>
      <c r="C189" s="339" t="s">
        <v>1943</v>
      </c>
      <c r="D189" s="348">
        <v>16</v>
      </c>
      <c r="E189" s="639">
        <v>3540</v>
      </c>
      <c r="F189" s="348">
        <f t="shared" si="89"/>
        <v>3556</v>
      </c>
      <c r="G189" s="639">
        <v>3514</v>
      </c>
      <c r="H189" s="639">
        <v>2</v>
      </c>
      <c r="I189" s="348">
        <f t="shared" ref="I189:I222" si="90">G189+H189</f>
        <v>3516</v>
      </c>
      <c r="J189" s="348">
        <f t="shared" ref="J189:J222" si="91">F189-I189</f>
        <v>40</v>
      </c>
      <c r="L189" s="579">
        <v>16</v>
      </c>
      <c r="M189" s="579">
        <f t="shared" ref="M189:M222" si="92">D189-L189</f>
        <v>0</v>
      </c>
    </row>
    <row r="190" spans="1:13" ht="16.5">
      <c r="A190" s="685"/>
      <c r="B190" s="338" t="s">
        <v>506</v>
      </c>
      <c r="C190" s="339" t="s">
        <v>1984</v>
      </c>
      <c r="D190" s="348">
        <v>0</v>
      </c>
      <c r="E190" s="639">
        <v>1887</v>
      </c>
      <c r="F190" s="348">
        <f t="shared" si="89"/>
        <v>1887</v>
      </c>
      <c r="G190" s="639">
        <v>1818</v>
      </c>
      <c r="H190" s="639">
        <v>50</v>
      </c>
      <c r="I190" s="348">
        <f t="shared" si="90"/>
        <v>1868</v>
      </c>
      <c r="J190" s="348">
        <f t="shared" si="91"/>
        <v>19</v>
      </c>
      <c r="L190" s="579">
        <v>0</v>
      </c>
      <c r="M190" s="579">
        <f t="shared" si="92"/>
        <v>0</v>
      </c>
    </row>
    <row r="191" spans="1:13" ht="16.5">
      <c r="A191" s="685"/>
      <c r="B191" s="338" t="s">
        <v>1981</v>
      </c>
      <c r="C191" s="339" t="s">
        <v>1985</v>
      </c>
      <c r="D191" s="348">
        <v>5</v>
      </c>
      <c r="E191" s="639">
        <v>2462</v>
      </c>
      <c r="F191" s="348">
        <f t="shared" si="89"/>
        <v>2467</v>
      </c>
      <c r="G191" s="639">
        <v>2428</v>
      </c>
      <c r="H191" s="639">
        <v>28</v>
      </c>
      <c r="I191" s="348">
        <f t="shared" si="90"/>
        <v>2456</v>
      </c>
      <c r="J191" s="348">
        <f t="shared" si="91"/>
        <v>11</v>
      </c>
      <c r="L191" s="579">
        <v>5</v>
      </c>
      <c r="M191" s="579">
        <f t="shared" si="92"/>
        <v>0</v>
      </c>
    </row>
    <row r="192" spans="1:13" ht="16.5">
      <c r="A192" s="685"/>
      <c r="B192" s="338" t="s">
        <v>1982</v>
      </c>
      <c r="C192" s="339" t="s">
        <v>1986</v>
      </c>
      <c r="D192" s="348">
        <v>0</v>
      </c>
      <c r="E192" s="639">
        <v>797</v>
      </c>
      <c r="F192" s="348">
        <f t="shared" si="89"/>
        <v>797</v>
      </c>
      <c r="G192" s="639">
        <v>774</v>
      </c>
      <c r="H192" s="639">
        <v>22</v>
      </c>
      <c r="I192" s="348">
        <f t="shared" si="90"/>
        <v>796</v>
      </c>
      <c r="J192" s="348">
        <f t="shared" si="91"/>
        <v>1</v>
      </c>
      <c r="L192" s="579">
        <v>0</v>
      </c>
      <c r="M192" s="579">
        <f t="shared" si="92"/>
        <v>0</v>
      </c>
    </row>
    <row r="193" spans="1:13" ht="16.5">
      <c r="A193" s="685"/>
      <c r="B193" s="338" t="s">
        <v>507</v>
      </c>
      <c r="C193" s="339" t="s">
        <v>1993</v>
      </c>
      <c r="D193" s="348">
        <v>0</v>
      </c>
      <c r="E193" s="639">
        <v>199</v>
      </c>
      <c r="F193" s="348">
        <f t="shared" si="89"/>
        <v>199</v>
      </c>
      <c r="G193" s="639">
        <v>193</v>
      </c>
      <c r="H193" s="639">
        <v>2</v>
      </c>
      <c r="I193" s="348">
        <f t="shared" si="90"/>
        <v>195</v>
      </c>
      <c r="J193" s="348">
        <f t="shared" si="91"/>
        <v>4</v>
      </c>
      <c r="L193" s="579">
        <v>0</v>
      </c>
      <c r="M193" s="579">
        <f t="shared" si="92"/>
        <v>0</v>
      </c>
    </row>
    <row r="194" spans="1:13" ht="16.5">
      <c r="A194" s="685"/>
      <c r="B194" s="338" t="s">
        <v>508</v>
      </c>
      <c r="C194" s="339" t="s">
        <v>1944</v>
      </c>
      <c r="D194" s="348">
        <v>0</v>
      </c>
      <c r="E194" s="639">
        <v>244</v>
      </c>
      <c r="F194" s="348">
        <f t="shared" si="89"/>
        <v>244</v>
      </c>
      <c r="G194" s="639">
        <v>241</v>
      </c>
      <c r="H194" s="639">
        <v>3</v>
      </c>
      <c r="I194" s="348">
        <f t="shared" si="90"/>
        <v>244</v>
      </c>
      <c r="J194" s="348">
        <f t="shared" si="91"/>
        <v>0</v>
      </c>
      <c r="L194" s="579">
        <v>0</v>
      </c>
      <c r="M194" s="579">
        <f t="shared" si="92"/>
        <v>0</v>
      </c>
    </row>
    <row r="195" spans="1:13" ht="16.5">
      <c r="A195" s="685"/>
      <c r="B195" s="338" t="s">
        <v>1987</v>
      </c>
      <c r="C195" s="339" t="s">
        <v>1992</v>
      </c>
      <c r="D195" s="348">
        <v>0</v>
      </c>
      <c r="E195" s="639">
        <v>60</v>
      </c>
      <c r="F195" s="348">
        <f t="shared" si="89"/>
        <v>60</v>
      </c>
      <c r="G195" s="639">
        <v>58</v>
      </c>
      <c r="H195" s="639">
        <v>2</v>
      </c>
      <c r="I195" s="348">
        <f t="shared" si="90"/>
        <v>60</v>
      </c>
      <c r="J195" s="348">
        <f t="shared" si="91"/>
        <v>0</v>
      </c>
      <c r="L195" s="579">
        <v>0</v>
      </c>
      <c r="M195" s="579">
        <f t="shared" si="92"/>
        <v>0</v>
      </c>
    </row>
    <row r="196" spans="1:13" ht="16.5">
      <c r="A196" s="685"/>
      <c r="B196" s="338" t="s">
        <v>1988</v>
      </c>
      <c r="C196" s="339" t="s">
        <v>1991</v>
      </c>
      <c r="D196" s="348">
        <v>13</v>
      </c>
      <c r="E196" s="639">
        <v>323</v>
      </c>
      <c r="F196" s="348">
        <f t="shared" si="89"/>
        <v>336</v>
      </c>
      <c r="G196" s="639">
        <v>331</v>
      </c>
      <c r="H196" s="639">
        <v>3</v>
      </c>
      <c r="I196" s="348">
        <f t="shared" si="90"/>
        <v>334</v>
      </c>
      <c r="J196" s="348">
        <f t="shared" si="91"/>
        <v>2</v>
      </c>
      <c r="L196" s="579">
        <v>13</v>
      </c>
      <c r="M196" s="579">
        <f t="shared" si="92"/>
        <v>0</v>
      </c>
    </row>
    <row r="197" spans="1:13" ht="16.5">
      <c r="A197" s="685"/>
      <c r="B197" s="338" t="s">
        <v>1989</v>
      </c>
      <c r="C197" s="339" t="s">
        <v>1990</v>
      </c>
      <c r="D197" s="348">
        <v>2</v>
      </c>
      <c r="E197" s="639">
        <v>479</v>
      </c>
      <c r="F197" s="348">
        <f t="shared" si="89"/>
        <v>481</v>
      </c>
      <c r="G197" s="639">
        <v>478</v>
      </c>
      <c r="H197" s="639">
        <v>3</v>
      </c>
      <c r="I197" s="348">
        <f t="shared" si="90"/>
        <v>481</v>
      </c>
      <c r="J197" s="348">
        <f t="shared" si="91"/>
        <v>0</v>
      </c>
      <c r="L197" s="579">
        <v>2</v>
      </c>
      <c r="M197" s="579">
        <f t="shared" si="92"/>
        <v>0</v>
      </c>
    </row>
    <row r="198" spans="1:13" ht="16.5">
      <c r="A198" s="685"/>
      <c r="B198" s="338" t="s">
        <v>509</v>
      </c>
      <c r="C198" s="339" t="s">
        <v>1998</v>
      </c>
      <c r="D198" s="348">
        <v>0</v>
      </c>
      <c r="E198" s="639">
        <v>1013</v>
      </c>
      <c r="F198" s="348">
        <f t="shared" si="89"/>
        <v>1013</v>
      </c>
      <c r="G198" s="639">
        <v>975</v>
      </c>
      <c r="H198" s="639">
        <v>23</v>
      </c>
      <c r="I198" s="348">
        <f t="shared" si="90"/>
        <v>998</v>
      </c>
      <c r="J198" s="348">
        <f t="shared" si="91"/>
        <v>15</v>
      </c>
      <c r="L198" s="579">
        <v>0</v>
      </c>
      <c r="M198" s="579">
        <f t="shared" si="92"/>
        <v>0</v>
      </c>
    </row>
    <row r="199" spans="1:13" ht="16.5">
      <c r="A199" s="685"/>
      <c r="B199" s="338" t="s">
        <v>510</v>
      </c>
      <c r="C199" s="339" t="s">
        <v>1999</v>
      </c>
      <c r="D199" s="348">
        <v>0</v>
      </c>
      <c r="E199" s="639">
        <v>719</v>
      </c>
      <c r="F199" s="348">
        <f t="shared" si="89"/>
        <v>719</v>
      </c>
      <c r="G199" s="639">
        <v>707</v>
      </c>
      <c r="H199" s="639">
        <v>12</v>
      </c>
      <c r="I199" s="348">
        <f t="shared" si="90"/>
        <v>719</v>
      </c>
      <c r="J199" s="348">
        <f t="shared" si="91"/>
        <v>0</v>
      </c>
      <c r="L199" s="579">
        <v>0</v>
      </c>
      <c r="M199" s="579">
        <f t="shared" si="92"/>
        <v>0</v>
      </c>
    </row>
    <row r="200" spans="1:13" ht="16.5">
      <c r="A200" s="685"/>
      <c r="B200" s="338" t="s">
        <v>1994</v>
      </c>
      <c r="C200" s="339" t="s">
        <v>2000</v>
      </c>
      <c r="D200" s="348">
        <v>0</v>
      </c>
      <c r="E200" s="639">
        <v>807</v>
      </c>
      <c r="F200" s="348">
        <f t="shared" si="89"/>
        <v>807</v>
      </c>
      <c r="G200" s="639">
        <v>801</v>
      </c>
      <c r="H200" s="639">
        <v>5</v>
      </c>
      <c r="I200" s="348">
        <f t="shared" si="90"/>
        <v>806</v>
      </c>
      <c r="J200" s="348">
        <f t="shared" si="91"/>
        <v>1</v>
      </c>
      <c r="L200" s="579">
        <v>0</v>
      </c>
      <c r="M200" s="579">
        <f t="shared" si="92"/>
        <v>0</v>
      </c>
    </row>
    <row r="201" spans="1:13" ht="16.5">
      <c r="A201" s="685"/>
      <c r="B201" s="338" t="s">
        <v>1995</v>
      </c>
      <c r="C201" s="339" t="s">
        <v>2001</v>
      </c>
      <c r="D201" s="348">
        <v>0</v>
      </c>
      <c r="E201" s="639">
        <v>3</v>
      </c>
      <c r="F201" s="348">
        <f t="shared" si="89"/>
        <v>3</v>
      </c>
      <c r="G201" s="639">
        <v>3</v>
      </c>
      <c r="H201" s="639">
        <v>0</v>
      </c>
      <c r="I201" s="348">
        <f t="shared" si="90"/>
        <v>3</v>
      </c>
      <c r="J201" s="348">
        <f t="shared" si="91"/>
        <v>0</v>
      </c>
      <c r="L201" s="579">
        <v>0</v>
      </c>
      <c r="M201" s="579">
        <f t="shared" si="92"/>
        <v>0</v>
      </c>
    </row>
    <row r="202" spans="1:13" ht="16.5">
      <c r="A202" s="685"/>
      <c r="B202" s="338" t="s">
        <v>1996</v>
      </c>
      <c r="C202" s="339" t="s">
        <v>2002</v>
      </c>
      <c r="D202" s="348">
        <v>0</v>
      </c>
      <c r="E202" s="639">
        <v>766</v>
      </c>
      <c r="F202" s="348">
        <f t="shared" si="89"/>
        <v>766</v>
      </c>
      <c r="G202" s="639">
        <v>759</v>
      </c>
      <c r="H202" s="639">
        <v>7</v>
      </c>
      <c r="I202" s="348">
        <f t="shared" si="90"/>
        <v>766</v>
      </c>
      <c r="J202" s="348">
        <f t="shared" si="91"/>
        <v>0</v>
      </c>
      <c r="L202" s="579">
        <v>0</v>
      </c>
      <c r="M202" s="579">
        <f t="shared" si="92"/>
        <v>0</v>
      </c>
    </row>
    <row r="203" spans="1:13" ht="16.5">
      <c r="A203" s="685"/>
      <c r="B203" s="338" t="s">
        <v>1997</v>
      </c>
      <c r="C203" s="339" t="s">
        <v>2003</v>
      </c>
      <c r="D203" s="348">
        <v>0</v>
      </c>
      <c r="E203" s="639">
        <v>490</v>
      </c>
      <c r="F203" s="348">
        <f t="shared" si="89"/>
        <v>490</v>
      </c>
      <c r="G203" s="639">
        <v>488</v>
      </c>
      <c r="H203" s="639">
        <v>2</v>
      </c>
      <c r="I203" s="348">
        <f t="shared" si="90"/>
        <v>490</v>
      </c>
      <c r="J203" s="348">
        <f t="shared" si="91"/>
        <v>0</v>
      </c>
      <c r="L203" s="579">
        <v>0</v>
      </c>
      <c r="M203" s="579">
        <f t="shared" si="92"/>
        <v>0</v>
      </c>
    </row>
    <row r="204" spans="1:13" ht="16.5">
      <c r="A204" s="685"/>
      <c r="B204" s="338" t="s">
        <v>511</v>
      </c>
      <c r="C204" s="339" t="s">
        <v>1945</v>
      </c>
      <c r="D204" s="348">
        <v>2</v>
      </c>
      <c r="E204" s="639">
        <v>774</v>
      </c>
      <c r="F204" s="348">
        <f t="shared" si="89"/>
        <v>776</v>
      </c>
      <c r="G204" s="639">
        <v>774</v>
      </c>
      <c r="H204" s="639">
        <v>2</v>
      </c>
      <c r="I204" s="348">
        <f t="shared" si="90"/>
        <v>776</v>
      </c>
      <c r="J204" s="348">
        <f t="shared" si="91"/>
        <v>0</v>
      </c>
      <c r="L204" s="579">
        <v>2</v>
      </c>
      <c r="M204" s="579">
        <f t="shared" si="92"/>
        <v>0</v>
      </c>
    </row>
    <row r="205" spans="1:13" ht="16.5">
      <c r="A205" s="685"/>
      <c r="B205" s="338" t="s">
        <v>512</v>
      </c>
      <c r="C205" s="339" t="s">
        <v>1946</v>
      </c>
      <c r="D205" s="348">
        <v>1</v>
      </c>
      <c r="E205" s="639">
        <v>66</v>
      </c>
      <c r="F205" s="348">
        <f t="shared" si="89"/>
        <v>67</v>
      </c>
      <c r="G205" s="639">
        <v>67</v>
      </c>
      <c r="H205" s="639">
        <v>0</v>
      </c>
      <c r="I205" s="348">
        <f t="shared" si="90"/>
        <v>67</v>
      </c>
      <c r="J205" s="348">
        <f t="shared" si="91"/>
        <v>0</v>
      </c>
      <c r="L205" s="579">
        <v>1</v>
      </c>
      <c r="M205" s="579">
        <f t="shared" si="92"/>
        <v>0</v>
      </c>
    </row>
    <row r="206" spans="1:13" ht="16.5">
      <c r="A206" s="685"/>
      <c r="B206" s="338" t="s">
        <v>513</v>
      </c>
      <c r="C206" s="339" t="s">
        <v>1947</v>
      </c>
      <c r="D206" s="348">
        <v>0</v>
      </c>
      <c r="E206" s="639">
        <v>524</v>
      </c>
      <c r="F206" s="348">
        <f t="shared" si="89"/>
        <v>524</v>
      </c>
      <c r="G206" s="639">
        <v>521</v>
      </c>
      <c r="H206" s="639">
        <v>2</v>
      </c>
      <c r="I206" s="348">
        <f t="shared" si="90"/>
        <v>523</v>
      </c>
      <c r="J206" s="348">
        <f t="shared" si="91"/>
        <v>1</v>
      </c>
      <c r="L206" s="579">
        <v>0</v>
      </c>
      <c r="M206" s="579">
        <f t="shared" si="92"/>
        <v>0</v>
      </c>
    </row>
    <row r="207" spans="1:13" ht="16.5">
      <c r="A207" s="685"/>
      <c r="B207" s="338" t="s">
        <v>514</v>
      </c>
      <c r="C207" s="339" t="s">
        <v>2004</v>
      </c>
      <c r="D207" s="348">
        <v>0</v>
      </c>
      <c r="E207" s="639">
        <v>665</v>
      </c>
      <c r="F207" s="348">
        <f t="shared" si="89"/>
        <v>665</v>
      </c>
      <c r="G207" s="639">
        <v>663</v>
      </c>
      <c r="H207" s="639">
        <v>1</v>
      </c>
      <c r="I207" s="348">
        <f t="shared" si="90"/>
        <v>664</v>
      </c>
      <c r="J207" s="348">
        <f t="shared" si="91"/>
        <v>1</v>
      </c>
      <c r="L207" s="579">
        <v>0</v>
      </c>
      <c r="M207" s="579">
        <f t="shared" si="92"/>
        <v>0</v>
      </c>
    </row>
    <row r="208" spans="1:13" ht="16.5">
      <c r="A208" s="685"/>
      <c r="B208" s="338" t="s">
        <v>2005</v>
      </c>
      <c r="C208" s="339" t="s">
        <v>2008</v>
      </c>
      <c r="D208" s="348">
        <v>0</v>
      </c>
      <c r="E208" s="639">
        <v>117</v>
      </c>
      <c r="F208" s="348">
        <f t="shared" si="89"/>
        <v>117</v>
      </c>
      <c r="G208" s="639">
        <v>117</v>
      </c>
      <c r="H208" s="639">
        <v>0</v>
      </c>
      <c r="I208" s="348">
        <f t="shared" si="90"/>
        <v>117</v>
      </c>
      <c r="J208" s="348">
        <f t="shared" si="91"/>
        <v>0</v>
      </c>
      <c r="L208" s="579">
        <v>0</v>
      </c>
      <c r="M208" s="579">
        <f t="shared" si="92"/>
        <v>0</v>
      </c>
    </row>
    <row r="209" spans="1:13" ht="16.5">
      <c r="A209" s="685"/>
      <c r="B209" s="338" t="s">
        <v>2006</v>
      </c>
      <c r="C209" s="339" t="s">
        <v>2007</v>
      </c>
      <c r="D209" s="348">
        <v>0</v>
      </c>
      <c r="E209" s="639">
        <v>129</v>
      </c>
      <c r="F209" s="348">
        <f t="shared" si="89"/>
        <v>129</v>
      </c>
      <c r="G209" s="639">
        <v>127</v>
      </c>
      <c r="H209" s="639">
        <v>2</v>
      </c>
      <c r="I209" s="348">
        <f t="shared" si="90"/>
        <v>129</v>
      </c>
      <c r="J209" s="348">
        <f t="shared" si="91"/>
        <v>0</v>
      </c>
      <c r="L209" s="579">
        <v>0</v>
      </c>
      <c r="M209" s="579">
        <f t="shared" si="92"/>
        <v>0</v>
      </c>
    </row>
    <row r="210" spans="1:13" ht="16.5">
      <c r="A210" s="685"/>
      <c r="B210" s="338" t="s">
        <v>515</v>
      </c>
      <c r="C210" s="339" t="s">
        <v>2009</v>
      </c>
      <c r="D210" s="348">
        <v>4</v>
      </c>
      <c r="E210" s="639">
        <v>113</v>
      </c>
      <c r="F210" s="348">
        <f t="shared" si="89"/>
        <v>117</v>
      </c>
      <c r="G210" s="639">
        <v>114</v>
      </c>
      <c r="H210" s="639">
        <v>3</v>
      </c>
      <c r="I210" s="348">
        <f t="shared" si="90"/>
        <v>117</v>
      </c>
      <c r="J210" s="348">
        <f t="shared" si="91"/>
        <v>0</v>
      </c>
      <c r="L210" s="579">
        <v>4</v>
      </c>
      <c r="M210" s="579">
        <f t="shared" si="92"/>
        <v>0</v>
      </c>
    </row>
    <row r="211" spans="1:13" ht="16.5">
      <c r="A211" s="685"/>
      <c r="B211" s="338" t="s">
        <v>516</v>
      </c>
      <c r="C211" s="339" t="s">
        <v>2010</v>
      </c>
      <c r="D211" s="348">
        <v>4</v>
      </c>
      <c r="E211" s="639">
        <v>150</v>
      </c>
      <c r="F211" s="348">
        <f t="shared" si="89"/>
        <v>154</v>
      </c>
      <c r="G211" s="639">
        <v>152</v>
      </c>
      <c r="H211" s="639">
        <v>1</v>
      </c>
      <c r="I211" s="348">
        <f t="shared" si="90"/>
        <v>153</v>
      </c>
      <c r="J211" s="348">
        <f t="shared" si="91"/>
        <v>1</v>
      </c>
      <c r="L211" s="579">
        <v>4</v>
      </c>
      <c r="M211" s="579">
        <f t="shared" si="92"/>
        <v>0</v>
      </c>
    </row>
    <row r="212" spans="1:13" ht="16.5">
      <c r="A212" s="685"/>
      <c r="B212" s="338" t="s">
        <v>517</v>
      </c>
      <c r="C212" s="339" t="s">
        <v>2011</v>
      </c>
      <c r="D212" s="348">
        <v>5</v>
      </c>
      <c r="E212" s="639">
        <v>175</v>
      </c>
      <c r="F212" s="348">
        <f t="shared" si="89"/>
        <v>180</v>
      </c>
      <c r="G212" s="639">
        <v>177</v>
      </c>
      <c r="H212" s="639">
        <v>2</v>
      </c>
      <c r="I212" s="348">
        <f t="shared" si="90"/>
        <v>179</v>
      </c>
      <c r="J212" s="348">
        <f t="shared" si="91"/>
        <v>1</v>
      </c>
      <c r="L212" s="579">
        <v>5</v>
      </c>
      <c r="M212" s="579">
        <f t="shared" si="92"/>
        <v>0</v>
      </c>
    </row>
    <row r="213" spans="1:13" ht="33">
      <c r="A213" s="685"/>
      <c r="B213" s="338" t="s">
        <v>518</v>
      </c>
      <c r="C213" s="339" t="s">
        <v>2012</v>
      </c>
      <c r="D213" s="348">
        <v>0</v>
      </c>
      <c r="E213" s="639">
        <v>71</v>
      </c>
      <c r="F213" s="348">
        <f t="shared" si="89"/>
        <v>71</v>
      </c>
      <c r="G213" s="639">
        <v>68</v>
      </c>
      <c r="H213" s="639">
        <v>3</v>
      </c>
      <c r="I213" s="348">
        <f t="shared" si="90"/>
        <v>71</v>
      </c>
      <c r="J213" s="348">
        <f t="shared" si="91"/>
        <v>0</v>
      </c>
      <c r="L213" s="579">
        <v>0</v>
      </c>
      <c r="M213" s="579">
        <f t="shared" si="92"/>
        <v>0</v>
      </c>
    </row>
    <row r="214" spans="1:13" ht="16.5">
      <c r="A214" s="685"/>
      <c r="B214" s="338" t="s">
        <v>2017</v>
      </c>
      <c r="C214" s="339" t="s">
        <v>2013</v>
      </c>
      <c r="D214" s="348">
        <v>0</v>
      </c>
      <c r="E214" s="639">
        <v>0</v>
      </c>
      <c r="F214" s="348">
        <f t="shared" si="89"/>
        <v>0</v>
      </c>
      <c r="G214" s="639">
        <v>0</v>
      </c>
      <c r="H214" s="639">
        <v>0</v>
      </c>
      <c r="I214" s="348">
        <f t="shared" si="90"/>
        <v>0</v>
      </c>
      <c r="J214" s="348">
        <f t="shared" si="91"/>
        <v>0</v>
      </c>
      <c r="L214" s="579">
        <v>0</v>
      </c>
      <c r="M214" s="579">
        <f t="shared" si="92"/>
        <v>0</v>
      </c>
    </row>
    <row r="215" spans="1:13" ht="16.5">
      <c r="A215" s="685"/>
      <c r="B215" s="338" t="s">
        <v>2018</v>
      </c>
      <c r="C215" s="339" t="s">
        <v>1948</v>
      </c>
      <c r="D215" s="348">
        <v>6</v>
      </c>
      <c r="E215" s="639">
        <v>315</v>
      </c>
      <c r="F215" s="348">
        <f t="shared" si="89"/>
        <v>321</v>
      </c>
      <c r="G215" s="639">
        <v>315</v>
      </c>
      <c r="H215" s="639">
        <v>6</v>
      </c>
      <c r="I215" s="348">
        <f t="shared" si="90"/>
        <v>321</v>
      </c>
      <c r="J215" s="348">
        <f t="shared" si="91"/>
        <v>0</v>
      </c>
      <c r="L215" s="579">
        <v>6</v>
      </c>
      <c r="M215" s="579">
        <f t="shared" si="92"/>
        <v>0</v>
      </c>
    </row>
    <row r="216" spans="1:13" ht="16.5">
      <c r="A216" s="685"/>
      <c r="B216" s="338" t="s">
        <v>2019</v>
      </c>
      <c r="C216" s="339" t="s">
        <v>2014</v>
      </c>
      <c r="D216" s="348">
        <v>0</v>
      </c>
      <c r="E216" s="639">
        <v>229</v>
      </c>
      <c r="F216" s="348">
        <f t="shared" si="89"/>
        <v>229</v>
      </c>
      <c r="G216" s="639">
        <v>227</v>
      </c>
      <c r="H216" s="639">
        <v>2</v>
      </c>
      <c r="I216" s="348">
        <f t="shared" si="90"/>
        <v>229</v>
      </c>
      <c r="J216" s="348">
        <f t="shared" si="91"/>
        <v>0</v>
      </c>
      <c r="L216" s="579">
        <v>0</v>
      </c>
      <c r="M216" s="579">
        <f t="shared" si="92"/>
        <v>0</v>
      </c>
    </row>
    <row r="217" spans="1:13" ht="16.5">
      <c r="A217" s="685"/>
      <c r="B217" s="338" t="s">
        <v>2020</v>
      </c>
      <c r="C217" s="339" t="s">
        <v>2015</v>
      </c>
      <c r="D217" s="348">
        <v>0</v>
      </c>
      <c r="E217" s="639">
        <v>48</v>
      </c>
      <c r="F217" s="348">
        <f t="shared" si="89"/>
        <v>48</v>
      </c>
      <c r="G217" s="639">
        <v>47</v>
      </c>
      <c r="H217" s="639">
        <v>1</v>
      </c>
      <c r="I217" s="348">
        <f t="shared" si="90"/>
        <v>48</v>
      </c>
      <c r="J217" s="348">
        <f t="shared" si="91"/>
        <v>0</v>
      </c>
      <c r="L217" s="579">
        <v>0</v>
      </c>
      <c r="M217" s="579">
        <f t="shared" si="92"/>
        <v>0</v>
      </c>
    </row>
    <row r="218" spans="1:13" ht="16.5">
      <c r="A218" s="685"/>
      <c r="B218" s="338" t="s">
        <v>2021</v>
      </c>
      <c r="C218" s="339" t="s">
        <v>2016</v>
      </c>
      <c r="D218" s="348">
        <v>0</v>
      </c>
      <c r="E218" s="639">
        <v>229</v>
      </c>
      <c r="F218" s="348">
        <f t="shared" si="89"/>
        <v>229</v>
      </c>
      <c r="G218" s="639">
        <v>227</v>
      </c>
      <c r="H218" s="639">
        <v>0</v>
      </c>
      <c r="I218" s="348">
        <f t="shared" si="90"/>
        <v>227</v>
      </c>
      <c r="J218" s="348">
        <f t="shared" si="91"/>
        <v>2</v>
      </c>
      <c r="L218" s="579">
        <v>0</v>
      </c>
      <c r="M218" s="579">
        <f t="shared" si="92"/>
        <v>0</v>
      </c>
    </row>
    <row r="219" spans="1:13" ht="16.5">
      <c r="A219" s="685"/>
      <c r="B219" s="338" t="s">
        <v>519</v>
      </c>
      <c r="C219" s="339" t="s">
        <v>2022</v>
      </c>
      <c r="D219" s="348">
        <v>0</v>
      </c>
      <c r="E219" s="639">
        <v>576</v>
      </c>
      <c r="F219" s="348">
        <f t="shared" si="89"/>
        <v>576</v>
      </c>
      <c r="G219" s="639">
        <v>575</v>
      </c>
      <c r="H219" s="639">
        <v>1</v>
      </c>
      <c r="I219" s="348">
        <f t="shared" si="90"/>
        <v>576</v>
      </c>
      <c r="J219" s="348">
        <f t="shared" si="91"/>
        <v>0</v>
      </c>
      <c r="L219" s="579">
        <v>0</v>
      </c>
      <c r="M219" s="579">
        <f t="shared" si="92"/>
        <v>0</v>
      </c>
    </row>
    <row r="220" spans="1:13" ht="16.5">
      <c r="A220" s="685"/>
      <c r="B220" s="338" t="s">
        <v>520</v>
      </c>
      <c r="C220" s="339" t="s">
        <v>1949</v>
      </c>
      <c r="D220" s="348">
        <v>5</v>
      </c>
      <c r="E220" s="639">
        <v>106</v>
      </c>
      <c r="F220" s="348">
        <f t="shared" si="89"/>
        <v>111</v>
      </c>
      <c r="G220" s="639">
        <v>110</v>
      </c>
      <c r="H220" s="639">
        <v>1</v>
      </c>
      <c r="I220" s="348">
        <f t="shared" si="90"/>
        <v>111</v>
      </c>
      <c r="J220" s="348">
        <f t="shared" si="91"/>
        <v>0</v>
      </c>
      <c r="L220" s="579">
        <v>5</v>
      </c>
      <c r="M220" s="579">
        <f t="shared" si="92"/>
        <v>0</v>
      </c>
    </row>
    <row r="221" spans="1:13" ht="16.5">
      <c r="A221" s="685"/>
      <c r="B221" s="338" t="s">
        <v>1980</v>
      </c>
      <c r="C221" s="339" t="s">
        <v>2023</v>
      </c>
      <c r="D221" s="348">
        <v>0</v>
      </c>
      <c r="E221" s="639">
        <v>79</v>
      </c>
      <c r="F221" s="348">
        <f t="shared" si="89"/>
        <v>79</v>
      </c>
      <c r="G221" s="639">
        <v>77</v>
      </c>
      <c r="H221" s="639">
        <v>2</v>
      </c>
      <c r="I221" s="348">
        <f t="shared" si="90"/>
        <v>79</v>
      </c>
      <c r="J221" s="348">
        <f t="shared" si="91"/>
        <v>0</v>
      </c>
      <c r="L221" s="579">
        <v>0</v>
      </c>
      <c r="M221" s="579">
        <f t="shared" si="92"/>
        <v>0</v>
      </c>
    </row>
    <row r="222" spans="1:13" ht="16.5">
      <c r="A222" s="685"/>
      <c r="B222" s="338" t="s">
        <v>2024</v>
      </c>
      <c r="C222" s="339" t="s">
        <v>1950</v>
      </c>
      <c r="D222" s="348">
        <v>0</v>
      </c>
      <c r="E222" s="639">
        <v>998</v>
      </c>
      <c r="F222" s="348">
        <f t="shared" si="89"/>
        <v>998</v>
      </c>
      <c r="G222" s="639">
        <v>998</v>
      </c>
      <c r="H222" s="639">
        <v>0</v>
      </c>
      <c r="I222" s="348">
        <f t="shared" si="90"/>
        <v>998</v>
      </c>
      <c r="J222" s="348">
        <f t="shared" si="91"/>
        <v>0</v>
      </c>
      <c r="L222" s="579">
        <v>0</v>
      </c>
      <c r="M222" s="579">
        <f t="shared" si="92"/>
        <v>0</v>
      </c>
    </row>
    <row r="223" spans="1:13">
      <c r="A223" s="347"/>
      <c r="B223" s="343">
        <v>0</v>
      </c>
      <c r="C223" s="343"/>
      <c r="D223" s="350"/>
      <c r="E223" s="350"/>
      <c r="F223" s="348"/>
      <c r="G223" s="350"/>
      <c r="H223" s="350"/>
      <c r="I223" s="350"/>
      <c r="J223" s="350"/>
    </row>
    <row r="224" spans="1:13" ht="16.5">
      <c r="A224" s="686" t="s">
        <v>502</v>
      </c>
      <c r="B224" s="340" t="s">
        <v>504</v>
      </c>
      <c r="C224" s="341" t="s">
        <v>1983</v>
      </c>
      <c r="D224" s="351">
        <v>0</v>
      </c>
      <c r="E224" s="351">
        <v>3066</v>
      </c>
      <c r="F224" s="348">
        <f t="shared" si="89"/>
        <v>3066</v>
      </c>
      <c r="G224" s="351">
        <v>2689</v>
      </c>
      <c r="H224" s="351">
        <v>377</v>
      </c>
      <c r="I224" s="348">
        <f>G224+H224</f>
        <v>3066</v>
      </c>
      <c r="J224" s="348">
        <f>F224-I224</f>
        <v>0</v>
      </c>
      <c r="L224" s="579">
        <v>0</v>
      </c>
      <c r="M224" s="579">
        <f>D224-L224</f>
        <v>0</v>
      </c>
    </row>
    <row r="225" spans="1:13" ht="16.5">
      <c r="A225" s="686"/>
      <c r="B225" s="340" t="s">
        <v>505</v>
      </c>
      <c r="C225" s="341" t="s">
        <v>1943</v>
      </c>
      <c r="D225" s="351">
        <v>0</v>
      </c>
      <c r="E225" s="351">
        <v>12906</v>
      </c>
      <c r="F225" s="348">
        <f t="shared" si="89"/>
        <v>12906</v>
      </c>
      <c r="G225" s="351">
        <v>12739</v>
      </c>
      <c r="H225" s="351">
        <v>167</v>
      </c>
      <c r="I225" s="348">
        <f t="shared" ref="I225:I258" si="93">G225+H225</f>
        <v>12906</v>
      </c>
      <c r="J225" s="348">
        <f t="shared" ref="J225:J258" si="94">F225-I225</f>
        <v>0</v>
      </c>
      <c r="L225" s="579">
        <v>0</v>
      </c>
      <c r="M225" s="579">
        <f t="shared" ref="M225:M258" si="95">D225-L225</f>
        <v>0</v>
      </c>
    </row>
    <row r="226" spans="1:13" ht="16.5">
      <c r="A226" s="686"/>
      <c r="B226" s="340" t="s">
        <v>506</v>
      </c>
      <c r="C226" s="341" t="s">
        <v>1984</v>
      </c>
      <c r="D226" s="351">
        <v>0</v>
      </c>
      <c r="E226" s="351">
        <v>1227</v>
      </c>
      <c r="F226" s="348">
        <f t="shared" si="89"/>
        <v>1227</v>
      </c>
      <c r="G226" s="351">
        <v>992</v>
      </c>
      <c r="H226" s="351">
        <v>235</v>
      </c>
      <c r="I226" s="348">
        <f t="shared" si="93"/>
        <v>1227</v>
      </c>
      <c r="J226" s="348">
        <f t="shared" si="94"/>
        <v>0</v>
      </c>
      <c r="L226" s="579">
        <v>0</v>
      </c>
      <c r="M226" s="579">
        <f t="shared" si="95"/>
        <v>0</v>
      </c>
    </row>
    <row r="227" spans="1:13" ht="16.5">
      <c r="A227" s="686"/>
      <c r="B227" s="340" t="s">
        <v>1981</v>
      </c>
      <c r="C227" s="341" t="s">
        <v>1985</v>
      </c>
      <c r="D227" s="351">
        <v>0</v>
      </c>
      <c r="E227" s="351">
        <v>786</v>
      </c>
      <c r="F227" s="348">
        <f t="shared" si="89"/>
        <v>786</v>
      </c>
      <c r="G227" s="351">
        <v>727</v>
      </c>
      <c r="H227" s="351">
        <v>59</v>
      </c>
      <c r="I227" s="348">
        <f t="shared" si="93"/>
        <v>786</v>
      </c>
      <c r="J227" s="348">
        <f t="shared" si="94"/>
        <v>0</v>
      </c>
      <c r="L227" s="579">
        <v>0</v>
      </c>
      <c r="M227" s="579">
        <f t="shared" si="95"/>
        <v>0</v>
      </c>
    </row>
    <row r="228" spans="1:13" ht="16.5">
      <c r="A228" s="686"/>
      <c r="B228" s="340" t="s">
        <v>1982</v>
      </c>
      <c r="C228" s="341" t="s">
        <v>1986</v>
      </c>
      <c r="D228" s="351">
        <v>0</v>
      </c>
      <c r="E228" s="351">
        <v>193</v>
      </c>
      <c r="F228" s="348">
        <f t="shared" si="89"/>
        <v>193</v>
      </c>
      <c r="G228" s="351">
        <v>149</v>
      </c>
      <c r="H228" s="351">
        <v>43</v>
      </c>
      <c r="I228" s="348">
        <f t="shared" si="93"/>
        <v>192</v>
      </c>
      <c r="J228" s="348">
        <f t="shared" si="94"/>
        <v>1</v>
      </c>
      <c r="L228" s="579">
        <v>0</v>
      </c>
      <c r="M228" s="579">
        <f t="shared" si="95"/>
        <v>0</v>
      </c>
    </row>
    <row r="229" spans="1:13" ht="16.5">
      <c r="A229" s="686"/>
      <c r="B229" s="340" t="s">
        <v>507</v>
      </c>
      <c r="C229" s="341" t="s">
        <v>1993</v>
      </c>
      <c r="D229" s="351">
        <v>0</v>
      </c>
      <c r="E229" s="351">
        <v>723</v>
      </c>
      <c r="F229" s="348">
        <f t="shared" si="89"/>
        <v>723</v>
      </c>
      <c r="G229" s="351">
        <v>450</v>
      </c>
      <c r="H229" s="351">
        <v>272</v>
      </c>
      <c r="I229" s="348">
        <f t="shared" si="93"/>
        <v>722</v>
      </c>
      <c r="J229" s="348">
        <f t="shared" si="94"/>
        <v>1</v>
      </c>
      <c r="L229" s="579">
        <v>0</v>
      </c>
      <c r="M229" s="579">
        <f t="shared" si="95"/>
        <v>0</v>
      </c>
    </row>
    <row r="230" spans="1:13" ht="16.5">
      <c r="A230" s="686"/>
      <c r="B230" s="340" t="s">
        <v>508</v>
      </c>
      <c r="C230" s="341" t="s">
        <v>1944</v>
      </c>
      <c r="D230" s="351">
        <v>0</v>
      </c>
      <c r="E230" s="351">
        <v>276</v>
      </c>
      <c r="F230" s="348">
        <f t="shared" si="89"/>
        <v>276</v>
      </c>
      <c r="G230" s="351">
        <v>195</v>
      </c>
      <c r="H230" s="351">
        <v>81</v>
      </c>
      <c r="I230" s="348">
        <f t="shared" si="93"/>
        <v>276</v>
      </c>
      <c r="J230" s="348">
        <f t="shared" si="94"/>
        <v>0</v>
      </c>
      <c r="L230" s="579">
        <v>0</v>
      </c>
      <c r="M230" s="579">
        <f t="shared" si="95"/>
        <v>0</v>
      </c>
    </row>
    <row r="231" spans="1:13" ht="16.5">
      <c r="A231" s="686"/>
      <c r="B231" s="340" t="s">
        <v>1987</v>
      </c>
      <c r="C231" s="341" t="s">
        <v>1992</v>
      </c>
      <c r="D231" s="351">
        <v>0</v>
      </c>
      <c r="E231" s="351">
        <v>75</v>
      </c>
      <c r="F231" s="348">
        <f t="shared" si="89"/>
        <v>75</v>
      </c>
      <c r="G231" s="351">
        <v>75</v>
      </c>
      <c r="H231" s="351">
        <v>0</v>
      </c>
      <c r="I231" s="348">
        <f t="shared" si="93"/>
        <v>75</v>
      </c>
      <c r="J231" s="348">
        <f t="shared" si="94"/>
        <v>0</v>
      </c>
      <c r="L231" s="579">
        <v>0</v>
      </c>
      <c r="M231" s="579">
        <f t="shared" si="95"/>
        <v>0</v>
      </c>
    </row>
    <row r="232" spans="1:13" ht="16.5">
      <c r="A232" s="686"/>
      <c r="B232" s="340" t="s">
        <v>1988</v>
      </c>
      <c r="C232" s="341" t="s">
        <v>1991</v>
      </c>
      <c r="D232" s="351">
        <v>0</v>
      </c>
      <c r="E232" s="351">
        <v>92</v>
      </c>
      <c r="F232" s="348">
        <f t="shared" si="89"/>
        <v>92</v>
      </c>
      <c r="G232" s="351">
        <v>92</v>
      </c>
      <c r="H232" s="351">
        <v>0</v>
      </c>
      <c r="I232" s="348">
        <f t="shared" si="93"/>
        <v>92</v>
      </c>
      <c r="J232" s="348">
        <f t="shared" si="94"/>
        <v>0</v>
      </c>
      <c r="L232" s="579">
        <v>0</v>
      </c>
      <c r="M232" s="579">
        <f t="shared" si="95"/>
        <v>0</v>
      </c>
    </row>
    <row r="233" spans="1:13" ht="16.5">
      <c r="A233" s="686"/>
      <c r="B233" s="340" t="s">
        <v>1989</v>
      </c>
      <c r="C233" s="341" t="s">
        <v>1990</v>
      </c>
      <c r="D233" s="351">
        <v>0</v>
      </c>
      <c r="E233" s="351">
        <v>69</v>
      </c>
      <c r="F233" s="348">
        <f t="shared" si="89"/>
        <v>69</v>
      </c>
      <c r="G233" s="351">
        <v>69</v>
      </c>
      <c r="H233" s="351">
        <v>0</v>
      </c>
      <c r="I233" s="348">
        <f t="shared" si="93"/>
        <v>69</v>
      </c>
      <c r="J233" s="348">
        <f t="shared" si="94"/>
        <v>0</v>
      </c>
      <c r="L233" s="579">
        <v>0</v>
      </c>
      <c r="M233" s="579">
        <f t="shared" si="95"/>
        <v>0</v>
      </c>
    </row>
    <row r="234" spans="1:13" ht="16.5">
      <c r="A234" s="686"/>
      <c r="B234" s="340" t="s">
        <v>509</v>
      </c>
      <c r="C234" s="341" t="s">
        <v>1998</v>
      </c>
      <c r="D234" s="351">
        <v>0</v>
      </c>
      <c r="E234" s="351">
        <v>590</v>
      </c>
      <c r="F234" s="348">
        <f t="shared" si="89"/>
        <v>590</v>
      </c>
      <c r="G234" s="351">
        <v>571</v>
      </c>
      <c r="H234" s="351">
        <v>18</v>
      </c>
      <c r="I234" s="348">
        <f t="shared" si="93"/>
        <v>589</v>
      </c>
      <c r="J234" s="348">
        <f t="shared" si="94"/>
        <v>1</v>
      </c>
      <c r="L234" s="579">
        <v>0</v>
      </c>
      <c r="M234" s="579">
        <f t="shared" si="95"/>
        <v>0</v>
      </c>
    </row>
    <row r="235" spans="1:13" ht="16.5">
      <c r="A235" s="686"/>
      <c r="B235" s="340" t="s">
        <v>510</v>
      </c>
      <c r="C235" s="341" t="s">
        <v>1999</v>
      </c>
      <c r="D235" s="351">
        <v>0</v>
      </c>
      <c r="E235" s="351">
        <v>1060</v>
      </c>
      <c r="F235" s="348">
        <f t="shared" si="89"/>
        <v>1060</v>
      </c>
      <c r="G235" s="351">
        <v>704</v>
      </c>
      <c r="H235" s="351">
        <v>356</v>
      </c>
      <c r="I235" s="348">
        <f t="shared" si="93"/>
        <v>1060</v>
      </c>
      <c r="J235" s="348">
        <f t="shared" si="94"/>
        <v>0</v>
      </c>
      <c r="L235" s="579">
        <v>0</v>
      </c>
      <c r="M235" s="579">
        <f t="shared" si="95"/>
        <v>0</v>
      </c>
    </row>
    <row r="236" spans="1:13" ht="16.5">
      <c r="A236" s="686"/>
      <c r="B236" s="340" t="s">
        <v>1994</v>
      </c>
      <c r="C236" s="341" t="s">
        <v>2000</v>
      </c>
      <c r="D236" s="351">
        <v>0</v>
      </c>
      <c r="E236" s="351">
        <v>403</v>
      </c>
      <c r="F236" s="348">
        <f t="shared" si="89"/>
        <v>403</v>
      </c>
      <c r="G236" s="351">
        <v>294</v>
      </c>
      <c r="H236" s="351">
        <v>108</v>
      </c>
      <c r="I236" s="348">
        <f t="shared" si="93"/>
        <v>402</v>
      </c>
      <c r="J236" s="348">
        <f t="shared" si="94"/>
        <v>1</v>
      </c>
      <c r="L236" s="579">
        <v>0</v>
      </c>
      <c r="M236" s="579">
        <f t="shared" si="95"/>
        <v>0</v>
      </c>
    </row>
    <row r="237" spans="1:13" ht="16.5">
      <c r="A237" s="686"/>
      <c r="B237" s="340" t="s">
        <v>1995</v>
      </c>
      <c r="C237" s="341" t="s">
        <v>2001</v>
      </c>
      <c r="D237" s="351">
        <v>0</v>
      </c>
      <c r="E237" s="351">
        <v>40</v>
      </c>
      <c r="F237" s="348">
        <f t="shared" ref="F237:F300" si="96">D237+E237</f>
        <v>40</v>
      </c>
      <c r="G237" s="351">
        <v>40</v>
      </c>
      <c r="H237" s="351">
        <v>0</v>
      </c>
      <c r="I237" s="348">
        <f t="shared" si="93"/>
        <v>40</v>
      </c>
      <c r="J237" s="348">
        <f t="shared" si="94"/>
        <v>0</v>
      </c>
      <c r="L237" s="579">
        <v>0</v>
      </c>
      <c r="M237" s="579">
        <f t="shared" si="95"/>
        <v>0</v>
      </c>
    </row>
    <row r="238" spans="1:13" ht="16.5">
      <c r="A238" s="686"/>
      <c r="B238" s="340" t="s">
        <v>1996</v>
      </c>
      <c r="C238" s="341" t="s">
        <v>2002</v>
      </c>
      <c r="D238" s="351">
        <v>0</v>
      </c>
      <c r="E238" s="351">
        <v>576</v>
      </c>
      <c r="F238" s="348">
        <f t="shared" si="96"/>
        <v>576</v>
      </c>
      <c r="G238" s="351">
        <v>553</v>
      </c>
      <c r="H238" s="351">
        <v>22</v>
      </c>
      <c r="I238" s="348">
        <f t="shared" si="93"/>
        <v>575</v>
      </c>
      <c r="J238" s="348">
        <f t="shared" si="94"/>
        <v>1</v>
      </c>
      <c r="L238" s="579">
        <v>0</v>
      </c>
      <c r="M238" s="579">
        <f t="shared" si="95"/>
        <v>0</v>
      </c>
    </row>
    <row r="239" spans="1:13" ht="16.5">
      <c r="A239" s="686"/>
      <c r="B239" s="340" t="s">
        <v>1997</v>
      </c>
      <c r="C239" s="341" t="s">
        <v>2003</v>
      </c>
      <c r="D239" s="351">
        <v>0</v>
      </c>
      <c r="E239" s="351">
        <v>802</v>
      </c>
      <c r="F239" s="348">
        <f t="shared" si="96"/>
        <v>802</v>
      </c>
      <c r="G239" s="351">
        <v>516</v>
      </c>
      <c r="H239" s="351">
        <v>286</v>
      </c>
      <c r="I239" s="348">
        <f t="shared" si="93"/>
        <v>802</v>
      </c>
      <c r="J239" s="348">
        <f t="shared" si="94"/>
        <v>0</v>
      </c>
      <c r="L239" s="579">
        <v>0</v>
      </c>
      <c r="M239" s="579">
        <f t="shared" si="95"/>
        <v>0</v>
      </c>
    </row>
    <row r="240" spans="1:13" ht="16.5">
      <c r="A240" s="686"/>
      <c r="B240" s="340" t="s">
        <v>511</v>
      </c>
      <c r="C240" s="341" t="s">
        <v>1945</v>
      </c>
      <c r="D240" s="351">
        <v>0</v>
      </c>
      <c r="E240" s="351">
        <v>248</v>
      </c>
      <c r="F240" s="348">
        <f t="shared" si="96"/>
        <v>248</v>
      </c>
      <c r="G240" s="351">
        <v>248</v>
      </c>
      <c r="H240" s="351">
        <v>0</v>
      </c>
      <c r="I240" s="348">
        <f t="shared" si="93"/>
        <v>248</v>
      </c>
      <c r="J240" s="348">
        <f t="shared" si="94"/>
        <v>0</v>
      </c>
      <c r="L240" s="579">
        <v>0</v>
      </c>
      <c r="M240" s="579">
        <f t="shared" si="95"/>
        <v>0</v>
      </c>
    </row>
    <row r="241" spans="1:13" ht="16.5">
      <c r="A241" s="686"/>
      <c r="B241" s="340" t="s">
        <v>512</v>
      </c>
      <c r="C241" s="341" t="s">
        <v>1946</v>
      </c>
      <c r="D241" s="351">
        <v>0</v>
      </c>
      <c r="E241" s="351">
        <v>131</v>
      </c>
      <c r="F241" s="348">
        <f t="shared" si="96"/>
        <v>131</v>
      </c>
      <c r="G241" s="351">
        <v>95</v>
      </c>
      <c r="H241" s="351">
        <v>35</v>
      </c>
      <c r="I241" s="348">
        <f t="shared" si="93"/>
        <v>130</v>
      </c>
      <c r="J241" s="348">
        <f t="shared" si="94"/>
        <v>1</v>
      </c>
      <c r="L241" s="579">
        <v>0</v>
      </c>
      <c r="M241" s="579">
        <f t="shared" si="95"/>
        <v>0</v>
      </c>
    </row>
    <row r="242" spans="1:13" ht="16.5">
      <c r="A242" s="686"/>
      <c r="B242" s="340" t="s">
        <v>513</v>
      </c>
      <c r="C242" s="341" t="s">
        <v>1947</v>
      </c>
      <c r="D242" s="351">
        <v>0</v>
      </c>
      <c r="E242" s="351">
        <v>99</v>
      </c>
      <c r="F242" s="348">
        <f t="shared" si="96"/>
        <v>99</v>
      </c>
      <c r="G242" s="351">
        <v>75</v>
      </c>
      <c r="H242" s="351">
        <v>23</v>
      </c>
      <c r="I242" s="348">
        <f t="shared" si="93"/>
        <v>98</v>
      </c>
      <c r="J242" s="348">
        <f t="shared" si="94"/>
        <v>1</v>
      </c>
      <c r="L242" s="579">
        <v>0</v>
      </c>
      <c r="M242" s="579">
        <f t="shared" si="95"/>
        <v>0</v>
      </c>
    </row>
    <row r="243" spans="1:13" ht="16.5">
      <c r="A243" s="686"/>
      <c r="B243" s="340" t="s">
        <v>514</v>
      </c>
      <c r="C243" s="341" t="s">
        <v>2004</v>
      </c>
      <c r="D243" s="351">
        <v>0</v>
      </c>
      <c r="E243" s="351">
        <v>849</v>
      </c>
      <c r="F243" s="348">
        <f t="shared" si="96"/>
        <v>849</v>
      </c>
      <c r="G243" s="351">
        <v>511</v>
      </c>
      <c r="H243" s="351">
        <v>338</v>
      </c>
      <c r="I243" s="348">
        <f t="shared" si="93"/>
        <v>849</v>
      </c>
      <c r="J243" s="348">
        <f t="shared" si="94"/>
        <v>0</v>
      </c>
      <c r="L243" s="579">
        <v>0</v>
      </c>
      <c r="M243" s="579">
        <f t="shared" si="95"/>
        <v>0</v>
      </c>
    </row>
    <row r="244" spans="1:13" ht="16.5">
      <c r="A244" s="686"/>
      <c r="B244" s="340" t="s">
        <v>2005</v>
      </c>
      <c r="C244" s="341" t="s">
        <v>2008</v>
      </c>
      <c r="D244" s="351">
        <v>0</v>
      </c>
      <c r="E244" s="351">
        <v>128</v>
      </c>
      <c r="F244" s="348">
        <f t="shared" si="96"/>
        <v>128</v>
      </c>
      <c r="G244" s="351">
        <v>93</v>
      </c>
      <c r="H244" s="351">
        <v>33</v>
      </c>
      <c r="I244" s="348">
        <f t="shared" si="93"/>
        <v>126</v>
      </c>
      <c r="J244" s="348">
        <f t="shared" si="94"/>
        <v>2</v>
      </c>
      <c r="L244" s="579">
        <v>0</v>
      </c>
      <c r="M244" s="579">
        <f t="shared" si="95"/>
        <v>0</v>
      </c>
    </row>
    <row r="245" spans="1:13" ht="16.5">
      <c r="A245" s="686"/>
      <c r="B245" s="340" t="s">
        <v>2006</v>
      </c>
      <c r="C245" s="341" t="s">
        <v>2007</v>
      </c>
      <c r="D245" s="351">
        <v>0</v>
      </c>
      <c r="E245" s="351">
        <v>111</v>
      </c>
      <c r="F245" s="348">
        <f t="shared" si="96"/>
        <v>111</v>
      </c>
      <c r="G245" s="351">
        <v>103</v>
      </c>
      <c r="H245" s="351">
        <v>8</v>
      </c>
      <c r="I245" s="348">
        <f t="shared" si="93"/>
        <v>111</v>
      </c>
      <c r="J245" s="348">
        <f t="shared" si="94"/>
        <v>0</v>
      </c>
      <c r="L245" s="579">
        <v>0</v>
      </c>
      <c r="M245" s="579">
        <f t="shared" si="95"/>
        <v>0</v>
      </c>
    </row>
    <row r="246" spans="1:13" ht="16.5">
      <c r="A246" s="686"/>
      <c r="B246" s="340" t="s">
        <v>515</v>
      </c>
      <c r="C246" s="341" t="s">
        <v>2009</v>
      </c>
      <c r="D246" s="351">
        <v>0</v>
      </c>
      <c r="E246" s="351">
        <v>102</v>
      </c>
      <c r="F246" s="348">
        <f t="shared" si="96"/>
        <v>102</v>
      </c>
      <c r="G246" s="351">
        <v>99</v>
      </c>
      <c r="H246" s="351">
        <v>2</v>
      </c>
      <c r="I246" s="348">
        <f t="shared" si="93"/>
        <v>101</v>
      </c>
      <c r="J246" s="348">
        <f t="shared" si="94"/>
        <v>1</v>
      </c>
      <c r="L246" s="579">
        <v>0</v>
      </c>
      <c r="M246" s="579">
        <f t="shared" si="95"/>
        <v>0</v>
      </c>
    </row>
    <row r="247" spans="1:13" ht="16.5">
      <c r="A247" s="686"/>
      <c r="B247" s="340" t="s">
        <v>516</v>
      </c>
      <c r="C247" s="341" t="s">
        <v>2010</v>
      </c>
      <c r="D247" s="351">
        <v>0</v>
      </c>
      <c r="E247" s="351">
        <v>77</v>
      </c>
      <c r="F247" s="348">
        <f t="shared" si="96"/>
        <v>77</v>
      </c>
      <c r="G247" s="351">
        <v>71</v>
      </c>
      <c r="H247" s="351">
        <v>6</v>
      </c>
      <c r="I247" s="348">
        <f t="shared" si="93"/>
        <v>77</v>
      </c>
      <c r="J247" s="348">
        <f t="shared" si="94"/>
        <v>0</v>
      </c>
      <c r="L247" s="579">
        <v>0</v>
      </c>
      <c r="M247" s="579">
        <f t="shared" si="95"/>
        <v>0</v>
      </c>
    </row>
    <row r="248" spans="1:13" ht="16.5">
      <c r="A248" s="686"/>
      <c r="B248" s="340" t="s">
        <v>517</v>
      </c>
      <c r="C248" s="341" t="s">
        <v>2011</v>
      </c>
      <c r="D248" s="351">
        <v>0</v>
      </c>
      <c r="E248" s="351">
        <v>83</v>
      </c>
      <c r="F248" s="348">
        <f t="shared" si="96"/>
        <v>83</v>
      </c>
      <c r="G248" s="351">
        <v>73</v>
      </c>
      <c r="H248" s="351">
        <v>10</v>
      </c>
      <c r="I248" s="348">
        <f t="shared" si="93"/>
        <v>83</v>
      </c>
      <c r="J248" s="348">
        <f t="shared" si="94"/>
        <v>0</v>
      </c>
      <c r="L248" s="579">
        <v>0</v>
      </c>
      <c r="M248" s="579">
        <f t="shared" si="95"/>
        <v>0</v>
      </c>
    </row>
    <row r="249" spans="1:13" ht="33">
      <c r="A249" s="686"/>
      <c r="B249" s="340" t="s">
        <v>518</v>
      </c>
      <c r="C249" s="341" t="s">
        <v>2012</v>
      </c>
      <c r="D249" s="351">
        <v>0</v>
      </c>
      <c r="E249" s="351">
        <v>89</v>
      </c>
      <c r="F249" s="348">
        <f t="shared" si="96"/>
        <v>89</v>
      </c>
      <c r="G249" s="351">
        <v>79</v>
      </c>
      <c r="H249" s="351">
        <v>10</v>
      </c>
      <c r="I249" s="348">
        <f t="shared" si="93"/>
        <v>89</v>
      </c>
      <c r="J249" s="348">
        <f t="shared" si="94"/>
        <v>0</v>
      </c>
      <c r="L249" s="579">
        <v>0</v>
      </c>
      <c r="M249" s="579">
        <f t="shared" si="95"/>
        <v>0</v>
      </c>
    </row>
    <row r="250" spans="1:13" ht="16.5">
      <c r="A250" s="686"/>
      <c r="B250" s="340" t="s">
        <v>2017</v>
      </c>
      <c r="C250" s="341" t="s">
        <v>2013</v>
      </c>
      <c r="D250" s="351">
        <v>0</v>
      </c>
      <c r="E250" s="351">
        <v>75</v>
      </c>
      <c r="F250" s="348">
        <f t="shared" si="96"/>
        <v>75</v>
      </c>
      <c r="G250" s="351">
        <v>64</v>
      </c>
      <c r="H250" s="351">
        <v>11</v>
      </c>
      <c r="I250" s="348">
        <f t="shared" si="93"/>
        <v>75</v>
      </c>
      <c r="J250" s="348">
        <f t="shared" si="94"/>
        <v>0</v>
      </c>
      <c r="L250" s="579">
        <v>0</v>
      </c>
      <c r="M250" s="579">
        <f t="shared" si="95"/>
        <v>0</v>
      </c>
    </row>
    <row r="251" spans="1:13" ht="16.5">
      <c r="A251" s="686"/>
      <c r="B251" s="340" t="s">
        <v>2018</v>
      </c>
      <c r="C251" s="341" t="s">
        <v>1948</v>
      </c>
      <c r="D251" s="351">
        <v>0</v>
      </c>
      <c r="E251" s="351">
        <v>229</v>
      </c>
      <c r="F251" s="348">
        <f t="shared" si="96"/>
        <v>229</v>
      </c>
      <c r="G251" s="351">
        <v>201</v>
      </c>
      <c r="H251" s="351">
        <v>27</v>
      </c>
      <c r="I251" s="348">
        <f t="shared" si="93"/>
        <v>228</v>
      </c>
      <c r="J251" s="348">
        <f t="shared" si="94"/>
        <v>1</v>
      </c>
      <c r="L251" s="579">
        <v>0</v>
      </c>
      <c r="M251" s="579">
        <f t="shared" si="95"/>
        <v>0</v>
      </c>
    </row>
    <row r="252" spans="1:13" ht="16.5">
      <c r="A252" s="686"/>
      <c r="B252" s="340" t="s">
        <v>2019</v>
      </c>
      <c r="C252" s="341" t="s">
        <v>2014</v>
      </c>
      <c r="D252" s="351">
        <v>0</v>
      </c>
      <c r="E252" s="351">
        <v>125</v>
      </c>
      <c r="F252" s="348">
        <f t="shared" si="96"/>
        <v>125</v>
      </c>
      <c r="G252" s="351">
        <v>99</v>
      </c>
      <c r="H252" s="351">
        <v>26</v>
      </c>
      <c r="I252" s="348">
        <f t="shared" si="93"/>
        <v>125</v>
      </c>
      <c r="J252" s="348">
        <f t="shared" si="94"/>
        <v>0</v>
      </c>
      <c r="L252" s="579">
        <v>0</v>
      </c>
      <c r="M252" s="579">
        <f t="shared" si="95"/>
        <v>0</v>
      </c>
    </row>
    <row r="253" spans="1:13" ht="16.5">
      <c r="A253" s="686"/>
      <c r="B253" s="340" t="s">
        <v>2020</v>
      </c>
      <c r="C253" s="341" t="s">
        <v>2015</v>
      </c>
      <c r="D253" s="351">
        <v>0</v>
      </c>
      <c r="E253" s="351">
        <v>97</v>
      </c>
      <c r="F253" s="348">
        <f t="shared" si="96"/>
        <v>97</v>
      </c>
      <c r="G253" s="351">
        <v>74</v>
      </c>
      <c r="H253" s="351">
        <v>22</v>
      </c>
      <c r="I253" s="348">
        <f t="shared" si="93"/>
        <v>96</v>
      </c>
      <c r="J253" s="348">
        <f t="shared" si="94"/>
        <v>1</v>
      </c>
      <c r="L253" s="579">
        <v>0</v>
      </c>
      <c r="M253" s="579">
        <f t="shared" si="95"/>
        <v>0</v>
      </c>
    </row>
    <row r="254" spans="1:13" ht="16.5">
      <c r="A254" s="686"/>
      <c r="B254" s="340" t="s">
        <v>2021</v>
      </c>
      <c r="C254" s="341" t="s">
        <v>2016</v>
      </c>
      <c r="D254" s="351">
        <v>0</v>
      </c>
      <c r="E254" s="351">
        <v>113</v>
      </c>
      <c r="F254" s="348">
        <f t="shared" si="96"/>
        <v>113</v>
      </c>
      <c r="G254" s="351">
        <v>84</v>
      </c>
      <c r="H254" s="351">
        <v>27</v>
      </c>
      <c r="I254" s="348">
        <f t="shared" si="93"/>
        <v>111</v>
      </c>
      <c r="J254" s="348">
        <f t="shared" si="94"/>
        <v>2</v>
      </c>
      <c r="L254" s="579">
        <v>0</v>
      </c>
      <c r="M254" s="579">
        <f t="shared" si="95"/>
        <v>0</v>
      </c>
    </row>
    <row r="255" spans="1:13" ht="16.5">
      <c r="A255" s="686"/>
      <c r="B255" s="340" t="s">
        <v>519</v>
      </c>
      <c r="C255" s="341" t="s">
        <v>2022</v>
      </c>
      <c r="D255" s="351">
        <v>0</v>
      </c>
      <c r="E255" s="351">
        <v>188</v>
      </c>
      <c r="F255" s="348">
        <f t="shared" si="96"/>
        <v>188</v>
      </c>
      <c r="G255" s="351">
        <v>167</v>
      </c>
      <c r="H255" s="351">
        <v>20</v>
      </c>
      <c r="I255" s="348">
        <f t="shared" si="93"/>
        <v>187</v>
      </c>
      <c r="J255" s="348">
        <f t="shared" si="94"/>
        <v>1</v>
      </c>
      <c r="L255" s="579">
        <v>0</v>
      </c>
      <c r="M255" s="579">
        <f t="shared" si="95"/>
        <v>0</v>
      </c>
    </row>
    <row r="256" spans="1:13" ht="16.5">
      <c r="A256" s="686"/>
      <c r="B256" s="340" t="s">
        <v>520</v>
      </c>
      <c r="C256" s="341" t="s">
        <v>1949</v>
      </c>
      <c r="D256" s="351">
        <v>0</v>
      </c>
      <c r="E256" s="351">
        <v>107</v>
      </c>
      <c r="F256" s="348">
        <f t="shared" si="96"/>
        <v>107</v>
      </c>
      <c r="G256" s="351">
        <v>97</v>
      </c>
      <c r="H256" s="351">
        <v>10</v>
      </c>
      <c r="I256" s="348">
        <f t="shared" si="93"/>
        <v>107</v>
      </c>
      <c r="J256" s="348">
        <f t="shared" si="94"/>
        <v>0</v>
      </c>
      <c r="L256" s="579">
        <v>0</v>
      </c>
      <c r="M256" s="579">
        <f t="shared" si="95"/>
        <v>0</v>
      </c>
    </row>
    <row r="257" spans="1:13" ht="16.5">
      <c r="A257" s="686"/>
      <c r="B257" s="340" t="s">
        <v>1980</v>
      </c>
      <c r="C257" s="341" t="s">
        <v>2023</v>
      </c>
      <c r="D257" s="351">
        <v>0</v>
      </c>
      <c r="E257" s="351">
        <v>88</v>
      </c>
      <c r="F257" s="348">
        <f t="shared" si="96"/>
        <v>88</v>
      </c>
      <c r="G257" s="351">
        <v>88</v>
      </c>
      <c r="H257" s="351">
        <v>0</v>
      </c>
      <c r="I257" s="348">
        <f t="shared" si="93"/>
        <v>88</v>
      </c>
      <c r="J257" s="348">
        <f t="shared" si="94"/>
        <v>0</v>
      </c>
      <c r="L257" s="579">
        <v>0</v>
      </c>
      <c r="M257" s="579">
        <f t="shared" si="95"/>
        <v>0</v>
      </c>
    </row>
    <row r="258" spans="1:13" ht="16.5">
      <c r="A258" s="686"/>
      <c r="B258" s="340" t="s">
        <v>2024</v>
      </c>
      <c r="C258" s="341" t="s">
        <v>1950</v>
      </c>
      <c r="D258" s="351">
        <v>0</v>
      </c>
      <c r="E258" s="351">
        <v>523</v>
      </c>
      <c r="F258" s="348">
        <f t="shared" si="96"/>
        <v>523</v>
      </c>
      <c r="G258" s="351">
        <v>360</v>
      </c>
      <c r="H258" s="351">
        <v>163</v>
      </c>
      <c r="I258" s="348">
        <f t="shared" si="93"/>
        <v>523</v>
      </c>
      <c r="J258" s="348">
        <f t="shared" si="94"/>
        <v>0</v>
      </c>
      <c r="L258" s="579">
        <v>0</v>
      </c>
      <c r="M258" s="579">
        <f t="shared" si="95"/>
        <v>0</v>
      </c>
    </row>
    <row r="259" spans="1:13">
      <c r="A259" s="347"/>
      <c r="B259" s="343">
        <v>0</v>
      </c>
      <c r="C259" s="343"/>
      <c r="D259" s="350"/>
      <c r="E259" s="350"/>
      <c r="F259" s="348"/>
      <c r="G259" s="350"/>
      <c r="H259" s="350"/>
      <c r="I259" s="350"/>
      <c r="J259" s="350"/>
    </row>
    <row r="260" spans="1:13" ht="16.5">
      <c r="A260" s="685" t="s">
        <v>2085</v>
      </c>
      <c r="B260" s="338" t="s">
        <v>504</v>
      </c>
      <c r="C260" s="339" t="s">
        <v>1983</v>
      </c>
      <c r="D260" s="348">
        <v>0</v>
      </c>
      <c r="E260" s="639">
        <v>2733</v>
      </c>
      <c r="F260" s="348">
        <f t="shared" si="96"/>
        <v>2733</v>
      </c>
      <c r="G260" s="639">
        <v>2518</v>
      </c>
      <c r="H260" s="639">
        <v>215</v>
      </c>
      <c r="I260" s="348">
        <f>G260+H260</f>
        <v>2733</v>
      </c>
      <c r="J260" s="348">
        <f>F260-I260</f>
        <v>0</v>
      </c>
      <c r="L260" s="579">
        <v>0</v>
      </c>
      <c r="M260" s="579">
        <f>D260-L260</f>
        <v>0</v>
      </c>
    </row>
    <row r="261" spans="1:13" ht="16.5">
      <c r="A261" s="685"/>
      <c r="B261" s="338" t="s">
        <v>505</v>
      </c>
      <c r="C261" s="339" t="s">
        <v>1943</v>
      </c>
      <c r="D261" s="348">
        <v>0</v>
      </c>
      <c r="E261" s="639">
        <v>5481</v>
      </c>
      <c r="F261" s="348">
        <f t="shared" si="96"/>
        <v>5481</v>
      </c>
      <c r="G261" s="639">
        <v>5206</v>
      </c>
      <c r="H261" s="639">
        <v>275.00000000000011</v>
      </c>
      <c r="I261" s="348">
        <f t="shared" ref="I261:I294" si="97">G261+H261</f>
        <v>5481</v>
      </c>
      <c r="J261" s="348">
        <f t="shared" ref="J261:J294" si="98">F261-I261</f>
        <v>0</v>
      </c>
      <c r="L261" s="579">
        <v>0</v>
      </c>
      <c r="M261" s="579">
        <f t="shared" ref="M261:M294" si="99">D261-L261</f>
        <v>0</v>
      </c>
    </row>
    <row r="262" spans="1:13" ht="16.5">
      <c r="A262" s="685"/>
      <c r="B262" s="338" t="s">
        <v>506</v>
      </c>
      <c r="C262" s="339" t="s">
        <v>1984</v>
      </c>
      <c r="D262" s="348">
        <v>0</v>
      </c>
      <c r="E262" s="639">
        <v>4271</v>
      </c>
      <c r="F262" s="348">
        <f t="shared" si="96"/>
        <v>4271</v>
      </c>
      <c r="G262" s="639">
        <v>4201</v>
      </c>
      <c r="H262" s="639">
        <v>70.000000000000114</v>
      </c>
      <c r="I262" s="348">
        <f t="shared" si="97"/>
        <v>4271</v>
      </c>
      <c r="J262" s="348">
        <f t="shared" si="98"/>
        <v>0</v>
      </c>
      <c r="L262" s="579">
        <v>0</v>
      </c>
      <c r="M262" s="579">
        <f t="shared" si="99"/>
        <v>0</v>
      </c>
    </row>
    <row r="263" spans="1:13" ht="16.5">
      <c r="A263" s="685"/>
      <c r="B263" s="338" t="s">
        <v>1981</v>
      </c>
      <c r="C263" s="339" t="s">
        <v>1985</v>
      </c>
      <c r="D263" s="348">
        <v>0</v>
      </c>
      <c r="E263" s="639">
        <v>3369</v>
      </c>
      <c r="F263" s="348">
        <f t="shared" si="96"/>
        <v>3369</v>
      </c>
      <c r="G263" s="639">
        <v>3152</v>
      </c>
      <c r="H263" s="639">
        <v>217</v>
      </c>
      <c r="I263" s="348">
        <f t="shared" si="97"/>
        <v>3369</v>
      </c>
      <c r="J263" s="348">
        <f t="shared" si="98"/>
        <v>0</v>
      </c>
      <c r="L263" s="579">
        <v>0</v>
      </c>
      <c r="M263" s="579">
        <f t="shared" si="99"/>
        <v>0</v>
      </c>
    </row>
    <row r="264" spans="1:13" ht="16.5">
      <c r="A264" s="685"/>
      <c r="B264" s="338" t="s">
        <v>1982</v>
      </c>
      <c r="C264" s="339" t="s">
        <v>1986</v>
      </c>
      <c r="D264" s="348">
        <v>0</v>
      </c>
      <c r="E264" s="639">
        <v>2009</v>
      </c>
      <c r="F264" s="348">
        <f t="shared" si="96"/>
        <v>2009</v>
      </c>
      <c r="G264" s="639">
        <v>1669</v>
      </c>
      <c r="H264" s="639">
        <v>340</v>
      </c>
      <c r="I264" s="348">
        <f t="shared" si="97"/>
        <v>2009</v>
      </c>
      <c r="J264" s="348">
        <f t="shared" si="98"/>
        <v>0</v>
      </c>
      <c r="L264" s="579">
        <v>0</v>
      </c>
      <c r="M264" s="579">
        <f t="shared" si="99"/>
        <v>0</v>
      </c>
    </row>
    <row r="265" spans="1:13" ht="16.5">
      <c r="A265" s="685"/>
      <c r="B265" s="338" t="s">
        <v>507</v>
      </c>
      <c r="C265" s="339" t="s">
        <v>1993</v>
      </c>
      <c r="D265" s="348">
        <v>0</v>
      </c>
      <c r="E265" s="639">
        <v>1047</v>
      </c>
      <c r="F265" s="348">
        <f t="shared" si="96"/>
        <v>1047</v>
      </c>
      <c r="G265" s="639">
        <v>970</v>
      </c>
      <c r="H265" s="639">
        <v>77</v>
      </c>
      <c r="I265" s="348">
        <f t="shared" si="97"/>
        <v>1047</v>
      </c>
      <c r="J265" s="348">
        <f t="shared" si="98"/>
        <v>0</v>
      </c>
      <c r="L265" s="579">
        <v>0</v>
      </c>
      <c r="M265" s="579">
        <f t="shared" si="99"/>
        <v>0</v>
      </c>
    </row>
    <row r="266" spans="1:13" ht="16.5">
      <c r="A266" s="685"/>
      <c r="B266" s="338" t="s">
        <v>508</v>
      </c>
      <c r="C266" s="339" t="s">
        <v>1944</v>
      </c>
      <c r="D266" s="348">
        <v>0</v>
      </c>
      <c r="E266" s="639">
        <v>1561</v>
      </c>
      <c r="F266" s="348">
        <f t="shared" si="96"/>
        <v>1561</v>
      </c>
      <c r="G266" s="639">
        <v>1449</v>
      </c>
      <c r="H266" s="639">
        <v>112</v>
      </c>
      <c r="I266" s="348">
        <f t="shared" si="97"/>
        <v>1561</v>
      </c>
      <c r="J266" s="348">
        <f t="shared" si="98"/>
        <v>0</v>
      </c>
      <c r="L266" s="579">
        <v>0</v>
      </c>
      <c r="M266" s="579">
        <f t="shared" si="99"/>
        <v>0</v>
      </c>
    </row>
    <row r="267" spans="1:13" ht="16.5">
      <c r="A267" s="685"/>
      <c r="B267" s="338" t="s">
        <v>1987</v>
      </c>
      <c r="C267" s="339" t="s">
        <v>1992</v>
      </c>
      <c r="D267" s="348">
        <v>0</v>
      </c>
      <c r="E267" s="639">
        <v>158</v>
      </c>
      <c r="F267" s="348">
        <f t="shared" si="96"/>
        <v>158</v>
      </c>
      <c r="G267" s="639">
        <v>158</v>
      </c>
      <c r="H267" s="639">
        <v>0</v>
      </c>
      <c r="I267" s="348">
        <f t="shared" si="97"/>
        <v>158</v>
      </c>
      <c r="J267" s="348">
        <f t="shared" si="98"/>
        <v>0</v>
      </c>
      <c r="L267" s="579">
        <v>0</v>
      </c>
      <c r="M267" s="579">
        <f t="shared" si="99"/>
        <v>0</v>
      </c>
    </row>
    <row r="268" spans="1:13" ht="16.5">
      <c r="A268" s="685"/>
      <c r="B268" s="338" t="s">
        <v>1988</v>
      </c>
      <c r="C268" s="339" t="s">
        <v>1991</v>
      </c>
      <c r="D268" s="348">
        <v>0</v>
      </c>
      <c r="E268" s="639">
        <v>1526</v>
      </c>
      <c r="F268" s="348">
        <f t="shared" si="96"/>
        <v>1526</v>
      </c>
      <c r="G268" s="639">
        <v>1452</v>
      </c>
      <c r="H268" s="639">
        <v>74.000000000000057</v>
      </c>
      <c r="I268" s="348">
        <f t="shared" si="97"/>
        <v>1526</v>
      </c>
      <c r="J268" s="348">
        <f t="shared" si="98"/>
        <v>0</v>
      </c>
      <c r="L268" s="579">
        <v>0</v>
      </c>
      <c r="M268" s="579">
        <f t="shared" si="99"/>
        <v>0</v>
      </c>
    </row>
    <row r="269" spans="1:13" ht="16.5">
      <c r="A269" s="685"/>
      <c r="B269" s="338" t="s">
        <v>1989</v>
      </c>
      <c r="C269" s="339" t="s">
        <v>1990</v>
      </c>
      <c r="D269" s="348">
        <v>0</v>
      </c>
      <c r="E269" s="639">
        <v>3161</v>
      </c>
      <c r="F269" s="348">
        <f t="shared" si="96"/>
        <v>3161</v>
      </c>
      <c r="G269" s="639">
        <v>2986</v>
      </c>
      <c r="H269" s="639">
        <v>175</v>
      </c>
      <c r="I269" s="348">
        <f t="shared" si="97"/>
        <v>3161</v>
      </c>
      <c r="J269" s="348">
        <f t="shared" si="98"/>
        <v>0</v>
      </c>
      <c r="L269" s="579">
        <v>0</v>
      </c>
      <c r="M269" s="579">
        <f t="shared" si="99"/>
        <v>0</v>
      </c>
    </row>
    <row r="270" spans="1:13" ht="16.5">
      <c r="A270" s="685"/>
      <c r="B270" s="338" t="s">
        <v>509</v>
      </c>
      <c r="C270" s="339" t="s">
        <v>1998</v>
      </c>
      <c r="D270" s="348">
        <v>0</v>
      </c>
      <c r="E270" s="639">
        <v>2238</v>
      </c>
      <c r="F270" s="348">
        <f t="shared" si="96"/>
        <v>2238</v>
      </c>
      <c r="G270" s="639">
        <v>2221</v>
      </c>
      <c r="H270" s="639">
        <v>17</v>
      </c>
      <c r="I270" s="348">
        <f t="shared" si="97"/>
        <v>2238</v>
      </c>
      <c r="J270" s="348">
        <f t="shared" si="98"/>
        <v>0</v>
      </c>
      <c r="L270" s="579">
        <v>0</v>
      </c>
      <c r="M270" s="579">
        <f t="shared" si="99"/>
        <v>0</v>
      </c>
    </row>
    <row r="271" spans="1:13" ht="16.5">
      <c r="A271" s="685"/>
      <c r="B271" s="338" t="s">
        <v>510</v>
      </c>
      <c r="C271" s="339" t="s">
        <v>1999</v>
      </c>
      <c r="D271" s="348">
        <v>0</v>
      </c>
      <c r="E271" s="639">
        <v>1264</v>
      </c>
      <c r="F271" s="348">
        <f t="shared" si="96"/>
        <v>1264</v>
      </c>
      <c r="G271" s="639">
        <v>1235</v>
      </c>
      <c r="H271" s="639">
        <v>29</v>
      </c>
      <c r="I271" s="348">
        <f t="shared" si="97"/>
        <v>1264</v>
      </c>
      <c r="J271" s="348">
        <f t="shared" si="98"/>
        <v>0</v>
      </c>
      <c r="L271" s="579">
        <v>0</v>
      </c>
      <c r="M271" s="579">
        <f t="shared" si="99"/>
        <v>0</v>
      </c>
    </row>
    <row r="272" spans="1:13" ht="16.5">
      <c r="A272" s="685"/>
      <c r="B272" s="338" t="s">
        <v>1994</v>
      </c>
      <c r="C272" s="339" t="s">
        <v>2000</v>
      </c>
      <c r="D272" s="348">
        <v>0</v>
      </c>
      <c r="E272" s="639">
        <v>1499</v>
      </c>
      <c r="F272" s="348">
        <f t="shared" si="96"/>
        <v>1499</v>
      </c>
      <c r="G272" s="639">
        <v>1488</v>
      </c>
      <c r="H272" s="639">
        <v>11</v>
      </c>
      <c r="I272" s="348">
        <f t="shared" si="97"/>
        <v>1499</v>
      </c>
      <c r="J272" s="348">
        <f t="shared" si="98"/>
        <v>0</v>
      </c>
      <c r="L272" s="579">
        <v>0</v>
      </c>
      <c r="M272" s="579">
        <f t="shared" si="99"/>
        <v>0</v>
      </c>
    </row>
    <row r="273" spans="1:13" ht="16.5">
      <c r="A273" s="685"/>
      <c r="B273" s="338" t="s">
        <v>1995</v>
      </c>
      <c r="C273" s="339" t="s">
        <v>2001</v>
      </c>
      <c r="D273" s="348">
        <v>0</v>
      </c>
      <c r="E273" s="639">
        <v>276</v>
      </c>
      <c r="F273" s="348">
        <f t="shared" si="96"/>
        <v>276</v>
      </c>
      <c r="G273" s="639">
        <v>276</v>
      </c>
      <c r="H273" s="639">
        <v>0</v>
      </c>
      <c r="I273" s="348">
        <f t="shared" si="97"/>
        <v>276</v>
      </c>
      <c r="J273" s="348">
        <f t="shared" si="98"/>
        <v>0</v>
      </c>
      <c r="L273" s="579">
        <v>0</v>
      </c>
      <c r="M273" s="579">
        <f t="shared" si="99"/>
        <v>0</v>
      </c>
    </row>
    <row r="274" spans="1:13" ht="16.5">
      <c r="A274" s="685"/>
      <c r="B274" s="338" t="s">
        <v>1996</v>
      </c>
      <c r="C274" s="339" t="s">
        <v>2002</v>
      </c>
      <c r="D274" s="348">
        <v>0</v>
      </c>
      <c r="E274" s="639">
        <v>1101</v>
      </c>
      <c r="F274" s="348">
        <f t="shared" si="96"/>
        <v>1101</v>
      </c>
      <c r="G274" s="639">
        <v>1092</v>
      </c>
      <c r="H274" s="639">
        <v>9</v>
      </c>
      <c r="I274" s="348">
        <f t="shared" si="97"/>
        <v>1101</v>
      </c>
      <c r="J274" s="348">
        <f t="shared" si="98"/>
        <v>0</v>
      </c>
      <c r="L274" s="579">
        <v>0</v>
      </c>
      <c r="M274" s="579">
        <f t="shared" si="99"/>
        <v>0</v>
      </c>
    </row>
    <row r="275" spans="1:13" ht="16.5">
      <c r="A275" s="685"/>
      <c r="B275" s="338" t="s">
        <v>1997</v>
      </c>
      <c r="C275" s="339" t="s">
        <v>2003</v>
      </c>
      <c r="D275" s="348">
        <v>0</v>
      </c>
      <c r="E275" s="639">
        <v>1445</v>
      </c>
      <c r="F275" s="348">
        <f t="shared" si="96"/>
        <v>1445</v>
      </c>
      <c r="G275" s="639">
        <v>1429</v>
      </c>
      <c r="H275" s="639">
        <v>16.000000000000057</v>
      </c>
      <c r="I275" s="348">
        <f t="shared" si="97"/>
        <v>1445</v>
      </c>
      <c r="J275" s="348">
        <f t="shared" si="98"/>
        <v>0</v>
      </c>
      <c r="L275" s="579">
        <v>0</v>
      </c>
      <c r="M275" s="579">
        <f t="shared" si="99"/>
        <v>0</v>
      </c>
    </row>
    <row r="276" spans="1:13" ht="16.5">
      <c r="A276" s="685"/>
      <c r="B276" s="338" t="s">
        <v>511</v>
      </c>
      <c r="C276" s="339" t="s">
        <v>1945</v>
      </c>
      <c r="D276" s="348">
        <v>0</v>
      </c>
      <c r="E276" s="639">
        <v>1276</v>
      </c>
      <c r="F276" s="348">
        <f t="shared" si="96"/>
        <v>1276</v>
      </c>
      <c r="G276" s="639">
        <v>1265</v>
      </c>
      <c r="H276" s="639">
        <v>11</v>
      </c>
      <c r="I276" s="348">
        <f t="shared" si="97"/>
        <v>1276</v>
      </c>
      <c r="J276" s="348">
        <f t="shared" si="98"/>
        <v>0</v>
      </c>
      <c r="L276" s="579">
        <v>0</v>
      </c>
      <c r="M276" s="579">
        <f t="shared" si="99"/>
        <v>0</v>
      </c>
    </row>
    <row r="277" spans="1:13" ht="16.5">
      <c r="A277" s="685"/>
      <c r="B277" s="338" t="s">
        <v>512</v>
      </c>
      <c r="C277" s="339" t="s">
        <v>1946</v>
      </c>
      <c r="D277" s="348">
        <v>0</v>
      </c>
      <c r="E277" s="639">
        <v>335</v>
      </c>
      <c r="F277" s="348">
        <f t="shared" si="96"/>
        <v>335</v>
      </c>
      <c r="G277" s="639">
        <v>335</v>
      </c>
      <c r="H277" s="639">
        <v>0</v>
      </c>
      <c r="I277" s="348">
        <f t="shared" si="97"/>
        <v>335</v>
      </c>
      <c r="J277" s="348">
        <f t="shared" si="98"/>
        <v>0</v>
      </c>
      <c r="L277" s="579">
        <v>0</v>
      </c>
      <c r="M277" s="579">
        <f t="shared" si="99"/>
        <v>0</v>
      </c>
    </row>
    <row r="278" spans="1:13" ht="16.5">
      <c r="A278" s="685"/>
      <c r="B278" s="338" t="s">
        <v>513</v>
      </c>
      <c r="C278" s="339" t="s">
        <v>1947</v>
      </c>
      <c r="D278" s="348">
        <v>0</v>
      </c>
      <c r="E278" s="639">
        <v>2816</v>
      </c>
      <c r="F278" s="348">
        <f t="shared" si="96"/>
        <v>2816</v>
      </c>
      <c r="G278" s="639">
        <v>2783</v>
      </c>
      <c r="H278" s="639">
        <v>33.000000000000114</v>
      </c>
      <c r="I278" s="348">
        <f t="shared" si="97"/>
        <v>2816</v>
      </c>
      <c r="J278" s="348">
        <f t="shared" si="98"/>
        <v>0</v>
      </c>
      <c r="L278" s="579">
        <v>0</v>
      </c>
      <c r="M278" s="579">
        <f t="shared" si="99"/>
        <v>0</v>
      </c>
    </row>
    <row r="279" spans="1:13" ht="16.5">
      <c r="A279" s="685"/>
      <c r="B279" s="338" t="s">
        <v>514</v>
      </c>
      <c r="C279" s="339" t="s">
        <v>2004</v>
      </c>
      <c r="D279" s="348">
        <v>0</v>
      </c>
      <c r="E279" s="639">
        <v>1540</v>
      </c>
      <c r="F279" s="348">
        <f t="shared" si="96"/>
        <v>1540</v>
      </c>
      <c r="G279" s="639">
        <v>1524</v>
      </c>
      <c r="H279" s="639">
        <v>16.000000000000057</v>
      </c>
      <c r="I279" s="348">
        <f t="shared" si="97"/>
        <v>1540</v>
      </c>
      <c r="J279" s="348">
        <f t="shared" si="98"/>
        <v>0</v>
      </c>
      <c r="L279" s="579">
        <v>0</v>
      </c>
      <c r="M279" s="579">
        <f t="shared" si="99"/>
        <v>0</v>
      </c>
    </row>
    <row r="280" spans="1:13" ht="16.5">
      <c r="A280" s="685"/>
      <c r="B280" s="338" t="s">
        <v>2005</v>
      </c>
      <c r="C280" s="339" t="s">
        <v>2008</v>
      </c>
      <c r="D280" s="348">
        <v>0</v>
      </c>
      <c r="E280" s="639">
        <v>236</v>
      </c>
      <c r="F280" s="348">
        <f t="shared" si="96"/>
        <v>236</v>
      </c>
      <c r="G280" s="639">
        <v>236</v>
      </c>
      <c r="H280" s="639">
        <v>0</v>
      </c>
      <c r="I280" s="348">
        <f t="shared" si="97"/>
        <v>236</v>
      </c>
      <c r="J280" s="348">
        <f t="shared" si="98"/>
        <v>0</v>
      </c>
      <c r="L280" s="579">
        <v>0</v>
      </c>
      <c r="M280" s="579">
        <f t="shared" si="99"/>
        <v>0</v>
      </c>
    </row>
    <row r="281" spans="1:13" ht="16.5">
      <c r="A281" s="685"/>
      <c r="B281" s="338" t="s">
        <v>2006</v>
      </c>
      <c r="C281" s="339" t="s">
        <v>2007</v>
      </c>
      <c r="D281" s="348">
        <v>0</v>
      </c>
      <c r="E281" s="639">
        <v>183</v>
      </c>
      <c r="F281" s="348">
        <f t="shared" si="96"/>
        <v>183</v>
      </c>
      <c r="G281" s="639">
        <v>182</v>
      </c>
      <c r="H281" s="639">
        <v>1</v>
      </c>
      <c r="I281" s="348">
        <f t="shared" si="97"/>
        <v>183</v>
      </c>
      <c r="J281" s="348">
        <f t="shared" si="98"/>
        <v>0</v>
      </c>
      <c r="L281" s="579">
        <v>0</v>
      </c>
      <c r="M281" s="579">
        <f t="shared" si="99"/>
        <v>0</v>
      </c>
    </row>
    <row r="282" spans="1:13" ht="16.5">
      <c r="A282" s="685"/>
      <c r="B282" s="338" t="s">
        <v>515</v>
      </c>
      <c r="C282" s="339" t="s">
        <v>2009</v>
      </c>
      <c r="D282" s="348">
        <v>0</v>
      </c>
      <c r="E282" s="639">
        <v>101</v>
      </c>
      <c r="F282" s="348">
        <f t="shared" si="96"/>
        <v>101</v>
      </c>
      <c r="G282" s="639">
        <v>101</v>
      </c>
      <c r="H282" s="639">
        <v>0</v>
      </c>
      <c r="I282" s="348">
        <f t="shared" si="97"/>
        <v>101</v>
      </c>
      <c r="J282" s="348">
        <f t="shared" si="98"/>
        <v>0</v>
      </c>
      <c r="L282" s="579">
        <v>0</v>
      </c>
      <c r="M282" s="579">
        <f t="shared" si="99"/>
        <v>0</v>
      </c>
    </row>
    <row r="283" spans="1:13" ht="16.5">
      <c r="A283" s="685"/>
      <c r="B283" s="338" t="s">
        <v>516</v>
      </c>
      <c r="C283" s="339" t="s">
        <v>2010</v>
      </c>
      <c r="D283" s="348">
        <v>0</v>
      </c>
      <c r="E283" s="639">
        <v>117</v>
      </c>
      <c r="F283" s="348">
        <f t="shared" si="96"/>
        <v>117</v>
      </c>
      <c r="G283" s="639">
        <v>117</v>
      </c>
      <c r="H283" s="639">
        <v>0</v>
      </c>
      <c r="I283" s="348">
        <f t="shared" si="97"/>
        <v>117</v>
      </c>
      <c r="J283" s="348">
        <f t="shared" si="98"/>
        <v>0</v>
      </c>
      <c r="L283" s="579">
        <v>0</v>
      </c>
      <c r="M283" s="579">
        <f t="shared" si="99"/>
        <v>0</v>
      </c>
    </row>
    <row r="284" spans="1:13" ht="16.5">
      <c r="A284" s="685"/>
      <c r="B284" s="338" t="s">
        <v>517</v>
      </c>
      <c r="C284" s="339" t="s">
        <v>2011</v>
      </c>
      <c r="D284" s="348">
        <v>0</v>
      </c>
      <c r="E284" s="639">
        <v>68</v>
      </c>
      <c r="F284" s="348">
        <f t="shared" si="96"/>
        <v>68</v>
      </c>
      <c r="G284" s="639">
        <v>68</v>
      </c>
      <c r="H284" s="639">
        <v>0</v>
      </c>
      <c r="I284" s="348">
        <f t="shared" si="97"/>
        <v>68</v>
      </c>
      <c r="J284" s="348">
        <f t="shared" si="98"/>
        <v>0</v>
      </c>
      <c r="L284" s="579">
        <v>0</v>
      </c>
      <c r="M284" s="579">
        <f t="shared" si="99"/>
        <v>0</v>
      </c>
    </row>
    <row r="285" spans="1:13" ht="33">
      <c r="A285" s="685"/>
      <c r="B285" s="338" t="s">
        <v>518</v>
      </c>
      <c r="C285" s="339" t="s">
        <v>2012</v>
      </c>
      <c r="D285" s="348">
        <v>0</v>
      </c>
      <c r="E285" s="639">
        <v>252</v>
      </c>
      <c r="F285" s="348">
        <f t="shared" si="96"/>
        <v>252</v>
      </c>
      <c r="G285" s="639">
        <v>249</v>
      </c>
      <c r="H285" s="639">
        <v>3</v>
      </c>
      <c r="I285" s="348">
        <f t="shared" si="97"/>
        <v>252</v>
      </c>
      <c r="J285" s="348">
        <f t="shared" si="98"/>
        <v>0</v>
      </c>
      <c r="L285" s="579">
        <v>0</v>
      </c>
      <c r="M285" s="579">
        <f t="shared" si="99"/>
        <v>0</v>
      </c>
    </row>
    <row r="286" spans="1:13" ht="16.5">
      <c r="A286" s="685"/>
      <c r="B286" s="338" t="s">
        <v>2017</v>
      </c>
      <c r="C286" s="339" t="s">
        <v>2013</v>
      </c>
      <c r="D286" s="348">
        <v>0</v>
      </c>
      <c r="E286" s="639">
        <v>41</v>
      </c>
      <c r="F286" s="348">
        <f t="shared" si="96"/>
        <v>41</v>
      </c>
      <c r="G286" s="639">
        <v>41</v>
      </c>
      <c r="H286" s="639">
        <v>0</v>
      </c>
      <c r="I286" s="348">
        <f t="shared" si="97"/>
        <v>41</v>
      </c>
      <c r="J286" s="348">
        <f t="shared" si="98"/>
        <v>0</v>
      </c>
      <c r="L286" s="579">
        <v>0</v>
      </c>
      <c r="M286" s="579">
        <f t="shared" si="99"/>
        <v>0</v>
      </c>
    </row>
    <row r="287" spans="1:13" ht="16.5">
      <c r="A287" s="685"/>
      <c r="B287" s="338" t="s">
        <v>2018</v>
      </c>
      <c r="C287" s="339" t="s">
        <v>1948</v>
      </c>
      <c r="D287" s="348">
        <v>0</v>
      </c>
      <c r="E287" s="639">
        <v>180</v>
      </c>
      <c r="F287" s="348">
        <f t="shared" si="96"/>
        <v>180</v>
      </c>
      <c r="G287" s="639">
        <v>180</v>
      </c>
      <c r="H287" s="639">
        <v>0</v>
      </c>
      <c r="I287" s="348">
        <f t="shared" si="97"/>
        <v>180</v>
      </c>
      <c r="J287" s="348">
        <f t="shared" si="98"/>
        <v>0</v>
      </c>
      <c r="L287" s="579">
        <v>0</v>
      </c>
      <c r="M287" s="579">
        <f t="shared" si="99"/>
        <v>0</v>
      </c>
    </row>
    <row r="288" spans="1:13" ht="16.5">
      <c r="A288" s="685"/>
      <c r="B288" s="338" t="s">
        <v>2019</v>
      </c>
      <c r="C288" s="339" t="s">
        <v>2014</v>
      </c>
      <c r="D288" s="348">
        <v>0</v>
      </c>
      <c r="E288" s="639">
        <v>992</v>
      </c>
      <c r="F288" s="348">
        <f t="shared" si="96"/>
        <v>992</v>
      </c>
      <c r="G288" s="639">
        <v>986</v>
      </c>
      <c r="H288" s="639">
        <v>6</v>
      </c>
      <c r="I288" s="348">
        <f t="shared" si="97"/>
        <v>992</v>
      </c>
      <c r="J288" s="348">
        <f t="shared" si="98"/>
        <v>0</v>
      </c>
      <c r="L288" s="579">
        <v>0</v>
      </c>
      <c r="M288" s="579">
        <f t="shared" si="99"/>
        <v>0</v>
      </c>
    </row>
    <row r="289" spans="1:13" ht="16.5">
      <c r="A289" s="685"/>
      <c r="B289" s="338" t="s">
        <v>2020</v>
      </c>
      <c r="C289" s="339" t="s">
        <v>2015</v>
      </c>
      <c r="D289" s="348">
        <v>0</v>
      </c>
      <c r="E289" s="639">
        <v>52</v>
      </c>
      <c r="F289" s="348">
        <f t="shared" si="96"/>
        <v>52</v>
      </c>
      <c r="G289" s="639">
        <v>52</v>
      </c>
      <c r="H289" s="639">
        <v>0</v>
      </c>
      <c r="I289" s="348">
        <f t="shared" si="97"/>
        <v>52</v>
      </c>
      <c r="J289" s="348">
        <f t="shared" si="98"/>
        <v>0</v>
      </c>
      <c r="L289" s="579">
        <v>0</v>
      </c>
      <c r="M289" s="579">
        <f t="shared" si="99"/>
        <v>0</v>
      </c>
    </row>
    <row r="290" spans="1:13" ht="16.5">
      <c r="A290" s="685"/>
      <c r="B290" s="338" t="s">
        <v>2021</v>
      </c>
      <c r="C290" s="339" t="s">
        <v>2016</v>
      </c>
      <c r="D290" s="348">
        <v>0</v>
      </c>
      <c r="E290" s="639">
        <v>108</v>
      </c>
      <c r="F290" s="348">
        <f t="shared" si="96"/>
        <v>108</v>
      </c>
      <c r="G290" s="639">
        <v>108</v>
      </c>
      <c r="H290" s="639">
        <v>0</v>
      </c>
      <c r="I290" s="348">
        <f t="shared" si="97"/>
        <v>108</v>
      </c>
      <c r="J290" s="348">
        <f t="shared" si="98"/>
        <v>0</v>
      </c>
      <c r="L290" s="579">
        <v>0</v>
      </c>
      <c r="M290" s="579">
        <f t="shared" si="99"/>
        <v>0</v>
      </c>
    </row>
    <row r="291" spans="1:13" ht="16.5">
      <c r="A291" s="685"/>
      <c r="B291" s="338" t="s">
        <v>519</v>
      </c>
      <c r="C291" s="339" t="s">
        <v>2022</v>
      </c>
      <c r="D291" s="348">
        <v>0</v>
      </c>
      <c r="E291" s="639">
        <v>210</v>
      </c>
      <c r="F291" s="348">
        <f t="shared" si="96"/>
        <v>210</v>
      </c>
      <c r="G291" s="639">
        <v>210</v>
      </c>
      <c r="H291" s="639">
        <v>0</v>
      </c>
      <c r="I291" s="348">
        <f t="shared" si="97"/>
        <v>210</v>
      </c>
      <c r="J291" s="348">
        <f t="shared" si="98"/>
        <v>0</v>
      </c>
      <c r="L291" s="579">
        <v>0</v>
      </c>
      <c r="M291" s="579">
        <f t="shared" si="99"/>
        <v>0</v>
      </c>
    </row>
    <row r="292" spans="1:13" ht="16.5">
      <c r="A292" s="685"/>
      <c r="B292" s="338" t="s">
        <v>520</v>
      </c>
      <c r="C292" s="339" t="s">
        <v>1949</v>
      </c>
      <c r="D292" s="348">
        <v>0</v>
      </c>
      <c r="E292" s="639">
        <v>96</v>
      </c>
      <c r="F292" s="348">
        <f t="shared" si="96"/>
        <v>96</v>
      </c>
      <c r="G292" s="639">
        <v>96</v>
      </c>
      <c r="H292" s="639">
        <v>0</v>
      </c>
      <c r="I292" s="348">
        <f t="shared" si="97"/>
        <v>96</v>
      </c>
      <c r="J292" s="348">
        <f t="shared" si="98"/>
        <v>0</v>
      </c>
      <c r="L292" s="579">
        <v>0</v>
      </c>
      <c r="M292" s="579">
        <f t="shared" si="99"/>
        <v>0</v>
      </c>
    </row>
    <row r="293" spans="1:13" ht="16.5">
      <c r="A293" s="685"/>
      <c r="B293" s="338" t="s">
        <v>1980</v>
      </c>
      <c r="C293" s="339" t="s">
        <v>2023</v>
      </c>
      <c r="D293" s="348">
        <v>0</v>
      </c>
      <c r="E293" s="639">
        <v>86</v>
      </c>
      <c r="F293" s="348">
        <f t="shared" si="96"/>
        <v>86</v>
      </c>
      <c r="G293" s="639">
        <v>86</v>
      </c>
      <c r="H293" s="639">
        <v>0</v>
      </c>
      <c r="I293" s="348">
        <f t="shared" si="97"/>
        <v>86</v>
      </c>
      <c r="J293" s="348">
        <f t="shared" si="98"/>
        <v>0</v>
      </c>
      <c r="L293" s="579">
        <v>0</v>
      </c>
      <c r="M293" s="579">
        <f t="shared" si="99"/>
        <v>0</v>
      </c>
    </row>
    <row r="294" spans="1:13" ht="16.5">
      <c r="A294" s="685"/>
      <c r="B294" s="338" t="s">
        <v>2024</v>
      </c>
      <c r="C294" s="339" t="s">
        <v>1950</v>
      </c>
      <c r="D294" s="348">
        <v>0</v>
      </c>
      <c r="E294" s="639">
        <v>191</v>
      </c>
      <c r="F294" s="348">
        <f t="shared" si="96"/>
        <v>191</v>
      </c>
      <c r="G294" s="639">
        <v>191</v>
      </c>
      <c r="H294" s="639">
        <v>0</v>
      </c>
      <c r="I294" s="348">
        <f t="shared" si="97"/>
        <v>191</v>
      </c>
      <c r="J294" s="348">
        <f t="shared" si="98"/>
        <v>0</v>
      </c>
      <c r="L294" s="579">
        <v>0</v>
      </c>
      <c r="M294" s="579">
        <f t="shared" si="99"/>
        <v>0</v>
      </c>
    </row>
    <row r="295" spans="1:13">
      <c r="A295" s="347"/>
      <c r="B295" s="343">
        <v>0</v>
      </c>
      <c r="C295" s="343"/>
      <c r="D295" s="350"/>
      <c r="E295" s="350"/>
      <c r="F295" s="348"/>
      <c r="G295" s="350"/>
      <c r="H295" s="350"/>
      <c r="I295" s="350"/>
      <c r="J295" s="350"/>
    </row>
    <row r="296" spans="1:13" ht="16.5">
      <c r="A296" s="686" t="s">
        <v>1120</v>
      </c>
      <c r="B296" s="340" t="s">
        <v>504</v>
      </c>
      <c r="C296" s="341" t="s">
        <v>1983</v>
      </c>
      <c r="D296" s="351">
        <v>0</v>
      </c>
      <c r="E296" s="351">
        <v>31336</v>
      </c>
      <c r="F296" s="348">
        <f t="shared" si="96"/>
        <v>31336</v>
      </c>
      <c r="G296" s="351">
        <v>30260</v>
      </c>
      <c r="H296" s="351">
        <v>1076</v>
      </c>
      <c r="I296" s="348">
        <f>G296+H296</f>
        <v>31336</v>
      </c>
      <c r="J296" s="348">
        <f>F296-I296</f>
        <v>0</v>
      </c>
      <c r="L296" s="579">
        <v>0</v>
      </c>
      <c r="M296" s="579">
        <f>D296-L296</f>
        <v>0</v>
      </c>
    </row>
    <row r="297" spans="1:13" ht="16.5">
      <c r="A297" s="686"/>
      <c r="B297" s="340" t="s">
        <v>505</v>
      </c>
      <c r="C297" s="341" t="s">
        <v>1943</v>
      </c>
      <c r="D297" s="351">
        <v>0</v>
      </c>
      <c r="E297" s="351">
        <v>9802</v>
      </c>
      <c r="F297" s="348">
        <f t="shared" si="96"/>
        <v>9802</v>
      </c>
      <c r="G297" s="351">
        <v>9257</v>
      </c>
      <c r="H297" s="351">
        <v>545</v>
      </c>
      <c r="I297" s="348">
        <f t="shared" ref="I297:I330" si="100">G297+H297</f>
        <v>9802</v>
      </c>
      <c r="J297" s="348">
        <f t="shared" ref="J297:J330" si="101">F297-I297</f>
        <v>0</v>
      </c>
      <c r="L297" s="579">
        <v>0</v>
      </c>
      <c r="M297" s="579">
        <f t="shared" ref="M297:M330" si="102">D297-L297</f>
        <v>0</v>
      </c>
    </row>
    <row r="298" spans="1:13" ht="16.5">
      <c r="A298" s="686"/>
      <c r="B298" s="340" t="s">
        <v>506</v>
      </c>
      <c r="C298" s="341" t="s">
        <v>1984</v>
      </c>
      <c r="D298" s="351">
        <v>0</v>
      </c>
      <c r="E298" s="351">
        <v>2568</v>
      </c>
      <c r="F298" s="348">
        <f t="shared" si="96"/>
        <v>2568</v>
      </c>
      <c r="G298" s="351">
        <v>2471</v>
      </c>
      <c r="H298" s="351">
        <v>97</v>
      </c>
      <c r="I298" s="348">
        <f t="shared" si="100"/>
        <v>2568</v>
      </c>
      <c r="J298" s="348">
        <f t="shared" si="101"/>
        <v>0</v>
      </c>
      <c r="L298" s="579">
        <v>0</v>
      </c>
      <c r="M298" s="579">
        <f t="shared" si="102"/>
        <v>0</v>
      </c>
    </row>
    <row r="299" spans="1:13" ht="16.5">
      <c r="A299" s="686"/>
      <c r="B299" s="340" t="s">
        <v>1981</v>
      </c>
      <c r="C299" s="341" t="s">
        <v>1985</v>
      </c>
      <c r="D299" s="351">
        <v>0</v>
      </c>
      <c r="E299" s="351">
        <v>1631</v>
      </c>
      <c r="F299" s="348">
        <f t="shared" si="96"/>
        <v>1631</v>
      </c>
      <c r="G299" s="351">
        <v>1514</v>
      </c>
      <c r="H299" s="351">
        <v>117</v>
      </c>
      <c r="I299" s="348">
        <f t="shared" si="100"/>
        <v>1631</v>
      </c>
      <c r="J299" s="348">
        <f t="shared" si="101"/>
        <v>0</v>
      </c>
      <c r="L299" s="579">
        <v>0</v>
      </c>
      <c r="M299" s="579">
        <f t="shared" si="102"/>
        <v>0</v>
      </c>
    </row>
    <row r="300" spans="1:13" ht="16.5">
      <c r="A300" s="686"/>
      <c r="B300" s="340" t="s">
        <v>1982</v>
      </c>
      <c r="C300" s="341" t="s">
        <v>1986</v>
      </c>
      <c r="D300" s="351">
        <v>0</v>
      </c>
      <c r="E300" s="351">
        <v>361</v>
      </c>
      <c r="F300" s="348">
        <f t="shared" si="96"/>
        <v>361</v>
      </c>
      <c r="G300" s="351">
        <v>330</v>
      </c>
      <c r="H300" s="351">
        <v>31</v>
      </c>
      <c r="I300" s="348">
        <f t="shared" si="100"/>
        <v>361</v>
      </c>
      <c r="J300" s="348">
        <f t="shared" si="101"/>
        <v>0</v>
      </c>
      <c r="L300" s="579">
        <v>0</v>
      </c>
      <c r="M300" s="579">
        <f t="shared" si="102"/>
        <v>0</v>
      </c>
    </row>
    <row r="301" spans="1:13" ht="16.5">
      <c r="A301" s="686"/>
      <c r="B301" s="340" t="s">
        <v>507</v>
      </c>
      <c r="C301" s="341" t="s">
        <v>1993</v>
      </c>
      <c r="D301" s="351">
        <v>0</v>
      </c>
      <c r="E301" s="351">
        <v>196</v>
      </c>
      <c r="F301" s="348">
        <f t="shared" ref="F301:F364" si="103">D301+E301</f>
        <v>196</v>
      </c>
      <c r="G301" s="351">
        <v>187</v>
      </c>
      <c r="H301" s="351">
        <v>9</v>
      </c>
      <c r="I301" s="348">
        <f t="shared" si="100"/>
        <v>196</v>
      </c>
      <c r="J301" s="348">
        <f t="shared" si="101"/>
        <v>0</v>
      </c>
      <c r="L301" s="579">
        <v>0</v>
      </c>
      <c r="M301" s="579">
        <f t="shared" si="102"/>
        <v>0</v>
      </c>
    </row>
    <row r="302" spans="1:13" ht="16.5">
      <c r="A302" s="686"/>
      <c r="B302" s="340" t="s">
        <v>508</v>
      </c>
      <c r="C302" s="341" t="s">
        <v>1944</v>
      </c>
      <c r="D302" s="351">
        <v>0</v>
      </c>
      <c r="E302" s="351">
        <v>58</v>
      </c>
      <c r="F302" s="348">
        <f t="shared" si="103"/>
        <v>58</v>
      </c>
      <c r="G302" s="351">
        <v>58</v>
      </c>
      <c r="H302" s="351">
        <v>0</v>
      </c>
      <c r="I302" s="348">
        <f t="shared" si="100"/>
        <v>58</v>
      </c>
      <c r="J302" s="348">
        <f t="shared" si="101"/>
        <v>0</v>
      </c>
      <c r="L302" s="579">
        <v>0</v>
      </c>
      <c r="M302" s="579">
        <f t="shared" si="102"/>
        <v>0</v>
      </c>
    </row>
    <row r="303" spans="1:13" ht="16.5">
      <c r="A303" s="686"/>
      <c r="B303" s="340" t="s">
        <v>1987</v>
      </c>
      <c r="C303" s="341" t="s">
        <v>1992</v>
      </c>
      <c r="D303" s="351">
        <v>0</v>
      </c>
      <c r="E303" s="351">
        <v>2</v>
      </c>
      <c r="F303" s="348">
        <f t="shared" si="103"/>
        <v>2</v>
      </c>
      <c r="G303" s="351">
        <v>2</v>
      </c>
      <c r="H303" s="351">
        <v>0</v>
      </c>
      <c r="I303" s="348">
        <f t="shared" si="100"/>
        <v>2</v>
      </c>
      <c r="J303" s="348">
        <f t="shared" si="101"/>
        <v>0</v>
      </c>
      <c r="L303" s="579">
        <v>0</v>
      </c>
      <c r="M303" s="579">
        <f t="shared" si="102"/>
        <v>0</v>
      </c>
    </row>
    <row r="304" spans="1:13" ht="16.5">
      <c r="A304" s="686"/>
      <c r="B304" s="340" t="s">
        <v>1988</v>
      </c>
      <c r="C304" s="341" t="s">
        <v>1991</v>
      </c>
      <c r="D304" s="351">
        <v>0</v>
      </c>
      <c r="E304" s="351">
        <v>319</v>
      </c>
      <c r="F304" s="348">
        <f t="shared" si="103"/>
        <v>319</v>
      </c>
      <c r="G304" s="351">
        <v>301</v>
      </c>
      <c r="H304" s="351">
        <v>18</v>
      </c>
      <c r="I304" s="348">
        <f t="shared" si="100"/>
        <v>319</v>
      </c>
      <c r="J304" s="348">
        <f t="shared" si="101"/>
        <v>0</v>
      </c>
      <c r="L304" s="579">
        <v>0</v>
      </c>
      <c r="M304" s="579">
        <f t="shared" si="102"/>
        <v>0</v>
      </c>
    </row>
    <row r="305" spans="1:13" ht="16.5">
      <c r="A305" s="686"/>
      <c r="B305" s="340" t="s">
        <v>1989</v>
      </c>
      <c r="C305" s="341" t="s">
        <v>1990</v>
      </c>
      <c r="D305" s="351">
        <v>0</v>
      </c>
      <c r="E305" s="351">
        <v>777</v>
      </c>
      <c r="F305" s="348">
        <f t="shared" si="103"/>
        <v>777</v>
      </c>
      <c r="G305" s="351">
        <v>725</v>
      </c>
      <c r="H305" s="351">
        <v>52</v>
      </c>
      <c r="I305" s="348">
        <f t="shared" si="100"/>
        <v>777</v>
      </c>
      <c r="J305" s="348">
        <f t="shared" si="101"/>
        <v>0</v>
      </c>
      <c r="L305" s="579">
        <v>0</v>
      </c>
      <c r="M305" s="579">
        <f t="shared" si="102"/>
        <v>0</v>
      </c>
    </row>
    <row r="306" spans="1:13" ht="16.5">
      <c r="A306" s="686"/>
      <c r="B306" s="340" t="s">
        <v>509</v>
      </c>
      <c r="C306" s="341" t="s">
        <v>1998</v>
      </c>
      <c r="D306" s="351">
        <v>0</v>
      </c>
      <c r="E306" s="351">
        <v>1129</v>
      </c>
      <c r="F306" s="348">
        <f t="shared" si="103"/>
        <v>1129</v>
      </c>
      <c r="G306" s="351">
        <v>1004</v>
      </c>
      <c r="H306" s="351">
        <v>125</v>
      </c>
      <c r="I306" s="348">
        <f t="shared" si="100"/>
        <v>1129</v>
      </c>
      <c r="J306" s="348">
        <f t="shared" si="101"/>
        <v>0</v>
      </c>
      <c r="L306" s="579">
        <v>0</v>
      </c>
      <c r="M306" s="579">
        <f t="shared" si="102"/>
        <v>0</v>
      </c>
    </row>
    <row r="307" spans="1:13" ht="16.5">
      <c r="A307" s="686"/>
      <c r="B307" s="340" t="s">
        <v>510</v>
      </c>
      <c r="C307" s="341" t="s">
        <v>1999</v>
      </c>
      <c r="D307" s="351">
        <v>0</v>
      </c>
      <c r="E307" s="351">
        <v>461</v>
      </c>
      <c r="F307" s="348">
        <f t="shared" si="103"/>
        <v>461</v>
      </c>
      <c r="G307" s="351">
        <v>408</v>
      </c>
      <c r="H307" s="351">
        <v>53</v>
      </c>
      <c r="I307" s="348">
        <f t="shared" si="100"/>
        <v>461</v>
      </c>
      <c r="J307" s="348">
        <f t="shared" si="101"/>
        <v>0</v>
      </c>
      <c r="L307" s="579">
        <v>0</v>
      </c>
      <c r="M307" s="579">
        <f t="shared" si="102"/>
        <v>0</v>
      </c>
    </row>
    <row r="308" spans="1:13" ht="16.5">
      <c r="A308" s="686"/>
      <c r="B308" s="340" t="s">
        <v>1994</v>
      </c>
      <c r="C308" s="341" t="s">
        <v>2000</v>
      </c>
      <c r="D308" s="351">
        <v>0</v>
      </c>
      <c r="E308" s="351">
        <v>361</v>
      </c>
      <c r="F308" s="348">
        <f t="shared" si="103"/>
        <v>361</v>
      </c>
      <c r="G308" s="351">
        <v>321</v>
      </c>
      <c r="H308" s="351">
        <v>40</v>
      </c>
      <c r="I308" s="348">
        <f t="shared" si="100"/>
        <v>361</v>
      </c>
      <c r="J308" s="348">
        <f t="shared" si="101"/>
        <v>0</v>
      </c>
      <c r="L308" s="579">
        <v>0</v>
      </c>
      <c r="M308" s="579">
        <f t="shared" si="102"/>
        <v>0</v>
      </c>
    </row>
    <row r="309" spans="1:13" ht="16.5">
      <c r="A309" s="686"/>
      <c r="B309" s="340" t="s">
        <v>1995</v>
      </c>
      <c r="C309" s="341" t="s">
        <v>2001</v>
      </c>
      <c r="D309" s="351">
        <v>0</v>
      </c>
      <c r="E309" s="351">
        <v>0</v>
      </c>
      <c r="F309" s="348">
        <f t="shared" si="103"/>
        <v>0</v>
      </c>
      <c r="G309" s="351">
        <v>0</v>
      </c>
      <c r="H309" s="351">
        <v>0</v>
      </c>
      <c r="I309" s="348">
        <f t="shared" si="100"/>
        <v>0</v>
      </c>
      <c r="J309" s="348">
        <f t="shared" si="101"/>
        <v>0</v>
      </c>
      <c r="L309" s="579">
        <v>0</v>
      </c>
      <c r="M309" s="579">
        <f t="shared" si="102"/>
        <v>0</v>
      </c>
    </row>
    <row r="310" spans="1:13" ht="16.5">
      <c r="A310" s="686"/>
      <c r="B310" s="340" t="s">
        <v>1996</v>
      </c>
      <c r="C310" s="341" t="s">
        <v>2002</v>
      </c>
      <c r="D310" s="351">
        <v>0</v>
      </c>
      <c r="E310" s="351">
        <v>141</v>
      </c>
      <c r="F310" s="348">
        <f t="shared" si="103"/>
        <v>141</v>
      </c>
      <c r="G310" s="351">
        <v>139</v>
      </c>
      <c r="H310" s="351">
        <v>2</v>
      </c>
      <c r="I310" s="348">
        <f t="shared" si="100"/>
        <v>141</v>
      </c>
      <c r="J310" s="348">
        <f t="shared" si="101"/>
        <v>0</v>
      </c>
      <c r="L310" s="579">
        <v>0</v>
      </c>
      <c r="M310" s="579">
        <f t="shared" si="102"/>
        <v>0</v>
      </c>
    </row>
    <row r="311" spans="1:13" ht="16.5">
      <c r="A311" s="686"/>
      <c r="B311" s="340" t="s">
        <v>1997</v>
      </c>
      <c r="C311" s="341" t="s">
        <v>2003</v>
      </c>
      <c r="D311" s="351">
        <v>0</v>
      </c>
      <c r="E311" s="351">
        <v>380</v>
      </c>
      <c r="F311" s="348">
        <f t="shared" si="103"/>
        <v>380</v>
      </c>
      <c r="G311" s="351">
        <v>346</v>
      </c>
      <c r="H311" s="351">
        <v>34</v>
      </c>
      <c r="I311" s="348">
        <f t="shared" si="100"/>
        <v>380</v>
      </c>
      <c r="J311" s="348">
        <f t="shared" si="101"/>
        <v>0</v>
      </c>
      <c r="L311" s="579">
        <v>0</v>
      </c>
      <c r="M311" s="579">
        <f t="shared" si="102"/>
        <v>0</v>
      </c>
    </row>
    <row r="312" spans="1:13" ht="16.5">
      <c r="A312" s="686"/>
      <c r="B312" s="340" t="s">
        <v>511</v>
      </c>
      <c r="C312" s="341" t="s">
        <v>1945</v>
      </c>
      <c r="D312" s="351">
        <v>0</v>
      </c>
      <c r="E312" s="351">
        <v>1010</v>
      </c>
      <c r="F312" s="348">
        <f t="shared" si="103"/>
        <v>1010</v>
      </c>
      <c r="G312" s="351">
        <v>959</v>
      </c>
      <c r="H312" s="351">
        <v>51</v>
      </c>
      <c r="I312" s="348">
        <f t="shared" si="100"/>
        <v>1010</v>
      </c>
      <c r="J312" s="348">
        <f t="shared" si="101"/>
        <v>0</v>
      </c>
      <c r="L312" s="579">
        <v>0</v>
      </c>
      <c r="M312" s="579">
        <f t="shared" si="102"/>
        <v>0</v>
      </c>
    </row>
    <row r="313" spans="1:13" ht="16.5">
      <c r="A313" s="686"/>
      <c r="B313" s="340" t="s">
        <v>512</v>
      </c>
      <c r="C313" s="341" t="s">
        <v>1946</v>
      </c>
      <c r="D313" s="351">
        <v>0</v>
      </c>
      <c r="E313" s="351">
        <v>28</v>
      </c>
      <c r="F313" s="348">
        <f t="shared" si="103"/>
        <v>28</v>
      </c>
      <c r="G313" s="351">
        <v>24</v>
      </c>
      <c r="H313" s="351">
        <v>4</v>
      </c>
      <c r="I313" s="348">
        <f t="shared" si="100"/>
        <v>28</v>
      </c>
      <c r="J313" s="348">
        <f t="shared" si="101"/>
        <v>0</v>
      </c>
      <c r="L313" s="579">
        <v>0</v>
      </c>
      <c r="M313" s="579">
        <f t="shared" si="102"/>
        <v>0</v>
      </c>
    </row>
    <row r="314" spans="1:13" ht="16.5">
      <c r="A314" s="686"/>
      <c r="B314" s="340" t="s">
        <v>513</v>
      </c>
      <c r="C314" s="341" t="s">
        <v>1947</v>
      </c>
      <c r="D314" s="351">
        <v>0</v>
      </c>
      <c r="E314" s="351">
        <v>119</v>
      </c>
      <c r="F314" s="348">
        <f t="shared" si="103"/>
        <v>119</v>
      </c>
      <c r="G314" s="351">
        <v>113</v>
      </c>
      <c r="H314" s="351">
        <v>6</v>
      </c>
      <c r="I314" s="348">
        <f t="shared" si="100"/>
        <v>119</v>
      </c>
      <c r="J314" s="348">
        <f t="shared" si="101"/>
        <v>0</v>
      </c>
      <c r="L314" s="579">
        <v>0</v>
      </c>
      <c r="M314" s="579">
        <f t="shared" si="102"/>
        <v>0</v>
      </c>
    </row>
    <row r="315" spans="1:13" ht="16.5">
      <c r="A315" s="686"/>
      <c r="B315" s="340" t="s">
        <v>514</v>
      </c>
      <c r="C315" s="341" t="s">
        <v>2004</v>
      </c>
      <c r="D315" s="351">
        <v>0</v>
      </c>
      <c r="E315" s="351">
        <v>84</v>
      </c>
      <c r="F315" s="348">
        <f t="shared" si="103"/>
        <v>84</v>
      </c>
      <c r="G315" s="351">
        <v>84</v>
      </c>
      <c r="H315" s="351">
        <v>0</v>
      </c>
      <c r="I315" s="348">
        <f t="shared" si="100"/>
        <v>84</v>
      </c>
      <c r="J315" s="348">
        <f t="shared" si="101"/>
        <v>0</v>
      </c>
      <c r="L315" s="579">
        <v>0</v>
      </c>
      <c r="M315" s="579">
        <f t="shared" si="102"/>
        <v>0</v>
      </c>
    </row>
    <row r="316" spans="1:13" ht="16.5">
      <c r="A316" s="686"/>
      <c r="B316" s="340" t="s">
        <v>2005</v>
      </c>
      <c r="C316" s="341" t="s">
        <v>2008</v>
      </c>
      <c r="D316" s="351">
        <v>0</v>
      </c>
      <c r="E316" s="351">
        <v>9</v>
      </c>
      <c r="F316" s="348">
        <f t="shared" si="103"/>
        <v>9</v>
      </c>
      <c r="G316" s="351">
        <v>9</v>
      </c>
      <c r="H316" s="351">
        <v>0</v>
      </c>
      <c r="I316" s="348">
        <f t="shared" si="100"/>
        <v>9</v>
      </c>
      <c r="J316" s="348">
        <f t="shared" si="101"/>
        <v>0</v>
      </c>
      <c r="L316" s="579">
        <v>0</v>
      </c>
      <c r="M316" s="579">
        <f t="shared" si="102"/>
        <v>0</v>
      </c>
    </row>
    <row r="317" spans="1:13" ht="16.5">
      <c r="A317" s="686"/>
      <c r="B317" s="340" t="s">
        <v>2006</v>
      </c>
      <c r="C317" s="341" t="s">
        <v>2007</v>
      </c>
      <c r="D317" s="351">
        <v>0</v>
      </c>
      <c r="E317" s="351">
        <v>12</v>
      </c>
      <c r="F317" s="348">
        <f t="shared" si="103"/>
        <v>12</v>
      </c>
      <c r="G317" s="351">
        <v>12</v>
      </c>
      <c r="H317" s="351">
        <v>0</v>
      </c>
      <c r="I317" s="348">
        <f t="shared" si="100"/>
        <v>12</v>
      </c>
      <c r="J317" s="348">
        <f t="shared" si="101"/>
        <v>0</v>
      </c>
      <c r="L317" s="579">
        <v>0</v>
      </c>
      <c r="M317" s="579">
        <f t="shared" si="102"/>
        <v>0</v>
      </c>
    </row>
    <row r="318" spans="1:13" ht="16.5">
      <c r="A318" s="686"/>
      <c r="B318" s="340" t="s">
        <v>515</v>
      </c>
      <c r="C318" s="341" t="s">
        <v>2009</v>
      </c>
      <c r="D318" s="351">
        <v>0</v>
      </c>
      <c r="E318" s="351">
        <v>23</v>
      </c>
      <c r="F318" s="348">
        <f t="shared" si="103"/>
        <v>23</v>
      </c>
      <c r="G318" s="351">
        <v>23</v>
      </c>
      <c r="H318" s="351">
        <v>0</v>
      </c>
      <c r="I318" s="348">
        <f t="shared" si="100"/>
        <v>23</v>
      </c>
      <c r="J318" s="348">
        <f t="shared" si="101"/>
        <v>0</v>
      </c>
      <c r="L318" s="579">
        <v>0</v>
      </c>
      <c r="M318" s="579">
        <f t="shared" si="102"/>
        <v>0</v>
      </c>
    </row>
    <row r="319" spans="1:13" ht="16.5">
      <c r="A319" s="686"/>
      <c r="B319" s="340" t="s">
        <v>516</v>
      </c>
      <c r="C319" s="341" t="s">
        <v>2010</v>
      </c>
      <c r="D319" s="351">
        <v>0</v>
      </c>
      <c r="E319" s="351">
        <v>24</v>
      </c>
      <c r="F319" s="348">
        <f t="shared" si="103"/>
        <v>24</v>
      </c>
      <c r="G319" s="351">
        <v>23</v>
      </c>
      <c r="H319" s="351">
        <v>1</v>
      </c>
      <c r="I319" s="348">
        <f t="shared" si="100"/>
        <v>24</v>
      </c>
      <c r="J319" s="348">
        <f t="shared" si="101"/>
        <v>0</v>
      </c>
      <c r="L319" s="579">
        <v>0</v>
      </c>
      <c r="M319" s="579">
        <f t="shared" si="102"/>
        <v>0</v>
      </c>
    </row>
    <row r="320" spans="1:13" ht="16.5">
      <c r="A320" s="686"/>
      <c r="B320" s="340" t="s">
        <v>517</v>
      </c>
      <c r="C320" s="341" t="s">
        <v>2011</v>
      </c>
      <c r="D320" s="351">
        <v>0</v>
      </c>
      <c r="E320" s="351">
        <v>43</v>
      </c>
      <c r="F320" s="348">
        <f t="shared" si="103"/>
        <v>43</v>
      </c>
      <c r="G320" s="351">
        <v>38</v>
      </c>
      <c r="H320" s="351">
        <v>5</v>
      </c>
      <c r="I320" s="348">
        <f t="shared" si="100"/>
        <v>43</v>
      </c>
      <c r="J320" s="348">
        <f t="shared" si="101"/>
        <v>0</v>
      </c>
      <c r="L320" s="579">
        <v>0</v>
      </c>
      <c r="M320" s="579">
        <f t="shared" si="102"/>
        <v>0</v>
      </c>
    </row>
    <row r="321" spans="1:13" ht="33">
      <c r="A321" s="686"/>
      <c r="B321" s="340" t="s">
        <v>518</v>
      </c>
      <c r="C321" s="341" t="s">
        <v>2012</v>
      </c>
      <c r="D321" s="351">
        <v>0</v>
      </c>
      <c r="E321" s="351">
        <v>25</v>
      </c>
      <c r="F321" s="348">
        <f t="shared" si="103"/>
        <v>25</v>
      </c>
      <c r="G321" s="351">
        <v>23</v>
      </c>
      <c r="H321" s="351">
        <v>2</v>
      </c>
      <c r="I321" s="348">
        <f t="shared" si="100"/>
        <v>25</v>
      </c>
      <c r="J321" s="348">
        <f t="shared" si="101"/>
        <v>0</v>
      </c>
      <c r="L321" s="579">
        <v>0</v>
      </c>
      <c r="M321" s="579">
        <f t="shared" si="102"/>
        <v>0</v>
      </c>
    </row>
    <row r="322" spans="1:13" ht="16.5">
      <c r="A322" s="686"/>
      <c r="B322" s="340" t="s">
        <v>2017</v>
      </c>
      <c r="C322" s="341" t="s">
        <v>2013</v>
      </c>
      <c r="D322" s="351">
        <v>0</v>
      </c>
      <c r="E322" s="351">
        <v>0</v>
      </c>
      <c r="F322" s="348">
        <f t="shared" si="103"/>
        <v>0</v>
      </c>
      <c r="G322" s="351">
        <v>0</v>
      </c>
      <c r="H322" s="351">
        <v>0</v>
      </c>
      <c r="I322" s="348">
        <f t="shared" si="100"/>
        <v>0</v>
      </c>
      <c r="J322" s="348">
        <f t="shared" si="101"/>
        <v>0</v>
      </c>
      <c r="L322" s="579">
        <v>0</v>
      </c>
      <c r="M322" s="579">
        <f t="shared" si="102"/>
        <v>0</v>
      </c>
    </row>
    <row r="323" spans="1:13" ht="16.5">
      <c r="A323" s="686"/>
      <c r="B323" s="340" t="s">
        <v>2018</v>
      </c>
      <c r="C323" s="341" t="s">
        <v>1948</v>
      </c>
      <c r="D323" s="351">
        <v>0</v>
      </c>
      <c r="E323" s="351">
        <v>319</v>
      </c>
      <c r="F323" s="348">
        <f t="shared" si="103"/>
        <v>319</v>
      </c>
      <c r="G323" s="351">
        <v>286</v>
      </c>
      <c r="H323" s="351">
        <v>33</v>
      </c>
      <c r="I323" s="348">
        <f t="shared" si="100"/>
        <v>319</v>
      </c>
      <c r="J323" s="348">
        <f t="shared" si="101"/>
        <v>0</v>
      </c>
      <c r="L323" s="579">
        <v>0</v>
      </c>
      <c r="M323" s="579">
        <f t="shared" si="102"/>
        <v>0</v>
      </c>
    </row>
    <row r="324" spans="1:13" ht="16.5">
      <c r="A324" s="686"/>
      <c r="B324" s="340" t="s">
        <v>2019</v>
      </c>
      <c r="C324" s="341" t="s">
        <v>2014</v>
      </c>
      <c r="D324" s="351">
        <v>0</v>
      </c>
      <c r="E324" s="351">
        <v>356</v>
      </c>
      <c r="F324" s="348">
        <f t="shared" si="103"/>
        <v>356</v>
      </c>
      <c r="G324" s="351">
        <v>326</v>
      </c>
      <c r="H324" s="351">
        <v>30</v>
      </c>
      <c r="I324" s="348">
        <f t="shared" si="100"/>
        <v>356</v>
      </c>
      <c r="J324" s="348">
        <f t="shared" si="101"/>
        <v>0</v>
      </c>
      <c r="L324" s="579">
        <v>0</v>
      </c>
      <c r="M324" s="579">
        <f t="shared" si="102"/>
        <v>0</v>
      </c>
    </row>
    <row r="325" spans="1:13" ht="16.5">
      <c r="A325" s="686"/>
      <c r="B325" s="340" t="s">
        <v>2020</v>
      </c>
      <c r="C325" s="341" t="s">
        <v>2015</v>
      </c>
      <c r="D325" s="351">
        <v>0</v>
      </c>
      <c r="E325" s="351">
        <v>0</v>
      </c>
      <c r="F325" s="348">
        <f t="shared" si="103"/>
        <v>0</v>
      </c>
      <c r="G325" s="351">
        <v>0</v>
      </c>
      <c r="H325" s="351">
        <v>0</v>
      </c>
      <c r="I325" s="348">
        <f t="shared" si="100"/>
        <v>0</v>
      </c>
      <c r="J325" s="348">
        <f t="shared" si="101"/>
        <v>0</v>
      </c>
      <c r="L325" s="579">
        <v>0</v>
      </c>
      <c r="M325" s="579">
        <f t="shared" si="102"/>
        <v>0</v>
      </c>
    </row>
    <row r="326" spans="1:13" ht="16.5">
      <c r="A326" s="686"/>
      <c r="B326" s="340" t="s">
        <v>2021</v>
      </c>
      <c r="C326" s="341" t="s">
        <v>2016</v>
      </c>
      <c r="D326" s="351">
        <v>0</v>
      </c>
      <c r="E326" s="351">
        <v>0</v>
      </c>
      <c r="F326" s="348">
        <f t="shared" si="103"/>
        <v>0</v>
      </c>
      <c r="G326" s="351">
        <v>0</v>
      </c>
      <c r="H326" s="351">
        <v>0</v>
      </c>
      <c r="I326" s="348">
        <f t="shared" si="100"/>
        <v>0</v>
      </c>
      <c r="J326" s="348">
        <f t="shared" si="101"/>
        <v>0</v>
      </c>
      <c r="L326" s="579">
        <v>0</v>
      </c>
      <c r="M326" s="579">
        <f t="shared" si="102"/>
        <v>0</v>
      </c>
    </row>
    <row r="327" spans="1:13" ht="16.5">
      <c r="A327" s="686"/>
      <c r="B327" s="340" t="s">
        <v>519</v>
      </c>
      <c r="C327" s="341" t="s">
        <v>2022</v>
      </c>
      <c r="D327" s="351">
        <v>0</v>
      </c>
      <c r="E327" s="351">
        <v>141</v>
      </c>
      <c r="F327" s="348">
        <f t="shared" si="103"/>
        <v>141</v>
      </c>
      <c r="G327" s="351">
        <v>141</v>
      </c>
      <c r="H327" s="351">
        <v>0</v>
      </c>
      <c r="I327" s="348">
        <f t="shared" si="100"/>
        <v>141</v>
      </c>
      <c r="J327" s="348">
        <f t="shared" si="101"/>
        <v>0</v>
      </c>
      <c r="L327" s="579">
        <v>0</v>
      </c>
      <c r="M327" s="579">
        <f t="shared" si="102"/>
        <v>0</v>
      </c>
    </row>
    <row r="328" spans="1:13" ht="16.5">
      <c r="A328" s="686"/>
      <c r="B328" s="340" t="s">
        <v>520</v>
      </c>
      <c r="C328" s="341" t="s">
        <v>1949</v>
      </c>
      <c r="D328" s="351">
        <v>0</v>
      </c>
      <c r="E328" s="351">
        <v>79</v>
      </c>
      <c r="F328" s="348">
        <f t="shared" si="103"/>
        <v>79</v>
      </c>
      <c r="G328" s="351">
        <v>74</v>
      </c>
      <c r="H328" s="351">
        <v>5</v>
      </c>
      <c r="I328" s="348">
        <f t="shared" si="100"/>
        <v>79</v>
      </c>
      <c r="J328" s="348">
        <f t="shared" si="101"/>
        <v>0</v>
      </c>
      <c r="L328" s="579">
        <v>0</v>
      </c>
      <c r="M328" s="579">
        <f t="shared" si="102"/>
        <v>0</v>
      </c>
    </row>
    <row r="329" spans="1:13" ht="16.5">
      <c r="A329" s="686"/>
      <c r="B329" s="340" t="s">
        <v>1980</v>
      </c>
      <c r="C329" s="341" t="s">
        <v>2023</v>
      </c>
      <c r="D329" s="351">
        <v>0</v>
      </c>
      <c r="E329" s="351">
        <v>43</v>
      </c>
      <c r="F329" s="348">
        <f t="shared" si="103"/>
        <v>43</v>
      </c>
      <c r="G329" s="351">
        <v>42</v>
      </c>
      <c r="H329" s="351">
        <v>1</v>
      </c>
      <c r="I329" s="348">
        <f t="shared" si="100"/>
        <v>43</v>
      </c>
      <c r="J329" s="348">
        <f t="shared" si="101"/>
        <v>0</v>
      </c>
      <c r="L329" s="579">
        <v>0</v>
      </c>
      <c r="M329" s="579">
        <f t="shared" si="102"/>
        <v>0</v>
      </c>
    </row>
    <row r="330" spans="1:13" ht="16.5">
      <c r="A330" s="686"/>
      <c r="B330" s="340" t="s">
        <v>2024</v>
      </c>
      <c r="C330" s="341" t="s">
        <v>1950</v>
      </c>
      <c r="D330" s="351">
        <v>0</v>
      </c>
      <c r="E330" s="351">
        <v>1220</v>
      </c>
      <c r="F330" s="348">
        <f t="shared" si="103"/>
        <v>1220</v>
      </c>
      <c r="G330" s="351">
        <v>1033</v>
      </c>
      <c r="H330" s="351">
        <v>187</v>
      </c>
      <c r="I330" s="348">
        <f t="shared" si="100"/>
        <v>1220</v>
      </c>
      <c r="J330" s="348">
        <f t="shared" si="101"/>
        <v>0</v>
      </c>
      <c r="L330" s="579">
        <v>0</v>
      </c>
      <c r="M330" s="579">
        <f t="shared" si="102"/>
        <v>0</v>
      </c>
    </row>
    <row r="331" spans="1:13">
      <c r="A331" s="347"/>
      <c r="B331" s="343">
        <v>0</v>
      </c>
      <c r="C331" s="343"/>
      <c r="D331" s="350"/>
      <c r="E331" s="350"/>
      <c r="F331" s="348"/>
      <c r="G331" s="350"/>
      <c r="H331" s="350"/>
      <c r="I331" s="350"/>
      <c r="J331" s="350"/>
    </row>
    <row r="332" spans="1:13" ht="16.5">
      <c r="A332" s="685" t="s">
        <v>2086</v>
      </c>
      <c r="B332" s="338" t="s">
        <v>504</v>
      </c>
      <c r="C332" s="339" t="s">
        <v>1983</v>
      </c>
      <c r="D332" s="348">
        <v>0</v>
      </c>
      <c r="E332" s="639">
        <v>18896</v>
      </c>
      <c r="F332" s="348">
        <f t="shared" si="103"/>
        <v>18896</v>
      </c>
      <c r="G332" s="639">
        <v>18896</v>
      </c>
      <c r="H332" s="639">
        <v>0</v>
      </c>
      <c r="I332" s="348">
        <f>G332+H332</f>
        <v>18896</v>
      </c>
      <c r="J332" s="348">
        <f>F332-I332</f>
        <v>0</v>
      </c>
      <c r="L332" s="579">
        <v>0</v>
      </c>
      <c r="M332" s="579">
        <f>D332-L332</f>
        <v>0</v>
      </c>
    </row>
    <row r="333" spans="1:13" ht="16.5">
      <c r="A333" s="685"/>
      <c r="B333" s="338" t="s">
        <v>505</v>
      </c>
      <c r="C333" s="339" t="s">
        <v>1943</v>
      </c>
      <c r="D333" s="348">
        <v>0</v>
      </c>
      <c r="E333" s="639">
        <v>1977</v>
      </c>
      <c r="F333" s="348">
        <f t="shared" si="103"/>
        <v>1977</v>
      </c>
      <c r="G333" s="639">
        <v>1977</v>
      </c>
      <c r="H333" s="639">
        <v>0</v>
      </c>
      <c r="I333" s="348">
        <f t="shared" ref="I333:I366" si="104">G333+H333</f>
        <v>1977</v>
      </c>
      <c r="J333" s="348">
        <f t="shared" ref="J333:J366" si="105">F333-I333</f>
        <v>0</v>
      </c>
      <c r="L333" s="579">
        <v>0</v>
      </c>
      <c r="M333" s="579">
        <f t="shared" ref="M333:M366" si="106">D333-L333</f>
        <v>0</v>
      </c>
    </row>
    <row r="334" spans="1:13" ht="16.5">
      <c r="A334" s="685"/>
      <c r="B334" s="338" t="s">
        <v>506</v>
      </c>
      <c r="C334" s="339" t="s">
        <v>1984</v>
      </c>
      <c r="D334" s="348">
        <v>0</v>
      </c>
      <c r="E334" s="639">
        <v>0</v>
      </c>
      <c r="F334" s="348">
        <f t="shared" si="103"/>
        <v>0</v>
      </c>
      <c r="G334" s="639">
        <v>0</v>
      </c>
      <c r="H334" s="639">
        <v>0</v>
      </c>
      <c r="I334" s="348">
        <f t="shared" si="104"/>
        <v>0</v>
      </c>
      <c r="J334" s="348">
        <f t="shared" si="105"/>
        <v>0</v>
      </c>
      <c r="L334" s="579">
        <v>0</v>
      </c>
      <c r="M334" s="579">
        <f t="shared" si="106"/>
        <v>0</v>
      </c>
    </row>
    <row r="335" spans="1:13" ht="16.5">
      <c r="A335" s="685"/>
      <c r="B335" s="338" t="s">
        <v>1981</v>
      </c>
      <c r="C335" s="339" t="s">
        <v>1985</v>
      </c>
      <c r="D335" s="348">
        <v>0</v>
      </c>
      <c r="E335" s="639">
        <v>1041</v>
      </c>
      <c r="F335" s="348">
        <f t="shared" si="103"/>
        <v>1041</v>
      </c>
      <c r="G335" s="639">
        <v>1041</v>
      </c>
      <c r="H335" s="639">
        <v>0</v>
      </c>
      <c r="I335" s="348">
        <f t="shared" si="104"/>
        <v>1041</v>
      </c>
      <c r="J335" s="348">
        <f t="shared" si="105"/>
        <v>0</v>
      </c>
      <c r="L335" s="579">
        <v>0</v>
      </c>
      <c r="M335" s="579">
        <f t="shared" si="106"/>
        <v>0</v>
      </c>
    </row>
    <row r="336" spans="1:13" ht="16.5">
      <c r="A336" s="685"/>
      <c r="B336" s="338" t="s">
        <v>1982</v>
      </c>
      <c r="C336" s="339" t="s">
        <v>1986</v>
      </c>
      <c r="D336" s="348">
        <v>0</v>
      </c>
      <c r="E336" s="639">
        <v>0</v>
      </c>
      <c r="F336" s="348">
        <f t="shared" si="103"/>
        <v>0</v>
      </c>
      <c r="G336" s="639">
        <v>0</v>
      </c>
      <c r="H336" s="639">
        <v>0</v>
      </c>
      <c r="I336" s="348">
        <f t="shared" si="104"/>
        <v>0</v>
      </c>
      <c r="J336" s="348">
        <f t="shared" si="105"/>
        <v>0</v>
      </c>
      <c r="L336" s="579">
        <v>0</v>
      </c>
      <c r="M336" s="579">
        <f t="shared" si="106"/>
        <v>0</v>
      </c>
    </row>
    <row r="337" spans="1:13" ht="16.5">
      <c r="A337" s="685"/>
      <c r="B337" s="338" t="s">
        <v>507</v>
      </c>
      <c r="C337" s="339" t="s">
        <v>1993</v>
      </c>
      <c r="D337" s="348">
        <v>0</v>
      </c>
      <c r="E337" s="639">
        <v>59</v>
      </c>
      <c r="F337" s="348">
        <f t="shared" si="103"/>
        <v>59</v>
      </c>
      <c r="G337" s="639">
        <v>59</v>
      </c>
      <c r="H337" s="639">
        <v>0</v>
      </c>
      <c r="I337" s="348">
        <f t="shared" si="104"/>
        <v>59</v>
      </c>
      <c r="J337" s="348">
        <f t="shared" si="105"/>
        <v>0</v>
      </c>
      <c r="L337" s="579">
        <v>0</v>
      </c>
      <c r="M337" s="579">
        <f t="shared" si="106"/>
        <v>0</v>
      </c>
    </row>
    <row r="338" spans="1:13" ht="16.5">
      <c r="A338" s="685"/>
      <c r="B338" s="338" t="s">
        <v>508</v>
      </c>
      <c r="C338" s="339" t="s">
        <v>1944</v>
      </c>
      <c r="D338" s="348">
        <v>0</v>
      </c>
      <c r="E338" s="639">
        <v>94</v>
      </c>
      <c r="F338" s="348">
        <f t="shared" si="103"/>
        <v>94</v>
      </c>
      <c r="G338" s="639">
        <v>94</v>
      </c>
      <c r="H338" s="639">
        <v>0</v>
      </c>
      <c r="I338" s="348">
        <f t="shared" si="104"/>
        <v>94</v>
      </c>
      <c r="J338" s="348">
        <f t="shared" si="105"/>
        <v>0</v>
      </c>
      <c r="L338" s="579">
        <v>0</v>
      </c>
      <c r="M338" s="579">
        <f t="shared" si="106"/>
        <v>0</v>
      </c>
    </row>
    <row r="339" spans="1:13" ht="16.5">
      <c r="A339" s="685"/>
      <c r="B339" s="338" t="s">
        <v>1987</v>
      </c>
      <c r="C339" s="339" t="s">
        <v>1992</v>
      </c>
      <c r="D339" s="348">
        <v>0</v>
      </c>
      <c r="E339" s="639">
        <v>0</v>
      </c>
      <c r="F339" s="348">
        <f t="shared" si="103"/>
        <v>0</v>
      </c>
      <c r="G339" s="639">
        <v>0</v>
      </c>
      <c r="H339" s="639">
        <v>0</v>
      </c>
      <c r="I339" s="348">
        <f t="shared" si="104"/>
        <v>0</v>
      </c>
      <c r="J339" s="348">
        <f t="shared" si="105"/>
        <v>0</v>
      </c>
      <c r="L339" s="579">
        <v>0</v>
      </c>
      <c r="M339" s="579">
        <f t="shared" si="106"/>
        <v>0</v>
      </c>
    </row>
    <row r="340" spans="1:13" ht="16.5">
      <c r="A340" s="685"/>
      <c r="B340" s="338" t="s">
        <v>1988</v>
      </c>
      <c r="C340" s="339" t="s">
        <v>1991</v>
      </c>
      <c r="D340" s="348">
        <v>0</v>
      </c>
      <c r="E340" s="639">
        <v>0</v>
      </c>
      <c r="F340" s="348">
        <f t="shared" si="103"/>
        <v>0</v>
      </c>
      <c r="G340" s="639">
        <v>0</v>
      </c>
      <c r="H340" s="639">
        <v>0</v>
      </c>
      <c r="I340" s="348">
        <f t="shared" si="104"/>
        <v>0</v>
      </c>
      <c r="J340" s="348">
        <f t="shared" si="105"/>
        <v>0</v>
      </c>
      <c r="L340" s="579">
        <v>0</v>
      </c>
      <c r="M340" s="579">
        <f t="shared" si="106"/>
        <v>0</v>
      </c>
    </row>
    <row r="341" spans="1:13" ht="16.5">
      <c r="A341" s="685"/>
      <c r="B341" s="338" t="s">
        <v>1989</v>
      </c>
      <c r="C341" s="339" t="s">
        <v>1990</v>
      </c>
      <c r="D341" s="348">
        <v>0</v>
      </c>
      <c r="E341" s="639">
        <v>0</v>
      </c>
      <c r="F341" s="348">
        <f t="shared" si="103"/>
        <v>0</v>
      </c>
      <c r="G341" s="639">
        <v>0</v>
      </c>
      <c r="H341" s="639">
        <v>0</v>
      </c>
      <c r="I341" s="348">
        <f t="shared" si="104"/>
        <v>0</v>
      </c>
      <c r="J341" s="348">
        <f t="shared" si="105"/>
        <v>0</v>
      </c>
      <c r="L341" s="579">
        <v>0</v>
      </c>
      <c r="M341" s="579">
        <f t="shared" si="106"/>
        <v>0</v>
      </c>
    </row>
    <row r="342" spans="1:13" ht="16.5">
      <c r="A342" s="685"/>
      <c r="B342" s="338" t="s">
        <v>509</v>
      </c>
      <c r="C342" s="339" t="s">
        <v>1998</v>
      </c>
      <c r="D342" s="348">
        <v>0</v>
      </c>
      <c r="E342" s="639">
        <v>2004</v>
      </c>
      <c r="F342" s="348">
        <f t="shared" si="103"/>
        <v>2004</v>
      </c>
      <c r="G342" s="639">
        <v>2004</v>
      </c>
      <c r="H342" s="639">
        <v>0</v>
      </c>
      <c r="I342" s="348">
        <f t="shared" si="104"/>
        <v>2004</v>
      </c>
      <c r="J342" s="348">
        <f t="shared" si="105"/>
        <v>0</v>
      </c>
      <c r="L342" s="579">
        <v>0</v>
      </c>
      <c r="M342" s="579">
        <f t="shared" si="106"/>
        <v>0</v>
      </c>
    </row>
    <row r="343" spans="1:13" ht="16.5">
      <c r="A343" s="685"/>
      <c r="B343" s="338" t="s">
        <v>510</v>
      </c>
      <c r="C343" s="339" t="s">
        <v>1999</v>
      </c>
      <c r="D343" s="348">
        <v>0</v>
      </c>
      <c r="E343" s="639">
        <v>0</v>
      </c>
      <c r="F343" s="348">
        <f t="shared" si="103"/>
        <v>0</v>
      </c>
      <c r="G343" s="639">
        <v>0</v>
      </c>
      <c r="H343" s="639">
        <v>0</v>
      </c>
      <c r="I343" s="348">
        <f t="shared" si="104"/>
        <v>0</v>
      </c>
      <c r="J343" s="348">
        <f t="shared" si="105"/>
        <v>0</v>
      </c>
      <c r="L343" s="579">
        <v>0</v>
      </c>
      <c r="M343" s="579">
        <f t="shared" si="106"/>
        <v>0</v>
      </c>
    </row>
    <row r="344" spans="1:13" ht="16.5">
      <c r="A344" s="685"/>
      <c r="B344" s="338" t="s">
        <v>1994</v>
      </c>
      <c r="C344" s="339" t="s">
        <v>2000</v>
      </c>
      <c r="D344" s="348">
        <v>0</v>
      </c>
      <c r="E344" s="639">
        <v>0</v>
      </c>
      <c r="F344" s="348">
        <f t="shared" si="103"/>
        <v>0</v>
      </c>
      <c r="G344" s="639">
        <v>0</v>
      </c>
      <c r="H344" s="639">
        <v>0</v>
      </c>
      <c r="I344" s="348">
        <f t="shared" si="104"/>
        <v>0</v>
      </c>
      <c r="J344" s="348">
        <f t="shared" si="105"/>
        <v>0</v>
      </c>
      <c r="L344" s="579">
        <v>0</v>
      </c>
      <c r="M344" s="579">
        <f t="shared" si="106"/>
        <v>0</v>
      </c>
    </row>
    <row r="345" spans="1:13" ht="16.5">
      <c r="A345" s="685"/>
      <c r="B345" s="338" t="s">
        <v>1995</v>
      </c>
      <c r="C345" s="339" t="s">
        <v>2001</v>
      </c>
      <c r="D345" s="348">
        <v>0</v>
      </c>
      <c r="E345" s="639">
        <v>0</v>
      </c>
      <c r="F345" s="348">
        <f t="shared" si="103"/>
        <v>0</v>
      </c>
      <c r="G345" s="639">
        <v>0</v>
      </c>
      <c r="H345" s="639">
        <v>0</v>
      </c>
      <c r="I345" s="348">
        <f t="shared" si="104"/>
        <v>0</v>
      </c>
      <c r="J345" s="348">
        <f t="shared" si="105"/>
        <v>0</v>
      </c>
      <c r="L345" s="579">
        <v>0</v>
      </c>
      <c r="M345" s="579">
        <f t="shared" si="106"/>
        <v>0</v>
      </c>
    </row>
    <row r="346" spans="1:13" ht="16.5">
      <c r="A346" s="685"/>
      <c r="B346" s="338" t="s">
        <v>1996</v>
      </c>
      <c r="C346" s="339" t="s">
        <v>2002</v>
      </c>
      <c r="D346" s="348">
        <v>0</v>
      </c>
      <c r="E346" s="639">
        <v>1075</v>
      </c>
      <c r="F346" s="348">
        <f t="shared" si="103"/>
        <v>1075</v>
      </c>
      <c r="G346" s="639">
        <v>1075</v>
      </c>
      <c r="H346" s="639">
        <v>0</v>
      </c>
      <c r="I346" s="348">
        <f t="shared" si="104"/>
        <v>1075</v>
      </c>
      <c r="J346" s="348">
        <f t="shared" si="105"/>
        <v>0</v>
      </c>
      <c r="L346" s="579">
        <v>0</v>
      </c>
      <c r="M346" s="579">
        <f t="shared" si="106"/>
        <v>0</v>
      </c>
    </row>
    <row r="347" spans="1:13" ht="16.5">
      <c r="A347" s="685"/>
      <c r="B347" s="338" t="s">
        <v>1997</v>
      </c>
      <c r="C347" s="339" t="s">
        <v>2003</v>
      </c>
      <c r="D347" s="348">
        <v>0</v>
      </c>
      <c r="E347" s="639">
        <v>0</v>
      </c>
      <c r="F347" s="348">
        <f t="shared" si="103"/>
        <v>0</v>
      </c>
      <c r="G347" s="639">
        <v>0</v>
      </c>
      <c r="H347" s="639">
        <v>0</v>
      </c>
      <c r="I347" s="348">
        <f t="shared" si="104"/>
        <v>0</v>
      </c>
      <c r="J347" s="348">
        <f t="shared" si="105"/>
        <v>0</v>
      </c>
      <c r="L347" s="579">
        <v>0</v>
      </c>
      <c r="M347" s="579">
        <f t="shared" si="106"/>
        <v>0</v>
      </c>
    </row>
    <row r="348" spans="1:13" ht="16.5">
      <c r="A348" s="685"/>
      <c r="B348" s="338" t="s">
        <v>511</v>
      </c>
      <c r="C348" s="339" t="s">
        <v>1945</v>
      </c>
      <c r="D348" s="348">
        <v>0</v>
      </c>
      <c r="E348" s="639">
        <v>797</v>
      </c>
      <c r="F348" s="348">
        <f t="shared" si="103"/>
        <v>797</v>
      </c>
      <c r="G348" s="639">
        <v>797</v>
      </c>
      <c r="H348" s="639">
        <v>0</v>
      </c>
      <c r="I348" s="348">
        <f t="shared" si="104"/>
        <v>797</v>
      </c>
      <c r="J348" s="348">
        <f t="shared" si="105"/>
        <v>0</v>
      </c>
      <c r="L348" s="579">
        <v>0</v>
      </c>
      <c r="M348" s="579">
        <f t="shared" si="106"/>
        <v>0</v>
      </c>
    </row>
    <row r="349" spans="1:13" ht="16.5">
      <c r="A349" s="685"/>
      <c r="B349" s="338" t="s">
        <v>512</v>
      </c>
      <c r="C349" s="339" t="s">
        <v>1946</v>
      </c>
      <c r="D349" s="348">
        <v>0</v>
      </c>
      <c r="E349" s="639">
        <v>228</v>
      </c>
      <c r="F349" s="348">
        <f t="shared" si="103"/>
        <v>228</v>
      </c>
      <c r="G349" s="639">
        <v>228</v>
      </c>
      <c r="H349" s="639">
        <v>0</v>
      </c>
      <c r="I349" s="348">
        <f t="shared" si="104"/>
        <v>228</v>
      </c>
      <c r="J349" s="348">
        <f t="shared" si="105"/>
        <v>0</v>
      </c>
      <c r="L349" s="579">
        <v>0</v>
      </c>
      <c r="M349" s="579">
        <f t="shared" si="106"/>
        <v>0</v>
      </c>
    </row>
    <row r="350" spans="1:13" ht="16.5">
      <c r="A350" s="685"/>
      <c r="B350" s="338" t="s">
        <v>513</v>
      </c>
      <c r="C350" s="339" t="s">
        <v>1947</v>
      </c>
      <c r="D350" s="348">
        <v>0</v>
      </c>
      <c r="E350" s="639">
        <v>90</v>
      </c>
      <c r="F350" s="348">
        <f t="shared" si="103"/>
        <v>90</v>
      </c>
      <c r="G350" s="639">
        <v>90</v>
      </c>
      <c r="H350" s="639">
        <v>0</v>
      </c>
      <c r="I350" s="348">
        <f t="shared" si="104"/>
        <v>90</v>
      </c>
      <c r="J350" s="348">
        <f t="shared" si="105"/>
        <v>0</v>
      </c>
      <c r="L350" s="579">
        <v>0</v>
      </c>
      <c r="M350" s="579">
        <f t="shared" si="106"/>
        <v>0</v>
      </c>
    </row>
    <row r="351" spans="1:13" ht="16.5">
      <c r="A351" s="685"/>
      <c r="B351" s="338" t="s">
        <v>514</v>
      </c>
      <c r="C351" s="339" t="s">
        <v>2004</v>
      </c>
      <c r="D351" s="348">
        <v>0</v>
      </c>
      <c r="E351" s="639">
        <v>987</v>
      </c>
      <c r="F351" s="348">
        <f t="shared" si="103"/>
        <v>987</v>
      </c>
      <c r="G351" s="639">
        <v>987</v>
      </c>
      <c r="H351" s="639">
        <v>0</v>
      </c>
      <c r="I351" s="348">
        <f t="shared" si="104"/>
        <v>987</v>
      </c>
      <c r="J351" s="348">
        <f t="shared" si="105"/>
        <v>0</v>
      </c>
      <c r="L351" s="579">
        <v>0</v>
      </c>
      <c r="M351" s="579">
        <f t="shared" si="106"/>
        <v>0</v>
      </c>
    </row>
    <row r="352" spans="1:13" ht="16.5">
      <c r="A352" s="685"/>
      <c r="B352" s="338" t="s">
        <v>2005</v>
      </c>
      <c r="C352" s="339" t="s">
        <v>2008</v>
      </c>
      <c r="D352" s="348">
        <v>0</v>
      </c>
      <c r="E352" s="639">
        <v>0</v>
      </c>
      <c r="F352" s="348">
        <f t="shared" si="103"/>
        <v>0</v>
      </c>
      <c r="G352" s="639">
        <v>0</v>
      </c>
      <c r="H352" s="639">
        <v>0</v>
      </c>
      <c r="I352" s="348">
        <f t="shared" si="104"/>
        <v>0</v>
      </c>
      <c r="J352" s="348">
        <f t="shared" si="105"/>
        <v>0</v>
      </c>
      <c r="L352" s="579">
        <v>0</v>
      </c>
      <c r="M352" s="579">
        <f t="shared" si="106"/>
        <v>0</v>
      </c>
    </row>
    <row r="353" spans="1:13" ht="16.5">
      <c r="A353" s="685"/>
      <c r="B353" s="338" t="s">
        <v>2006</v>
      </c>
      <c r="C353" s="339" t="s">
        <v>2007</v>
      </c>
      <c r="D353" s="348">
        <v>0</v>
      </c>
      <c r="E353" s="639">
        <v>0</v>
      </c>
      <c r="F353" s="348">
        <f t="shared" si="103"/>
        <v>0</v>
      </c>
      <c r="G353" s="639">
        <v>0</v>
      </c>
      <c r="H353" s="639">
        <v>0</v>
      </c>
      <c r="I353" s="348">
        <f t="shared" si="104"/>
        <v>0</v>
      </c>
      <c r="J353" s="348">
        <f t="shared" si="105"/>
        <v>0</v>
      </c>
      <c r="L353" s="579">
        <v>0</v>
      </c>
      <c r="M353" s="579">
        <f t="shared" si="106"/>
        <v>0</v>
      </c>
    </row>
    <row r="354" spans="1:13" ht="16.5">
      <c r="A354" s="685"/>
      <c r="B354" s="338" t="s">
        <v>515</v>
      </c>
      <c r="C354" s="339" t="s">
        <v>2009</v>
      </c>
      <c r="D354" s="348">
        <v>0</v>
      </c>
      <c r="E354" s="639">
        <v>461</v>
      </c>
      <c r="F354" s="348">
        <f t="shared" si="103"/>
        <v>461</v>
      </c>
      <c r="G354" s="639">
        <v>461</v>
      </c>
      <c r="H354" s="639">
        <v>0</v>
      </c>
      <c r="I354" s="348">
        <f t="shared" si="104"/>
        <v>461</v>
      </c>
      <c r="J354" s="348">
        <f t="shared" si="105"/>
        <v>0</v>
      </c>
      <c r="L354" s="579">
        <v>0</v>
      </c>
      <c r="M354" s="579">
        <f t="shared" si="106"/>
        <v>0</v>
      </c>
    </row>
    <row r="355" spans="1:13" ht="16.5">
      <c r="A355" s="685"/>
      <c r="B355" s="338" t="s">
        <v>516</v>
      </c>
      <c r="C355" s="339" t="s">
        <v>2010</v>
      </c>
      <c r="D355" s="348">
        <v>0</v>
      </c>
      <c r="E355" s="639">
        <v>68</v>
      </c>
      <c r="F355" s="348">
        <f t="shared" si="103"/>
        <v>68</v>
      </c>
      <c r="G355" s="639">
        <v>68</v>
      </c>
      <c r="H355" s="639">
        <v>0</v>
      </c>
      <c r="I355" s="348">
        <f t="shared" si="104"/>
        <v>68</v>
      </c>
      <c r="J355" s="348">
        <f t="shared" si="105"/>
        <v>0</v>
      </c>
      <c r="L355" s="579">
        <v>0</v>
      </c>
      <c r="M355" s="579">
        <f t="shared" si="106"/>
        <v>0</v>
      </c>
    </row>
    <row r="356" spans="1:13" ht="16.5">
      <c r="A356" s="685"/>
      <c r="B356" s="338" t="s">
        <v>517</v>
      </c>
      <c r="C356" s="339" t="s">
        <v>2011</v>
      </c>
      <c r="D356" s="348">
        <v>0</v>
      </c>
      <c r="E356" s="639">
        <v>152</v>
      </c>
      <c r="F356" s="348">
        <f t="shared" si="103"/>
        <v>152</v>
      </c>
      <c r="G356" s="639">
        <v>152</v>
      </c>
      <c r="H356" s="639">
        <v>0</v>
      </c>
      <c r="I356" s="348">
        <f t="shared" si="104"/>
        <v>152</v>
      </c>
      <c r="J356" s="348">
        <f t="shared" si="105"/>
        <v>0</v>
      </c>
      <c r="L356" s="579">
        <v>0</v>
      </c>
      <c r="M356" s="579">
        <f t="shared" si="106"/>
        <v>0</v>
      </c>
    </row>
    <row r="357" spans="1:13" ht="33">
      <c r="A357" s="685"/>
      <c r="B357" s="338" t="s">
        <v>518</v>
      </c>
      <c r="C357" s="339" t="s">
        <v>2012</v>
      </c>
      <c r="D357" s="348">
        <v>0</v>
      </c>
      <c r="E357" s="639">
        <v>0</v>
      </c>
      <c r="F357" s="348">
        <f t="shared" si="103"/>
        <v>0</v>
      </c>
      <c r="G357" s="639">
        <v>0</v>
      </c>
      <c r="H357" s="639">
        <v>0</v>
      </c>
      <c r="I357" s="348">
        <f t="shared" si="104"/>
        <v>0</v>
      </c>
      <c r="J357" s="348">
        <f t="shared" si="105"/>
        <v>0</v>
      </c>
      <c r="L357" s="579">
        <v>0</v>
      </c>
      <c r="M357" s="579">
        <f t="shared" si="106"/>
        <v>0</v>
      </c>
    </row>
    <row r="358" spans="1:13" ht="16.5">
      <c r="A358" s="685"/>
      <c r="B358" s="338" t="s">
        <v>2017</v>
      </c>
      <c r="C358" s="339" t="s">
        <v>2013</v>
      </c>
      <c r="D358" s="348">
        <v>0</v>
      </c>
      <c r="E358" s="639">
        <v>0</v>
      </c>
      <c r="F358" s="348">
        <f t="shared" si="103"/>
        <v>0</v>
      </c>
      <c r="G358" s="639">
        <v>0</v>
      </c>
      <c r="H358" s="639">
        <v>0</v>
      </c>
      <c r="I358" s="348">
        <f t="shared" si="104"/>
        <v>0</v>
      </c>
      <c r="J358" s="348">
        <f t="shared" si="105"/>
        <v>0</v>
      </c>
      <c r="L358" s="579">
        <v>0</v>
      </c>
      <c r="M358" s="579">
        <f t="shared" si="106"/>
        <v>0</v>
      </c>
    </row>
    <row r="359" spans="1:13" ht="16.5">
      <c r="A359" s="685"/>
      <c r="B359" s="338" t="s">
        <v>2018</v>
      </c>
      <c r="C359" s="339" t="s">
        <v>1948</v>
      </c>
      <c r="D359" s="348">
        <v>0</v>
      </c>
      <c r="E359" s="639">
        <v>323</v>
      </c>
      <c r="F359" s="348">
        <f t="shared" si="103"/>
        <v>323</v>
      </c>
      <c r="G359" s="639">
        <v>323</v>
      </c>
      <c r="H359" s="639">
        <v>0</v>
      </c>
      <c r="I359" s="348">
        <f t="shared" si="104"/>
        <v>323</v>
      </c>
      <c r="J359" s="348">
        <f t="shared" si="105"/>
        <v>0</v>
      </c>
      <c r="L359" s="579">
        <v>0</v>
      </c>
      <c r="M359" s="579">
        <f t="shared" si="106"/>
        <v>0</v>
      </c>
    </row>
    <row r="360" spans="1:13" ht="16.5">
      <c r="A360" s="685"/>
      <c r="B360" s="338" t="s">
        <v>2019</v>
      </c>
      <c r="C360" s="339" t="s">
        <v>2014</v>
      </c>
      <c r="D360" s="348">
        <v>0</v>
      </c>
      <c r="E360" s="639">
        <v>2018</v>
      </c>
      <c r="F360" s="348">
        <f t="shared" si="103"/>
        <v>2018</v>
      </c>
      <c r="G360" s="639">
        <v>2018</v>
      </c>
      <c r="H360" s="639">
        <v>0</v>
      </c>
      <c r="I360" s="348">
        <f t="shared" si="104"/>
        <v>2018</v>
      </c>
      <c r="J360" s="348">
        <f t="shared" si="105"/>
        <v>0</v>
      </c>
      <c r="L360" s="579">
        <v>0</v>
      </c>
      <c r="M360" s="579">
        <f t="shared" si="106"/>
        <v>0</v>
      </c>
    </row>
    <row r="361" spans="1:13" ht="16.5">
      <c r="A361" s="685"/>
      <c r="B361" s="338" t="s">
        <v>2020</v>
      </c>
      <c r="C361" s="339" t="s">
        <v>2015</v>
      </c>
      <c r="D361" s="348">
        <v>0</v>
      </c>
      <c r="E361" s="639">
        <v>0</v>
      </c>
      <c r="F361" s="348">
        <f t="shared" si="103"/>
        <v>0</v>
      </c>
      <c r="G361" s="639">
        <v>0</v>
      </c>
      <c r="H361" s="639">
        <v>0</v>
      </c>
      <c r="I361" s="348">
        <f t="shared" si="104"/>
        <v>0</v>
      </c>
      <c r="J361" s="348">
        <f t="shared" si="105"/>
        <v>0</v>
      </c>
      <c r="L361" s="579">
        <v>0</v>
      </c>
      <c r="M361" s="579">
        <f t="shared" si="106"/>
        <v>0</v>
      </c>
    </row>
    <row r="362" spans="1:13" ht="16.5">
      <c r="A362" s="685"/>
      <c r="B362" s="338" t="s">
        <v>2021</v>
      </c>
      <c r="C362" s="339" t="s">
        <v>2016</v>
      </c>
      <c r="D362" s="348">
        <v>0</v>
      </c>
      <c r="E362" s="639">
        <v>0</v>
      </c>
      <c r="F362" s="348">
        <f t="shared" si="103"/>
        <v>0</v>
      </c>
      <c r="G362" s="639">
        <v>0</v>
      </c>
      <c r="H362" s="639">
        <v>0</v>
      </c>
      <c r="I362" s="348">
        <f t="shared" si="104"/>
        <v>0</v>
      </c>
      <c r="J362" s="348">
        <f t="shared" si="105"/>
        <v>0</v>
      </c>
      <c r="L362" s="579">
        <v>0</v>
      </c>
      <c r="M362" s="579">
        <f t="shared" si="106"/>
        <v>0</v>
      </c>
    </row>
    <row r="363" spans="1:13" ht="16.5">
      <c r="A363" s="685"/>
      <c r="B363" s="338" t="s">
        <v>519</v>
      </c>
      <c r="C363" s="339" t="s">
        <v>2022</v>
      </c>
      <c r="D363" s="348">
        <v>0</v>
      </c>
      <c r="E363" s="639">
        <v>0</v>
      </c>
      <c r="F363" s="348">
        <f t="shared" si="103"/>
        <v>0</v>
      </c>
      <c r="G363" s="639">
        <v>0</v>
      </c>
      <c r="H363" s="639">
        <v>0</v>
      </c>
      <c r="I363" s="348">
        <f t="shared" si="104"/>
        <v>0</v>
      </c>
      <c r="J363" s="348">
        <f t="shared" si="105"/>
        <v>0</v>
      </c>
      <c r="L363" s="579">
        <v>0</v>
      </c>
      <c r="M363" s="579">
        <f t="shared" si="106"/>
        <v>0</v>
      </c>
    </row>
    <row r="364" spans="1:13" ht="16.5">
      <c r="A364" s="685"/>
      <c r="B364" s="338" t="s">
        <v>520</v>
      </c>
      <c r="C364" s="339" t="s">
        <v>1949</v>
      </c>
      <c r="D364" s="348">
        <v>0</v>
      </c>
      <c r="E364" s="639">
        <v>209</v>
      </c>
      <c r="F364" s="348">
        <f t="shared" si="103"/>
        <v>209</v>
      </c>
      <c r="G364" s="639">
        <v>209</v>
      </c>
      <c r="H364" s="639">
        <v>0</v>
      </c>
      <c r="I364" s="348">
        <f t="shared" si="104"/>
        <v>209</v>
      </c>
      <c r="J364" s="348">
        <f t="shared" si="105"/>
        <v>0</v>
      </c>
      <c r="L364" s="579">
        <v>0</v>
      </c>
      <c r="M364" s="579">
        <f t="shared" si="106"/>
        <v>0</v>
      </c>
    </row>
    <row r="365" spans="1:13" ht="16.5">
      <c r="A365" s="685"/>
      <c r="B365" s="338" t="s">
        <v>1980</v>
      </c>
      <c r="C365" s="339" t="s">
        <v>2023</v>
      </c>
      <c r="D365" s="348">
        <v>0</v>
      </c>
      <c r="E365" s="639">
        <v>0</v>
      </c>
      <c r="F365" s="348">
        <f t="shared" ref="F365:F428" si="107">D365+E365</f>
        <v>0</v>
      </c>
      <c r="G365" s="639">
        <v>0</v>
      </c>
      <c r="H365" s="639">
        <v>0</v>
      </c>
      <c r="I365" s="348">
        <f t="shared" si="104"/>
        <v>0</v>
      </c>
      <c r="J365" s="348">
        <f t="shared" si="105"/>
        <v>0</v>
      </c>
      <c r="L365" s="579">
        <v>0</v>
      </c>
      <c r="M365" s="579">
        <f t="shared" si="106"/>
        <v>0</v>
      </c>
    </row>
    <row r="366" spans="1:13" ht="16.5">
      <c r="A366" s="685"/>
      <c r="B366" s="338" t="s">
        <v>2024</v>
      </c>
      <c r="C366" s="339" t="s">
        <v>1950</v>
      </c>
      <c r="D366" s="348">
        <v>0</v>
      </c>
      <c r="E366" s="639">
        <v>942</v>
      </c>
      <c r="F366" s="348">
        <f t="shared" si="107"/>
        <v>942</v>
      </c>
      <c r="G366" s="639">
        <v>942</v>
      </c>
      <c r="H366" s="639">
        <v>0</v>
      </c>
      <c r="I366" s="348">
        <f t="shared" si="104"/>
        <v>942</v>
      </c>
      <c r="J366" s="348">
        <f t="shared" si="105"/>
        <v>0</v>
      </c>
      <c r="L366" s="579">
        <v>0</v>
      </c>
      <c r="M366" s="579">
        <f t="shared" si="106"/>
        <v>0</v>
      </c>
    </row>
    <row r="367" spans="1:13">
      <c r="A367" s="347"/>
      <c r="B367" s="343">
        <v>0</v>
      </c>
      <c r="C367" s="343"/>
      <c r="D367" s="350"/>
      <c r="E367" s="350"/>
      <c r="F367" s="348">
        <f t="shared" si="107"/>
        <v>0</v>
      </c>
      <c r="G367" s="350"/>
      <c r="H367" s="350"/>
      <c r="I367" s="350"/>
      <c r="J367" s="350"/>
    </row>
    <row r="368" spans="1:13" ht="16.5">
      <c r="A368" s="686" t="s">
        <v>697</v>
      </c>
      <c r="B368" s="340" t="s">
        <v>504</v>
      </c>
      <c r="C368" s="341" t="s">
        <v>1983</v>
      </c>
      <c r="D368" s="351">
        <v>0</v>
      </c>
      <c r="E368" s="351">
        <v>2867</v>
      </c>
      <c r="F368" s="348">
        <f t="shared" si="107"/>
        <v>2867</v>
      </c>
      <c r="G368" s="351">
        <v>2867</v>
      </c>
      <c r="H368" s="351">
        <v>0</v>
      </c>
      <c r="I368" s="348">
        <f>G368+H368</f>
        <v>2867</v>
      </c>
      <c r="J368" s="348">
        <f>F368-I368</f>
        <v>0</v>
      </c>
      <c r="L368" s="579">
        <v>0</v>
      </c>
      <c r="M368" s="579">
        <f>D368-L368</f>
        <v>0</v>
      </c>
    </row>
    <row r="369" spans="1:13" ht="16.5">
      <c r="A369" s="686"/>
      <c r="B369" s="340" t="s">
        <v>505</v>
      </c>
      <c r="C369" s="341" t="s">
        <v>1943</v>
      </c>
      <c r="D369" s="351">
        <v>0</v>
      </c>
      <c r="E369" s="351">
        <v>438</v>
      </c>
      <c r="F369" s="348">
        <f t="shared" si="107"/>
        <v>438</v>
      </c>
      <c r="G369" s="351">
        <v>438</v>
      </c>
      <c r="H369" s="351">
        <v>0</v>
      </c>
      <c r="I369" s="348">
        <f t="shared" ref="I369:I402" si="108">G369+H369</f>
        <v>438</v>
      </c>
      <c r="J369" s="348">
        <f t="shared" ref="J369:J402" si="109">F369-I369</f>
        <v>0</v>
      </c>
      <c r="L369" s="579">
        <v>0</v>
      </c>
      <c r="M369" s="579">
        <f t="shared" ref="M369:M402" si="110">D369-L369</f>
        <v>0</v>
      </c>
    </row>
    <row r="370" spans="1:13" ht="16.5">
      <c r="A370" s="686"/>
      <c r="B370" s="340" t="s">
        <v>506</v>
      </c>
      <c r="C370" s="341" t="s">
        <v>1984</v>
      </c>
      <c r="D370" s="351">
        <v>0</v>
      </c>
      <c r="E370" s="351">
        <v>78</v>
      </c>
      <c r="F370" s="348">
        <f t="shared" si="107"/>
        <v>78</v>
      </c>
      <c r="G370" s="351">
        <v>78</v>
      </c>
      <c r="H370" s="351">
        <v>0</v>
      </c>
      <c r="I370" s="348">
        <f t="shared" si="108"/>
        <v>78</v>
      </c>
      <c r="J370" s="348">
        <f t="shared" si="109"/>
        <v>0</v>
      </c>
      <c r="L370" s="579">
        <v>0</v>
      </c>
      <c r="M370" s="579">
        <f t="shared" si="110"/>
        <v>0</v>
      </c>
    </row>
    <row r="371" spans="1:13" ht="16.5">
      <c r="A371" s="686"/>
      <c r="B371" s="340" t="s">
        <v>1981</v>
      </c>
      <c r="C371" s="341" t="s">
        <v>1985</v>
      </c>
      <c r="D371" s="351">
        <v>0</v>
      </c>
      <c r="E371" s="351">
        <v>931</v>
      </c>
      <c r="F371" s="348">
        <f t="shared" si="107"/>
        <v>931</v>
      </c>
      <c r="G371" s="351">
        <v>931</v>
      </c>
      <c r="H371" s="351">
        <v>0</v>
      </c>
      <c r="I371" s="348">
        <f t="shared" si="108"/>
        <v>931</v>
      </c>
      <c r="J371" s="348">
        <f t="shared" si="109"/>
        <v>0</v>
      </c>
      <c r="L371" s="579">
        <v>0</v>
      </c>
      <c r="M371" s="579">
        <f t="shared" si="110"/>
        <v>0</v>
      </c>
    </row>
    <row r="372" spans="1:13" ht="16.5">
      <c r="A372" s="686"/>
      <c r="B372" s="340" t="s">
        <v>1982</v>
      </c>
      <c r="C372" s="341" t="s">
        <v>1986</v>
      </c>
      <c r="D372" s="351">
        <v>0</v>
      </c>
      <c r="E372" s="351">
        <v>0</v>
      </c>
      <c r="F372" s="348">
        <f t="shared" si="107"/>
        <v>0</v>
      </c>
      <c r="G372" s="351">
        <v>0</v>
      </c>
      <c r="H372" s="351">
        <v>0</v>
      </c>
      <c r="I372" s="348">
        <f t="shared" si="108"/>
        <v>0</v>
      </c>
      <c r="J372" s="348">
        <f t="shared" si="109"/>
        <v>0</v>
      </c>
      <c r="L372" s="579">
        <v>0</v>
      </c>
      <c r="M372" s="579">
        <f t="shared" si="110"/>
        <v>0</v>
      </c>
    </row>
    <row r="373" spans="1:13" ht="16.5">
      <c r="A373" s="686"/>
      <c r="B373" s="340" t="s">
        <v>507</v>
      </c>
      <c r="C373" s="341" t="s">
        <v>1993</v>
      </c>
      <c r="D373" s="351">
        <v>0</v>
      </c>
      <c r="E373" s="351">
        <v>0</v>
      </c>
      <c r="F373" s="348">
        <f t="shared" si="107"/>
        <v>0</v>
      </c>
      <c r="G373" s="351">
        <v>0</v>
      </c>
      <c r="H373" s="351">
        <v>0</v>
      </c>
      <c r="I373" s="348">
        <f t="shared" si="108"/>
        <v>0</v>
      </c>
      <c r="J373" s="348">
        <f t="shared" si="109"/>
        <v>0</v>
      </c>
      <c r="L373" s="579">
        <v>0</v>
      </c>
      <c r="M373" s="579">
        <f t="shared" si="110"/>
        <v>0</v>
      </c>
    </row>
    <row r="374" spans="1:13" ht="16.5">
      <c r="A374" s="686"/>
      <c r="B374" s="340" t="s">
        <v>508</v>
      </c>
      <c r="C374" s="341" t="s">
        <v>1944</v>
      </c>
      <c r="D374" s="351">
        <v>0</v>
      </c>
      <c r="E374" s="351">
        <v>0</v>
      </c>
      <c r="F374" s="348">
        <f t="shared" si="107"/>
        <v>0</v>
      </c>
      <c r="G374" s="351">
        <v>0</v>
      </c>
      <c r="H374" s="351">
        <v>0</v>
      </c>
      <c r="I374" s="348">
        <f t="shared" si="108"/>
        <v>0</v>
      </c>
      <c r="J374" s="348">
        <f t="shared" si="109"/>
        <v>0</v>
      </c>
      <c r="L374" s="579">
        <v>0</v>
      </c>
      <c r="M374" s="579">
        <f t="shared" si="110"/>
        <v>0</v>
      </c>
    </row>
    <row r="375" spans="1:13" ht="16.5">
      <c r="A375" s="686"/>
      <c r="B375" s="340" t="s">
        <v>1987</v>
      </c>
      <c r="C375" s="341" t="s">
        <v>1992</v>
      </c>
      <c r="D375" s="351">
        <v>0</v>
      </c>
      <c r="E375" s="351">
        <v>0</v>
      </c>
      <c r="F375" s="348">
        <f t="shared" si="107"/>
        <v>0</v>
      </c>
      <c r="G375" s="351">
        <v>0</v>
      </c>
      <c r="H375" s="351">
        <v>0</v>
      </c>
      <c r="I375" s="348">
        <f t="shared" si="108"/>
        <v>0</v>
      </c>
      <c r="J375" s="348">
        <f t="shared" si="109"/>
        <v>0</v>
      </c>
      <c r="L375" s="579">
        <v>0</v>
      </c>
      <c r="M375" s="579">
        <f t="shared" si="110"/>
        <v>0</v>
      </c>
    </row>
    <row r="376" spans="1:13" ht="16.5">
      <c r="A376" s="686"/>
      <c r="B376" s="340" t="s">
        <v>1988</v>
      </c>
      <c r="C376" s="341" t="s">
        <v>1991</v>
      </c>
      <c r="D376" s="351">
        <v>0</v>
      </c>
      <c r="E376" s="351">
        <v>0</v>
      </c>
      <c r="F376" s="348">
        <f t="shared" si="107"/>
        <v>0</v>
      </c>
      <c r="G376" s="351">
        <v>0</v>
      </c>
      <c r="H376" s="351">
        <v>0</v>
      </c>
      <c r="I376" s="348">
        <f t="shared" si="108"/>
        <v>0</v>
      </c>
      <c r="J376" s="348">
        <f t="shared" si="109"/>
        <v>0</v>
      </c>
      <c r="L376" s="579">
        <v>0</v>
      </c>
      <c r="M376" s="579">
        <f t="shared" si="110"/>
        <v>0</v>
      </c>
    </row>
    <row r="377" spans="1:13" ht="16.5">
      <c r="A377" s="686"/>
      <c r="B377" s="340" t="s">
        <v>1989</v>
      </c>
      <c r="C377" s="341" t="s">
        <v>1990</v>
      </c>
      <c r="D377" s="351">
        <v>0</v>
      </c>
      <c r="E377" s="351">
        <v>0</v>
      </c>
      <c r="F377" s="348">
        <f t="shared" si="107"/>
        <v>0</v>
      </c>
      <c r="G377" s="351">
        <v>0</v>
      </c>
      <c r="H377" s="351">
        <v>0</v>
      </c>
      <c r="I377" s="348">
        <f t="shared" si="108"/>
        <v>0</v>
      </c>
      <c r="J377" s="348">
        <f t="shared" si="109"/>
        <v>0</v>
      </c>
      <c r="L377" s="579">
        <v>0</v>
      </c>
      <c r="M377" s="579">
        <f t="shared" si="110"/>
        <v>0</v>
      </c>
    </row>
    <row r="378" spans="1:13" ht="16.5">
      <c r="A378" s="686"/>
      <c r="B378" s="340" t="s">
        <v>509</v>
      </c>
      <c r="C378" s="341" t="s">
        <v>1998</v>
      </c>
      <c r="D378" s="351">
        <v>0</v>
      </c>
      <c r="E378" s="351">
        <v>553</v>
      </c>
      <c r="F378" s="348">
        <f t="shared" si="107"/>
        <v>553</v>
      </c>
      <c r="G378" s="351">
        <v>553</v>
      </c>
      <c r="H378" s="351">
        <v>0</v>
      </c>
      <c r="I378" s="348">
        <f t="shared" si="108"/>
        <v>553</v>
      </c>
      <c r="J378" s="348">
        <f t="shared" si="109"/>
        <v>0</v>
      </c>
      <c r="L378" s="579">
        <v>0</v>
      </c>
      <c r="M378" s="579">
        <f t="shared" si="110"/>
        <v>0</v>
      </c>
    </row>
    <row r="379" spans="1:13" ht="16.5">
      <c r="A379" s="686"/>
      <c r="B379" s="340" t="s">
        <v>510</v>
      </c>
      <c r="C379" s="341" t="s">
        <v>1999</v>
      </c>
      <c r="D379" s="351">
        <v>0</v>
      </c>
      <c r="E379" s="351">
        <v>22</v>
      </c>
      <c r="F379" s="348">
        <f t="shared" si="107"/>
        <v>22</v>
      </c>
      <c r="G379" s="351">
        <v>22</v>
      </c>
      <c r="H379" s="351">
        <v>0</v>
      </c>
      <c r="I379" s="348">
        <f t="shared" si="108"/>
        <v>22</v>
      </c>
      <c r="J379" s="348">
        <f t="shared" si="109"/>
        <v>0</v>
      </c>
      <c r="L379" s="579">
        <v>0</v>
      </c>
      <c r="M379" s="579">
        <f t="shared" si="110"/>
        <v>0</v>
      </c>
    </row>
    <row r="380" spans="1:13" ht="16.5">
      <c r="A380" s="686"/>
      <c r="B380" s="340" t="s">
        <v>1994</v>
      </c>
      <c r="C380" s="341" t="s">
        <v>2000</v>
      </c>
      <c r="D380" s="351">
        <v>0</v>
      </c>
      <c r="E380" s="351">
        <v>145</v>
      </c>
      <c r="F380" s="348">
        <f t="shared" si="107"/>
        <v>145</v>
      </c>
      <c r="G380" s="351">
        <v>145</v>
      </c>
      <c r="H380" s="351">
        <v>0</v>
      </c>
      <c r="I380" s="348">
        <f t="shared" si="108"/>
        <v>145</v>
      </c>
      <c r="J380" s="348">
        <f t="shared" si="109"/>
        <v>0</v>
      </c>
      <c r="L380" s="579">
        <v>0</v>
      </c>
      <c r="M380" s="579">
        <f t="shared" si="110"/>
        <v>0</v>
      </c>
    </row>
    <row r="381" spans="1:13" ht="16.5">
      <c r="A381" s="686"/>
      <c r="B381" s="340" t="s">
        <v>1995</v>
      </c>
      <c r="C381" s="341" t="s">
        <v>2001</v>
      </c>
      <c r="D381" s="351">
        <v>0</v>
      </c>
      <c r="E381" s="351">
        <v>0</v>
      </c>
      <c r="F381" s="348">
        <f t="shared" si="107"/>
        <v>0</v>
      </c>
      <c r="G381" s="351">
        <v>0</v>
      </c>
      <c r="H381" s="351">
        <v>0</v>
      </c>
      <c r="I381" s="348">
        <f t="shared" si="108"/>
        <v>0</v>
      </c>
      <c r="J381" s="348">
        <f t="shared" si="109"/>
        <v>0</v>
      </c>
      <c r="L381" s="579">
        <v>0</v>
      </c>
      <c r="M381" s="579">
        <f t="shared" si="110"/>
        <v>0</v>
      </c>
    </row>
    <row r="382" spans="1:13" ht="16.5">
      <c r="A382" s="686"/>
      <c r="B382" s="340" t="s">
        <v>1996</v>
      </c>
      <c r="C382" s="341" t="s">
        <v>2002</v>
      </c>
      <c r="D382" s="351">
        <v>0</v>
      </c>
      <c r="E382" s="351">
        <v>174</v>
      </c>
      <c r="F382" s="348">
        <f t="shared" si="107"/>
        <v>174</v>
      </c>
      <c r="G382" s="351">
        <v>174</v>
      </c>
      <c r="H382" s="351">
        <v>0</v>
      </c>
      <c r="I382" s="348">
        <f t="shared" si="108"/>
        <v>174</v>
      </c>
      <c r="J382" s="348">
        <f t="shared" si="109"/>
        <v>0</v>
      </c>
      <c r="L382" s="579">
        <v>0</v>
      </c>
      <c r="M382" s="579">
        <f t="shared" si="110"/>
        <v>0</v>
      </c>
    </row>
    <row r="383" spans="1:13" ht="16.5">
      <c r="A383" s="686"/>
      <c r="B383" s="340" t="s">
        <v>1997</v>
      </c>
      <c r="C383" s="341" t="s">
        <v>2003</v>
      </c>
      <c r="D383" s="351">
        <v>0</v>
      </c>
      <c r="E383" s="351">
        <v>136</v>
      </c>
      <c r="F383" s="348">
        <f t="shared" si="107"/>
        <v>136</v>
      </c>
      <c r="G383" s="351">
        <v>136</v>
      </c>
      <c r="H383" s="351">
        <v>0</v>
      </c>
      <c r="I383" s="348">
        <f t="shared" si="108"/>
        <v>136</v>
      </c>
      <c r="J383" s="348">
        <f t="shared" si="109"/>
        <v>0</v>
      </c>
      <c r="L383" s="579">
        <v>0</v>
      </c>
      <c r="M383" s="579">
        <f t="shared" si="110"/>
        <v>0</v>
      </c>
    </row>
    <row r="384" spans="1:13" ht="16.5">
      <c r="A384" s="686"/>
      <c r="B384" s="340" t="s">
        <v>511</v>
      </c>
      <c r="C384" s="341" t="s">
        <v>1945</v>
      </c>
      <c r="D384" s="351">
        <v>0</v>
      </c>
      <c r="E384" s="351">
        <v>139</v>
      </c>
      <c r="F384" s="348">
        <f t="shared" si="107"/>
        <v>139</v>
      </c>
      <c r="G384" s="351">
        <v>139</v>
      </c>
      <c r="H384" s="351">
        <v>0</v>
      </c>
      <c r="I384" s="348">
        <f t="shared" si="108"/>
        <v>139</v>
      </c>
      <c r="J384" s="348">
        <f t="shared" si="109"/>
        <v>0</v>
      </c>
      <c r="L384" s="579">
        <v>0</v>
      </c>
      <c r="M384" s="579">
        <f t="shared" si="110"/>
        <v>0</v>
      </c>
    </row>
    <row r="385" spans="1:13" ht="16.5">
      <c r="A385" s="686"/>
      <c r="B385" s="340" t="s">
        <v>512</v>
      </c>
      <c r="C385" s="341" t="s">
        <v>1946</v>
      </c>
      <c r="D385" s="351">
        <v>0</v>
      </c>
      <c r="E385" s="351">
        <v>0</v>
      </c>
      <c r="F385" s="348">
        <f t="shared" si="107"/>
        <v>0</v>
      </c>
      <c r="G385" s="351">
        <v>0</v>
      </c>
      <c r="H385" s="351">
        <v>0</v>
      </c>
      <c r="I385" s="348">
        <f t="shared" si="108"/>
        <v>0</v>
      </c>
      <c r="J385" s="348">
        <f t="shared" si="109"/>
        <v>0</v>
      </c>
      <c r="L385" s="579">
        <v>0</v>
      </c>
      <c r="M385" s="579">
        <f t="shared" si="110"/>
        <v>0</v>
      </c>
    </row>
    <row r="386" spans="1:13" ht="16.5">
      <c r="A386" s="686"/>
      <c r="B386" s="340" t="s">
        <v>513</v>
      </c>
      <c r="C386" s="341" t="s">
        <v>1947</v>
      </c>
      <c r="D386" s="351">
        <v>0</v>
      </c>
      <c r="E386" s="351">
        <v>0</v>
      </c>
      <c r="F386" s="348">
        <f t="shared" si="107"/>
        <v>0</v>
      </c>
      <c r="G386" s="351">
        <v>0</v>
      </c>
      <c r="H386" s="351">
        <v>0</v>
      </c>
      <c r="I386" s="348">
        <f t="shared" si="108"/>
        <v>0</v>
      </c>
      <c r="J386" s="348">
        <f t="shared" si="109"/>
        <v>0</v>
      </c>
      <c r="L386" s="579">
        <v>0</v>
      </c>
      <c r="M386" s="579">
        <f t="shared" si="110"/>
        <v>0</v>
      </c>
    </row>
    <row r="387" spans="1:13" ht="16.5">
      <c r="A387" s="686"/>
      <c r="B387" s="340" t="s">
        <v>514</v>
      </c>
      <c r="C387" s="341" t="s">
        <v>2004</v>
      </c>
      <c r="D387" s="351">
        <v>0</v>
      </c>
      <c r="E387" s="351">
        <v>0</v>
      </c>
      <c r="F387" s="348">
        <f t="shared" si="107"/>
        <v>0</v>
      </c>
      <c r="G387" s="351">
        <v>0</v>
      </c>
      <c r="H387" s="351">
        <v>0</v>
      </c>
      <c r="I387" s="348">
        <f t="shared" si="108"/>
        <v>0</v>
      </c>
      <c r="J387" s="348">
        <f t="shared" si="109"/>
        <v>0</v>
      </c>
      <c r="L387" s="579">
        <v>0</v>
      </c>
      <c r="M387" s="579">
        <f t="shared" si="110"/>
        <v>0</v>
      </c>
    </row>
    <row r="388" spans="1:13" ht="16.5">
      <c r="A388" s="686"/>
      <c r="B388" s="340" t="s">
        <v>2005</v>
      </c>
      <c r="C388" s="341" t="s">
        <v>2008</v>
      </c>
      <c r="D388" s="351">
        <v>0</v>
      </c>
      <c r="E388" s="351">
        <v>0</v>
      </c>
      <c r="F388" s="348">
        <f t="shared" si="107"/>
        <v>0</v>
      </c>
      <c r="G388" s="351">
        <v>0</v>
      </c>
      <c r="H388" s="351">
        <v>0</v>
      </c>
      <c r="I388" s="348">
        <f t="shared" si="108"/>
        <v>0</v>
      </c>
      <c r="J388" s="348">
        <f t="shared" si="109"/>
        <v>0</v>
      </c>
      <c r="L388" s="579">
        <v>0</v>
      </c>
      <c r="M388" s="579">
        <f t="shared" si="110"/>
        <v>0</v>
      </c>
    </row>
    <row r="389" spans="1:13" ht="16.5">
      <c r="A389" s="686"/>
      <c r="B389" s="340" t="s">
        <v>2006</v>
      </c>
      <c r="C389" s="341" t="s">
        <v>2007</v>
      </c>
      <c r="D389" s="351">
        <v>0</v>
      </c>
      <c r="E389" s="351">
        <v>0</v>
      </c>
      <c r="F389" s="348">
        <f t="shared" si="107"/>
        <v>0</v>
      </c>
      <c r="G389" s="351">
        <v>0</v>
      </c>
      <c r="H389" s="351">
        <v>0</v>
      </c>
      <c r="I389" s="348">
        <f t="shared" si="108"/>
        <v>0</v>
      </c>
      <c r="J389" s="348">
        <f t="shared" si="109"/>
        <v>0</v>
      </c>
      <c r="L389" s="579">
        <v>0</v>
      </c>
      <c r="M389" s="579">
        <f t="shared" si="110"/>
        <v>0</v>
      </c>
    </row>
    <row r="390" spans="1:13" ht="16.5">
      <c r="A390" s="686"/>
      <c r="B390" s="340" t="s">
        <v>515</v>
      </c>
      <c r="C390" s="341" t="s">
        <v>2009</v>
      </c>
      <c r="D390" s="351">
        <v>0</v>
      </c>
      <c r="E390" s="351">
        <v>0</v>
      </c>
      <c r="F390" s="348">
        <f t="shared" si="107"/>
        <v>0</v>
      </c>
      <c r="G390" s="351">
        <v>0</v>
      </c>
      <c r="H390" s="351">
        <v>0</v>
      </c>
      <c r="I390" s="348">
        <f t="shared" si="108"/>
        <v>0</v>
      </c>
      <c r="J390" s="348">
        <f t="shared" si="109"/>
        <v>0</v>
      </c>
      <c r="L390" s="579">
        <v>0</v>
      </c>
      <c r="M390" s="579">
        <f t="shared" si="110"/>
        <v>0</v>
      </c>
    </row>
    <row r="391" spans="1:13" ht="16.5">
      <c r="A391" s="686"/>
      <c r="B391" s="340" t="s">
        <v>516</v>
      </c>
      <c r="C391" s="341" t="s">
        <v>2010</v>
      </c>
      <c r="D391" s="351">
        <v>0</v>
      </c>
      <c r="E391" s="351">
        <v>0</v>
      </c>
      <c r="F391" s="348">
        <f t="shared" si="107"/>
        <v>0</v>
      </c>
      <c r="G391" s="351">
        <v>0</v>
      </c>
      <c r="H391" s="351">
        <v>0</v>
      </c>
      <c r="I391" s="348">
        <f t="shared" si="108"/>
        <v>0</v>
      </c>
      <c r="J391" s="348">
        <f t="shared" si="109"/>
        <v>0</v>
      </c>
      <c r="L391" s="579">
        <v>0</v>
      </c>
      <c r="M391" s="579">
        <f t="shared" si="110"/>
        <v>0</v>
      </c>
    </row>
    <row r="392" spans="1:13" ht="16.5">
      <c r="A392" s="686"/>
      <c r="B392" s="340" t="s">
        <v>517</v>
      </c>
      <c r="C392" s="341" t="s">
        <v>2011</v>
      </c>
      <c r="D392" s="351">
        <v>0</v>
      </c>
      <c r="E392" s="351">
        <v>0</v>
      </c>
      <c r="F392" s="348">
        <f t="shared" si="107"/>
        <v>0</v>
      </c>
      <c r="G392" s="351">
        <v>0</v>
      </c>
      <c r="H392" s="351">
        <v>0</v>
      </c>
      <c r="I392" s="348">
        <f t="shared" si="108"/>
        <v>0</v>
      </c>
      <c r="J392" s="348">
        <f t="shared" si="109"/>
        <v>0</v>
      </c>
      <c r="L392" s="579">
        <v>0</v>
      </c>
      <c r="M392" s="579">
        <f t="shared" si="110"/>
        <v>0</v>
      </c>
    </row>
    <row r="393" spans="1:13" ht="33">
      <c r="A393" s="686"/>
      <c r="B393" s="340" t="s">
        <v>518</v>
      </c>
      <c r="C393" s="341" t="s">
        <v>2012</v>
      </c>
      <c r="D393" s="351">
        <v>0</v>
      </c>
      <c r="E393" s="351">
        <v>0</v>
      </c>
      <c r="F393" s="348">
        <f t="shared" si="107"/>
        <v>0</v>
      </c>
      <c r="G393" s="351">
        <v>0</v>
      </c>
      <c r="H393" s="351">
        <v>0</v>
      </c>
      <c r="I393" s="348">
        <f t="shared" si="108"/>
        <v>0</v>
      </c>
      <c r="J393" s="348">
        <f t="shared" si="109"/>
        <v>0</v>
      </c>
      <c r="L393" s="579">
        <v>0</v>
      </c>
      <c r="M393" s="579">
        <f t="shared" si="110"/>
        <v>0</v>
      </c>
    </row>
    <row r="394" spans="1:13" ht="16.5">
      <c r="A394" s="686"/>
      <c r="B394" s="340" t="s">
        <v>2017</v>
      </c>
      <c r="C394" s="341" t="s">
        <v>2013</v>
      </c>
      <c r="D394" s="351">
        <v>0</v>
      </c>
      <c r="E394" s="351">
        <v>0</v>
      </c>
      <c r="F394" s="348">
        <f t="shared" si="107"/>
        <v>0</v>
      </c>
      <c r="G394" s="351">
        <v>0</v>
      </c>
      <c r="H394" s="351">
        <v>0</v>
      </c>
      <c r="I394" s="348">
        <f t="shared" si="108"/>
        <v>0</v>
      </c>
      <c r="J394" s="348">
        <f t="shared" si="109"/>
        <v>0</v>
      </c>
      <c r="L394" s="579">
        <v>0</v>
      </c>
      <c r="M394" s="579">
        <f t="shared" si="110"/>
        <v>0</v>
      </c>
    </row>
    <row r="395" spans="1:13" ht="16.5">
      <c r="A395" s="686"/>
      <c r="B395" s="340" t="s">
        <v>2018</v>
      </c>
      <c r="C395" s="341" t="s">
        <v>1948</v>
      </c>
      <c r="D395" s="351">
        <v>0</v>
      </c>
      <c r="E395" s="351">
        <v>192</v>
      </c>
      <c r="F395" s="348">
        <f t="shared" si="107"/>
        <v>192</v>
      </c>
      <c r="G395" s="351">
        <v>192</v>
      </c>
      <c r="H395" s="351">
        <v>0</v>
      </c>
      <c r="I395" s="348">
        <f t="shared" si="108"/>
        <v>192</v>
      </c>
      <c r="J395" s="348">
        <f t="shared" si="109"/>
        <v>0</v>
      </c>
      <c r="L395" s="579">
        <v>0</v>
      </c>
      <c r="M395" s="579">
        <f t="shared" si="110"/>
        <v>0</v>
      </c>
    </row>
    <row r="396" spans="1:13" ht="16.5">
      <c r="A396" s="686"/>
      <c r="B396" s="340" t="s">
        <v>2019</v>
      </c>
      <c r="C396" s="341" t="s">
        <v>2014</v>
      </c>
      <c r="D396" s="351">
        <v>0</v>
      </c>
      <c r="E396" s="351">
        <v>226</v>
      </c>
      <c r="F396" s="348">
        <f t="shared" si="107"/>
        <v>226</v>
      </c>
      <c r="G396" s="351">
        <v>226</v>
      </c>
      <c r="H396" s="351">
        <v>0</v>
      </c>
      <c r="I396" s="348">
        <f t="shared" si="108"/>
        <v>226</v>
      </c>
      <c r="J396" s="348">
        <f t="shared" si="109"/>
        <v>0</v>
      </c>
      <c r="L396" s="579">
        <v>0</v>
      </c>
      <c r="M396" s="579">
        <f t="shared" si="110"/>
        <v>0</v>
      </c>
    </row>
    <row r="397" spans="1:13" ht="16.5">
      <c r="A397" s="686"/>
      <c r="B397" s="340" t="s">
        <v>2020</v>
      </c>
      <c r="C397" s="341" t="s">
        <v>2015</v>
      </c>
      <c r="D397" s="351">
        <v>0</v>
      </c>
      <c r="E397" s="351">
        <v>0</v>
      </c>
      <c r="F397" s="348">
        <f t="shared" si="107"/>
        <v>0</v>
      </c>
      <c r="G397" s="351">
        <v>0</v>
      </c>
      <c r="H397" s="351">
        <v>0</v>
      </c>
      <c r="I397" s="348">
        <f t="shared" si="108"/>
        <v>0</v>
      </c>
      <c r="J397" s="348">
        <f t="shared" si="109"/>
        <v>0</v>
      </c>
      <c r="L397" s="579">
        <v>0</v>
      </c>
      <c r="M397" s="579">
        <f t="shared" si="110"/>
        <v>0</v>
      </c>
    </row>
    <row r="398" spans="1:13" ht="16.5">
      <c r="A398" s="686"/>
      <c r="B398" s="340" t="s">
        <v>2021</v>
      </c>
      <c r="C398" s="341" t="s">
        <v>2016</v>
      </c>
      <c r="D398" s="351">
        <v>0</v>
      </c>
      <c r="E398" s="351">
        <v>0</v>
      </c>
      <c r="F398" s="348">
        <f t="shared" si="107"/>
        <v>0</v>
      </c>
      <c r="G398" s="351">
        <v>0</v>
      </c>
      <c r="H398" s="351">
        <v>0</v>
      </c>
      <c r="I398" s="348">
        <f t="shared" si="108"/>
        <v>0</v>
      </c>
      <c r="J398" s="348">
        <f t="shared" si="109"/>
        <v>0</v>
      </c>
      <c r="L398" s="579">
        <v>0</v>
      </c>
      <c r="M398" s="579">
        <f t="shared" si="110"/>
        <v>0</v>
      </c>
    </row>
    <row r="399" spans="1:13" ht="16.5">
      <c r="A399" s="686"/>
      <c r="B399" s="340" t="s">
        <v>519</v>
      </c>
      <c r="C399" s="341" t="s">
        <v>2022</v>
      </c>
      <c r="D399" s="351">
        <v>0</v>
      </c>
      <c r="E399" s="351">
        <v>0</v>
      </c>
      <c r="F399" s="348">
        <f t="shared" si="107"/>
        <v>0</v>
      </c>
      <c r="G399" s="351">
        <v>0</v>
      </c>
      <c r="H399" s="351">
        <v>0</v>
      </c>
      <c r="I399" s="348">
        <f t="shared" si="108"/>
        <v>0</v>
      </c>
      <c r="J399" s="348">
        <f t="shared" si="109"/>
        <v>0</v>
      </c>
      <c r="L399" s="579">
        <v>0</v>
      </c>
      <c r="M399" s="579">
        <f t="shared" si="110"/>
        <v>0</v>
      </c>
    </row>
    <row r="400" spans="1:13" ht="16.5">
      <c r="A400" s="686"/>
      <c r="B400" s="340" t="s">
        <v>520</v>
      </c>
      <c r="C400" s="341" t="s">
        <v>1949</v>
      </c>
      <c r="D400" s="351">
        <v>0</v>
      </c>
      <c r="E400" s="351">
        <v>17</v>
      </c>
      <c r="F400" s="348">
        <f t="shared" si="107"/>
        <v>17</v>
      </c>
      <c r="G400" s="351">
        <v>17</v>
      </c>
      <c r="H400" s="351">
        <v>0</v>
      </c>
      <c r="I400" s="348">
        <f t="shared" si="108"/>
        <v>17</v>
      </c>
      <c r="J400" s="348">
        <f t="shared" si="109"/>
        <v>0</v>
      </c>
      <c r="L400" s="579">
        <v>0</v>
      </c>
      <c r="M400" s="579">
        <f t="shared" si="110"/>
        <v>0</v>
      </c>
    </row>
    <row r="401" spans="1:13" ht="16.5">
      <c r="A401" s="686"/>
      <c r="B401" s="340" t="s">
        <v>1980</v>
      </c>
      <c r="C401" s="341" t="s">
        <v>2023</v>
      </c>
      <c r="D401" s="351">
        <v>0</v>
      </c>
      <c r="E401" s="351">
        <v>0</v>
      </c>
      <c r="F401" s="348">
        <f t="shared" si="107"/>
        <v>0</v>
      </c>
      <c r="G401" s="351">
        <v>0</v>
      </c>
      <c r="H401" s="351">
        <v>0</v>
      </c>
      <c r="I401" s="348">
        <f t="shared" si="108"/>
        <v>0</v>
      </c>
      <c r="J401" s="348">
        <f t="shared" si="109"/>
        <v>0</v>
      </c>
      <c r="L401" s="579">
        <v>0</v>
      </c>
      <c r="M401" s="579">
        <f t="shared" si="110"/>
        <v>0</v>
      </c>
    </row>
    <row r="402" spans="1:13" ht="16.5">
      <c r="A402" s="686"/>
      <c r="B402" s="340" t="s">
        <v>2024</v>
      </c>
      <c r="C402" s="341" t="s">
        <v>1950</v>
      </c>
      <c r="D402" s="351">
        <v>0</v>
      </c>
      <c r="E402" s="351">
        <v>0</v>
      </c>
      <c r="F402" s="348">
        <f t="shared" si="107"/>
        <v>0</v>
      </c>
      <c r="G402" s="351">
        <v>0</v>
      </c>
      <c r="H402" s="351">
        <v>0</v>
      </c>
      <c r="I402" s="348">
        <f t="shared" si="108"/>
        <v>0</v>
      </c>
      <c r="J402" s="348">
        <f t="shared" si="109"/>
        <v>0</v>
      </c>
      <c r="L402" s="579">
        <v>0</v>
      </c>
      <c r="M402" s="579">
        <f t="shared" si="110"/>
        <v>0</v>
      </c>
    </row>
    <row r="403" spans="1:13">
      <c r="A403" s="347"/>
      <c r="B403" s="343">
        <v>0</v>
      </c>
      <c r="C403" s="343"/>
      <c r="D403" s="350"/>
      <c r="E403" s="350"/>
      <c r="F403" s="348">
        <f t="shared" si="107"/>
        <v>0</v>
      </c>
      <c r="G403" s="350"/>
      <c r="H403" s="350"/>
      <c r="I403" s="350"/>
      <c r="J403" s="350"/>
    </row>
    <row r="404" spans="1:13" ht="16.5">
      <c r="A404" s="685" t="s">
        <v>1122</v>
      </c>
      <c r="B404" s="338" t="s">
        <v>504</v>
      </c>
      <c r="C404" s="339" t="s">
        <v>1983</v>
      </c>
      <c r="D404" s="348">
        <v>0</v>
      </c>
      <c r="E404" s="639">
        <v>35863</v>
      </c>
      <c r="F404" s="348">
        <f t="shared" si="107"/>
        <v>35863</v>
      </c>
      <c r="G404" s="639">
        <v>35513</v>
      </c>
      <c r="H404" s="639">
        <v>350</v>
      </c>
      <c r="I404" s="348">
        <f>G404+H404</f>
        <v>35863</v>
      </c>
      <c r="J404" s="348">
        <f>F404-I404</f>
        <v>0</v>
      </c>
      <c r="L404" s="579">
        <v>0</v>
      </c>
      <c r="M404" s="579">
        <f>D404-L404</f>
        <v>0</v>
      </c>
    </row>
    <row r="405" spans="1:13" ht="16.5">
      <c r="A405" s="685"/>
      <c r="B405" s="338" t="s">
        <v>505</v>
      </c>
      <c r="C405" s="339" t="s">
        <v>1943</v>
      </c>
      <c r="D405" s="348">
        <v>0</v>
      </c>
      <c r="E405" s="639">
        <v>6524</v>
      </c>
      <c r="F405" s="348">
        <f t="shared" si="107"/>
        <v>6524</v>
      </c>
      <c r="G405" s="639">
        <v>6385</v>
      </c>
      <c r="H405" s="639">
        <v>139</v>
      </c>
      <c r="I405" s="348">
        <f t="shared" ref="I405:I438" si="111">G405+H405</f>
        <v>6524</v>
      </c>
      <c r="J405" s="348">
        <f t="shared" ref="J405:J438" si="112">F405-I405</f>
        <v>0</v>
      </c>
      <c r="L405" s="579">
        <v>0</v>
      </c>
      <c r="M405" s="579">
        <f t="shared" ref="M405:M438" si="113">D405-L405</f>
        <v>0</v>
      </c>
    </row>
    <row r="406" spans="1:13" ht="16.5">
      <c r="A406" s="685"/>
      <c r="B406" s="338" t="s">
        <v>506</v>
      </c>
      <c r="C406" s="339" t="s">
        <v>1984</v>
      </c>
      <c r="D406" s="348">
        <v>0</v>
      </c>
      <c r="E406" s="639">
        <v>555</v>
      </c>
      <c r="F406" s="348">
        <f t="shared" si="107"/>
        <v>555</v>
      </c>
      <c r="G406" s="639">
        <v>522</v>
      </c>
      <c r="H406" s="639">
        <v>33</v>
      </c>
      <c r="I406" s="348">
        <f t="shared" si="111"/>
        <v>555</v>
      </c>
      <c r="J406" s="348">
        <f t="shared" si="112"/>
        <v>0</v>
      </c>
      <c r="L406" s="579">
        <v>0</v>
      </c>
      <c r="M406" s="579">
        <f t="shared" si="113"/>
        <v>0</v>
      </c>
    </row>
    <row r="407" spans="1:13" ht="16.5">
      <c r="A407" s="685"/>
      <c r="B407" s="338" t="s">
        <v>1981</v>
      </c>
      <c r="C407" s="339" t="s">
        <v>1985</v>
      </c>
      <c r="D407" s="348">
        <v>0</v>
      </c>
      <c r="E407" s="639">
        <v>3798</v>
      </c>
      <c r="F407" s="348">
        <f t="shared" si="107"/>
        <v>3798</v>
      </c>
      <c r="G407" s="639">
        <v>3469</v>
      </c>
      <c r="H407" s="639">
        <v>329</v>
      </c>
      <c r="I407" s="348">
        <f t="shared" si="111"/>
        <v>3798</v>
      </c>
      <c r="J407" s="348">
        <f t="shared" si="112"/>
        <v>0</v>
      </c>
      <c r="L407" s="579">
        <v>0</v>
      </c>
      <c r="M407" s="579">
        <f t="shared" si="113"/>
        <v>0</v>
      </c>
    </row>
    <row r="408" spans="1:13" ht="16.5">
      <c r="A408" s="685"/>
      <c r="B408" s="338" t="s">
        <v>1982</v>
      </c>
      <c r="C408" s="339" t="s">
        <v>1986</v>
      </c>
      <c r="D408" s="348">
        <v>0</v>
      </c>
      <c r="E408" s="639">
        <v>1196</v>
      </c>
      <c r="F408" s="348">
        <f t="shared" si="107"/>
        <v>1196</v>
      </c>
      <c r="G408" s="639">
        <v>1190</v>
      </c>
      <c r="H408" s="639">
        <v>6</v>
      </c>
      <c r="I408" s="348">
        <f t="shared" si="111"/>
        <v>1196</v>
      </c>
      <c r="J408" s="348">
        <f t="shared" si="112"/>
        <v>0</v>
      </c>
      <c r="L408" s="579">
        <v>0</v>
      </c>
      <c r="M408" s="579">
        <f t="shared" si="113"/>
        <v>0</v>
      </c>
    </row>
    <row r="409" spans="1:13" ht="16.5">
      <c r="A409" s="685"/>
      <c r="B409" s="338" t="s">
        <v>507</v>
      </c>
      <c r="C409" s="339" t="s">
        <v>1993</v>
      </c>
      <c r="D409" s="348">
        <v>0</v>
      </c>
      <c r="E409" s="639">
        <v>262</v>
      </c>
      <c r="F409" s="348">
        <f t="shared" si="107"/>
        <v>262</v>
      </c>
      <c r="G409" s="639">
        <v>247</v>
      </c>
      <c r="H409" s="639">
        <v>15</v>
      </c>
      <c r="I409" s="348">
        <f t="shared" si="111"/>
        <v>262</v>
      </c>
      <c r="J409" s="348">
        <f t="shared" si="112"/>
        <v>0</v>
      </c>
      <c r="L409" s="579">
        <v>0</v>
      </c>
      <c r="M409" s="579">
        <f t="shared" si="113"/>
        <v>0</v>
      </c>
    </row>
    <row r="410" spans="1:13" ht="16.5">
      <c r="A410" s="685"/>
      <c r="B410" s="338" t="s">
        <v>508</v>
      </c>
      <c r="C410" s="339" t="s">
        <v>1944</v>
      </c>
      <c r="D410" s="348">
        <v>0</v>
      </c>
      <c r="E410" s="639">
        <v>146</v>
      </c>
      <c r="F410" s="348">
        <f t="shared" si="107"/>
        <v>146</v>
      </c>
      <c r="G410" s="639">
        <v>143</v>
      </c>
      <c r="H410" s="639">
        <v>3</v>
      </c>
      <c r="I410" s="348">
        <f t="shared" si="111"/>
        <v>146</v>
      </c>
      <c r="J410" s="348">
        <f t="shared" si="112"/>
        <v>0</v>
      </c>
      <c r="L410" s="579">
        <v>0</v>
      </c>
      <c r="M410" s="579">
        <f t="shared" si="113"/>
        <v>0</v>
      </c>
    </row>
    <row r="411" spans="1:13" ht="16.5">
      <c r="A411" s="685"/>
      <c r="B411" s="338" t="s">
        <v>1987</v>
      </c>
      <c r="C411" s="339" t="s">
        <v>1992</v>
      </c>
      <c r="D411" s="348">
        <v>0</v>
      </c>
      <c r="E411" s="639">
        <v>0</v>
      </c>
      <c r="F411" s="348">
        <f t="shared" si="107"/>
        <v>0</v>
      </c>
      <c r="G411" s="639">
        <v>0</v>
      </c>
      <c r="H411" s="639">
        <v>0</v>
      </c>
      <c r="I411" s="348">
        <f t="shared" si="111"/>
        <v>0</v>
      </c>
      <c r="J411" s="348">
        <f t="shared" si="112"/>
        <v>0</v>
      </c>
      <c r="L411" s="579">
        <v>0</v>
      </c>
      <c r="M411" s="579">
        <f t="shared" si="113"/>
        <v>0</v>
      </c>
    </row>
    <row r="412" spans="1:13" ht="16.5">
      <c r="A412" s="685"/>
      <c r="B412" s="338" t="s">
        <v>1988</v>
      </c>
      <c r="C412" s="339" t="s">
        <v>1991</v>
      </c>
      <c r="D412" s="348">
        <v>0</v>
      </c>
      <c r="E412" s="639">
        <v>171</v>
      </c>
      <c r="F412" s="348">
        <f t="shared" si="107"/>
        <v>171</v>
      </c>
      <c r="G412" s="639">
        <v>146</v>
      </c>
      <c r="H412" s="639">
        <v>25</v>
      </c>
      <c r="I412" s="348">
        <f t="shared" si="111"/>
        <v>171</v>
      </c>
      <c r="J412" s="348">
        <f t="shared" si="112"/>
        <v>0</v>
      </c>
      <c r="L412" s="579">
        <v>0</v>
      </c>
      <c r="M412" s="579">
        <f t="shared" si="113"/>
        <v>0</v>
      </c>
    </row>
    <row r="413" spans="1:13" ht="16.5">
      <c r="A413" s="685"/>
      <c r="B413" s="338" t="s">
        <v>1989</v>
      </c>
      <c r="C413" s="339" t="s">
        <v>1990</v>
      </c>
      <c r="D413" s="348">
        <v>0</v>
      </c>
      <c r="E413" s="639">
        <v>358</v>
      </c>
      <c r="F413" s="348">
        <f t="shared" si="107"/>
        <v>358</v>
      </c>
      <c r="G413" s="639">
        <v>340</v>
      </c>
      <c r="H413" s="639">
        <v>18</v>
      </c>
      <c r="I413" s="348">
        <f t="shared" si="111"/>
        <v>358</v>
      </c>
      <c r="J413" s="348">
        <f t="shared" si="112"/>
        <v>0</v>
      </c>
      <c r="L413" s="579">
        <v>0</v>
      </c>
      <c r="M413" s="579">
        <f t="shared" si="113"/>
        <v>0</v>
      </c>
    </row>
    <row r="414" spans="1:13" ht="16.5">
      <c r="A414" s="685"/>
      <c r="B414" s="338" t="s">
        <v>509</v>
      </c>
      <c r="C414" s="339" t="s">
        <v>1998</v>
      </c>
      <c r="D414" s="348">
        <v>0</v>
      </c>
      <c r="E414" s="639">
        <v>4617</v>
      </c>
      <c r="F414" s="348">
        <f t="shared" si="107"/>
        <v>4617</v>
      </c>
      <c r="G414" s="639">
        <v>3970</v>
      </c>
      <c r="H414" s="639">
        <v>647</v>
      </c>
      <c r="I414" s="348">
        <f t="shared" si="111"/>
        <v>4617</v>
      </c>
      <c r="J414" s="348">
        <f t="shared" si="112"/>
        <v>0</v>
      </c>
      <c r="L414" s="579">
        <v>0</v>
      </c>
      <c r="M414" s="579">
        <f t="shared" si="113"/>
        <v>0</v>
      </c>
    </row>
    <row r="415" spans="1:13" ht="16.5">
      <c r="A415" s="685"/>
      <c r="B415" s="338" t="s">
        <v>510</v>
      </c>
      <c r="C415" s="339" t="s">
        <v>1999</v>
      </c>
      <c r="D415" s="348">
        <v>0</v>
      </c>
      <c r="E415" s="639">
        <v>482</v>
      </c>
      <c r="F415" s="348">
        <f t="shared" si="107"/>
        <v>482</v>
      </c>
      <c r="G415" s="639">
        <v>479</v>
      </c>
      <c r="H415" s="639">
        <v>3</v>
      </c>
      <c r="I415" s="348">
        <f t="shared" si="111"/>
        <v>482</v>
      </c>
      <c r="J415" s="348">
        <f t="shared" si="112"/>
        <v>0</v>
      </c>
      <c r="L415" s="579">
        <v>0</v>
      </c>
      <c r="M415" s="579">
        <f t="shared" si="113"/>
        <v>0</v>
      </c>
    </row>
    <row r="416" spans="1:13" ht="16.5">
      <c r="A416" s="685"/>
      <c r="B416" s="338" t="s">
        <v>1994</v>
      </c>
      <c r="C416" s="339" t="s">
        <v>2000</v>
      </c>
      <c r="D416" s="348">
        <v>0</v>
      </c>
      <c r="E416" s="639">
        <v>1392</v>
      </c>
      <c r="F416" s="348">
        <f t="shared" si="107"/>
        <v>1392</v>
      </c>
      <c r="G416" s="639">
        <v>1384</v>
      </c>
      <c r="H416" s="639">
        <v>8</v>
      </c>
      <c r="I416" s="348">
        <f t="shared" si="111"/>
        <v>1392</v>
      </c>
      <c r="J416" s="348">
        <f t="shared" si="112"/>
        <v>0</v>
      </c>
      <c r="L416" s="579">
        <v>0</v>
      </c>
      <c r="M416" s="579">
        <f t="shared" si="113"/>
        <v>0</v>
      </c>
    </row>
    <row r="417" spans="1:13" ht="16.5">
      <c r="A417" s="685"/>
      <c r="B417" s="338" t="s">
        <v>1995</v>
      </c>
      <c r="C417" s="339" t="s">
        <v>2001</v>
      </c>
      <c r="D417" s="348">
        <v>0</v>
      </c>
      <c r="E417" s="639">
        <v>0</v>
      </c>
      <c r="F417" s="348">
        <f t="shared" si="107"/>
        <v>0</v>
      </c>
      <c r="G417" s="639">
        <v>0</v>
      </c>
      <c r="H417" s="639">
        <v>0</v>
      </c>
      <c r="I417" s="348">
        <f t="shared" si="111"/>
        <v>0</v>
      </c>
      <c r="J417" s="348">
        <f t="shared" si="112"/>
        <v>0</v>
      </c>
      <c r="L417" s="579">
        <v>0</v>
      </c>
      <c r="M417" s="579">
        <f t="shared" si="113"/>
        <v>0</v>
      </c>
    </row>
    <row r="418" spans="1:13" ht="16.5">
      <c r="A418" s="685"/>
      <c r="B418" s="338" t="s">
        <v>1996</v>
      </c>
      <c r="C418" s="339" t="s">
        <v>2002</v>
      </c>
      <c r="D418" s="348">
        <v>0</v>
      </c>
      <c r="E418" s="639">
        <v>1352</v>
      </c>
      <c r="F418" s="348">
        <f t="shared" si="107"/>
        <v>1352</v>
      </c>
      <c r="G418" s="639">
        <v>1231</v>
      </c>
      <c r="H418" s="639">
        <v>121</v>
      </c>
      <c r="I418" s="348">
        <f t="shared" si="111"/>
        <v>1352</v>
      </c>
      <c r="J418" s="348">
        <f t="shared" si="112"/>
        <v>0</v>
      </c>
      <c r="L418" s="579">
        <v>0</v>
      </c>
      <c r="M418" s="579">
        <f t="shared" si="113"/>
        <v>0</v>
      </c>
    </row>
    <row r="419" spans="1:13" ht="16.5">
      <c r="A419" s="685"/>
      <c r="B419" s="338" t="s">
        <v>1997</v>
      </c>
      <c r="C419" s="339" t="s">
        <v>2003</v>
      </c>
      <c r="D419" s="348">
        <v>0</v>
      </c>
      <c r="E419" s="639">
        <v>210</v>
      </c>
      <c r="F419" s="348">
        <f t="shared" si="107"/>
        <v>210</v>
      </c>
      <c r="G419" s="639">
        <v>200</v>
      </c>
      <c r="H419" s="639">
        <v>10</v>
      </c>
      <c r="I419" s="348">
        <f t="shared" si="111"/>
        <v>210</v>
      </c>
      <c r="J419" s="348">
        <f t="shared" si="112"/>
        <v>0</v>
      </c>
      <c r="L419" s="579">
        <v>0</v>
      </c>
      <c r="M419" s="579">
        <f t="shared" si="113"/>
        <v>0</v>
      </c>
    </row>
    <row r="420" spans="1:13" ht="16.5">
      <c r="A420" s="685"/>
      <c r="B420" s="338" t="s">
        <v>511</v>
      </c>
      <c r="C420" s="339" t="s">
        <v>1945</v>
      </c>
      <c r="D420" s="348">
        <v>0</v>
      </c>
      <c r="E420" s="639">
        <v>1700</v>
      </c>
      <c r="F420" s="348">
        <f t="shared" si="107"/>
        <v>1700</v>
      </c>
      <c r="G420" s="639">
        <v>1672</v>
      </c>
      <c r="H420" s="639">
        <v>28</v>
      </c>
      <c r="I420" s="348">
        <f t="shared" si="111"/>
        <v>1700</v>
      </c>
      <c r="J420" s="348">
        <f t="shared" si="112"/>
        <v>0</v>
      </c>
      <c r="L420" s="579">
        <v>0</v>
      </c>
      <c r="M420" s="579">
        <f t="shared" si="113"/>
        <v>0</v>
      </c>
    </row>
    <row r="421" spans="1:13" ht="16.5">
      <c r="A421" s="685"/>
      <c r="B421" s="338" t="s">
        <v>512</v>
      </c>
      <c r="C421" s="339" t="s">
        <v>1946</v>
      </c>
      <c r="D421" s="348">
        <v>0</v>
      </c>
      <c r="E421" s="639">
        <v>0</v>
      </c>
      <c r="F421" s="348">
        <f t="shared" si="107"/>
        <v>0</v>
      </c>
      <c r="G421" s="639">
        <v>0</v>
      </c>
      <c r="H421" s="639">
        <v>0</v>
      </c>
      <c r="I421" s="348">
        <f t="shared" si="111"/>
        <v>0</v>
      </c>
      <c r="J421" s="348">
        <f t="shared" si="112"/>
        <v>0</v>
      </c>
      <c r="L421" s="579">
        <v>0</v>
      </c>
      <c r="M421" s="579">
        <f t="shared" si="113"/>
        <v>0</v>
      </c>
    </row>
    <row r="422" spans="1:13" ht="16.5">
      <c r="A422" s="685"/>
      <c r="B422" s="338" t="s">
        <v>513</v>
      </c>
      <c r="C422" s="339" t="s">
        <v>1947</v>
      </c>
      <c r="D422" s="348">
        <v>0</v>
      </c>
      <c r="E422" s="639">
        <v>712</v>
      </c>
      <c r="F422" s="348">
        <f t="shared" si="107"/>
        <v>712</v>
      </c>
      <c r="G422" s="639">
        <v>563</v>
      </c>
      <c r="H422" s="639">
        <v>149</v>
      </c>
      <c r="I422" s="348">
        <f t="shared" si="111"/>
        <v>712</v>
      </c>
      <c r="J422" s="348">
        <f t="shared" si="112"/>
        <v>0</v>
      </c>
      <c r="L422" s="579">
        <v>0</v>
      </c>
      <c r="M422" s="579">
        <f t="shared" si="113"/>
        <v>0</v>
      </c>
    </row>
    <row r="423" spans="1:13" ht="16.5">
      <c r="A423" s="685"/>
      <c r="B423" s="338" t="s">
        <v>514</v>
      </c>
      <c r="C423" s="339" t="s">
        <v>2004</v>
      </c>
      <c r="D423" s="348">
        <v>0</v>
      </c>
      <c r="E423" s="639">
        <v>179</v>
      </c>
      <c r="F423" s="348">
        <f t="shared" si="107"/>
        <v>179</v>
      </c>
      <c r="G423" s="639">
        <v>144</v>
      </c>
      <c r="H423" s="639">
        <v>35</v>
      </c>
      <c r="I423" s="348">
        <f t="shared" si="111"/>
        <v>179</v>
      </c>
      <c r="J423" s="348">
        <f t="shared" si="112"/>
        <v>0</v>
      </c>
      <c r="L423" s="579">
        <v>0</v>
      </c>
      <c r="M423" s="579">
        <f t="shared" si="113"/>
        <v>0</v>
      </c>
    </row>
    <row r="424" spans="1:13" ht="16.5">
      <c r="A424" s="685"/>
      <c r="B424" s="338" t="s">
        <v>2005</v>
      </c>
      <c r="C424" s="339" t="s">
        <v>2008</v>
      </c>
      <c r="D424" s="348">
        <v>0</v>
      </c>
      <c r="E424" s="639">
        <v>12</v>
      </c>
      <c r="F424" s="348">
        <f t="shared" si="107"/>
        <v>12</v>
      </c>
      <c r="G424" s="639">
        <v>12</v>
      </c>
      <c r="H424" s="639">
        <v>0</v>
      </c>
      <c r="I424" s="348">
        <f t="shared" si="111"/>
        <v>12</v>
      </c>
      <c r="J424" s="348">
        <f t="shared" si="112"/>
        <v>0</v>
      </c>
      <c r="L424" s="579">
        <v>0</v>
      </c>
      <c r="M424" s="579">
        <f t="shared" si="113"/>
        <v>0</v>
      </c>
    </row>
    <row r="425" spans="1:13" ht="16.5">
      <c r="A425" s="685"/>
      <c r="B425" s="338" t="s">
        <v>2006</v>
      </c>
      <c r="C425" s="339" t="s">
        <v>2007</v>
      </c>
      <c r="D425" s="348">
        <v>0</v>
      </c>
      <c r="E425" s="639">
        <v>38</v>
      </c>
      <c r="F425" s="348">
        <f t="shared" si="107"/>
        <v>38</v>
      </c>
      <c r="G425" s="639">
        <v>35</v>
      </c>
      <c r="H425" s="639">
        <v>3</v>
      </c>
      <c r="I425" s="348">
        <f t="shared" si="111"/>
        <v>38</v>
      </c>
      <c r="J425" s="348">
        <f t="shared" si="112"/>
        <v>0</v>
      </c>
      <c r="L425" s="579">
        <v>0</v>
      </c>
      <c r="M425" s="579">
        <f t="shared" si="113"/>
        <v>0</v>
      </c>
    </row>
    <row r="426" spans="1:13" ht="16.5">
      <c r="A426" s="685"/>
      <c r="B426" s="338" t="s">
        <v>515</v>
      </c>
      <c r="C426" s="339" t="s">
        <v>2009</v>
      </c>
      <c r="D426" s="348">
        <v>0</v>
      </c>
      <c r="E426" s="639">
        <v>45</v>
      </c>
      <c r="F426" s="348">
        <f t="shared" si="107"/>
        <v>45</v>
      </c>
      <c r="G426" s="639">
        <v>39</v>
      </c>
      <c r="H426" s="639">
        <v>6</v>
      </c>
      <c r="I426" s="348">
        <f t="shared" si="111"/>
        <v>45</v>
      </c>
      <c r="J426" s="348">
        <f t="shared" si="112"/>
        <v>0</v>
      </c>
      <c r="L426" s="579">
        <v>0</v>
      </c>
      <c r="M426" s="579">
        <f t="shared" si="113"/>
        <v>0</v>
      </c>
    </row>
    <row r="427" spans="1:13" ht="16.5">
      <c r="A427" s="685"/>
      <c r="B427" s="338" t="s">
        <v>516</v>
      </c>
      <c r="C427" s="339" t="s">
        <v>2010</v>
      </c>
      <c r="D427" s="348">
        <v>0</v>
      </c>
      <c r="E427" s="639">
        <v>12</v>
      </c>
      <c r="F427" s="348">
        <f t="shared" si="107"/>
        <v>12</v>
      </c>
      <c r="G427" s="639">
        <v>12</v>
      </c>
      <c r="H427" s="639">
        <v>0</v>
      </c>
      <c r="I427" s="348">
        <f t="shared" si="111"/>
        <v>12</v>
      </c>
      <c r="J427" s="348">
        <f t="shared" si="112"/>
        <v>0</v>
      </c>
      <c r="L427" s="579">
        <v>0</v>
      </c>
      <c r="M427" s="579">
        <f t="shared" si="113"/>
        <v>0</v>
      </c>
    </row>
    <row r="428" spans="1:13" ht="16.5">
      <c r="A428" s="685"/>
      <c r="B428" s="338" t="s">
        <v>517</v>
      </c>
      <c r="C428" s="339" t="s">
        <v>2011</v>
      </c>
      <c r="D428" s="348">
        <v>0</v>
      </c>
      <c r="E428" s="639">
        <v>27</v>
      </c>
      <c r="F428" s="348">
        <f t="shared" si="107"/>
        <v>27</v>
      </c>
      <c r="G428" s="639">
        <v>24</v>
      </c>
      <c r="H428" s="639">
        <v>3</v>
      </c>
      <c r="I428" s="348">
        <f t="shared" si="111"/>
        <v>27</v>
      </c>
      <c r="J428" s="348">
        <f t="shared" si="112"/>
        <v>0</v>
      </c>
      <c r="L428" s="579">
        <v>0</v>
      </c>
      <c r="M428" s="579">
        <f t="shared" si="113"/>
        <v>0</v>
      </c>
    </row>
    <row r="429" spans="1:13" ht="33">
      <c r="A429" s="685"/>
      <c r="B429" s="338" t="s">
        <v>518</v>
      </c>
      <c r="C429" s="339" t="s">
        <v>2012</v>
      </c>
      <c r="D429" s="348">
        <v>0</v>
      </c>
      <c r="E429" s="639">
        <v>24</v>
      </c>
      <c r="F429" s="348">
        <f t="shared" ref="F429:F474" si="114">D429+E429</f>
        <v>24</v>
      </c>
      <c r="G429" s="639">
        <v>21</v>
      </c>
      <c r="H429" s="639">
        <v>3</v>
      </c>
      <c r="I429" s="348">
        <f t="shared" si="111"/>
        <v>24</v>
      </c>
      <c r="J429" s="348">
        <f t="shared" si="112"/>
        <v>0</v>
      </c>
      <c r="L429" s="579">
        <v>0</v>
      </c>
      <c r="M429" s="579">
        <f t="shared" si="113"/>
        <v>0</v>
      </c>
    </row>
    <row r="430" spans="1:13" ht="16.5">
      <c r="A430" s="685"/>
      <c r="B430" s="338" t="s">
        <v>2017</v>
      </c>
      <c r="C430" s="339" t="s">
        <v>2013</v>
      </c>
      <c r="D430" s="348">
        <v>0</v>
      </c>
      <c r="E430" s="639">
        <v>0</v>
      </c>
      <c r="F430" s="348">
        <f t="shared" si="114"/>
        <v>0</v>
      </c>
      <c r="G430" s="639">
        <v>0</v>
      </c>
      <c r="H430" s="639">
        <v>0</v>
      </c>
      <c r="I430" s="348">
        <f t="shared" si="111"/>
        <v>0</v>
      </c>
      <c r="J430" s="348">
        <f t="shared" si="112"/>
        <v>0</v>
      </c>
      <c r="L430" s="579">
        <v>0</v>
      </c>
      <c r="M430" s="579">
        <f t="shared" si="113"/>
        <v>0</v>
      </c>
    </row>
    <row r="431" spans="1:13" ht="16.5">
      <c r="A431" s="685"/>
      <c r="B431" s="338" t="s">
        <v>2018</v>
      </c>
      <c r="C431" s="339" t="s">
        <v>1948</v>
      </c>
      <c r="D431" s="348">
        <v>0</v>
      </c>
      <c r="E431" s="639">
        <v>247</v>
      </c>
      <c r="F431" s="348">
        <f t="shared" si="114"/>
        <v>247</v>
      </c>
      <c r="G431" s="639">
        <v>204</v>
      </c>
      <c r="H431" s="639">
        <v>43</v>
      </c>
      <c r="I431" s="348">
        <f t="shared" si="111"/>
        <v>247</v>
      </c>
      <c r="J431" s="348">
        <f t="shared" si="112"/>
        <v>0</v>
      </c>
      <c r="L431" s="579">
        <v>0</v>
      </c>
      <c r="M431" s="579">
        <f t="shared" si="113"/>
        <v>0</v>
      </c>
    </row>
    <row r="432" spans="1:13" ht="16.5">
      <c r="A432" s="685"/>
      <c r="B432" s="338" t="s">
        <v>2019</v>
      </c>
      <c r="C432" s="339" t="s">
        <v>2014</v>
      </c>
      <c r="D432" s="348">
        <v>0</v>
      </c>
      <c r="E432" s="639">
        <v>261</v>
      </c>
      <c r="F432" s="348">
        <f t="shared" si="114"/>
        <v>261</v>
      </c>
      <c r="G432" s="639">
        <v>250</v>
      </c>
      <c r="H432" s="639">
        <v>11</v>
      </c>
      <c r="I432" s="348">
        <f t="shared" si="111"/>
        <v>261</v>
      </c>
      <c r="J432" s="348">
        <f t="shared" si="112"/>
        <v>0</v>
      </c>
      <c r="L432" s="579">
        <v>0</v>
      </c>
      <c r="M432" s="579">
        <f t="shared" si="113"/>
        <v>0</v>
      </c>
    </row>
    <row r="433" spans="1:13" ht="16.5">
      <c r="A433" s="685"/>
      <c r="B433" s="338" t="s">
        <v>2020</v>
      </c>
      <c r="C433" s="339" t="s">
        <v>2015</v>
      </c>
      <c r="D433" s="348">
        <v>0</v>
      </c>
      <c r="E433" s="639">
        <v>78</v>
      </c>
      <c r="F433" s="348">
        <f t="shared" si="114"/>
        <v>78</v>
      </c>
      <c r="G433" s="639">
        <v>69</v>
      </c>
      <c r="H433" s="639">
        <v>9</v>
      </c>
      <c r="I433" s="348">
        <f t="shared" si="111"/>
        <v>78</v>
      </c>
      <c r="J433" s="348">
        <f t="shared" si="112"/>
        <v>0</v>
      </c>
      <c r="L433" s="579">
        <v>0</v>
      </c>
      <c r="M433" s="579">
        <f t="shared" si="113"/>
        <v>0</v>
      </c>
    </row>
    <row r="434" spans="1:13" ht="16.5">
      <c r="A434" s="685"/>
      <c r="B434" s="338" t="s">
        <v>2021</v>
      </c>
      <c r="C434" s="339" t="s">
        <v>2016</v>
      </c>
      <c r="D434" s="348">
        <v>0</v>
      </c>
      <c r="E434" s="639">
        <v>43</v>
      </c>
      <c r="F434" s="348">
        <f t="shared" si="114"/>
        <v>43</v>
      </c>
      <c r="G434" s="639">
        <v>39</v>
      </c>
      <c r="H434" s="639">
        <v>4</v>
      </c>
      <c r="I434" s="348">
        <f t="shared" si="111"/>
        <v>43</v>
      </c>
      <c r="J434" s="348">
        <f t="shared" si="112"/>
        <v>0</v>
      </c>
      <c r="L434" s="579">
        <v>0</v>
      </c>
      <c r="M434" s="579">
        <f t="shared" si="113"/>
        <v>0</v>
      </c>
    </row>
    <row r="435" spans="1:13" ht="16.5">
      <c r="A435" s="685"/>
      <c r="B435" s="338" t="s">
        <v>519</v>
      </c>
      <c r="C435" s="339" t="s">
        <v>2022</v>
      </c>
      <c r="D435" s="348">
        <v>0</v>
      </c>
      <c r="E435" s="639">
        <v>88</v>
      </c>
      <c r="F435" s="348">
        <f t="shared" si="114"/>
        <v>88</v>
      </c>
      <c r="G435" s="639">
        <v>85</v>
      </c>
      <c r="H435" s="639">
        <v>3</v>
      </c>
      <c r="I435" s="348">
        <f t="shared" si="111"/>
        <v>88</v>
      </c>
      <c r="J435" s="348">
        <f t="shared" si="112"/>
        <v>0</v>
      </c>
      <c r="L435" s="579">
        <v>0</v>
      </c>
      <c r="M435" s="579">
        <f t="shared" si="113"/>
        <v>0</v>
      </c>
    </row>
    <row r="436" spans="1:13" ht="16.5">
      <c r="A436" s="685"/>
      <c r="B436" s="338" t="s">
        <v>520</v>
      </c>
      <c r="C436" s="339" t="s">
        <v>1949</v>
      </c>
      <c r="D436" s="348">
        <v>0</v>
      </c>
      <c r="E436" s="639">
        <v>253</v>
      </c>
      <c r="F436" s="348">
        <f t="shared" si="114"/>
        <v>253</v>
      </c>
      <c r="G436" s="639">
        <v>245</v>
      </c>
      <c r="H436" s="639">
        <v>8</v>
      </c>
      <c r="I436" s="348">
        <f t="shared" si="111"/>
        <v>253</v>
      </c>
      <c r="J436" s="348">
        <f t="shared" si="112"/>
        <v>0</v>
      </c>
      <c r="L436" s="579">
        <v>0</v>
      </c>
      <c r="M436" s="579">
        <f t="shared" si="113"/>
        <v>0</v>
      </c>
    </row>
    <row r="437" spans="1:13" ht="16.5">
      <c r="A437" s="685"/>
      <c r="B437" s="338" t="s">
        <v>1980</v>
      </c>
      <c r="C437" s="339" t="s">
        <v>2023</v>
      </c>
      <c r="D437" s="348">
        <v>0</v>
      </c>
      <c r="E437" s="639">
        <v>48</v>
      </c>
      <c r="F437" s="348">
        <f t="shared" si="114"/>
        <v>48</v>
      </c>
      <c r="G437" s="639">
        <v>48</v>
      </c>
      <c r="H437" s="639">
        <v>0</v>
      </c>
      <c r="I437" s="348">
        <f t="shared" si="111"/>
        <v>48</v>
      </c>
      <c r="J437" s="348">
        <f t="shared" si="112"/>
        <v>0</v>
      </c>
      <c r="L437" s="579">
        <v>0</v>
      </c>
      <c r="M437" s="579">
        <f t="shared" si="113"/>
        <v>0</v>
      </c>
    </row>
    <row r="438" spans="1:13" ht="16.5">
      <c r="A438" s="685"/>
      <c r="B438" s="338" t="s">
        <v>2024</v>
      </c>
      <c r="C438" s="339" t="s">
        <v>1950</v>
      </c>
      <c r="D438" s="348">
        <v>0</v>
      </c>
      <c r="E438" s="639">
        <v>28675</v>
      </c>
      <c r="F438" s="348">
        <f t="shared" si="114"/>
        <v>28675</v>
      </c>
      <c r="G438" s="639">
        <v>28212</v>
      </c>
      <c r="H438" s="639">
        <v>463</v>
      </c>
      <c r="I438" s="348">
        <f t="shared" si="111"/>
        <v>28675</v>
      </c>
      <c r="J438" s="348">
        <f t="shared" si="112"/>
        <v>0</v>
      </c>
      <c r="L438" s="579">
        <v>0</v>
      </c>
      <c r="M438" s="579">
        <f t="shared" si="113"/>
        <v>0</v>
      </c>
    </row>
    <row r="439" spans="1:13">
      <c r="A439" s="347"/>
      <c r="B439" s="343">
        <v>0</v>
      </c>
      <c r="C439" s="343"/>
      <c r="D439" s="350"/>
      <c r="E439" s="350"/>
      <c r="F439" s="348">
        <f t="shared" si="114"/>
        <v>0</v>
      </c>
      <c r="G439" s="350"/>
      <c r="H439" s="350"/>
      <c r="I439" s="350"/>
      <c r="J439" s="350"/>
    </row>
    <row r="440" spans="1:13" ht="16.5">
      <c r="A440" s="686" t="s">
        <v>1123</v>
      </c>
      <c r="B440" s="340" t="s">
        <v>504</v>
      </c>
      <c r="C440" s="341" t="s">
        <v>1983</v>
      </c>
      <c r="D440" s="351">
        <v>0</v>
      </c>
      <c r="E440" s="351">
        <v>1920</v>
      </c>
      <c r="F440" s="348">
        <f t="shared" si="114"/>
        <v>1920</v>
      </c>
      <c r="G440" s="351">
        <v>1905</v>
      </c>
      <c r="H440" s="351">
        <v>15</v>
      </c>
      <c r="I440" s="348">
        <f>G440+H440</f>
        <v>1920</v>
      </c>
      <c r="J440" s="348">
        <f>F440-I440</f>
        <v>0</v>
      </c>
      <c r="L440" s="579">
        <v>0</v>
      </c>
      <c r="M440" s="579">
        <f>D440-L440</f>
        <v>0</v>
      </c>
    </row>
    <row r="441" spans="1:13" ht="16.5">
      <c r="A441" s="686"/>
      <c r="B441" s="340" t="s">
        <v>505</v>
      </c>
      <c r="C441" s="341" t="s">
        <v>1943</v>
      </c>
      <c r="D441" s="351">
        <v>0</v>
      </c>
      <c r="E441" s="351">
        <v>812</v>
      </c>
      <c r="F441" s="348">
        <f t="shared" si="114"/>
        <v>812</v>
      </c>
      <c r="G441" s="351">
        <v>804</v>
      </c>
      <c r="H441" s="351">
        <v>8</v>
      </c>
      <c r="I441" s="348">
        <f t="shared" ref="I441:I474" si="115">G441+H441</f>
        <v>812</v>
      </c>
      <c r="J441" s="348">
        <f t="shared" ref="J441:J474" si="116">F441-I441</f>
        <v>0</v>
      </c>
      <c r="L441" s="579">
        <v>0</v>
      </c>
      <c r="M441" s="579">
        <f t="shared" ref="M441:M474" si="117">D441-L441</f>
        <v>0</v>
      </c>
    </row>
    <row r="442" spans="1:13" ht="16.5">
      <c r="A442" s="686"/>
      <c r="B442" s="340" t="s">
        <v>506</v>
      </c>
      <c r="C442" s="341" t="s">
        <v>1984</v>
      </c>
      <c r="D442" s="351">
        <v>0</v>
      </c>
      <c r="E442" s="351">
        <v>530</v>
      </c>
      <c r="F442" s="348">
        <f t="shared" si="114"/>
        <v>530</v>
      </c>
      <c r="G442" s="351">
        <v>524</v>
      </c>
      <c r="H442" s="351">
        <v>6</v>
      </c>
      <c r="I442" s="348">
        <f t="shared" si="115"/>
        <v>530</v>
      </c>
      <c r="J442" s="348">
        <f t="shared" si="116"/>
        <v>0</v>
      </c>
      <c r="L442" s="579">
        <v>0</v>
      </c>
      <c r="M442" s="579">
        <f t="shared" si="117"/>
        <v>0</v>
      </c>
    </row>
    <row r="443" spans="1:13" ht="16.5">
      <c r="A443" s="686"/>
      <c r="B443" s="340" t="s">
        <v>1981</v>
      </c>
      <c r="C443" s="341" t="s">
        <v>1985</v>
      </c>
      <c r="D443" s="351">
        <v>0</v>
      </c>
      <c r="E443" s="351">
        <v>379</v>
      </c>
      <c r="F443" s="348">
        <f t="shared" si="114"/>
        <v>379</v>
      </c>
      <c r="G443" s="351">
        <v>371</v>
      </c>
      <c r="H443" s="351">
        <v>8</v>
      </c>
      <c r="I443" s="348">
        <f t="shared" si="115"/>
        <v>379</v>
      </c>
      <c r="J443" s="348">
        <f t="shared" si="116"/>
        <v>0</v>
      </c>
      <c r="L443" s="579">
        <v>0</v>
      </c>
      <c r="M443" s="579">
        <f t="shared" si="117"/>
        <v>0</v>
      </c>
    </row>
    <row r="444" spans="1:13" ht="16.5">
      <c r="A444" s="686"/>
      <c r="B444" s="340" t="s">
        <v>1982</v>
      </c>
      <c r="C444" s="341" t="s">
        <v>1986</v>
      </c>
      <c r="D444" s="351">
        <v>0</v>
      </c>
      <c r="E444" s="351">
        <v>786</v>
      </c>
      <c r="F444" s="348">
        <f t="shared" si="114"/>
        <v>786</v>
      </c>
      <c r="G444" s="351">
        <v>778</v>
      </c>
      <c r="H444" s="351">
        <v>8</v>
      </c>
      <c r="I444" s="348">
        <f t="shared" si="115"/>
        <v>786</v>
      </c>
      <c r="J444" s="348">
        <f t="shared" si="116"/>
        <v>0</v>
      </c>
      <c r="L444" s="579">
        <v>0</v>
      </c>
      <c r="M444" s="579">
        <f t="shared" si="117"/>
        <v>0</v>
      </c>
    </row>
    <row r="445" spans="1:13" ht="16.5">
      <c r="A445" s="686"/>
      <c r="B445" s="340" t="s">
        <v>507</v>
      </c>
      <c r="C445" s="341" t="s">
        <v>1993</v>
      </c>
      <c r="D445" s="351">
        <v>0</v>
      </c>
      <c r="E445" s="351">
        <v>813</v>
      </c>
      <c r="F445" s="348">
        <f t="shared" si="114"/>
        <v>813</v>
      </c>
      <c r="G445" s="351">
        <v>799</v>
      </c>
      <c r="H445" s="351">
        <v>14</v>
      </c>
      <c r="I445" s="348">
        <f t="shared" si="115"/>
        <v>813</v>
      </c>
      <c r="J445" s="348">
        <f t="shared" si="116"/>
        <v>0</v>
      </c>
      <c r="L445" s="579">
        <v>0</v>
      </c>
      <c r="M445" s="579">
        <f t="shared" si="117"/>
        <v>0</v>
      </c>
    </row>
    <row r="446" spans="1:13" ht="16.5">
      <c r="A446" s="686"/>
      <c r="B446" s="340" t="s">
        <v>508</v>
      </c>
      <c r="C446" s="341" t="s">
        <v>1944</v>
      </c>
      <c r="D446" s="351">
        <v>0</v>
      </c>
      <c r="E446" s="351">
        <v>703</v>
      </c>
      <c r="F446" s="348">
        <f t="shared" si="114"/>
        <v>703</v>
      </c>
      <c r="G446" s="351">
        <v>698</v>
      </c>
      <c r="H446" s="351">
        <v>5</v>
      </c>
      <c r="I446" s="348">
        <f t="shared" si="115"/>
        <v>703</v>
      </c>
      <c r="J446" s="348">
        <f t="shared" si="116"/>
        <v>0</v>
      </c>
      <c r="L446" s="579">
        <v>0</v>
      </c>
      <c r="M446" s="579">
        <f t="shared" si="117"/>
        <v>0</v>
      </c>
    </row>
    <row r="447" spans="1:13" ht="16.5">
      <c r="A447" s="686"/>
      <c r="B447" s="340" t="s">
        <v>1987</v>
      </c>
      <c r="C447" s="341" t="s">
        <v>1992</v>
      </c>
      <c r="D447" s="351">
        <v>0</v>
      </c>
      <c r="E447" s="351">
        <v>0</v>
      </c>
      <c r="F447" s="348">
        <f t="shared" si="114"/>
        <v>0</v>
      </c>
      <c r="G447" s="351">
        <v>0</v>
      </c>
      <c r="H447" s="351">
        <v>0</v>
      </c>
      <c r="I447" s="348">
        <f t="shared" si="115"/>
        <v>0</v>
      </c>
      <c r="J447" s="348">
        <f t="shared" si="116"/>
        <v>0</v>
      </c>
      <c r="L447" s="579">
        <v>0</v>
      </c>
      <c r="M447" s="579">
        <f t="shared" si="117"/>
        <v>0</v>
      </c>
    </row>
    <row r="448" spans="1:13" ht="16.5">
      <c r="A448" s="686"/>
      <c r="B448" s="340" t="s">
        <v>1988</v>
      </c>
      <c r="C448" s="341" t="s">
        <v>1991</v>
      </c>
      <c r="D448" s="351">
        <v>0</v>
      </c>
      <c r="E448" s="351">
        <v>241</v>
      </c>
      <c r="F448" s="348">
        <f t="shared" si="114"/>
        <v>241</v>
      </c>
      <c r="G448" s="351">
        <v>232</v>
      </c>
      <c r="H448" s="351">
        <v>9</v>
      </c>
      <c r="I448" s="348">
        <f t="shared" si="115"/>
        <v>241</v>
      </c>
      <c r="J448" s="348">
        <f t="shared" si="116"/>
        <v>0</v>
      </c>
      <c r="L448" s="579">
        <v>0</v>
      </c>
      <c r="M448" s="579">
        <f t="shared" si="117"/>
        <v>0</v>
      </c>
    </row>
    <row r="449" spans="1:13" ht="16.5">
      <c r="A449" s="686"/>
      <c r="B449" s="340" t="s">
        <v>1989</v>
      </c>
      <c r="C449" s="341" t="s">
        <v>1990</v>
      </c>
      <c r="D449" s="351">
        <v>0</v>
      </c>
      <c r="E449" s="351">
        <v>271</v>
      </c>
      <c r="F449" s="348">
        <f t="shared" si="114"/>
        <v>271</v>
      </c>
      <c r="G449" s="351">
        <v>267</v>
      </c>
      <c r="H449" s="351">
        <v>4</v>
      </c>
      <c r="I449" s="348">
        <f t="shared" si="115"/>
        <v>271</v>
      </c>
      <c r="J449" s="348">
        <f t="shared" si="116"/>
        <v>0</v>
      </c>
      <c r="L449" s="579">
        <v>0</v>
      </c>
      <c r="M449" s="579">
        <f t="shared" si="117"/>
        <v>0</v>
      </c>
    </row>
    <row r="450" spans="1:13" ht="16.5">
      <c r="A450" s="686"/>
      <c r="B450" s="340" t="s">
        <v>509</v>
      </c>
      <c r="C450" s="341" t="s">
        <v>1998</v>
      </c>
      <c r="D450" s="351">
        <v>0</v>
      </c>
      <c r="E450" s="351">
        <v>460</v>
      </c>
      <c r="F450" s="348">
        <f t="shared" si="114"/>
        <v>460</v>
      </c>
      <c r="G450" s="351">
        <v>458</v>
      </c>
      <c r="H450" s="351">
        <v>2</v>
      </c>
      <c r="I450" s="348">
        <f t="shared" si="115"/>
        <v>460</v>
      </c>
      <c r="J450" s="348">
        <f t="shared" si="116"/>
        <v>0</v>
      </c>
      <c r="L450" s="579">
        <v>0</v>
      </c>
      <c r="M450" s="579">
        <f t="shared" si="117"/>
        <v>0</v>
      </c>
    </row>
    <row r="451" spans="1:13" ht="16.5">
      <c r="A451" s="686"/>
      <c r="B451" s="340" t="s">
        <v>510</v>
      </c>
      <c r="C451" s="341" t="s">
        <v>1999</v>
      </c>
      <c r="D451" s="351">
        <v>0</v>
      </c>
      <c r="E451" s="351">
        <v>258</v>
      </c>
      <c r="F451" s="348">
        <f t="shared" si="114"/>
        <v>258</v>
      </c>
      <c r="G451" s="351">
        <v>253</v>
      </c>
      <c r="H451" s="351">
        <v>5</v>
      </c>
      <c r="I451" s="348">
        <f t="shared" si="115"/>
        <v>258</v>
      </c>
      <c r="J451" s="348">
        <f t="shared" si="116"/>
        <v>0</v>
      </c>
      <c r="L451" s="579">
        <v>0</v>
      </c>
      <c r="M451" s="579">
        <f t="shared" si="117"/>
        <v>0</v>
      </c>
    </row>
    <row r="452" spans="1:13" ht="16.5">
      <c r="A452" s="686"/>
      <c r="B452" s="340" t="s">
        <v>1994</v>
      </c>
      <c r="C452" s="341" t="s">
        <v>2000</v>
      </c>
      <c r="D452" s="351">
        <v>0</v>
      </c>
      <c r="E452" s="351">
        <v>366</v>
      </c>
      <c r="F452" s="348">
        <f t="shared" si="114"/>
        <v>366</v>
      </c>
      <c r="G452" s="351">
        <v>361</v>
      </c>
      <c r="H452" s="351">
        <v>5</v>
      </c>
      <c r="I452" s="348">
        <f t="shared" si="115"/>
        <v>366</v>
      </c>
      <c r="J452" s="348">
        <f t="shared" si="116"/>
        <v>0</v>
      </c>
      <c r="L452" s="579">
        <v>0</v>
      </c>
      <c r="M452" s="579">
        <f t="shared" si="117"/>
        <v>0</v>
      </c>
    </row>
    <row r="453" spans="1:13" ht="16.5">
      <c r="A453" s="686"/>
      <c r="B453" s="340" t="s">
        <v>1995</v>
      </c>
      <c r="C453" s="341" t="s">
        <v>2001</v>
      </c>
      <c r="D453" s="351">
        <v>0</v>
      </c>
      <c r="E453" s="351">
        <v>200</v>
      </c>
      <c r="F453" s="348">
        <f t="shared" si="114"/>
        <v>200</v>
      </c>
      <c r="G453" s="351">
        <v>197</v>
      </c>
      <c r="H453" s="351">
        <v>3</v>
      </c>
      <c r="I453" s="348">
        <f t="shared" si="115"/>
        <v>200</v>
      </c>
      <c r="J453" s="348">
        <f t="shared" si="116"/>
        <v>0</v>
      </c>
      <c r="L453" s="579">
        <v>0</v>
      </c>
      <c r="M453" s="579">
        <f t="shared" si="117"/>
        <v>0</v>
      </c>
    </row>
    <row r="454" spans="1:13" ht="16.5">
      <c r="A454" s="686"/>
      <c r="B454" s="340" t="s">
        <v>1996</v>
      </c>
      <c r="C454" s="341" t="s">
        <v>2002</v>
      </c>
      <c r="D454" s="351">
        <v>0</v>
      </c>
      <c r="E454" s="351">
        <v>441</v>
      </c>
      <c r="F454" s="348">
        <f t="shared" si="114"/>
        <v>441</v>
      </c>
      <c r="G454" s="351">
        <v>438</v>
      </c>
      <c r="H454" s="351">
        <v>3</v>
      </c>
      <c r="I454" s="348">
        <f t="shared" si="115"/>
        <v>441</v>
      </c>
      <c r="J454" s="348">
        <f t="shared" si="116"/>
        <v>0</v>
      </c>
      <c r="L454" s="579">
        <v>0</v>
      </c>
      <c r="M454" s="579">
        <f t="shared" si="117"/>
        <v>0</v>
      </c>
    </row>
    <row r="455" spans="1:13" ht="16.5">
      <c r="A455" s="686"/>
      <c r="B455" s="340" t="s">
        <v>1997</v>
      </c>
      <c r="C455" s="341" t="s">
        <v>2003</v>
      </c>
      <c r="D455" s="351">
        <v>0</v>
      </c>
      <c r="E455" s="351">
        <v>584</v>
      </c>
      <c r="F455" s="348">
        <f t="shared" si="114"/>
        <v>584</v>
      </c>
      <c r="G455" s="351">
        <v>576</v>
      </c>
      <c r="H455" s="351">
        <v>8</v>
      </c>
      <c r="I455" s="348">
        <f t="shared" si="115"/>
        <v>584</v>
      </c>
      <c r="J455" s="348">
        <f t="shared" si="116"/>
        <v>0</v>
      </c>
      <c r="L455" s="579">
        <v>0</v>
      </c>
      <c r="M455" s="579">
        <f t="shared" si="117"/>
        <v>0</v>
      </c>
    </row>
    <row r="456" spans="1:13" ht="16.5">
      <c r="A456" s="686"/>
      <c r="B456" s="340" t="s">
        <v>511</v>
      </c>
      <c r="C456" s="341" t="s">
        <v>1945</v>
      </c>
      <c r="D456" s="351">
        <v>0</v>
      </c>
      <c r="E456" s="351">
        <v>651</v>
      </c>
      <c r="F456" s="348">
        <f t="shared" si="114"/>
        <v>651</v>
      </c>
      <c r="G456" s="351">
        <v>637</v>
      </c>
      <c r="H456" s="351">
        <v>14</v>
      </c>
      <c r="I456" s="348">
        <f t="shared" si="115"/>
        <v>651</v>
      </c>
      <c r="J456" s="348">
        <f t="shared" si="116"/>
        <v>0</v>
      </c>
      <c r="L456" s="579">
        <v>0</v>
      </c>
      <c r="M456" s="579">
        <f t="shared" si="117"/>
        <v>0</v>
      </c>
    </row>
    <row r="457" spans="1:13" ht="16.5">
      <c r="A457" s="686"/>
      <c r="B457" s="340" t="s">
        <v>512</v>
      </c>
      <c r="C457" s="341" t="s">
        <v>1946</v>
      </c>
      <c r="D457" s="351">
        <v>0</v>
      </c>
      <c r="E457" s="351">
        <v>702</v>
      </c>
      <c r="F457" s="348">
        <f t="shared" si="114"/>
        <v>702</v>
      </c>
      <c r="G457" s="351">
        <v>689</v>
      </c>
      <c r="H457" s="351">
        <v>13</v>
      </c>
      <c r="I457" s="348">
        <f t="shared" si="115"/>
        <v>702</v>
      </c>
      <c r="J457" s="348">
        <f t="shared" si="116"/>
        <v>0</v>
      </c>
      <c r="L457" s="579">
        <v>0</v>
      </c>
      <c r="M457" s="579">
        <f t="shared" si="117"/>
        <v>0</v>
      </c>
    </row>
    <row r="458" spans="1:13" ht="16.5">
      <c r="A458" s="686"/>
      <c r="B458" s="340" t="s">
        <v>513</v>
      </c>
      <c r="C458" s="341" t="s">
        <v>1947</v>
      </c>
      <c r="D458" s="351">
        <v>0</v>
      </c>
      <c r="E458" s="351">
        <v>284</v>
      </c>
      <c r="F458" s="348">
        <f t="shared" si="114"/>
        <v>284</v>
      </c>
      <c r="G458" s="351">
        <v>282</v>
      </c>
      <c r="H458" s="351">
        <v>2</v>
      </c>
      <c r="I458" s="348">
        <f t="shared" si="115"/>
        <v>284</v>
      </c>
      <c r="J458" s="348">
        <f t="shared" si="116"/>
        <v>0</v>
      </c>
      <c r="L458" s="579">
        <v>0</v>
      </c>
      <c r="M458" s="579">
        <f t="shared" si="117"/>
        <v>0</v>
      </c>
    </row>
    <row r="459" spans="1:13" ht="16.5">
      <c r="A459" s="686"/>
      <c r="B459" s="340" t="s">
        <v>514</v>
      </c>
      <c r="C459" s="341" t="s">
        <v>2004</v>
      </c>
      <c r="D459" s="351">
        <v>0</v>
      </c>
      <c r="E459" s="351">
        <v>656</v>
      </c>
      <c r="F459" s="348">
        <f t="shared" si="114"/>
        <v>656</v>
      </c>
      <c r="G459" s="351">
        <v>650</v>
      </c>
      <c r="H459" s="351">
        <v>6</v>
      </c>
      <c r="I459" s="348">
        <f t="shared" si="115"/>
        <v>656</v>
      </c>
      <c r="J459" s="348">
        <f t="shared" si="116"/>
        <v>0</v>
      </c>
      <c r="L459" s="579">
        <v>0</v>
      </c>
      <c r="M459" s="579">
        <f t="shared" si="117"/>
        <v>0</v>
      </c>
    </row>
    <row r="460" spans="1:13" ht="16.5">
      <c r="A460" s="686"/>
      <c r="B460" s="340" t="s">
        <v>2005</v>
      </c>
      <c r="C460" s="341" t="s">
        <v>2008</v>
      </c>
      <c r="D460" s="351">
        <v>0</v>
      </c>
      <c r="E460" s="351">
        <v>467</v>
      </c>
      <c r="F460" s="348">
        <f t="shared" si="114"/>
        <v>467</v>
      </c>
      <c r="G460" s="351">
        <v>462</v>
      </c>
      <c r="H460" s="351">
        <v>5</v>
      </c>
      <c r="I460" s="348">
        <f t="shared" si="115"/>
        <v>467</v>
      </c>
      <c r="J460" s="348">
        <f t="shared" si="116"/>
        <v>0</v>
      </c>
      <c r="L460" s="579">
        <v>0</v>
      </c>
      <c r="M460" s="579">
        <f t="shared" si="117"/>
        <v>0</v>
      </c>
    </row>
    <row r="461" spans="1:13" ht="16.5">
      <c r="A461" s="686"/>
      <c r="B461" s="340" t="s">
        <v>2006</v>
      </c>
      <c r="C461" s="341" t="s">
        <v>2007</v>
      </c>
      <c r="D461" s="351">
        <v>0</v>
      </c>
      <c r="E461" s="351">
        <v>196</v>
      </c>
      <c r="F461" s="348">
        <f t="shared" si="114"/>
        <v>196</v>
      </c>
      <c r="G461" s="351">
        <v>191</v>
      </c>
      <c r="H461" s="351">
        <v>5</v>
      </c>
      <c r="I461" s="348">
        <f t="shared" si="115"/>
        <v>196</v>
      </c>
      <c r="J461" s="348">
        <f t="shared" si="116"/>
        <v>0</v>
      </c>
      <c r="L461" s="579">
        <v>0</v>
      </c>
      <c r="M461" s="579">
        <f t="shared" si="117"/>
        <v>0</v>
      </c>
    </row>
    <row r="462" spans="1:13" ht="16.5">
      <c r="A462" s="686"/>
      <c r="B462" s="340" t="s">
        <v>515</v>
      </c>
      <c r="C462" s="341" t="s">
        <v>2009</v>
      </c>
      <c r="D462" s="351">
        <v>0</v>
      </c>
      <c r="E462" s="351">
        <v>44</v>
      </c>
      <c r="F462" s="348">
        <f t="shared" si="114"/>
        <v>44</v>
      </c>
      <c r="G462" s="351">
        <v>43</v>
      </c>
      <c r="H462" s="351">
        <v>1</v>
      </c>
      <c r="I462" s="348">
        <f t="shared" si="115"/>
        <v>44</v>
      </c>
      <c r="J462" s="348">
        <f t="shared" si="116"/>
        <v>0</v>
      </c>
      <c r="L462" s="579">
        <v>0</v>
      </c>
      <c r="M462" s="579">
        <f t="shared" si="117"/>
        <v>0</v>
      </c>
    </row>
    <row r="463" spans="1:13" ht="16.5">
      <c r="A463" s="686"/>
      <c r="B463" s="340" t="s">
        <v>516</v>
      </c>
      <c r="C463" s="341" t="s">
        <v>2010</v>
      </c>
      <c r="D463" s="351">
        <v>0</v>
      </c>
      <c r="E463" s="351">
        <v>158</v>
      </c>
      <c r="F463" s="348">
        <f t="shared" si="114"/>
        <v>158</v>
      </c>
      <c r="G463" s="351">
        <v>157</v>
      </c>
      <c r="H463" s="351">
        <v>1</v>
      </c>
      <c r="I463" s="348">
        <f t="shared" si="115"/>
        <v>158</v>
      </c>
      <c r="J463" s="348">
        <f t="shared" si="116"/>
        <v>0</v>
      </c>
      <c r="L463" s="579">
        <v>0</v>
      </c>
      <c r="M463" s="579">
        <f t="shared" si="117"/>
        <v>0</v>
      </c>
    </row>
    <row r="464" spans="1:13" ht="16.5">
      <c r="A464" s="686"/>
      <c r="B464" s="340" t="s">
        <v>517</v>
      </c>
      <c r="C464" s="341" t="s">
        <v>2011</v>
      </c>
      <c r="D464" s="351">
        <v>0</v>
      </c>
      <c r="E464" s="351">
        <v>141</v>
      </c>
      <c r="F464" s="348">
        <f t="shared" si="114"/>
        <v>141</v>
      </c>
      <c r="G464" s="351">
        <v>139</v>
      </c>
      <c r="H464" s="351">
        <v>2</v>
      </c>
      <c r="I464" s="348">
        <f t="shared" si="115"/>
        <v>141</v>
      </c>
      <c r="J464" s="348">
        <f t="shared" si="116"/>
        <v>0</v>
      </c>
      <c r="L464" s="579">
        <v>0</v>
      </c>
      <c r="M464" s="579">
        <f t="shared" si="117"/>
        <v>0</v>
      </c>
    </row>
    <row r="465" spans="1:13" ht="33">
      <c r="A465" s="686"/>
      <c r="B465" s="340" t="s">
        <v>518</v>
      </c>
      <c r="C465" s="341" t="s">
        <v>2012</v>
      </c>
      <c r="D465" s="351">
        <v>0</v>
      </c>
      <c r="E465" s="351">
        <v>121</v>
      </c>
      <c r="F465" s="348">
        <f t="shared" si="114"/>
        <v>121</v>
      </c>
      <c r="G465" s="351">
        <v>120</v>
      </c>
      <c r="H465" s="351">
        <v>1</v>
      </c>
      <c r="I465" s="348">
        <f t="shared" si="115"/>
        <v>121</v>
      </c>
      <c r="J465" s="348">
        <f t="shared" si="116"/>
        <v>0</v>
      </c>
      <c r="L465" s="579">
        <v>0</v>
      </c>
      <c r="M465" s="579">
        <f t="shared" si="117"/>
        <v>0</v>
      </c>
    </row>
    <row r="466" spans="1:13" ht="16.5">
      <c r="A466" s="686"/>
      <c r="B466" s="340" t="s">
        <v>2017</v>
      </c>
      <c r="C466" s="341" t="s">
        <v>2013</v>
      </c>
      <c r="D466" s="351">
        <v>0</v>
      </c>
      <c r="E466" s="351">
        <v>70</v>
      </c>
      <c r="F466" s="348">
        <f t="shared" si="114"/>
        <v>70</v>
      </c>
      <c r="G466" s="351">
        <v>68</v>
      </c>
      <c r="H466" s="351">
        <v>2</v>
      </c>
      <c r="I466" s="348">
        <f t="shared" si="115"/>
        <v>70</v>
      </c>
      <c r="J466" s="348">
        <f t="shared" si="116"/>
        <v>0</v>
      </c>
      <c r="L466" s="579">
        <v>0</v>
      </c>
      <c r="M466" s="579">
        <f t="shared" si="117"/>
        <v>0</v>
      </c>
    </row>
    <row r="467" spans="1:13" ht="16.5">
      <c r="A467" s="686"/>
      <c r="B467" s="340" t="s">
        <v>2018</v>
      </c>
      <c r="C467" s="341" t="s">
        <v>1948</v>
      </c>
      <c r="D467" s="351">
        <v>0</v>
      </c>
      <c r="E467" s="351">
        <v>196</v>
      </c>
      <c r="F467" s="348">
        <f t="shared" si="114"/>
        <v>196</v>
      </c>
      <c r="G467" s="351">
        <v>193</v>
      </c>
      <c r="H467" s="351">
        <v>3</v>
      </c>
      <c r="I467" s="348">
        <f t="shared" si="115"/>
        <v>196</v>
      </c>
      <c r="J467" s="348">
        <f t="shared" si="116"/>
        <v>0</v>
      </c>
      <c r="L467" s="579">
        <v>0</v>
      </c>
      <c r="M467" s="579">
        <f t="shared" si="117"/>
        <v>0</v>
      </c>
    </row>
    <row r="468" spans="1:13" ht="16.5">
      <c r="A468" s="686"/>
      <c r="B468" s="340" t="s">
        <v>2019</v>
      </c>
      <c r="C468" s="341" t="s">
        <v>2014</v>
      </c>
      <c r="D468" s="351">
        <v>0</v>
      </c>
      <c r="E468" s="351">
        <v>209</v>
      </c>
      <c r="F468" s="348">
        <f t="shared" si="114"/>
        <v>209</v>
      </c>
      <c r="G468" s="351">
        <v>203</v>
      </c>
      <c r="H468" s="351">
        <v>6</v>
      </c>
      <c r="I468" s="348">
        <f t="shared" si="115"/>
        <v>209</v>
      </c>
      <c r="J468" s="348">
        <f t="shared" si="116"/>
        <v>0</v>
      </c>
      <c r="L468" s="579">
        <v>0</v>
      </c>
      <c r="M468" s="579">
        <f t="shared" si="117"/>
        <v>0</v>
      </c>
    </row>
    <row r="469" spans="1:13" ht="16.5">
      <c r="A469" s="686"/>
      <c r="B469" s="340" t="s">
        <v>2020</v>
      </c>
      <c r="C469" s="341" t="s">
        <v>2015</v>
      </c>
      <c r="D469" s="351">
        <v>0</v>
      </c>
      <c r="E469" s="351">
        <v>56</v>
      </c>
      <c r="F469" s="348">
        <f t="shared" si="114"/>
        <v>56</v>
      </c>
      <c r="G469" s="351">
        <v>55</v>
      </c>
      <c r="H469" s="351">
        <v>1</v>
      </c>
      <c r="I469" s="348">
        <f t="shared" si="115"/>
        <v>56</v>
      </c>
      <c r="J469" s="348">
        <f t="shared" si="116"/>
        <v>0</v>
      </c>
      <c r="L469" s="579">
        <v>0</v>
      </c>
      <c r="M469" s="579">
        <f t="shared" si="117"/>
        <v>0</v>
      </c>
    </row>
    <row r="470" spans="1:13" ht="16.5">
      <c r="A470" s="686"/>
      <c r="B470" s="340" t="s">
        <v>2021</v>
      </c>
      <c r="C470" s="341" t="s">
        <v>2016</v>
      </c>
      <c r="D470" s="351">
        <v>0</v>
      </c>
      <c r="E470" s="351">
        <v>122</v>
      </c>
      <c r="F470" s="348">
        <f t="shared" si="114"/>
        <v>122</v>
      </c>
      <c r="G470" s="351">
        <v>117</v>
      </c>
      <c r="H470" s="351">
        <v>5</v>
      </c>
      <c r="I470" s="348">
        <f t="shared" si="115"/>
        <v>122</v>
      </c>
      <c r="J470" s="348">
        <f t="shared" si="116"/>
        <v>0</v>
      </c>
      <c r="L470" s="579">
        <v>0</v>
      </c>
      <c r="M470" s="579">
        <f t="shared" si="117"/>
        <v>0</v>
      </c>
    </row>
    <row r="471" spans="1:13" ht="16.5">
      <c r="A471" s="686"/>
      <c r="B471" s="340" t="s">
        <v>519</v>
      </c>
      <c r="C471" s="341" t="s">
        <v>2022</v>
      </c>
      <c r="D471" s="351">
        <v>0</v>
      </c>
      <c r="E471" s="351">
        <v>100</v>
      </c>
      <c r="F471" s="348">
        <f t="shared" si="114"/>
        <v>100</v>
      </c>
      <c r="G471" s="351">
        <v>99</v>
      </c>
      <c r="H471" s="351">
        <v>1</v>
      </c>
      <c r="I471" s="348">
        <f t="shared" si="115"/>
        <v>100</v>
      </c>
      <c r="J471" s="348">
        <f t="shared" si="116"/>
        <v>0</v>
      </c>
      <c r="L471" s="579">
        <v>0</v>
      </c>
      <c r="M471" s="579">
        <f t="shared" si="117"/>
        <v>0</v>
      </c>
    </row>
    <row r="472" spans="1:13" ht="16.5">
      <c r="A472" s="686"/>
      <c r="B472" s="340" t="s">
        <v>520</v>
      </c>
      <c r="C472" s="341" t="s">
        <v>1949</v>
      </c>
      <c r="D472" s="351">
        <v>0</v>
      </c>
      <c r="E472" s="351">
        <v>200</v>
      </c>
      <c r="F472" s="348">
        <f t="shared" si="114"/>
        <v>200</v>
      </c>
      <c r="G472" s="351">
        <v>196</v>
      </c>
      <c r="H472" s="351">
        <v>4</v>
      </c>
      <c r="I472" s="348">
        <f t="shared" si="115"/>
        <v>200</v>
      </c>
      <c r="J472" s="348">
        <f t="shared" si="116"/>
        <v>0</v>
      </c>
      <c r="L472" s="579">
        <v>0</v>
      </c>
      <c r="M472" s="579">
        <f t="shared" si="117"/>
        <v>0</v>
      </c>
    </row>
    <row r="473" spans="1:13" ht="16.5">
      <c r="A473" s="686"/>
      <c r="B473" s="340" t="s">
        <v>1980</v>
      </c>
      <c r="C473" s="341" t="s">
        <v>2023</v>
      </c>
      <c r="D473" s="351">
        <v>0</v>
      </c>
      <c r="E473" s="351">
        <v>133</v>
      </c>
      <c r="F473" s="348">
        <f t="shared" si="114"/>
        <v>133</v>
      </c>
      <c r="G473" s="351">
        <v>133</v>
      </c>
      <c r="H473" s="351">
        <v>0</v>
      </c>
      <c r="I473" s="348">
        <f t="shared" si="115"/>
        <v>133</v>
      </c>
      <c r="J473" s="348">
        <f t="shared" si="116"/>
        <v>0</v>
      </c>
      <c r="L473" s="579">
        <v>0</v>
      </c>
      <c r="M473" s="579">
        <f t="shared" si="117"/>
        <v>0</v>
      </c>
    </row>
    <row r="474" spans="1:13" ht="16.5">
      <c r="A474" s="686"/>
      <c r="B474" s="340" t="s">
        <v>2024</v>
      </c>
      <c r="C474" s="341" t="s">
        <v>1950</v>
      </c>
      <c r="D474" s="351">
        <v>0</v>
      </c>
      <c r="E474" s="351">
        <v>948</v>
      </c>
      <c r="F474" s="348">
        <f t="shared" si="114"/>
        <v>948</v>
      </c>
      <c r="G474" s="351">
        <v>938</v>
      </c>
      <c r="H474" s="351">
        <v>10</v>
      </c>
      <c r="I474" s="348">
        <f t="shared" si="115"/>
        <v>948</v>
      </c>
      <c r="J474" s="348">
        <f t="shared" si="116"/>
        <v>0</v>
      </c>
      <c r="L474" s="579">
        <v>0</v>
      </c>
      <c r="M474" s="579">
        <f t="shared" si="117"/>
        <v>0</v>
      </c>
    </row>
    <row r="475" spans="1:13">
      <c r="A475" s="347"/>
      <c r="B475" s="343"/>
      <c r="C475" s="343"/>
      <c r="D475" s="342"/>
      <c r="E475" s="342"/>
      <c r="F475" s="342"/>
      <c r="G475" s="342"/>
      <c r="H475" s="342"/>
      <c r="I475" s="342"/>
      <c r="J475" s="342"/>
    </row>
  </sheetData>
  <autoFilter ref="A6:J41"/>
  <mergeCells count="21">
    <mergeCell ref="A7:A41"/>
    <mergeCell ref="B6:C6"/>
    <mergeCell ref="F3:F5"/>
    <mergeCell ref="J3:J5"/>
    <mergeCell ref="D3:D5"/>
    <mergeCell ref="E3:E5"/>
    <mergeCell ref="G3:I4"/>
    <mergeCell ref="B3:C5"/>
    <mergeCell ref="A3:A5"/>
    <mergeCell ref="A44:A78"/>
    <mergeCell ref="A80:A114"/>
    <mergeCell ref="A116:A150"/>
    <mergeCell ref="A152:A186"/>
    <mergeCell ref="A188:A222"/>
    <mergeCell ref="A404:A438"/>
    <mergeCell ref="A440:A474"/>
    <mergeCell ref="A224:A258"/>
    <mergeCell ref="A260:A294"/>
    <mergeCell ref="A296:A330"/>
    <mergeCell ref="A332:A366"/>
    <mergeCell ref="A368:A402"/>
  </mergeCells>
  <printOptions horizontalCentered="1" verticalCentered="1"/>
  <pageMargins left="0.23622047244094491" right="0" top="0" bottom="0"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2"/>
  <sheetViews>
    <sheetView view="pageBreakPreview" topLeftCell="A10" zoomScale="145" zoomScaleNormal="100" zoomScaleSheetLayoutView="145" workbookViewId="0">
      <selection activeCell="G58" sqref="G58"/>
    </sheetView>
  </sheetViews>
  <sheetFormatPr defaultColWidth="9" defaultRowHeight="12.75"/>
  <cols>
    <col min="1" max="1" width="7.85546875" style="323" bestFit="1" customWidth="1"/>
    <col min="2" max="2" width="57.7109375" style="323" customWidth="1"/>
    <col min="3" max="3" width="17.5703125" style="323" customWidth="1"/>
    <col min="4" max="4" width="31" style="323" customWidth="1"/>
    <col min="5" max="5" width="36.28515625" style="486" customWidth="1"/>
    <col min="6" max="6" width="13.42578125" style="323" hidden="1" customWidth="1"/>
    <col min="7" max="7" width="48.5703125" style="323" hidden="1" customWidth="1"/>
    <col min="8" max="8" width="24.28515625" style="323" hidden="1" customWidth="1"/>
    <col min="9" max="9" width="11.28515625" style="323" customWidth="1"/>
    <col min="10" max="10" width="11.28515625" style="635" bestFit="1" customWidth="1"/>
    <col min="11" max="11" width="12.42578125" style="635" bestFit="1" customWidth="1"/>
    <col min="12" max="12" width="14.85546875" style="323" bestFit="1" customWidth="1"/>
    <col min="13" max="16384" width="9" style="323"/>
  </cols>
  <sheetData>
    <row r="1" spans="1:11" ht="26.25">
      <c r="A1" s="692" t="s">
        <v>2042</v>
      </c>
      <c r="B1" s="693"/>
      <c r="C1" s="693"/>
      <c r="D1" s="694"/>
    </row>
    <row r="2" spans="1:11" ht="15.75">
      <c r="A2" s="695" t="s">
        <v>2253</v>
      </c>
      <c r="B2" s="696"/>
      <c r="C2" s="696"/>
      <c r="D2" s="697"/>
    </row>
    <row r="3" spans="1:11" ht="15">
      <c r="A3" s="698" t="s">
        <v>2062</v>
      </c>
      <c r="B3" s="699"/>
      <c r="C3" s="699"/>
      <c r="D3" s="700"/>
    </row>
    <row r="4" spans="1:11" ht="45">
      <c r="A4" s="324" t="s">
        <v>806</v>
      </c>
      <c r="B4" s="325" t="s">
        <v>2063</v>
      </c>
      <c r="C4" s="325" t="s">
        <v>2030</v>
      </c>
      <c r="D4" s="326" t="s">
        <v>2064</v>
      </c>
    </row>
    <row r="5" spans="1:11" ht="15">
      <c r="A5" s="324">
        <v>1</v>
      </c>
      <c r="B5" s="325">
        <v>2</v>
      </c>
      <c r="C5" s="325">
        <v>3</v>
      </c>
      <c r="D5" s="326">
        <v>4</v>
      </c>
    </row>
    <row r="6" spans="1:11" ht="14.25">
      <c r="A6" s="487">
        <v>1</v>
      </c>
      <c r="B6" s="327" t="s">
        <v>2065</v>
      </c>
      <c r="C6" s="546">
        <v>170055</v>
      </c>
      <c r="D6" s="488" t="s">
        <v>2066</v>
      </c>
      <c r="E6" s="492" t="s">
        <v>2198</v>
      </c>
    </row>
    <row r="7" spans="1:11" ht="25.5">
      <c r="A7" s="487">
        <v>2</v>
      </c>
      <c r="B7" s="329" t="s">
        <v>2067</v>
      </c>
      <c r="C7" s="546">
        <v>117056</v>
      </c>
      <c r="D7" s="488" t="s">
        <v>2066</v>
      </c>
      <c r="E7" s="492" t="s">
        <v>2198</v>
      </c>
    </row>
    <row r="8" spans="1:11" s="330" customFormat="1" ht="14.25">
      <c r="A8" s="487">
        <v>3</v>
      </c>
      <c r="B8" s="327" t="s">
        <v>2068</v>
      </c>
      <c r="C8" s="546">
        <v>222053</v>
      </c>
      <c r="D8" s="488" t="s">
        <v>2069</v>
      </c>
      <c r="E8" s="492" t="s">
        <v>2198</v>
      </c>
      <c r="J8" s="636"/>
      <c r="K8" s="636"/>
    </row>
    <row r="9" spans="1:11" ht="14.25">
      <c r="A9" s="487">
        <v>4</v>
      </c>
      <c r="B9" s="327" t="s">
        <v>2070</v>
      </c>
      <c r="C9" s="546">
        <v>1391295</v>
      </c>
      <c r="D9" s="488" t="s">
        <v>2071</v>
      </c>
      <c r="E9" s="492" t="s">
        <v>2198</v>
      </c>
    </row>
    <row r="10" spans="1:11" ht="14.25">
      <c r="A10" s="487">
        <v>5</v>
      </c>
      <c r="B10" s="327" t="s">
        <v>2072</v>
      </c>
      <c r="C10" s="546">
        <v>71557</v>
      </c>
      <c r="D10" s="488" t="s">
        <v>2073</v>
      </c>
      <c r="E10" s="492" t="s">
        <v>2198</v>
      </c>
    </row>
    <row r="11" spans="1:11" ht="14.25">
      <c r="A11" s="487">
        <v>6</v>
      </c>
      <c r="B11" s="327" t="s">
        <v>2074</v>
      </c>
      <c r="C11" s="546">
        <v>114037</v>
      </c>
      <c r="D11" s="488" t="s">
        <v>2075</v>
      </c>
      <c r="E11" s="492" t="s">
        <v>2198</v>
      </c>
      <c r="J11" s="637"/>
    </row>
    <row r="12" spans="1:11" ht="14.25">
      <c r="A12" s="487">
        <v>7</v>
      </c>
      <c r="B12" s="663" t="s">
        <v>2076</v>
      </c>
      <c r="C12" s="485">
        <f>409195+348402+339063</f>
        <v>1096660</v>
      </c>
      <c r="D12" s="664" t="s">
        <v>2077</v>
      </c>
      <c r="E12" s="492" t="s">
        <v>2200</v>
      </c>
      <c r="F12" s="589"/>
      <c r="G12" s="831" t="s">
        <v>2213</v>
      </c>
      <c r="H12" s="832" t="s">
        <v>1293</v>
      </c>
      <c r="J12" s="637"/>
    </row>
    <row r="13" spans="1:11" ht="14.25">
      <c r="A13" s="487">
        <v>8</v>
      </c>
      <c r="B13" s="665" t="s">
        <v>2078</v>
      </c>
      <c r="C13" s="833">
        <v>6189706</v>
      </c>
      <c r="D13" s="664" t="s">
        <v>2079</v>
      </c>
      <c r="E13" s="492" t="s">
        <v>2199</v>
      </c>
      <c r="G13" s="328">
        <v>5904773</v>
      </c>
      <c r="H13" s="831">
        <f>C13-G13</f>
        <v>284933</v>
      </c>
    </row>
    <row r="14" spans="1:11" ht="14.25">
      <c r="A14" s="487">
        <v>9</v>
      </c>
      <c r="B14" s="327" t="s">
        <v>1950</v>
      </c>
      <c r="C14" s="546">
        <v>9500</v>
      </c>
      <c r="D14" s="488" t="s">
        <v>2080</v>
      </c>
      <c r="E14" s="492" t="s">
        <v>2198</v>
      </c>
    </row>
    <row r="15" spans="1:11" ht="42.75">
      <c r="A15" s="487">
        <v>10</v>
      </c>
      <c r="B15" s="331" t="s">
        <v>2084</v>
      </c>
      <c r="C15" s="546">
        <v>109545</v>
      </c>
      <c r="D15" s="488" t="s">
        <v>2081</v>
      </c>
      <c r="E15" s="492" t="s">
        <v>2198</v>
      </c>
      <c r="G15" s="334"/>
      <c r="H15" s="334"/>
    </row>
    <row r="16" spans="1:11" ht="57">
      <c r="A16" s="487">
        <v>11</v>
      </c>
      <c r="B16" s="331" t="s">
        <v>2084</v>
      </c>
      <c r="C16" s="546">
        <v>4625</v>
      </c>
      <c r="D16" s="488" t="s">
        <v>2082</v>
      </c>
      <c r="E16" s="492" t="s">
        <v>2198</v>
      </c>
    </row>
    <row r="17" spans="1:21" ht="57">
      <c r="A17" s="487">
        <v>12</v>
      </c>
      <c r="B17" s="331" t="s">
        <v>2084</v>
      </c>
      <c r="C17" s="546">
        <v>43873</v>
      </c>
      <c r="D17" s="488" t="s">
        <v>2083</v>
      </c>
      <c r="E17" s="492" t="s">
        <v>2198</v>
      </c>
    </row>
    <row r="18" spans="1:21" ht="29.25" thickBot="1">
      <c r="A18" s="489">
        <v>13</v>
      </c>
      <c r="B18" s="491" t="s">
        <v>2084</v>
      </c>
      <c r="C18" s="547">
        <v>917</v>
      </c>
      <c r="D18" s="490" t="s">
        <v>2224</v>
      </c>
      <c r="E18" s="492" t="s">
        <v>2198</v>
      </c>
    </row>
    <row r="24" spans="1:21" ht="132.75" customHeight="1">
      <c r="D24" s="307" t="s">
        <v>2229</v>
      </c>
      <c r="H24"/>
      <c r="I24"/>
      <c r="J24"/>
      <c r="K24"/>
      <c r="L24"/>
      <c r="M24"/>
      <c r="N24"/>
      <c r="O24"/>
      <c r="P24"/>
      <c r="Q24"/>
      <c r="R24"/>
      <c r="S24"/>
      <c r="T24"/>
      <c r="U24"/>
    </row>
    <row r="25" spans="1:21">
      <c r="H25" s="654"/>
      <c r="I25" s="655"/>
      <c r="J25" s="655"/>
      <c r="K25" s="654"/>
      <c r="L25" s="654"/>
      <c r="M25" s="701"/>
      <c r="N25" s="701"/>
      <c r="O25" s="702"/>
      <c r="P25" s="702"/>
      <c r="Q25" s="702"/>
      <c r="R25" s="702"/>
      <c r="S25" s="654"/>
      <c r="T25"/>
      <c r="U25"/>
    </row>
    <row r="26" spans="1:21">
      <c r="H26" s="656"/>
      <c r="I26" s="656"/>
      <c r="J26" s="654"/>
      <c r="K26" s="655"/>
      <c r="L26" s="655"/>
      <c r="M26" s="654"/>
      <c r="N26" s="654"/>
      <c r="O26" s="701"/>
      <c r="P26" s="701"/>
      <c r="Q26" s="702"/>
      <c r="R26" s="702"/>
      <c r="S26" s="702"/>
      <c r="T26" s="702"/>
      <c r="U26" s="654"/>
    </row>
    <row r="27" spans="1:21">
      <c r="H27" s="656"/>
      <c r="I27" s="656"/>
      <c r="J27" s="654"/>
      <c r="K27" s="655"/>
      <c r="L27" s="655"/>
      <c r="M27" s="654"/>
      <c r="N27" s="654"/>
      <c r="O27" s="701"/>
      <c r="P27" s="701"/>
      <c r="Q27" s="702"/>
      <c r="R27" s="702"/>
      <c r="S27" s="702"/>
      <c r="T27" s="702"/>
      <c r="U27" s="654"/>
    </row>
    <row r="28" spans="1:21">
      <c r="H28" s="656"/>
      <c r="I28" s="656"/>
      <c r="J28" s="654"/>
      <c r="K28" s="655"/>
      <c r="L28" s="655"/>
      <c r="M28" s="654"/>
      <c r="N28" s="654"/>
      <c r="O28" s="701"/>
      <c r="P28" s="701"/>
      <c r="Q28" s="702"/>
      <c r="R28" s="702"/>
      <c r="S28" s="702"/>
      <c r="T28" s="702"/>
      <c r="U28" s="654"/>
    </row>
    <row r="29" spans="1:21">
      <c r="H29" s="656"/>
      <c r="I29" s="656"/>
      <c r="J29" s="654"/>
      <c r="K29" s="655"/>
      <c r="L29" s="655"/>
      <c r="M29" s="654"/>
      <c r="N29" s="654"/>
      <c r="O29" s="701"/>
      <c r="P29" s="701"/>
      <c r="Q29" s="702"/>
      <c r="R29" s="702"/>
      <c r="S29" s="702"/>
      <c r="T29" s="702"/>
      <c r="U29" s="654"/>
    </row>
    <row r="30" spans="1:21">
      <c r="H30" s="656"/>
      <c r="I30" s="656"/>
      <c r="J30" s="654"/>
      <c r="K30" s="655"/>
      <c r="L30" s="655"/>
      <c r="M30" s="654"/>
      <c r="N30" s="654"/>
      <c r="O30" s="701"/>
      <c r="P30" s="701"/>
      <c r="Q30" s="702"/>
      <c r="R30" s="702"/>
      <c r="S30" s="702"/>
      <c r="T30" s="702"/>
      <c r="U30" s="654"/>
    </row>
    <row r="31" spans="1:21">
      <c r="H31" s="656"/>
      <c r="I31" s="656"/>
      <c r="J31" s="654"/>
      <c r="K31" s="655"/>
      <c r="L31" s="655"/>
      <c r="M31" s="654"/>
      <c r="N31" s="654"/>
      <c r="O31" s="701"/>
      <c r="P31" s="701"/>
      <c r="Q31" s="702"/>
      <c r="R31" s="702"/>
      <c r="S31" s="702"/>
      <c r="T31" s="702"/>
      <c r="U31" s="654"/>
    </row>
    <row r="32" spans="1:21">
      <c r="H32" s="656"/>
      <c r="I32" s="656"/>
      <c r="J32" s="654"/>
      <c r="K32" s="655"/>
      <c r="L32" s="655"/>
      <c r="M32" s="654"/>
      <c r="N32" s="654"/>
      <c r="O32" s="701"/>
      <c r="P32" s="701"/>
      <c r="Q32" s="702"/>
      <c r="R32" s="702"/>
      <c r="S32" s="702"/>
      <c r="T32" s="702"/>
      <c r="U32" s="654"/>
    </row>
    <row r="33" spans="2:21">
      <c r="H33" s="656"/>
      <c r="I33" s="656"/>
      <c r="J33" s="654"/>
      <c r="K33" s="655"/>
      <c r="L33" s="655"/>
      <c r="M33" s="654"/>
      <c r="N33" s="654"/>
      <c r="O33" s="701"/>
      <c r="P33" s="701"/>
      <c r="Q33" s="702"/>
      <c r="R33" s="702"/>
      <c r="S33" s="702"/>
      <c r="T33" s="702"/>
      <c r="U33" s="654"/>
    </row>
    <row r="34" spans="2:21" s="671" customFormat="1" ht="15" hidden="1">
      <c r="B34" s="824" t="s">
        <v>2258</v>
      </c>
      <c r="C34" s="824"/>
      <c r="E34" s="824" t="s">
        <v>2257</v>
      </c>
      <c r="F34" s="824"/>
      <c r="H34" s="825"/>
      <c r="I34" s="825"/>
      <c r="J34" s="826"/>
      <c r="K34" s="827"/>
      <c r="L34" s="827"/>
      <c r="M34" s="826"/>
      <c r="N34" s="826"/>
      <c r="O34" s="828"/>
      <c r="P34" s="828"/>
      <c r="Q34" s="829"/>
      <c r="R34" s="829"/>
      <c r="S34" s="829"/>
      <c r="T34" s="829"/>
      <c r="U34" s="826"/>
    </row>
    <row r="35" spans="2:21" ht="15" hidden="1">
      <c r="B35" s="657" t="s">
        <v>2259</v>
      </c>
      <c r="C35" s="658">
        <v>10947</v>
      </c>
      <c r="E35" s="657" t="s">
        <v>2240</v>
      </c>
      <c r="F35" s="658">
        <v>4091964</v>
      </c>
      <c r="H35" s="656"/>
      <c r="I35" s="656"/>
      <c r="J35" s="654"/>
      <c r="K35" s="655"/>
      <c r="L35" s="655"/>
      <c r="M35" s="654"/>
      <c r="N35" s="654"/>
      <c r="O35" s="701"/>
      <c r="P35" s="701"/>
      <c r="Q35" s="702"/>
      <c r="R35" s="702"/>
      <c r="S35" s="702"/>
      <c r="T35" s="702"/>
      <c r="U35" s="654"/>
    </row>
    <row r="36" spans="2:21" ht="15" hidden="1">
      <c r="B36" s="657" t="s">
        <v>2235</v>
      </c>
      <c r="C36" s="658">
        <v>2384</v>
      </c>
      <c r="E36" s="657" t="s">
        <v>2241</v>
      </c>
      <c r="F36" s="658">
        <v>42768</v>
      </c>
      <c r="H36" s="656"/>
      <c r="I36" s="656"/>
      <c r="J36" s="654"/>
      <c r="K36" s="655"/>
      <c r="L36" s="655"/>
      <c r="M36" s="654"/>
      <c r="N36" s="654"/>
      <c r="O36" s="701"/>
      <c r="P36" s="701"/>
      <c r="Q36" s="702"/>
      <c r="R36" s="702"/>
      <c r="S36" s="702"/>
      <c r="T36" s="702"/>
      <c r="U36" s="654"/>
    </row>
    <row r="37" spans="2:21" ht="15" hidden="1">
      <c r="B37" s="657" t="s">
        <v>2238</v>
      </c>
      <c r="C37" s="658">
        <v>0</v>
      </c>
      <c r="E37" s="657" t="s">
        <v>2230</v>
      </c>
      <c r="F37" s="658">
        <v>817751</v>
      </c>
      <c r="H37" s="656"/>
      <c r="I37" s="656"/>
      <c r="J37" s="654"/>
      <c r="K37" s="655"/>
      <c r="L37" s="655"/>
      <c r="M37" s="654"/>
      <c r="N37" s="654"/>
      <c r="O37" s="701"/>
      <c r="P37" s="701"/>
      <c r="Q37" s="702"/>
      <c r="R37" s="702"/>
      <c r="S37" s="702"/>
      <c r="T37" s="702"/>
      <c r="U37" s="654"/>
    </row>
    <row r="38" spans="2:21" ht="15" hidden="1">
      <c r="B38" s="657" t="s">
        <v>2237</v>
      </c>
      <c r="C38" s="658">
        <v>45</v>
      </c>
      <c r="E38" s="657" t="s">
        <v>2242</v>
      </c>
      <c r="F38" s="658">
        <v>0</v>
      </c>
      <c r="H38" s="656"/>
      <c r="I38" s="656"/>
      <c r="J38" s="654"/>
      <c r="K38" s="655"/>
      <c r="L38" s="655"/>
      <c r="M38" s="654"/>
      <c r="N38" s="654"/>
      <c r="O38" s="655"/>
      <c r="P38" s="655"/>
      <c r="Q38" s="656"/>
      <c r="R38" s="656"/>
      <c r="S38" s="656"/>
      <c r="T38" s="656"/>
      <c r="U38" s="654"/>
    </row>
    <row r="39" spans="2:21" ht="15.75" hidden="1">
      <c r="B39" s="659" t="s">
        <v>395</v>
      </c>
      <c r="C39" s="660">
        <f>C35-C36-C37-C38</f>
        <v>8518</v>
      </c>
      <c r="E39" s="659" t="s">
        <v>395</v>
      </c>
      <c r="F39" s="660">
        <f>SUM(F37:F38)</f>
        <v>817751</v>
      </c>
      <c r="H39" s="656"/>
      <c r="I39" s="656"/>
      <c r="J39" s="654"/>
      <c r="K39" s="655"/>
      <c r="L39" s="655"/>
      <c r="M39" s="654"/>
      <c r="N39" s="654"/>
      <c r="O39" s="655"/>
      <c r="P39" s="655"/>
      <c r="Q39" s="656"/>
      <c r="R39" s="656"/>
      <c r="S39" s="656"/>
      <c r="T39" s="656"/>
      <c r="U39" s="654"/>
    </row>
    <row r="40" spans="2:21" s="334" customFormat="1" ht="15" hidden="1">
      <c r="B40" s="657"/>
      <c r="C40" s="668"/>
      <c r="E40" s="657" t="s">
        <v>2243</v>
      </c>
      <c r="F40" s="668">
        <v>19264</v>
      </c>
      <c r="G40" s="657" t="s">
        <v>2248</v>
      </c>
      <c r="H40" s="657" t="s">
        <v>2249</v>
      </c>
      <c r="I40" s="667"/>
      <c r="J40" s="654"/>
      <c r="K40" s="666"/>
      <c r="L40" s="666"/>
      <c r="M40" s="654"/>
      <c r="N40" s="654"/>
      <c r="O40" s="701"/>
      <c r="P40" s="701"/>
      <c r="Q40" s="702"/>
      <c r="R40" s="702"/>
      <c r="S40" s="702"/>
      <c r="T40" s="702"/>
      <c r="U40" s="654"/>
    </row>
    <row r="41" spans="2:21" ht="15" hidden="1">
      <c r="B41" s="657"/>
      <c r="C41" s="658"/>
      <c r="E41" s="657" t="s">
        <v>2244</v>
      </c>
      <c r="F41" s="658">
        <v>1205158</v>
      </c>
      <c r="G41" s="670">
        <v>253303</v>
      </c>
      <c r="H41" s="670">
        <f>F41-G41</f>
        <v>951855</v>
      </c>
      <c r="I41" s="656"/>
      <c r="J41" s="654"/>
      <c r="K41" s="655"/>
      <c r="L41" s="655"/>
      <c r="M41" s="654"/>
      <c r="N41" s="654"/>
      <c r="O41" s="701"/>
      <c r="P41" s="701"/>
      <c r="Q41" s="702"/>
      <c r="R41" s="702"/>
      <c r="S41" s="702"/>
      <c r="T41" s="702"/>
      <c r="U41" s="654"/>
    </row>
    <row r="42" spans="2:21" ht="15" hidden="1">
      <c r="B42" s="657"/>
      <c r="C42" s="658"/>
      <c r="E42" s="657" t="s">
        <v>2231</v>
      </c>
      <c r="F42" s="658">
        <v>0</v>
      </c>
      <c r="H42" s="656"/>
      <c r="I42" s="656"/>
      <c r="J42" s="654"/>
      <c r="K42" s="655"/>
      <c r="L42" s="655"/>
      <c r="M42" s="654"/>
      <c r="N42" s="654"/>
      <c r="O42" s="655"/>
      <c r="P42" s="655"/>
      <c r="Q42" s="656"/>
      <c r="R42" s="656"/>
      <c r="S42" s="656"/>
      <c r="T42" s="656"/>
      <c r="U42" s="654"/>
    </row>
    <row r="43" spans="2:21" ht="15" hidden="1">
      <c r="B43" s="657"/>
      <c r="C43" s="658"/>
      <c r="E43" s="657" t="s">
        <v>2232</v>
      </c>
      <c r="F43" s="658">
        <v>12801</v>
      </c>
      <c r="H43" s="656"/>
      <c r="I43" s="656"/>
      <c r="J43" s="654"/>
      <c r="K43" s="655"/>
      <c r="L43" s="655"/>
      <c r="M43" s="654"/>
      <c r="N43" s="654"/>
      <c r="O43" s="701"/>
      <c r="P43" s="701"/>
      <c r="Q43" s="702"/>
      <c r="R43" s="702"/>
      <c r="S43" s="702"/>
      <c r="T43" s="702"/>
      <c r="U43" s="654"/>
    </row>
    <row r="44" spans="2:21" ht="15" hidden="1">
      <c r="B44" s="657"/>
      <c r="C44" s="658"/>
      <c r="E44" s="657" t="s">
        <v>2233</v>
      </c>
      <c r="F44" s="658">
        <v>652469</v>
      </c>
      <c r="H44" s="656"/>
      <c r="I44" s="656"/>
      <c r="J44" s="654"/>
      <c r="K44" s="655"/>
      <c r="L44" s="655"/>
      <c r="M44" s="654"/>
      <c r="N44" s="654"/>
      <c r="O44" s="701"/>
      <c r="P44" s="701"/>
      <c r="Q44" s="702"/>
      <c r="R44" s="702"/>
      <c r="S44" s="702"/>
      <c r="T44" s="702"/>
      <c r="U44" s="654"/>
    </row>
    <row r="45" spans="2:21" ht="15" hidden="1">
      <c r="B45" s="657"/>
      <c r="C45" s="658"/>
      <c r="E45" s="657" t="s">
        <v>2234</v>
      </c>
      <c r="F45" s="658">
        <v>0</v>
      </c>
      <c r="H45" s="656"/>
      <c r="I45" s="656"/>
      <c r="J45" s="654"/>
      <c r="K45" s="655"/>
      <c r="L45" s="655"/>
      <c r="M45" s="654"/>
      <c r="N45" s="654"/>
      <c r="O45" s="701"/>
      <c r="P45" s="701"/>
      <c r="Q45" s="702"/>
      <c r="R45" s="702"/>
      <c r="S45" s="702"/>
      <c r="T45" s="702"/>
      <c r="U45" s="654"/>
    </row>
    <row r="46" spans="2:21" ht="15" hidden="1">
      <c r="B46" s="657"/>
      <c r="C46" s="658"/>
      <c r="E46" s="657" t="s">
        <v>2235</v>
      </c>
      <c r="F46" s="658">
        <v>654451</v>
      </c>
      <c r="H46" s="656"/>
      <c r="I46" s="656"/>
      <c r="J46" s="654"/>
      <c r="K46" s="655"/>
      <c r="L46"/>
      <c r="M46"/>
      <c r="N46"/>
      <c r="O46"/>
      <c r="P46"/>
      <c r="Q46"/>
      <c r="R46"/>
      <c r="S46"/>
      <c r="T46"/>
      <c r="U46"/>
    </row>
    <row r="47" spans="2:21" ht="15" hidden="1">
      <c r="B47" s="657"/>
      <c r="C47" s="658"/>
      <c r="E47" s="657" t="s">
        <v>2237</v>
      </c>
      <c r="F47" s="658">
        <v>1596</v>
      </c>
    </row>
    <row r="48" spans="2:21" ht="15" hidden="1">
      <c r="B48" s="657"/>
      <c r="C48" s="658"/>
      <c r="E48" s="657" t="s">
        <v>2238</v>
      </c>
      <c r="F48" s="658">
        <v>194175</v>
      </c>
    </row>
    <row r="49" spans="2:9" ht="15" hidden="1">
      <c r="B49" s="657"/>
      <c r="C49" s="658"/>
      <c r="E49" s="657" t="s">
        <v>2239</v>
      </c>
      <c r="F49" s="658">
        <v>0</v>
      </c>
    </row>
    <row r="50" spans="2:9" ht="15.75" hidden="1">
      <c r="B50" s="659"/>
      <c r="C50" s="660"/>
      <c r="E50" s="659" t="s">
        <v>2245</v>
      </c>
      <c r="F50" s="660">
        <f>(F35+F36+F37+F40+F41+F42+F43+F49+F46)</f>
        <v>6844157</v>
      </c>
      <c r="H50" s="671">
        <f>6795837</f>
        <v>6795837</v>
      </c>
      <c r="I50" s="671">
        <f>F50-H50</f>
        <v>48320</v>
      </c>
    </row>
    <row r="51" spans="2:9" ht="15" hidden="1">
      <c r="B51" s="657"/>
      <c r="C51" s="658"/>
      <c r="E51" s="657" t="s">
        <v>2246</v>
      </c>
      <c r="F51" s="658">
        <f>F46+F47</f>
        <v>656047</v>
      </c>
    </row>
    <row r="52" spans="2:9" ht="15" hidden="1">
      <c r="B52" s="657"/>
      <c r="C52" s="658"/>
      <c r="E52" s="657" t="s">
        <v>2247</v>
      </c>
      <c r="F52" s="658">
        <f>F43+F48</f>
        <v>206976</v>
      </c>
    </row>
    <row r="53" spans="2:9" ht="15.75" hidden="1">
      <c r="B53" s="661"/>
      <c r="C53" s="662"/>
      <c r="E53" s="661" t="s">
        <v>2236</v>
      </c>
      <c r="F53" s="662">
        <f>F35+F36+F39+F40+F41+F42+F43+F44+F45+F46+F47+F48</f>
        <v>7692397</v>
      </c>
    </row>
    <row r="54" spans="2:9" hidden="1"/>
    <row r="55" spans="2:9" hidden="1">
      <c r="E55" s="830" t="s">
        <v>2260</v>
      </c>
      <c r="F55" s="323">
        <f>F53-F46-F47-F48-F44</f>
        <v>6189706</v>
      </c>
    </row>
    <row r="56" spans="2:9" hidden="1">
      <c r="E56" s="830" t="s">
        <v>622</v>
      </c>
      <c r="F56" s="323">
        <f>C39</f>
        <v>8518</v>
      </c>
    </row>
    <row r="57" spans="2:9" hidden="1">
      <c r="E57" s="830" t="s">
        <v>2261</v>
      </c>
      <c r="F57" s="323">
        <v>253245</v>
      </c>
    </row>
    <row r="58" spans="2:9" hidden="1">
      <c r="E58" s="830" t="s">
        <v>2262</v>
      </c>
      <c r="F58" s="323">
        <f>F55+F57-F57</f>
        <v>6189706</v>
      </c>
    </row>
    <row r="59" spans="2:9" hidden="1">
      <c r="E59" s="830"/>
    </row>
    <row r="60" spans="2:9">
      <c r="E60" s="830"/>
    </row>
    <row r="61" spans="2:9" ht="15">
      <c r="F61" s="669">
        <f>C13</f>
        <v>6189706</v>
      </c>
      <c r="G61" s="658" t="s">
        <v>2250</v>
      </c>
    </row>
    <row r="62" spans="2:9" ht="15">
      <c r="F62" s="669">
        <f>F61-H41</f>
        <v>5237851</v>
      </c>
      <c r="G62" s="658" t="s">
        <v>2251</v>
      </c>
    </row>
  </sheetData>
  <mergeCells count="59">
    <mergeCell ref="E34:F34"/>
    <mergeCell ref="B34:C34"/>
    <mergeCell ref="O45:P45"/>
    <mergeCell ref="Q45:R45"/>
    <mergeCell ref="S45:T45"/>
    <mergeCell ref="O43:P43"/>
    <mergeCell ref="Q43:R43"/>
    <mergeCell ref="S43:T43"/>
    <mergeCell ref="O44:P44"/>
    <mergeCell ref="Q44:R44"/>
    <mergeCell ref="S44:T44"/>
    <mergeCell ref="O40:P40"/>
    <mergeCell ref="Q40:R40"/>
    <mergeCell ref="S40:T40"/>
    <mergeCell ref="O41:P41"/>
    <mergeCell ref="Q41:R41"/>
    <mergeCell ref="S41:T41"/>
    <mergeCell ref="O36:P36"/>
    <mergeCell ref="Q36:R36"/>
    <mergeCell ref="S36:T36"/>
    <mergeCell ref="O37:P37"/>
    <mergeCell ref="Q37:R37"/>
    <mergeCell ref="S37:T37"/>
    <mergeCell ref="O34:P34"/>
    <mergeCell ref="Q34:R34"/>
    <mergeCell ref="S34:T34"/>
    <mergeCell ref="O35:P35"/>
    <mergeCell ref="Q35:R35"/>
    <mergeCell ref="S35:T35"/>
    <mergeCell ref="O32:P32"/>
    <mergeCell ref="Q32:R32"/>
    <mergeCell ref="S32:T32"/>
    <mergeCell ref="O33:P33"/>
    <mergeCell ref="Q33:R33"/>
    <mergeCell ref="S33:T33"/>
    <mergeCell ref="O30:P30"/>
    <mergeCell ref="Q30:R30"/>
    <mergeCell ref="S30:T30"/>
    <mergeCell ref="O31:P31"/>
    <mergeCell ref="Q31:R31"/>
    <mergeCell ref="S31:T31"/>
    <mergeCell ref="O28:P28"/>
    <mergeCell ref="Q28:R28"/>
    <mergeCell ref="S28:T28"/>
    <mergeCell ref="O29:P29"/>
    <mergeCell ref="Q29:R29"/>
    <mergeCell ref="S29:T29"/>
    <mergeCell ref="Q25:R25"/>
    <mergeCell ref="O26:P26"/>
    <mergeCell ref="Q26:R26"/>
    <mergeCell ref="S26:T26"/>
    <mergeCell ref="O27:P27"/>
    <mergeCell ref="Q27:R27"/>
    <mergeCell ref="S27:T27"/>
    <mergeCell ref="A1:D1"/>
    <mergeCell ref="A2:D2"/>
    <mergeCell ref="A3:D3"/>
    <mergeCell ref="M25:N25"/>
    <mergeCell ref="O25:P25"/>
  </mergeCells>
  <printOptions horizontalCentered="1" verticalCentered="1"/>
  <pageMargins left="0.23622047244094491" right="0" top="0.23622047244094491" bottom="0" header="0.51181102362204722" footer="0.51181102362204722"/>
  <pageSetup paperSize="9" scale="1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G58" sqref="G58"/>
    </sheetView>
  </sheetViews>
  <sheetFormatPr defaultRowHeight="12.75"/>
  <cols>
    <col min="1" max="1" width="5.5703125" style="300" customWidth="1"/>
    <col min="2" max="2" width="7" style="300" bestFit="1" customWidth="1"/>
    <col min="3" max="3" width="16.85546875" style="300" customWidth="1"/>
    <col min="4" max="4" width="13" style="300" customWidth="1"/>
    <col min="5" max="5" width="11.5703125" style="300" customWidth="1"/>
    <col min="6" max="6" width="11.28515625" style="300" customWidth="1"/>
    <col min="7" max="7" width="13.7109375" style="300" customWidth="1"/>
    <col min="8" max="8" width="31.140625" style="300" customWidth="1"/>
    <col min="9" max="9" width="14.7109375" style="300" bestFit="1" customWidth="1"/>
    <col min="10" max="10" width="19.42578125" style="300" hidden="1" customWidth="1"/>
    <col min="11" max="11" width="19" style="300" hidden="1" customWidth="1"/>
    <col min="12" max="256" width="9" style="300"/>
    <col min="257" max="257" width="5.5703125" style="300" customWidth="1"/>
    <col min="258" max="258" width="7" style="300" bestFit="1" customWidth="1"/>
    <col min="259" max="259" width="16.85546875" style="300" customWidth="1"/>
    <col min="260" max="260" width="13" style="300" customWidth="1"/>
    <col min="261" max="261" width="11.5703125" style="300" customWidth="1"/>
    <col min="262" max="262" width="11.28515625" style="300" customWidth="1"/>
    <col min="263" max="263" width="13.7109375" style="300" customWidth="1"/>
    <col min="264" max="264" width="23.42578125" style="300" customWidth="1"/>
    <col min="265" max="265" width="14.7109375" style="300" bestFit="1" customWidth="1"/>
    <col min="266" max="512" width="9" style="300"/>
    <col min="513" max="513" width="5.5703125" style="300" customWidth="1"/>
    <col min="514" max="514" width="7" style="300" bestFit="1" customWidth="1"/>
    <col min="515" max="515" width="16.85546875" style="300" customWidth="1"/>
    <col min="516" max="516" width="13" style="300" customWidth="1"/>
    <col min="517" max="517" width="11.5703125" style="300" customWidth="1"/>
    <col min="518" max="518" width="11.28515625" style="300" customWidth="1"/>
    <col min="519" max="519" width="13.7109375" style="300" customWidth="1"/>
    <col min="520" max="520" width="23.42578125" style="300" customWidth="1"/>
    <col min="521" max="521" width="14.7109375" style="300" bestFit="1" customWidth="1"/>
    <col min="522" max="768" width="9" style="300"/>
    <col min="769" max="769" width="5.5703125" style="300" customWidth="1"/>
    <col min="770" max="770" width="7" style="300" bestFit="1" customWidth="1"/>
    <col min="771" max="771" width="16.85546875" style="300" customWidth="1"/>
    <col min="772" max="772" width="13" style="300" customWidth="1"/>
    <col min="773" max="773" width="11.5703125" style="300" customWidth="1"/>
    <col min="774" max="774" width="11.28515625" style="300" customWidth="1"/>
    <col min="775" max="775" width="13.7109375" style="300" customWidth="1"/>
    <col min="776" max="776" width="23.42578125" style="300" customWidth="1"/>
    <col min="777" max="777" width="14.7109375" style="300" bestFit="1" customWidth="1"/>
    <col min="778" max="1024" width="9" style="300"/>
    <col min="1025" max="1025" width="5.5703125" style="300" customWidth="1"/>
    <col min="1026" max="1026" width="7" style="300" bestFit="1" customWidth="1"/>
    <col min="1027" max="1027" width="16.85546875" style="300" customWidth="1"/>
    <col min="1028" max="1028" width="13" style="300" customWidth="1"/>
    <col min="1029" max="1029" width="11.5703125" style="300" customWidth="1"/>
    <col min="1030" max="1030" width="11.28515625" style="300" customWidth="1"/>
    <col min="1031" max="1031" width="13.7109375" style="300" customWidth="1"/>
    <col min="1032" max="1032" width="23.42578125" style="300" customWidth="1"/>
    <col min="1033" max="1033" width="14.7109375" style="300" bestFit="1" customWidth="1"/>
    <col min="1034" max="1280" width="9" style="300"/>
    <col min="1281" max="1281" width="5.5703125" style="300" customWidth="1"/>
    <col min="1282" max="1282" width="7" style="300" bestFit="1" customWidth="1"/>
    <col min="1283" max="1283" width="16.85546875" style="300" customWidth="1"/>
    <col min="1284" max="1284" width="13" style="300" customWidth="1"/>
    <col min="1285" max="1285" width="11.5703125" style="300" customWidth="1"/>
    <col min="1286" max="1286" width="11.28515625" style="300" customWidth="1"/>
    <col min="1287" max="1287" width="13.7109375" style="300" customWidth="1"/>
    <col min="1288" max="1288" width="23.42578125" style="300" customWidth="1"/>
    <col min="1289" max="1289" width="14.7109375" style="300" bestFit="1" customWidth="1"/>
    <col min="1290" max="1536" width="9" style="300"/>
    <col min="1537" max="1537" width="5.5703125" style="300" customWidth="1"/>
    <col min="1538" max="1538" width="7" style="300" bestFit="1" customWidth="1"/>
    <col min="1539" max="1539" width="16.85546875" style="300" customWidth="1"/>
    <col min="1540" max="1540" width="13" style="300" customWidth="1"/>
    <col min="1541" max="1541" width="11.5703125" style="300" customWidth="1"/>
    <col min="1542" max="1542" width="11.28515625" style="300" customWidth="1"/>
    <col min="1543" max="1543" width="13.7109375" style="300" customWidth="1"/>
    <col min="1544" max="1544" width="23.42578125" style="300" customWidth="1"/>
    <col min="1545" max="1545" width="14.7109375" style="300" bestFit="1" customWidth="1"/>
    <col min="1546" max="1792" width="9" style="300"/>
    <col min="1793" max="1793" width="5.5703125" style="300" customWidth="1"/>
    <col min="1794" max="1794" width="7" style="300" bestFit="1" customWidth="1"/>
    <col min="1795" max="1795" width="16.85546875" style="300" customWidth="1"/>
    <col min="1796" max="1796" width="13" style="300" customWidth="1"/>
    <col min="1797" max="1797" width="11.5703125" style="300" customWidth="1"/>
    <col min="1798" max="1798" width="11.28515625" style="300" customWidth="1"/>
    <col min="1799" max="1799" width="13.7109375" style="300" customWidth="1"/>
    <col min="1800" max="1800" width="23.42578125" style="300" customWidth="1"/>
    <col min="1801" max="1801" width="14.7109375" style="300" bestFit="1" customWidth="1"/>
    <col min="1802" max="2048" width="9" style="300"/>
    <col min="2049" max="2049" width="5.5703125" style="300" customWidth="1"/>
    <col min="2050" max="2050" width="7" style="300" bestFit="1" customWidth="1"/>
    <col min="2051" max="2051" width="16.85546875" style="300" customWidth="1"/>
    <col min="2052" max="2052" width="13" style="300" customWidth="1"/>
    <col min="2053" max="2053" width="11.5703125" style="300" customWidth="1"/>
    <col min="2054" max="2054" width="11.28515625" style="300" customWidth="1"/>
    <col min="2055" max="2055" width="13.7109375" style="300" customWidth="1"/>
    <col min="2056" max="2056" width="23.42578125" style="300" customWidth="1"/>
    <col min="2057" max="2057" width="14.7109375" style="300" bestFit="1" customWidth="1"/>
    <col min="2058" max="2304" width="9" style="300"/>
    <col min="2305" max="2305" width="5.5703125" style="300" customWidth="1"/>
    <col min="2306" max="2306" width="7" style="300" bestFit="1" customWidth="1"/>
    <col min="2307" max="2307" width="16.85546875" style="300" customWidth="1"/>
    <col min="2308" max="2308" width="13" style="300" customWidth="1"/>
    <col min="2309" max="2309" width="11.5703125" style="300" customWidth="1"/>
    <col min="2310" max="2310" width="11.28515625" style="300" customWidth="1"/>
    <col min="2311" max="2311" width="13.7109375" style="300" customWidth="1"/>
    <col min="2312" max="2312" width="23.42578125" style="300" customWidth="1"/>
    <col min="2313" max="2313" width="14.7109375" style="300" bestFit="1" customWidth="1"/>
    <col min="2314" max="2560" width="9" style="300"/>
    <col min="2561" max="2561" width="5.5703125" style="300" customWidth="1"/>
    <col min="2562" max="2562" width="7" style="300" bestFit="1" customWidth="1"/>
    <col min="2563" max="2563" width="16.85546875" style="300" customWidth="1"/>
    <col min="2564" max="2564" width="13" style="300" customWidth="1"/>
    <col min="2565" max="2565" width="11.5703125" style="300" customWidth="1"/>
    <col min="2566" max="2566" width="11.28515625" style="300" customWidth="1"/>
    <col min="2567" max="2567" width="13.7109375" style="300" customWidth="1"/>
    <col min="2568" max="2568" width="23.42578125" style="300" customWidth="1"/>
    <col min="2569" max="2569" width="14.7109375" style="300" bestFit="1" customWidth="1"/>
    <col min="2570" max="2816" width="9" style="300"/>
    <col min="2817" max="2817" width="5.5703125" style="300" customWidth="1"/>
    <col min="2818" max="2818" width="7" style="300" bestFit="1" customWidth="1"/>
    <col min="2819" max="2819" width="16.85546875" style="300" customWidth="1"/>
    <col min="2820" max="2820" width="13" style="300" customWidth="1"/>
    <col min="2821" max="2821" width="11.5703125" style="300" customWidth="1"/>
    <col min="2822" max="2822" width="11.28515625" style="300" customWidth="1"/>
    <col min="2823" max="2823" width="13.7109375" style="300" customWidth="1"/>
    <col min="2824" max="2824" width="23.42578125" style="300" customWidth="1"/>
    <col min="2825" max="2825" width="14.7109375" style="300" bestFit="1" customWidth="1"/>
    <col min="2826" max="3072" width="9" style="300"/>
    <col min="3073" max="3073" width="5.5703125" style="300" customWidth="1"/>
    <col min="3074" max="3074" width="7" style="300" bestFit="1" customWidth="1"/>
    <col min="3075" max="3075" width="16.85546875" style="300" customWidth="1"/>
    <col min="3076" max="3076" width="13" style="300" customWidth="1"/>
    <col min="3077" max="3077" width="11.5703125" style="300" customWidth="1"/>
    <col min="3078" max="3078" width="11.28515625" style="300" customWidth="1"/>
    <col min="3079" max="3079" width="13.7109375" style="300" customWidth="1"/>
    <col min="3080" max="3080" width="23.42578125" style="300" customWidth="1"/>
    <col min="3081" max="3081" width="14.7109375" style="300" bestFit="1" customWidth="1"/>
    <col min="3082" max="3328" width="9" style="300"/>
    <col min="3329" max="3329" width="5.5703125" style="300" customWidth="1"/>
    <col min="3330" max="3330" width="7" style="300" bestFit="1" customWidth="1"/>
    <col min="3331" max="3331" width="16.85546875" style="300" customWidth="1"/>
    <col min="3332" max="3332" width="13" style="300" customWidth="1"/>
    <col min="3333" max="3333" width="11.5703125" style="300" customWidth="1"/>
    <col min="3334" max="3334" width="11.28515625" style="300" customWidth="1"/>
    <col min="3335" max="3335" width="13.7109375" style="300" customWidth="1"/>
    <col min="3336" max="3336" width="23.42578125" style="300" customWidth="1"/>
    <col min="3337" max="3337" width="14.7109375" style="300" bestFit="1" customWidth="1"/>
    <col min="3338" max="3584" width="9" style="300"/>
    <col min="3585" max="3585" width="5.5703125" style="300" customWidth="1"/>
    <col min="3586" max="3586" width="7" style="300" bestFit="1" customWidth="1"/>
    <col min="3587" max="3587" width="16.85546875" style="300" customWidth="1"/>
    <col min="3588" max="3588" width="13" style="300" customWidth="1"/>
    <col min="3589" max="3589" width="11.5703125" style="300" customWidth="1"/>
    <col min="3590" max="3590" width="11.28515625" style="300" customWidth="1"/>
    <col min="3591" max="3591" width="13.7109375" style="300" customWidth="1"/>
    <col min="3592" max="3592" width="23.42578125" style="300" customWidth="1"/>
    <col min="3593" max="3593" width="14.7109375" style="300" bestFit="1" customWidth="1"/>
    <col min="3594" max="3840" width="9" style="300"/>
    <col min="3841" max="3841" width="5.5703125" style="300" customWidth="1"/>
    <col min="3842" max="3842" width="7" style="300" bestFit="1" customWidth="1"/>
    <col min="3843" max="3843" width="16.85546875" style="300" customWidth="1"/>
    <col min="3844" max="3844" width="13" style="300" customWidth="1"/>
    <col min="3845" max="3845" width="11.5703125" style="300" customWidth="1"/>
    <col min="3846" max="3846" width="11.28515625" style="300" customWidth="1"/>
    <col min="3847" max="3847" width="13.7109375" style="300" customWidth="1"/>
    <col min="3848" max="3848" width="23.42578125" style="300" customWidth="1"/>
    <col min="3849" max="3849" width="14.7109375" style="300" bestFit="1" customWidth="1"/>
    <col min="3850" max="4096" width="9" style="300"/>
    <col min="4097" max="4097" width="5.5703125" style="300" customWidth="1"/>
    <col min="4098" max="4098" width="7" style="300" bestFit="1" customWidth="1"/>
    <col min="4099" max="4099" width="16.85546875" style="300" customWidth="1"/>
    <col min="4100" max="4100" width="13" style="300" customWidth="1"/>
    <col min="4101" max="4101" width="11.5703125" style="300" customWidth="1"/>
    <col min="4102" max="4102" width="11.28515625" style="300" customWidth="1"/>
    <col min="4103" max="4103" width="13.7109375" style="300" customWidth="1"/>
    <col min="4104" max="4104" width="23.42578125" style="300" customWidth="1"/>
    <col min="4105" max="4105" width="14.7109375" style="300" bestFit="1" customWidth="1"/>
    <col min="4106" max="4352" width="9" style="300"/>
    <col min="4353" max="4353" width="5.5703125" style="300" customWidth="1"/>
    <col min="4354" max="4354" width="7" style="300" bestFit="1" customWidth="1"/>
    <col min="4355" max="4355" width="16.85546875" style="300" customWidth="1"/>
    <col min="4356" max="4356" width="13" style="300" customWidth="1"/>
    <col min="4357" max="4357" width="11.5703125" style="300" customWidth="1"/>
    <col min="4358" max="4358" width="11.28515625" style="300" customWidth="1"/>
    <col min="4359" max="4359" width="13.7109375" style="300" customWidth="1"/>
    <col min="4360" max="4360" width="23.42578125" style="300" customWidth="1"/>
    <col min="4361" max="4361" width="14.7109375" style="300" bestFit="1" customWidth="1"/>
    <col min="4362" max="4608" width="9" style="300"/>
    <col min="4609" max="4609" width="5.5703125" style="300" customWidth="1"/>
    <col min="4610" max="4610" width="7" style="300" bestFit="1" customWidth="1"/>
    <col min="4611" max="4611" width="16.85546875" style="300" customWidth="1"/>
    <col min="4612" max="4612" width="13" style="300" customWidth="1"/>
    <col min="4613" max="4613" width="11.5703125" style="300" customWidth="1"/>
    <col min="4614" max="4614" width="11.28515625" style="300" customWidth="1"/>
    <col min="4615" max="4615" width="13.7109375" style="300" customWidth="1"/>
    <col min="4616" max="4616" width="23.42578125" style="300" customWidth="1"/>
    <col min="4617" max="4617" width="14.7109375" style="300" bestFit="1" customWidth="1"/>
    <col min="4618" max="4864" width="9" style="300"/>
    <col min="4865" max="4865" width="5.5703125" style="300" customWidth="1"/>
    <col min="4866" max="4866" width="7" style="300" bestFit="1" customWidth="1"/>
    <col min="4867" max="4867" width="16.85546875" style="300" customWidth="1"/>
    <col min="4868" max="4868" width="13" style="300" customWidth="1"/>
    <col min="4869" max="4869" width="11.5703125" style="300" customWidth="1"/>
    <col min="4870" max="4870" width="11.28515625" style="300" customWidth="1"/>
    <col min="4871" max="4871" width="13.7109375" style="300" customWidth="1"/>
    <col min="4872" max="4872" width="23.42578125" style="300" customWidth="1"/>
    <col min="4873" max="4873" width="14.7109375" style="300" bestFit="1" customWidth="1"/>
    <col min="4874" max="5120" width="9" style="300"/>
    <col min="5121" max="5121" width="5.5703125" style="300" customWidth="1"/>
    <col min="5122" max="5122" width="7" style="300" bestFit="1" customWidth="1"/>
    <col min="5123" max="5123" width="16.85546875" style="300" customWidth="1"/>
    <col min="5124" max="5124" width="13" style="300" customWidth="1"/>
    <col min="5125" max="5125" width="11.5703125" style="300" customWidth="1"/>
    <col min="5126" max="5126" width="11.28515625" style="300" customWidth="1"/>
    <col min="5127" max="5127" width="13.7109375" style="300" customWidth="1"/>
    <col min="5128" max="5128" width="23.42578125" style="300" customWidth="1"/>
    <col min="5129" max="5129" width="14.7109375" style="300" bestFit="1" customWidth="1"/>
    <col min="5130" max="5376" width="9" style="300"/>
    <col min="5377" max="5377" width="5.5703125" style="300" customWidth="1"/>
    <col min="5378" max="5378" width="7" style="300" bestFit="1" customWidth="1"/>
    <col min="5379" max="5379" width="16.85546875" style="300" customWidth="1"/>
    <col min="5380" max="5380" width="13" style="300" customWidth="1"/>
    <col min="5381" max="5381" width="11.5703125" style="300" customWidth="1"/>
    <col min="5382" max="5382" width="11.28515625" style="300" customWidth="1"/>
    <col min="5383" max="5383" width="13.7109375" style="300" customWidth="1"/>
    <col min="5384" max="5384" width="23.42578125" style="300" customWidth="1"/>
    <col min="5385" max="5385" width="14.7109375" style="300" bestFit="1" customWidth="1"/>
    <col min="5386" max="5632" width="9" style="300"/>
    <col min="5633" max="5633" width="5.5703125" style="300" customWidth="1"/>
    <col min="5634" max="5634" width="7" style="300" bestFit="1" customWidth="1"/>
    <col min="5635" max="5635" width="16.85546875" style="300" customWidth="1"/>
    <col min="5636" max="5636" width="13" style="300" customWidth="1"/>
    <col min="5637" max="5637" width="11.5703125" style="300" customWidth="1"/>
    <col min="5638" max="5638" width="11.28515625" style="300" customWidth="1"/>
    <col min="5639" max="5639" width="13.7109375" style="300" customWidth="1"/>
    <col min="5640" max="5640" width="23.42578125" style="300" customWidth="1"/>
    <col min="5641" max="5641" width="14.7109375" style="300" bestFit="1" customWidth="1"/>
    <col min="5642" max="5888" width="9" style="300"/>
    <col min="5889" max="5889" width="5.5703125" style="300" customWidth="1"/>
    <col min="5890" max="5890" width="7" style="300" bestFit="1" customWidth="1"/>
    <col min="5891" max="5891" width="16.85546875" style="300" customWidth="1"/>
    <col min="5892" max="5892" width="13" style="300" customWidth="1"/>
    <col min="5893" max="5893" width="11.5703125" style="300" customWidth="1"/>
    <col min="5894" max="5894" width="11.28515625" style="300" customWidth="1"/>
    <col min="5895" max="5895" width="13.7109375" style="300" customWidth="1"/>
    <col min="5896" max="5896" width="23.42578125" style="300" customWidth="1"/>
    <col min="5897" max="5897" width="14.7109375" style="300" bestFit="1" customWidth="1"/>
    <col min="5898" max="6144" width="9" style="300"/>
    <col min="6145" max="6145" width="5.5703125" style="300" customWidth="1"/>
    <col min="6146" max="6146" width="7" style="300" bestFit="1" customWidth="1"/>
    <col min="6147" max="6147" width="16.85546875" style="300" customWidth="1"/>
    <col min="6148" max="6148" width="13" style="300" customWidth="1"/>
    <col min="6149" max="6149" width="11.5703125" style="300" customWidth="1"/>
    <col min="6150" max="6150" width="11.28515625" style="300" customWidth="1"/>
    <col min="6151" max="6151" width="13.7109375" style="300" customWidth="1"/>
    <col min="6152" max="6152" width="23.42578125" style="300" customWidth="1"/>
    <col min="6153" max="6153" width="14.7109375" style="300" bestFit="1" customWidth="1"/>
    <col min="6154" max="6400" width="9" style="300"/>
    <col min="6401" max="6401" width="5.5703125" style="300" customWidth="1"/>
    <col min="6402" max="6402" width="7" style="300" bestFit="1" customWidth="1"/>
    <col min="6403" max="6403" width="16.85546875" style="300" customWidth="1"/>
    <col min="6404" max="6404" width="13" style="300" customWidth="1"/>
    <col min="6405" max="6405" width="11.5703125" style="300" customWidth="1"/>
    <col min="6406" max="6406" width="11.28515625" style="300" customWidth="1"/>
    <col min="6407" max="6407" width="13.7109375" style="300" customWidth="1"/>
    <col min="6408" max="6408" width="23.42578125" style="300" customWidth="1"/>
    <col min="6409" max="6409" width="14.7109375" style="300" bestFit="1" customWidth="1"/>
    <col min="6410" max="6656" width="9" style="300"/>
    <col min="6657" max="6657" width="5.5703125" style="300" customWidth="1"/>
    <col min="6658" max="6658" width="7" style="300" bestFit="1" customWidth="1"/>
    <col min="6659" max="6659" width="16.85546875" style="300" customWidth="1"/>
    <col min="6660" max="6660" width="13" style="300" customWidth="1"/>
    <col min="6661" max="6661" width="11.5703125" style="300" customWidth="1"/>
    <col min="6662" max="6662" width="11.28515625" style="300" customWidth="1"/>
    <col min="6663" max="6663" width="13.7109375" style="300" customWidth="1"/>
    <col min="6664" max="6664" width="23.42578125" style="300" customWidth="1"/>
    <col min="6665" max="6665" width="14.7109375" style="300" bestFit="1" customWidth="1"/>
    <col min="6666" max="6912" width="9" style="300"/>
    <col min="6913" max="6913" width="5.5703125" style="300" customWidth="1"/>
    <col min="6914" max="6914" width="7" style="300" bestFit="1" customWidth="1"/>
    <col min="6915" max="6915" width="16.85546875" style="300" customWidth="1"/>
    <col min="6916" max="6916" width="13" style="300" customWidth="1"/>
    <col min="6917" max="6917" width="11.5703125" style="300" customWidth="1"/>
    <col min="6918" max="6918" width="11.28515625" style="300" customWidth="1"/>
    <col min="6919" max="6919" width="13.7109375" style="300" customWidth="1"/>
    <col min="6920" max="6920" width="23.42578125" style="300" customWidth="1"/>
    <col min="6921" max="6921" width="14.7109375" style="300" bestFit="1" customWidth="1"/>
    <col min="6922" max="7168" width="9" style="300"/>
    <col min="7169" max="7169" width="5.5703125" style="300" customWidth="1"/>
    <col min="7170" max="7170" width="7" style="300" bestFit="1" customWidth="1"/>
    <col min="7171" max="7171" width="16.85546875" style="300" customWidth="1"/>
    <col min="7172" max="7172" width="13" style="300" customWidth="1"/>
    <col min="7173" max="7173" width="11.5703125" style="300" customWidth="1"/>
    <col min="7174" max="7174" width="11.28515625" style="300" customWidth="1"/>
    <col min="7175" max="7175" width="13.7109375" style="300" customWidth="1"/>
    <col min="7176" max="7176" width="23.42578125" style="300" customWidth="1"/>
    <col min="7177" max="7177" width="14.7109375" style="300" bestFit="1" customWidth="1"/>
    <col min="7178" max="7424" width="9" style="300"/>
    <col min="7425" max="7425" width="5.5703125" style="300" customWidth="1"/>
    <col min="7426" max="7426" width="7" style="300" bestFit="1" customWidth="1"/>
    <col min="7427" max="7427" width="16.85546875" style="300" customWidth="1"/>
    <col min="7428" max="7428" width="13" style="300" customWidth="1"/>
    <col min="7429" max="7429" width="11.5703125" style="300" customWidth="1"/>
    <col min="7430" max="7430" width="11.28515625" style="300" customWidth="1"/>
    <col min="7431" max="7431" width="13.7109375" style="300" customWidth="1"/>
    <col min="7432" max="7432" width="23.42578125" style="300" customWidth="1"/>
    <col min="7433" max="7433" width="14.7109375" style="300" bestFit="1" customWidth="1"/>
    <col min="7434" max="7680" width="9" style="300"/>
    <col min="7681" max="7681" width="5.5703125" style="300" customWidth="1"/>
    <col min="7682" max="7682" width="7" style="300" bestFit="1" customWidth="1"/>
    <col min="7683" max="7683" width="16.85546875" style="300" customWidth="1"/>
    <col min="7684" max="7684" width="13" style="300" customWidth="1"/>
    <col min="7685" max="7685" width="11.5703125" style="300" customWidth="1"/>
    <col min="7686" max="7686" width="11.28515625" style="300" customWidth="1"/>
    <col min="7687" max="7687" width="13.7109375" style="300" customWidth="1"/>
    <col min="7688" max="7688" width="23.42578125" style="300" customWidth="1"/>
    <col min="7689" max="7689" width="14.7109375" style="300" bestFit="1" customWidth="1"/>
    <col min="7690" max="7936" width="9" style="300"/>
    <col min="7937" max="7937" width="5.5703125" style="300" customWidth="1"/>
    <col min="7938" max="7938" width="7" style="300" bestFit="1" customWidth="1"/>
    <col min="7939" max="7939" width="16.85546875" style="300" customWidth="1"/>
    <col min="7940" max="7940" width="13" style="300" customWidth="1"/>
    <col min="7941" max="7941" width="11.5703125" style="300" customWidth="1"/>
    <col min="7942" max="7942" width="11.28515625" style="300" customWidth="1"/>
    <col min="7943" max="7943" width="13.7109375" style="300" customWidth="1"/>
    <col min="7944" max="7944" width="23.42578125" style="300" customWidth="1"/>
    <col min="7945" max="7945" width="14.7109375" style="300" bestFit="1" customWidth="1"/>
    <col min="7946" max="8192" width="9" style="300"/>
    <col min="8193" max="8193" width="5.5703125" style="300" customWidth="1"/>
    <col min="8194" max="8194" width="7" style="300" bestFit="1" customWidth="1"/>
    <col min="8195" max="8195" width="16.85546875" style="300" customWidth="1"/>
    <col min="8196" max="8196" width="13" style="300" customWidth="1"/>
    <col min="8197" max="8197" width="11.5703125" style="300" customWidth="1"/>
    <col min="8198" max="8198" width="11.28515625" style="300" customWidth="1"/>
    <col min="8199" max="8199" width="13.7109375" style="300" customWidth="1"/>
    <col min="8200" max="8200" width="23.42578125" style="300" customWidth="1"/>
    <col min="8201" max="8201" width="14.7109375" style="300" bestFit="1" customWidth="1"/>
    <col min="8202" max="8448" width="9" style="300"/>
    <col min="8449" max="8449" width="5.5703125" style="300" customWidth="1"/>
    <col min="8450" max="8450" width="7" style="300" bestFit="1" customWidth="1"/>
    <col min="8451" max="8451" width="16.85546875" style="300" customWidth="1"/>
    <col min="8452" max="8452" width="13" style="300" customWidth="1"/>
    <col min="8453" max="8453" width="11.5703125" style="300" customWidth="1"/>
    <col min="8454" max="8454" width="11.28515625" style="300" customWidth="1"/>
    <col min="8455" max="8455" width="13.7109375" style="300" customWidth="1"/>
    <col min="8456" max="8456" width="23.42578125" style="300" customWidth="1"/>
    <col min="8457" max="8457" width="14.7109375" style="300" bestFit="1" customWidth="1"/>
    <col min="8458" max="8704" width="9" style="300"/>
    <col min="8705" max="8705" width="5.5703125" style="300" customWidth="1"/>
    <col min="8706" max="8706" width="7" style="300" bestFit="1" customWidth="1"/>
    <col min="8707" max="8707" width="16.85546875" style="300" customWidth="1"/>
    <col min="8708" max="8708" width="13" style="300" customWidth="1"/>
    <col min="8709" max="8709" width="11.5703125" style="300" customWidth="1"/>
    <col min="8710" max="8710" width="11.28515625" style="300" customWidth="1"/>
    <col min="8711" max="8711" width="13.7109375" style="300" customWidth="1"/>
    <col min="8712" max="8712" width="23.42578125" style="300" customWidth="1"/>
    <col min="8713" max="8713" width="14.7109375" style="300" bestFit="1" customWidth="1"/>
    <col min="8714" max="8960" width="9" style="300"/>
    <col min="8961" max="8961" width="5.5703125" style="300" customWidth="1"/>
    <col min="8962" max="8962" width="7" style="300" bestFit="1" customWidth="1"/>
    <col min="8963" max="8963" width="16.85546875" style="300" customWidth="1"/>
    <col min="8964" max="8964" width="13" style="300" customWidth="1"/>
    <col min="8965" max="8965" width="11.5703125" style="300" customWidth="1"/>
    <col min="8966" max="8966" width="11.28515625" style="300" customWidth="1"/>
    <col min="8967" max="8967" width="13.7109375" style="300" customWidth="1"/>
    <col min="8968" max="8968" width="23.42578125" style="300" customWidth="1"/>
    <col min="8969" max="8969" width="14.7109375" style="300" bestFit="1" customWidth="1"/>
    <col min="8970" max="9216" width="9" style="300"/>
    <col min="9217" max="9217" width="5.5703125" style="300" customWidth="1"/>
    <col min="9218" max="9218" width="7" style="300" bestFit="1" customWidth="1"/>
    <col min="9219" max="9219" width="16.85546875" style="300" customWidth="1"/>
    <col min="9220" max="9220" width="13" style="300" customWidth="1"/>
    <col min="9221" max="9221" width="11.5703125" style="300" customWidth="1"/>
    <col min="9222" max="9222" width="11.28515625" style="300" customWidth="1"/>
    <col min="9223" max="9223" width="13.7109375" style="300" customWidth="1"/>
    <col min="9224" max="9224" width="23.42578125" style="300" customWidth="1"/>
    <col min="9225" max="9225" width="14.7109375" style="300" bestFit="1" customWidth="1"/>
    <col min="9226" max="9472" width="9" style="300"/>
    <col min="9473" max="9473" width="5.5703125" style="300" customWidth="1"/>
    <col min="9474" max="9474" width="7" style="300" bestFit="1" customWidth="1"/>
    <col min="9475" max="9475" width="16.85546875" style="300" customWidth="1"/>
    <col min="9476" max="9476" width="13" style="300" customWidth="1"/>
    <col min="9477" max="9477" width="11.5703125" style="300" customWidth="1"/>
    <col min="9478" max="9478" width="11.28515625" style="300" customWidth="1"/>
    <col min="9479" max="9479" width="13.7109375" style="300" customWidth="1"/>
    <col min="9480" max="9480" width="23.42578125" style="300" customWidth="1"/>
    <col min="9481" max="9481" width="14.7109375" style="300" bestFit="1" customWidth="1"/>
    <col min="9482" max="9728" width="9" style="300"/>
    <col min="9729" max="9729" width="5.5703125" style="300" customWidth="1"/>
    <col min="9730" max="9730" width="7" style="300" bestFit="1" customWidth="1"/>
    <col min="9731" max="9731" width="16.85546875" style="300" customWidth="1"/>
    <col min="9732" max="9732" width="13" style="300" customWidth="1"/>
    <col min="9733" max="9733" width="11.5703125" style="300" customWidth="1"/>
    <col min="9734" max="9734" width="11.28515625" style="300" customWidth="1"/>
    <col min="9735" max="9735" width="13.7109375" style="300" customWidth="1"/>
    <col min="9736" max="9736" width="23.42578125" style="300" customWidth="1"/>
    <col min="9737" max="9737" width="14.7109375" style="300" bestFit="1" customWidth="1"/>
    <col min="9738" max="9984" width="9" style="300"/>
    <col min="9985" max="9985" width="5.5703125" style="300" customWidth="1"/>
    <col min="9986" max="9986" width="7" style="300" bestFit="1" customWidth="1"/>
    <col min="9987" max="9987" width="16.85546875" style="300" customWidth="1"/>
    <col min="9988" max="9988" width="13" style="300" customWidth="1"/>
    <col min="9989" max="9989" width="11.5703125" style="300" customWidth="1"/>
    <col min="9990" max="9990" width="11.28515625" style="300" customWidth="1"/>
    <col min="9991" max="9991" width="13.7109375" style="300" customWidth="1"/>
    <col min="9992" max="9992" width="23.42578125" style="300" customWidth="1"/>
    <col min="9993" max="9993" width="14.7109375" style="300" bestFit="1" customWidth="1"/>
    <col min="9994" max="10240" width="9" style="300"/>
    <col min="10241" max="10241" width="5.5703125" style="300" customWidth="1"/>
    <col min="10242" max="10242" width="7" style="300" bestFit="1" customWidth="1"/>
    <col min="10243" max="10243" width="16.85546875" style="300" customWidth="1"/>
    <col min="10244" max="10244" width="13" style="300" customWidth="1"/>
    <col min="10245" max="10245" width="11.5703125" style="300" customWidth="1"/>
    <col min="10246" max="10246" width="11.28515625" style="300" customWidth="1"/>
    <col min="10247" max="10247" width="13.7109375" style="300" customWidth="1"/>
    <col min="10248" max="10248" width="23.42578125" style="300" customWidth="1"/>
    <col min="10249" max="10249" width="14.7109375" style="300" bestFit="1" customWidth="1"/>
    <col min="10250" max="10496" width="9" style="300"/>
    <col min="10497" max="10497" width="5.5703125" style="300" customWidth="1"/>
    <col min="10498" max="10498" width="7" style="300" bestFit="1" customWidth="1"/>
    <col min="10499" max="10499" width="16.85546875" style="300" customWidth="1"/>
    <col min="10500" max="10500" width="13" style="300" customWidth="1"/>
    <col min="10501" max="10501" width="11.5703125" style="300" customWidth="1"/>
    <col min="10502" max="10502" width="11.28515625" style="300" customWidth="1"/>
    <col min="10503" max="10503" width="13.7109375" style="300" customWidth="1"/>
    <col min="10504" max="10504" width="23.42578125" style="300" customWidth="1"/>
    <col min="10505" max="10505" width="14.7109375" style="300" bestFit="1" customWidth="1"/>
    <col min="10506" max="10752" width="9" style="300"/>
    <col min="10753" max="10753" width="5.5703125" style="300" customWidth="1"/>
    <col min="10754" max="10754" width="7" style="300" bestFit="1" customWidth="1"/>
    <col min="10755" max="10755" width="16.85546875" style="300" customWidth="1"/>
    <col min="10756" max="10756" width="13" style="300" customWidth="1"/>
    <col min="10757" max="10757" width="11.5703125" style="300" customWidth="1"/>
    <col min="10758" max="10758" width="11.28515625" style="300" customWidth="1"/>
    <col min="10759" max="10759" width="13.7109375" style="300" customWidth="1"/>
    <col min="10760" max="10760" width="23.42578125" style="300" customWidth="1"/>
    <col min="10761" max="10761" width="14.7109375" style="300" bestFit="1" customWidth="1"/>
    <col min="10762" max="11008" width="9" style="300"/>
    <col min="11009" max="11009" width="5.5703125" style="300" customWidth="1"/>
    <col min="11010" max="11010" width="7" style="300" bestFit="1" customWidth="1"/>
    <col min="11011" max="11011" width="16.85546875" style="300" customWidth="1"/>
    <col min="11012" max="11012" width="13" style="300" customWidth="1"/>
    <col min="11013" max="11013" width="11.5703125" style="300" customWidth="1"/>
    <col min="11014" max="11014" width="11.28515625" style="300" customWidth="1"/>
    <col min="11015" max="11015" width="13.7109375" style="300" customWidth="1"/>
    <col min="11016" max="11016" width="23.42578125" style="300" customWidth="1"/>
    <col min="11017" max="11017" width="14.7109375" style="300" bestFit="1" customWidth="1"/>
    <col min="11018" max="11264" width="9" style="300"/>
    <col min="11265" max="11265" width="5.5703125" style="300" customWidth="1"/>
    <col min="11266" max="11266" width="7" style="300" bestFit="1" customWidth="1"/>
    <col min="11267" max="11267" width="16.85546875" style="300" customWidth="1"/>
    <col min="11268" max="11268" width="13" style="300" customWidth="1"/>
    <col min="11269" max="11269" width="11.5703125" style="300" customWidth="1"/>
    <col min="11270" max="11270" width="11.28515625" style="300" customWidth="1"/>
    <col min="11271" max="11271" width="13.7109375" style="300" customWidth="1"/>
    <col min="11272" max="11272" width="23.42578125" style="300" customWidth="1"/>
    <col min="11273" max="11273" width="14.7109375" style="300" bestFit="1" customWidth="1"/>
    <col min="11274" max="11520" width="9" style="300"/>
    <col min="11521" max="11521" width="5.5703125" style="300" customWidth="1"/>
    <col min="11522" max="11522" width="7" style="300" bestFit="1" customWidth="1"/>
    <col min="11523" max="11523" width="16.85546875" style="300" customWidth="1"/>
    <col min="11524" max="11524" width="13" style="300" customWidth="1"/>
    <col min="11525" max="11525" width="11.5703125" style="300" customWidth="1"/>
    <col min="11526" max="11526" width="11.28515625" style="300" customWidth="1"/>
    <col min="11527" max="11527" width="13.7109375" style="300" customWidth="1"/>
    <col min="11528" max="11528" width="23.42578125" style="300" customWidth="1"/>
    <col min="11529" max="11529" width="14.7109375" style="300" bestFit="1" customWidth="1"/>
    <col min="11530" max="11776" width="9" style="300"/>
    <col min="11777" max="11777" width="5.5703125" style="300" customWidth="1"/>
    <col min="11778" max="11778" width="7" style="300" bestFit="1" customWidth="1"/>
    <col min="11779" max="11779" width="16.85546875" style="300" customWidth="1"/>
    <col min="11780" max="11780" width="13" style="300" customWidth="1"/>
    <col min="11781" max="11781" width="11.5703125" style="300" customWidth="1"/>
    <col min="11782" max="11782" width="11.28515625" style="300" customWidth="1"/>
    <col min="11783" max="11783" width="13.7109375" style="300" customWidth="1"/>
    <col min="11784" max="11784" width="23.42578125" style="300" customWidth="1"/>
    <col min="11785" max="11785" width="14.7109375" style="300" bestFit="1" customWidth="1"/>
    <col min="11786" max="12032" width="9" style="300"/>
    <col min="12033" max="12033" width="5.5703125" style="300" customWidth="1"/>
    <col min="12034" max="12034" width="7" style="300" bestFit="1" customWidth="1"/>
    <col min="12035" max="12035" width="16.85546875" style="300" customWidth="1"/>
    <col min="12036" max="12036" width="13" style="300" customWidth="1"/>
    <col min="12037" max="12037" width="11.5703125" style="300" customWidth="1"/>
    <col min="12038" max="12038" width="11.28515625" style="300" customWidth="1"/>
    <col min="12039" max="12039" width="13.7109375" style="300" customWidth="1"/>
    <col min="12040" max="12040" width="23.42578125" style="300" customWidth="1"/>
    <col min="12041" max="12041" width="14.7109375" style="300" bestFit="1" customWidth="1"/>
    <col min="12042" max="12288" width="9" style="300"/>
    <col min="12289" max="12289" width="5.5703125" style="300" customWidth="1"/>
    <col min="12290" max="12290" width="7" style="300" bestFit="1" customWidth="1"/>
    <col min="12291" max="12291" width="16.85546875" style="300" customWidth="1"/>
    <col min="12292" max="12292" width="13" style="300" customWidth="1"/>
    <col min="12293" max="12293" width="11.5703125" style="300" customWidth="1"/>
    <col min="12294" max="12294" width="11.28515625" style="300" customWidth="1"/>
    <col min="12295" max="12295" width="13.7109375" style="300" customWidth="1"/>
    <col min="12296" max="12296" width="23.42578125" style="300" customWidth="1"/>
    <col min="12297" max="12297" width="14.7109375" style="300" bestFit="1" customWidth="1"/>
    <col min="12298" max="12544" width="9" style="300"/>
    <col min="12545" max="12545" width="5.5703125" style="300" customWidth="1"/>
    <col min="12546" max="12546" width="7" style="300" bestFit="1" customWidth="1"/>
    <col min="12547" max="12547" width="16.85546875" style="300" customWidth="1"/>
    <col min="12548" max="12548" width="13" style="300" customWidth="1"/>
    <col min="12549" max="12549" width="11.5703125" style="300" customWidth="1"/>
    <col min="12550" max="12550" width="11.28515625" style="300" customWidth="1"/>
    <col min="12551" max="12551" width="13.7109375" style="300" customWidth="1"/>
    <col min="12552" max="12552" width="23.42578125" style="300" customWidth="1"/>
    <col min="12553" max="12553" width="14.7109375" style="300" bestFit="1" customWidth="1"/>
    <col min="12554" max="12800" width="9" style="300"/>
    <col min="12801" max="12801" width="5.5703125" style="300" customWidth="1"/>
    <col min="12802" max="12802" width="7" style="300" bestFit="1" customWidth="1"/>
    <col min="12803" max="12803" width="16.85546875" style="300" customWidth="1"/>
    <col min="12804" max="12804" width="13" style="300" customWidth="1"/>
    <col min="12805" max="12805" width="11.5703125" style="300" customWidth="1"/>
    <col min="12806" max="12806" width="11.28515625" style="300" customWidth="1"/>
    <col min="12807" max="12807" width="13.7109375" style="300" customWidth="1"/>
    <col min="12808" max="12808" width="23.42578125" style="300" customWidth="1"/>
    <col min="12809" max="12809" width="14.7109375" style="300" bestFit="1" customWidth="1"/>
    <col min="12810" max="13056" width="9" style="300"/>
    <col min="13057" max="13057" width="5.5703125" style="300" customWidth="1"/>
    <col min="13058" max="13058" width="7" style="300" bestFit="1" customWidth="1"/>
    <col min="13059" max="13059" width="16.85546875" style="300" customWidth="1"/>
    <col min="13060" max="13060" width="13" style="300" customWidth="1"/>
    <col min="13061" max="13061" width="11.5703125" style="300" customWidth="1"/>
    <col min="13062" max="13062" width="11.28515625" style="300" customWidth="1"/>
    <col min="13063" max="13063" width="13.7109375" style="300" customWidth="1"/>
    <col min="13064" max="13064" width="23.42578125" style="300" customWidth="1"/>
    <col min="13065" max="13065" width="14.7109375" style="300" bestFit="1" customWidth="1"/>
    <col min="13066" max="13312" width="9" style="300"/>
    <col min="13313" max="13313" width="5.5703125" style="300" customWidth="1"/>
    <col min="13314" max="13314" width="7" style="300" bestFit="1" customWidth="1"/>
    <col min="13315" max="13315" width="16.85546875" style="300" customWidth="1"/>
    <col min="13316" max="13316" width="13" style="300" customWidth="1"/>
    <col min="13317" max="13317" width="11.5703125" style="300" customWidth="1"/>
    <col min="13318" max="13318" width="11.28515625" style="300" customWidth="1"/>
    <col min="13319" max="13319" width="13.7109375" style="300" customWidth="1"/>
    <col min="13320" max="13320" width="23.42578125" style="300" customWidth="1"/>
    <col min="13321" max="13321" width="14.7109375" style="300" bestFit="1" customWidth="1"/>
    <col min="13322" max="13568" width="9" style="300"/>
    <col min="13569" max="13569" width="5.5703125" style="300" customWidth="1"/>
    <col min="13570" max="13570" width="7" style="300" bestFit="1" customWidth="1"/>
    <col min="13571" max="13571" width="16.85546875" style="300" customWidth="1"/>
    <col min="13572" max="13572" width="13" style="300" customWidth="1"/>
    <col min="13573" max="13573" width="11.5703125" style="300" customWidth="1"/>
    <col min="13574" max="13574" width="11.28515625" style="300" customWidth="1"/>
    <col min="13575" max="13575" width="13.7109375" style="300" customWidth="1"/>
    <col min="13576" max="13576" width="23.42578125" style="300" customWidth="1"/>
    <col min="13577" max="13577" width="14.7109375" style="300" bestFit="1" customWidth="1"/>
    <col min="13578" max="13824" width="9" style="300"/>
    <col min="13825" max="13825" width="5.5703125" style="300" customWidth="1"/>
    <col min="13826" max="13826" width="7" style="300" bestFit="1" customWidth="1"/>
    <col min="13827" max="13827" width="16.85546875" style="300" customWidth="1"/>
    <col min="13828" max="13828" width="13" style="300" customWidth="1"/>
    <col min="13829" max="13829" width="11.5703125" style="300" customWidth="1"/>
    <col min="13830" max="13830" width="11.28515625" style="300" customWidth="1"/>
    <col min="13831" max="13831" width="13.7109375" style="300" customWidth="1"/>
    <col min="13832" max="13832" width="23.42578125" style="300" customWidth="1"/>
    <col min="13833" max="13833" width="14.7109375" style="300" bestFit="1" customWidth="1"/>
    <col min="13834" max="14080" width="9" style="300"/>
    <col min="14081" max="14081" width="5.5703125" style="300" customWidth="1"/>
    <col min="14082" max="14082" width="7" style="300" bestFit="1" customWidth="1"/>
    <col min="14083" max="14083" width="16.85546875" style="300" customWidth="1"/>
    <col min="14084" max="14084" width="13" style="300" customWidth="1"/>
    <col min="14085" max="14085" width="11.5703125" style="300" customWidth="1"/>
    <col min="14086" max="14086" width="11.28515625" style="300" customWidth="1"/>
    <col min="14087" max="14087" width="13.7109375" style="300" customWidth="1"/>
    <col min="14088" max="14088" width="23.42578125" style="300" customWidth="1"/>
    <col min="14089" max="14089" width="14.7109375" style="300" bestFit="1" customWidth="1"/>
    <col min="14090" max="14336" width="9" style="300"/>
    <col min="14337" max="14337" width="5.5703125" style="300" customWidth="1"/>
    <col min="14338" max="14338" width="7" style="300" bestFit="1" customWidth="1"/>
    <col min="14339" max="14339" width="16.85546875" style="300" customWidth="1"/>
    <col min="14340" max="14340" width="13" style="300" customWidth="1"/>
    <col min="14341" max="14341" width="11.5703125" style="300" customWidth="1"/>
    <col min="14342" max="14342" width="11.28515625" style="300" customWidth="1"/>
    <col min="14343" max="14343" width="13.7109375" style="300" customWidth="1"/>
    <col min="14344" max="14344" width="23.42578125" style="300" customWidth="1"/>
    <col min="14345" max="14345" width="14.7109375" style="300" bestFit="1" customWidth="1"/>
    <col min="14346" max="14592" width="9" style="300"/>
    <col min="14593" max="14593" width="5.5703125" style="300" customWidth="1"/>
    <col min="14594" max="14594" width="7" style="300" bestFit="1" customWidth="1"/>
    <col min="14595" max="14595" width="16.85546875" style="300" customWidth="1"/>
    <col min="14596" max="14596" width="13" style="300" customWidth="1"/>
    <col min="14597" max="14597" width="11.5703125" style="300" customWidth="1"/>
    <col min="14598" max="14598" width="11.28515625" style="300" customWidth="1"/>
    <col min="14599" max="14599" width="13.7109375" style="300" customWidth="1"/>
    <col min="14600" max="14600" width="23.42578125" style="300" customWidth="1"/>
    <col min="14601" max="14601" width="14.7109375" style="300" bestFit="1" customWidth="1"/>
    <col min="14602" max="14848" width="9" style="300"/>
    <col min="14849" max="14849" width="5.5703125" style="300" customWidth="1"/>
    <col min="14850" max="14850" width="7" style="300" bestFit="1" customWidth="1"/>
    <col min="14851" max="14851" width="16.85546875" style="300" customWidth="1"/>
    <col min="14852" max="14852" width="13" style="300" customWidth="1"/>
    <col min="14853" max="14853" width="11.5703125" style="300" customWidth="1"/>
    <col min="14854" max="14854" width="11.28515625" style="300" customWidth="1"/>
    <col min="14855" max="14855" width="13.7109375" style="300" customWidth="1"/>
    <col min="14856" max="14856" width="23.42578125" style="300" customWidth="1"/>
    <col min="14857" max="14857" width="14.7109375" style="300" bestFit="1" customWidth="1"/>
    <col min="14858" max="15104" width="9" style="300"/>
    <col min="15105" max="15105" width="5.5703125" style="300" customWidth="1"/>
    <col min="15106" max="15106" width="7" style="300" bestFit="1" customWidth="1"/>
    <col min="15107" max="15107" width="16.85546875" style="300" customWidth="1"/>
    <col min="15108" max="15108" width="13" style="300" customWidth="1"/>
    <col min="15109" max="15109" width="11.5703125" style="300" customWidth="1"/>
    <col min="15110" max="15110" width="11.28515625" style="300" customWidth="1"/>
    <col min="15111" max="15111" width="13.7109375" style="300" customWidth="1"/>
    <col min="15112" max="15112" width="23.42578125" style="300" customWidth="1"/>
    <col min="15113" max="15113" width="14.7109375" style="300" bestFit="1" customWidth="1"/>
    <col min="15114" max="15360" width="9" style="300"/>
    <col min="15361" max="15361" width="5.5703125" style="300" customWidth="1"/>
    <col min="15362" max="15362" width="7" style="300" bestFit="1" customWidth="1"/>
    <col min="15363" max="15363" width="16.85546875" style="300" customWidth="1"/>
    <col min="15364" max="15364" width="13" style="300" customWidth="1"/>
    <col min="15365" max="15365" width="11.5703125" style="300" customWidth="1"/>
    <col min="15366" max="15366" width="11.28515625" style="300" customWidth="1"/>
    <col min="15367" max="15367" width="13.7109375" style="300" customWidth="1"/>
    <col min="15368" max="15368" width="23.42578125" style="300" customWidth="1"/>
    <col min="15369" max="15369" width="14.7109375" style="300" bestFit="1" customWidth="1"/>
    <col min="15370" max="15616" width="9" style="300"/>
    <col min="15617" max="15617" width="5.5703125" style="300" customWidth="1"/>
    <col min="15618" max="15618" width="7" style="300" bestFit="1" customWidth="1"/>
    <col min="15619" max="15619" width="16.85546875" style="300" customWidth="1"/>
    <col min="15620" max="15620" width="13" style="300" customWidth="1"/>
    <col min="15621" max="15621" width="11.5703125" style="300" customWidth="1"/>
    <col min="15622" max="15622" width="11.28515625" style="300" customWidth="1"/>
    <col min="15623" max="15623" width="13.7109375" style="300" customWidth="1"/>
    <col min="15624" max="15624" width="23.42578125" style="300" customWidth="1"/>
    <col min="15625" max="15625" width="14.7109375" style="300" bestFit="1" customWidth="1"/>
    <col min="15626" max="15872" width="9" style="300"/>
    <col min="15873" max="15873" width="5.5703125" style="300" customWidth="1"/>
    <col min="15874" max="15874" width="7" style="300" bestFit="1" customWidth="1"/>
    <col min="15875" max="15875" width="16.85546875" style="300" customWidth="1"/>
    <col min="15876" max="15876" width="13" style="300" customWidth="1"/>
    <col min="15877" max="15877" width="11.5703125" style="300" customWidth="1"/>
    <col min="15878" max="15878" width="11.28515625" style="300" customWidth="1"/>
    <col min="15879" max="15879" width="13.7109375" style="300" customWidth="1"/>
    <col min="15880" max="15880" width="23.42578125" style="300" customWidth="1"/>
    <col min="15881" max="15881" width="14.7109375" style="300" bestFit="1" customWidth="1"/>
    <col min="15882" max="16128" width="9" style="300"/>
    <col min="16129" max="16129" width="5.5703125" style="300" customWidth="1"/>
    <col min="16130" max="16130" width="7" style="300" bestFit="1" customWidth="1"/>
    <col min="16131" max="16131" width="16.85546875" style="300" customWidth="1"/>
    <col min="16132" max="16132" width="13" style="300" customWidth="1"/>
    <col min="16133" max="16133" width="11.5703125" style="300" customWidth="1"/>
    <col min="16134" max="16134" width="11.28515625" style="300" customWidth="1"/>
    <col min="16135" max="16135" width="13.7109375" style="300" customWidth="1"/>
    <col min="16136" max="16136" width="23.42578125" style="300" customWidth="1"/>
    <col min="16137" max="16137" width="14.7109375" style="300" bestFit="1" customWidth="1"/>
    <col min="16138" max="16384" width="9" style="300"/>
  </cols>
  <sheetData>
    <row r="1" spans="1:11" s="334" customFormat="1" ht="34.5" customHeight="1">
      <c r="A1" s="704" t="s">
        <v>2031</v>
      </c>
      <c r="B1" s="704"/>
      <c r="C1" s="704"/>
      <c r="D1" s="704"/>
      <c r="E1" s="704"/>
      <c r="F1" s="704"/>
      <c r="G1" s="704"/>
      <c r="H1" s="335" t="str">
        <f>'3B'!F2</f>
        <v>YEAR 2024-25 (July-25 to Sept.-25)</v>
      </c>
    </row>
    <row r="2" spans="1:11" ht="76.5">
      <c r="A2" s="305" t="s">
        <v>806</v>
      </c>
      <c r="B2" s="301" t="s">
        <v>1009</v>
      </c>
      <c r="C2" s="302" t="s">
        <v>2032</v>
      </c>
      <c r="D2" s="302" t="s">
        <v>1114</v>
      </c>
      <c r="E2" s="302" t="s">
        <v>805</v>
      </c>
      <c r="F2" s="302" t="s">
        <v>2033</v>
      </c>
      <c r="G2" s="302" t="s">
        <v>807</v>
      </c>
      <c r="H2" s="355" t="s">
        <v>2087</v>
      </c>
    </row>
    <row r="3" spans="1:11" s="334" customFormat="1" ht="25.5">
      <c r="A3" s="562"/>
      <c r="B3" s="562"/>
      <c r="C3" s="563" t="s">
        <v>808</v>
      </c>
      <c r="D3" s="563" t="s">
        <v>809</v>
      </c>
      <c r="E3" s="563" t="s">
        <v>810</v>
      </c>
      <c r="F3" s="563" t="s">
        <v>811</v>
      </c>
      <c r="G3" s="564" t="s">
        <v>812</v>
      </c>
      <c r="H3" s="565"/>
      <c r="J3" s="559" t="s">
        <v>2214</v>
      </c>
      <c r="K3" s="559" t="s">
        <v>2215</v>
      </c>
    </row>
    <row r="4" spans="1:11" s="336" customFormat="1" ht="15">
      <c r="A4" s="352">
        <v>1</v>
      </c>
      <c r="B4" s="353" t="s">
        <v>1115</v>
      </c>
      <c r="C4" s="354">
        <v>17869</v>
      </c>
      <c r="D4" s="354">
        <v>80</v>
      </c>
      <c r="E4" s="543">
        <f>C4+D4</f>
        <v>17949</v>
      </c>
      <c r="F4" s="354">
        <v>140</v>
      </c>
      <c r="G4" s="542">
        <f t="shared" ref="G4:G16" si="0">F4*100/E4</f>
        <v>0.77998774304975205</v>
      </c>
      <c r="H4" s="354"/>
      <c r="J4" s="560">
        <v>17049</v>
      </c>
      <c r="K4" s="561">
        <f>C4-J4</f>
        <v>820</v>
      </c>
    </row>
    <row r="5" spans="1:11" s="336" customFormat="1" ht="15">
      <c r="A5" s="352">
        <v>2</v>
      </c>
      <c r="B5" s="353" t="s">
        <v>1116</v>
      </c>
      <c r="C5" s="354">
        <v>197886</v>
      </c>
      <c r="D5" s="354">
        <v>4805</v>
      </c>
      <c r="E5" s="543">
        <f t="shared" ref="E5:E15" si="1">C5+D5</f>
        <v>202691</v>
      </c>
      <c r="F5" s="354">
        <v>5645</v>
      </c>
      <c r="G5" s="542">
        <f t="shared" si="0"/>
        <v>2.7850274555851025</v>
      </c>
      <c r="H5" s="354"/>
      <c r="J5" s="560">
        <v>192141</v>
      </c>
      <c r="K5" s="561">
        <f t="shared" ref="K5:K15" si="2">C5-J5</f>
        <v>5745</v>
      </c>
    </row>
    <row r="6" spans="1:11" s="336" customFormat="1" ht="15">
      <c r="A6" s="352">
        <v>3</v>
      </c>
      <c r="B6" s="353" t="s">
        <v>696</v>
      </c>
      <c r="C6" s="354">
        <v>74345</v>
      </c>
      <c r="D6" s="354">
        <v>1754</v>
      </c>
      <c r="E6" s="543">
        <f t="shared" si="1"/>
        <v>76099</v>
      </c>
      <c r="F6" s="354">
        <v>2187</v>
      </c>
      <c r="G6" s="542">
        <f t="shared" si="0"/>
        <v>2.8738879617340571</v>
      </c>
      <c r="H6" s="354"/>
      <c r="J6" s="560">
        <v>70881</v>
      </c>
      <c r="K6" s="561">
        <f t="shared" si="2"/>
        <v>3464</v>
      </c>
    </row>
    <row r="7" spans="1:11" s="336" customFormat="1" ht="15">
      <c r="A7" s="352">
        <v>4</v>
      </c>
      <c r="B7" s="353" t="s">
        <v>1117</v>
      </c>
      <c r="C7" s="354">
        <v>85427</v>
      </c>
      <c r="D7" s="354">
        <v>145</v>
      </c>
      <c r="E7" s="543">
        <f t="shared" si="1"/>
        <v>85572</v>
      </c>
      <c r="F7" s="354">
        <v>3144</v>
      </c>
      <c r="G7" s="542">
        <f t="shared" si="0"/>
        <v>3.6740990043472164</v>
      </c>
      <c r="H7" s="354"/>
      <c r="J7" s="560">
        <v>83974</v>
      </c>
      <c r="K7" s="561">
        <f t="shared" si="2"/>
        <v>1453</v>
      </c>
    </row>
    <row r="8" spans="1:11" s="336" customFormat="1" ht="15">
      <c r="A8" s="352">
        <v>5</v>
      </c>
      <c r="B8" s="353" t="s">
        <v>1118</v>
      </c>
      <c r="C8" s="354">
        <v>184557</v>
      </c>
      <c r="D8" s="354">
        <v>1336</v>
      </c>
      <c r="E8" s="543">
        <f t="shared" si="1"/>
        <v>185893</v>
      </c>
      <c r="F8" s="354">
        <v>7088</v>
      </c>
      <c r="G8" s="542">
        <f t="shared" si="0"/>
        <v>3.8129461571979579</v>
      </c>
      <c r="H8" s="354"/>
      <c r="J8" s="560">
        <v>177054</v>
      </c>
      <c r="K8" s="561">
        <f t="shared" si="2"/>
        <v>7503</v>
      </c>
    </row>
    <row r="9" spans="1:11" s="336" customFormat="1" ht="15">
      <c r="A9" s="352">
        <v>6</v>
      </c>
      <c r="B9" s="353" t="s">
        <v>1119</v>
      </c>
      <c r="C9" s="354">
        <v>59559</v>
      </c>
      <c r="D9" s="354">
        <v>850</v>
      </c>
      <c r="E9" s="543">
        <f t="shared" si="1"/>
        <v>60409</v>
      </c>
      <c r="F9" s="354">
        <v>1097</v>
      </c>
      <c r="G9" s="542">
        <f t="shared" si="0"/>
        <v>1.8159545763048552</v>
      </c>
      <c r="H9" s="354"/>
      <c r="J9" s="560">
        <v>56828</v>
      </c>
      <c r="K9" s="561">
        <f t="shared" si="2"/>
        <v>2731</v>
      </c>
    </row>
    <row r="10" spans="1:11" s="336" customFormat="1" ht="15">
      <c r="A10" s="352">
        <v>7</v>
      </c>
      <c r="B10" s="353" t="s">
        <v>1951</v>
      </c>
      <c r="C10" s="354">
        <v>36906</v>
      </c>
      <c r="D10" s="354">
        <v>245</v>
      </c>
      <c r="E10" s="543">
        <f t="shared" si="1"/>
        <v>37151</v>
      </c>
      <c r="F10" s="354">
        <v>980</v>
      </c>
      <c r="G10" s="542">
        <f t="shared" si="0"/>
        <v>2.6378832332911633</v>
      </c>
      <c r="H10" s="354"/>
      <c r="J10" s="560">
        <v>35110</v>
      </c>
      <c r="K10" s="561">
        <f t="shared" si="2"/>
        <v>1796</v>
      </c>
    </row>
    <row r="11" spans="1:11" s="336" customFormat="1" ht="15">
      <c r="A11" s="352">
        <v>8</v>
      </c>
      <c r="B11" s="353" t="s">
        <v>1120</v>
      </c>
      <c r="C11" s="354">
        <v>96271</v>
      </c>
      <c r="D11" s="354">
        <v>458</v>
      </c>
      <c r="E11" s="543">
        <f t="shared" si="1"/>
        <v>96729</v>
      </c>
      <c r="F11" s="354">
        <v>2168</v>
      </c>
      <c r="G11" s="542">
        <f t="shared" si="0"/>
        <v>2.2413133600057895</v>
      </c>
      <c r="H11" s="354"/>
      <c r="J11" s="560">
        <v>93331</v>
      </c>
      <c r="K11" s="561">
        <f t="shared" si="2"/>
        <v>2940</v>
      </c>
    </row>
    <row r="12" spans="1:11" s="336" customFormat="1" ht="15">
      <c r="A12" s="352">
        <v>9</v>
      </c>
      <c r="B12" s="353" t="s">
        <v>1121</v>
      </c>
      <c r="C12" s="354">
        <v>110794</v>
      </c>
      <c r="D12" s="354">
        <v>1145</v>
      </c>
      <c r="E12" s="543">
        <f t="shared" si="1"/>
        <v>111939</v>
      </c>
      <c r="F12" s="354">
        <v>2749</v>
      </c>
      <c r="G12" s="542">
        <f t="shared" si="0"/>
        <v>2.4558018206344525</v>
      </c>
      <c r="H12" s="354"/>
      <c r="J12" s="560">
        <v>106083</v>
      </c>
      <c r="K12" s="561">
        <f t="shared" si="2"/>
        <v>4711</v>
      </c>
    </row>
    <row r="13" spans="1:11" s="336" customFormat="1" ht="15">
      <c r="A13" s="352">
        <v>10</v>
      </c>
      <c r="B13" s="353" t="s">
        <v>697</v>
      </c>
      <c r="C13" s="354">
        <v>67632</v>
      </c>
      <c r="D13" s="354">
        <v>544</v>
      </c>
      <c r="E13" s="543">
        <f t="shared" si="1"/>
        <v>68176</v>
      </c>
      <c r="F13" s="354">
        <v>1533</v>
      </c>
      <c r="G13" s="542">
        <f t="shared" si="0"/>
        <v>2.2485918798404132</v>
      </c>
      <c r="H13" s="354"/>
      <c r="J13" s="560">
        <v>65600</v>
      </c>
      <c r="K13" s="561">
        <f t="shared" si="2"/>
        <v>2032</v>
      </c>
    </row>
    <row r="14" spans="1:11" s="336" customFormat="1" ht="15">
      <c r="A14" s="352">
        <v>11</v>
      </c>
      <c r="B14" s="353" t="s">
        <v>1122</v>
      </c>
      <c r="C14" s="354">
        <v>164540</v>
      </c>
      <c r="D14" s="354">
        <v>-1691</v>
      </c>
      <c r="E14" s="543">
        <f t="shared" si="1"/>
        <v>162849</v>
      </c>
      <c r="F14" s="354">
        <v>6406</v>
      </c>
      <c r="G14" s="542">
        <f t="shared" si="0"/>
        <v>3.9337054572026848</v>
      </c>
      <c r="H14" s="675" t="s">
        <v>2254</v>
      </c>
      <c r="J14" s="560">
        <v>158766</v>
      </c>
      <c r="K14" s="561">
        <f t="shared" si="2"/>
        <v>5774</v>
      </c>
    </row>
    <row r="15" spans="1:11" s="336" customFormat="1" ht="15">
      <c r="A15" s="352">
        <v>12</v>
      </c>
      <c r="B15" s="353" t="s">
        <v>1123</v>
      </c>
      <c r="C15" s="354">
        <v>89114</v>
      </c>
      <c r="D15" s="354">
        <v>684</v>
      </c>
      <c r="E15" s="543">
        <f t="shared" si="1"/>
        <v>89798</v>
      </c>
      <c r="F15" s="354">
        <v>2918</v>
      </c>
      <c r="G15" s="542">
        <f t="shared" si="0"/>
        <v>3.2495155794115682</v>
      </c>
      <c r="H15" s="354"/>
      <c r="J15" s="560">
        <v>85033</v>
      </c>
      <c r="K15" s="561">
        <f t="shared" si="2"/>
        <v>4081</v>
      </c>
    </row>
    <row r="16" spans="1:11" s="504" customFormat="1">
      <c r="A16" s="705" t="s">
        <v>392</v>
      </c>
      <c r="B16" s="706"/>
      <c r="C16" s="544">
        <f>SUM(C4:C15)</f>
        <v>1184900</v>
      </c>
      <c r="D16" s="544">
        <f t="shared" ref="D16:F16" si="3">SUM(D4:D15)</f>
        <v>10355</v>
      </c>
      <c r="E16" s="544">
        <f t="shared" si="3"/>
        <v>1195255</v>
      </c>
      <c r="F16" s="544">
        <f t="shared" si="3"/>
        <v>36055</v>
      </c>
      <c r="G16" s="545">
        <f t="shared" si="0"/>
        <v>3.0165111210578495</v>
      </c>
      <c r="H16" s="503"/>
      <c r="J16" s="560">
        <f>SUM(J4:J15)</f>
        <v>1141850</v>
      </c>
      <c r="K16" s="560">
        <f>SUM(K4:K15)</f>
        <v>43050</v>
      </c>
    </row>
    <row r="17" spans="1:9" hidden="1">
      <c r="A17" s="505"/>
      <c r="B17" s="505"/>
      <c r="C17" s="506"/>
      <c r="D17" s="506"/>
      <c r="E17" s="506"/>
      <c r="F17" s="336" t="s">
        <v>2204</v>
      </c>
      <c r="G17" s="507"/>
      <c r="H17" s="508" t="s">
        <v>2205</v>
      </c>
      <c r="I17" s="588" t="s">
        <v>2206</v>
      </c>
    </row>
    <row r="18" spans="1:9" hidden="1">
      <c r="A18" s="703" t="s">
        <v>2207</v>
      </c>
      <c r="B18" s="703"/>
      <c r="C18" s="646">
        <f>E33</f>
        <v>0</v>
      </c>
      <c r="D18" s="648">
        <f>E18-C18</f>
        <v>0</v>
      </c>
      <c r="E18" s="509"/>
      <c r="F18" s="649">
        <f>H18-F32-F47-F61</f>
        <v>0</v>
      </c>
      <c r="G18" s="650" t="e">
        <f>F18*100/E18</f>
        <v>#DIV/0!</v>
      </c>
      <c r="H18" s="509"/>
      <c r="I18" s="588">
        <f>H18-F32-F47-F61</f>
        <v>0</v>
      </c>
    </row>
    <row r="19" spans="1:9" hidden="1">
      <c r="A19" s="703"/>
      <c r="B19" s="703"/>
      <c r="C19" s="646">
        <f t="shared" ref="C19:C29" si="4">E34</f>
        <v>0</v>
      </c>
      <c r="D19" s="648">
        <f t="shared" ref="D19:D29" si="5">E19-C19</f>
        <v>0</v>
      </c>
      <c r="E19" s="509"/>
      <c r="F19" s="649">
        <f t="shared" ref="F19:F29" si="6">H19-F33-F48-F62</f>
        <v>0</v>
      </c>
      <c r="G19" s="650" t="e">
        <f>F19*100/E19</f>
        <v>#DIV/0!</v>
      </c>
      <c r="H19" s="509"/>
      <c r="I19" s="588">
        <f t="shared" ref="I19:I30" si="7">H19-F33-F48-F62</f>
        <v>0</v>
      </c>
    </row>
    <row r="20" spans="1:9" hidden="1">
      <c r="A20" s="703"/>
      <c r="B20" s="703"/>
      <c r="C20" s="646">
        <f t="shared" si="4"/>
        <v>0</v>
      </c>
      <c r="D20" s="648">
        <f t="shared" si="5"/>
        <v>0</v>
      </c>
      <c r="E20" s="509"/>
      <c r="F20" s="649">
        <f t="shared" si="6"/>
        <v>0</v>
      </c>
      <c r="G20" s="650" t="e">
        <f t="shared" ref="G20:G29" si="8">F20*100/E20</f>
        <v>#DIV/0!</v>
      </c>
      <c r="H20" s="509"/>
      <c r="I20" s="588">
        <f t="shared" si="7"/>
        <v>0</v>
      </c>
    </row>
    <row r="21" spans="1:9" hidden="1">
      <c r="A21" s="703"/>
      <c r="B21" s="703"/>
      <c r="C21" s="646">
        <f t="shared" si="4"/>
        <v>0</v>
      </c>
      <c r="D21" s="648">
        <f t="shared" si="5"/>
        <v>0</v>
      </c>
      <c r="E21" s="509"/>
      <c r="F21" s="649">
        <f t="shared" si="6"/>
        <v>0</v>
      </c>
      <c r="G21" s="650" t="e">
        <f t="shared" si="8"/>
        <v>#DIV/0!</v>
      </c>
      <c r="H21" s="509"/>
      <c r="I21" s="588">
        <f t="shared" si="7"/>
        <v>0</v>
      </c>
    </row>
    <row r="22" spans="1:9" hidden="1">
      <c r="A22" s="703"/>
      <c r="B22" s="703"/>
      <c r="C22" s="646">
        <f t="shared" si="4"/>
        <v>0</v>
      </c>
      <c r="D22" s="648">
        <f t="shared" si="5"/>
        <v>0</v>
      </c>
      <c r="E22" s="509"/>
      <c r="F22" s="649">
        <f t="shared" si="6"/>
        <v>0</v>
      </c>
      <c r="G22" s="650" t="e">
        <f t="shared" si="8"/>
        <v>#DIV/0!</v>
      </c>
      <c r="H22" s="509"/>
      <c r="I22" s="588">
        <f t="shared" si="7"/>
        <v>0</v>
      </c>
    </row>
    <row r="23" spans="1:9" hidden="1">
      <c r="A23" s="703"/>
      <c r="B23" s="703"/>
      <c r="C23" s="646">
        <f t="shared" si="4"/>
        <v>0</v>
      </c>
      <c r="D23" s="648">
        <f t="shared" si="5"/>
        <v>0</v>
      </c>
      <c r="E23" s="509"/>
      <c r="F23" s="649">
        <f t="shared" si="6"/>
        <v>0</v>
      </c>
      <c r="G23" s="650" t="e">
        <f t="shared" si="8"/>
        <v>#DIV/0!</v>
      </c>
      <c r="H23" s="509"/>
      <c r="I23" s="588">
        <f t="shared" si="7"/>
        <v>0</v>
      </c>
    </row>
    <row r="24" spans="1:9" hidden="1">
      <c r="A24" s="703"/>
      <c r="B24" s="703"/>
      <c r="C24" s="646">
        <f t="shared" si="4"/>
        <v>0</v>
      </c>
      <c r="D24" s="648">
        <f t="shared" si="5"/>
        <v>0</v>
      </c>
      <c r="E24" s="509"/>
      <c r="F24" s="649">
        <f t="shared" si="6"/>
        <v>0</v>
      </c>
      <c r="G24" s="650" t="e">
        <f t="shared" si="8"/>
        <v>#DIV/0!</v>
      </c>
      <c r="H24" s="509"/>
      <c r="I24" s="588">
        <f t="shared" si="7"/>
        <v>0</v>
      </c>
    </row>
    <row r="25" spans="1:9" hidden="1">
      <c r="A25" s="703"/>
      <c r="B25" s="703"/>
      <c r="C25" s="646">
        <f t="shared" si="4"/>
        <v>0</v>
      </c>
      <c r="D25" s="648">
        <f t="shared" si="5"/>
        <v>0</v>
      </c>
      <c r="E25" s="509"/>
      <c r="F25" s="649">
        <f t="shared" si="6"/>
        <v>0</v>
      </c>
      <c r="G25" s="650" t="e">
        <f t="shared" si="8"/>
        <v>#DIV/0!</v>
      </c>
      <c r="H25" s="509"/>
      <c r="I25" s="588">
        <f t="shared" si="7"/>
        <v>0</v>
      </c>
    </row>
    <row r="26" spans="1:9" hidden="1">
      <c r="A26" s="703"/>
      <c r="B26" s="703"/>
      <c r="C26" s="646">
        <f t="shared" si="4"/>
        <v>0</v>
      </c>
      <c r="D26" s="648">
        <f t="shared" si="5"/>
        <v>0</v>
      </c>
      <c r="E26" s="509"/>
      <c r="F26" s="649">
        <f t="shared" si="6"/>
        <v>0</v>
      </c>
      <c r="G26" s="650" t="e">
        <f t="shared" si="8"/>
        <v>#DIV/0!</v>
      </c>
      <c r="H26" s="509"/>
      <c r="I26" s="588">
        <f t="shared" si="7"/>
        <v>0</v>
      </c>
    </row>
    <row r="27" spans="1:9" hidden="1">
      <c r="A27" s="703"/>
      <c r="B27" s="703"/>
      <c r="C27" s="646">
        <f t="shared" si="4"/>
        <v>0</v>
      </c>
      <c r="D27" s="648">
        <f t="shared" si="5"/>
        <v>0</v>
      </c>
      <c r="E27" s="509"/>
      <c r="F27" s="649">
        <f t="shared" si="6"/>
        <v>0</v>
      </c>
      <c r="G27" s="650" t="e">
        <f t="shared" si="8"/>
        <v>#DIV/0!</v>
      </c>
      <c r="H27" s="509"/>
      <c r="I27" s="588">
        <f t="shared" si="7"/>
        <v>0</v>
      </c>
    </row>
    <row r="28" spans="1:9" hidden="1">
      <c r="A28" s="703"/>
      <c r="B28" s="703"/>
      <c r="C28" s="646">
        <f t="shared" si="4"/>
        <v>0</v>
      </c>
      <c r="D28" s="648">
        <f t="shared" si="5"/>
        <v>0</v>
      </c>
      <c r="E28" s="509"/>
      <c r="F28" s="649">
        <f t="shared" si="6"/>
        <v>0</v>
      </c>
      <c r="G28" s="650" t="e">
        <f t="shared" si="8"/>
        <v>#DIV/0!</v>
      </c>
      <c r="H28" s="509"/>
      <c r="I28" s="588">
        <f t="shared" si="7"/>
        <v>0</v>
      </c>
    </row>
    <row r="29" spans="1:9" hidden="1">
      <c r="A29" s="703"/>
      <c r="B29" s="703"/>
      <c r="C29" s="646">
        <f t="shared" si="4"/>
        <v>0</v>
      </c>
      <c r="D29" s="648">
        <f t="shared" si="5"/>
        <v>0</v>
      </c>
      <c r="E29" s="509"/>
      <c r="F29" s="649">
        <f t="shared" si="6"/>
        <v>0</v>
      </c>
      <c r="G29" s="650" t="e">
        <f t="shared" si="8"/>
        <v>#DIV/0!</v>
      </c>
      <c r="H29" s="510"/>
      <c r="I29" s="588">
        <f t="shared" si="7"/>
        <v>0</v>
      </c>
    </row>
    <row r="30" spans="1:9" hidden="1">
      <c r="A30" s="703"/>
      <c r="B30" s="703"/>
      <c r="C30" s="648">
        <f>SUM(C18:C29)</f>
        <v>0</v>
      </c>
      <c r="D30" s="648">
        <f>SUM(D18:D29)</f>
        <v>0</v>
      </c>
      <c r="E30" s="648">
        <f>SUM(E18:E29)</f>
        <v>0</v>
      </c>
      <c r="F30" s="649">
        <f>SUM(F18:F29)</f>
        <v>0</v>
      </c>
      <c r="G30" s="651" t="e">
        <f>F30*100/E30</f>
        <v>#DIV/0!</v>
      </c>
      <c r="H30" s="648">
        <f>SUM(H18:H29)</f>
        <v>0</v>
      </c>
      <c r="I30" s="588">
        <f t="shared" si="7"/>
        <v>0</v>
      </c>
    </row>
    <row r="31" spans="1:9" hidden="1">
      <c r="A31" s="482"/>
      <c r="B31" s="482"/>
      <c r="C31" s="482"/>
      <c r="D31" s="482"/>
      <c r="E31" s="482"/>
      <c r="F31" s="336" t="s">
        <v>2204</v>
      </c>
      <c r="G31" s="482"/>
      <c r="H31" s="508" t="s">
        <v>2208</v>
      </c>
      <c r="I31" s="588" t="s">
        <v>2206</v>
      </c>
    </row>
    <row r="32" spans="1:9" hidden="1">
      <c r="A32" s="703" t="s">
        <v>2209</v>
      </c>
      <c r="B32" s="703"/>
      <c r="C32" s="646">
        <f>E47</f>
        <v>0</v>
      </c>
      <c r="D32" s="648">
        <f>E32-C32</f>
        <v>0</v>
      </c>
      <c r="E32" s="509"/>
      <c r="F32" s="649">
        <f>H32-F47-F61</f>
        <v>0</v>
      </c>
      <c r="G32" s="650" t="e">
        <f>F32*100/E32</f>
        <v>#DIV/0!</v>
      </c>
      <c r="H32" s="509"/>
      <c r="I32" s="588">
        <f>H32-F47-F61</f>
        <v>0</v>
      </c>
    </row>
    <row r="33" spans="1:9" hidden="1">
      <c r="A33" s="703"/>
      <c r="B33" s="703"/>
      <c r="C33" s="646">
        <f t="shared" ref="C33:C43" si="9">E48</f>
        <v>0</v>
      </c>
      <c r="D33" s="648">
        <f t="shared" ref="D33:D43" si="10">E33-C33</f>
        <v>0</v>
      </c>
      <c r="E33" s="509"/>
      <c r="F33" s="649">
        <f t="shared" ref="F33:F43" si="11">H33-F48-F62</f>
        <v>0</v>
      </c>
      <c r="G33" s="650" t="e">
        <f>F33*100/E33</f>
        <v>#DIV/0!</v>
      </c>
      <c r="H33" s="509"/>
      <c r="I33" s="588">
        <f t="shared" ref="I33:I44" si="12">H33-F48-F62</f>
        <v>0</v>
      </c>
    </row>
    <row r="34" spans="1:9" hidden="1">
      <c r="A34" s="703"/>
      <c r="B34" s="703"/>
      <c r="C34" s="646">
        <f t="shared" si="9"/>
        <v>0</v>
      </c>
      <c r="D34" s="648">
        <f t="shared" si="10"/>
        <v>0</v>
      </c>
      <c r="E34" s="509"/>
      <c r="F34" s="649">
        <f t="shared" si="11"/>
        <v>0</v>
      </c>
      <c r="G34" s="650" t="e">
        <f t="shared" ref="G34:G43" si="13">F34*100/E34</f>
        <v>#DIV/0!</v>
      </c>
      <c r="H34" s="509"/>
      <c r="I34" s="588">
        <f t="shared" si="12"/>
        <v>0</v>
      </c>
    </row>
    <row r="35" spans="1:9" hidden="1">
      <c r="A35" s="703"/>
      <c r="B35" s="703"/>
      <c r="C35" s="646">
        <f t="shared" si="9"/>
        <v>0</v>
      </c>
      <c r="D35" s="648">
        <f t="shared" si="10"/>
        <v>0</v>
      </c>
      <c r="E35" s="509"/>
      <c r="F35" s="649">
        <f t="shared" si="11"/>
        <v>0</v>
      </c>
      <c r="G35" s="650" t="e">
        <f t="shared" si="13"/>
        <v>#DIV/0!</v>
      </c>
      <c r="H35" s="509"/>
      <c r="I35" s="588">
        <f t="shared" si="12"/>
        <v>0</v>
      </c>
    </row>
    <row r="36" spans="1:9" hidden="1">
      <c r="A36" s="703"/>
      <c r="B36" s="703"/>
      <c r="C36" s="646">
        <f t="shared" si="9"/>
        <v>0</v>
      </c>
      <c r="D36" s="648">
        <f t="shared" si="10"/>
        <v>0</v>
      </c>
      <c r="E36" s="509"/>
      <c r="F36" s="649">
        <f t="shared" si="11"/>
        <v>0</v>
      </c>
      <c r="G36" s="650" t="e">
        <f t="shared" si="13"/>
        <v>#DIV/0!</v>
      </c>
      <c r="H36" s="509"/>
      <c r="I36" s="588">
        <f t="shared" si="12"/>
        <v>0</v>
      </c>
    </row>
    <row r="37" spans="1:9" hidden="1">
      <c r="A37" s="703"/>
      <c r="B37" s="703"/>
      <c r="C37" s="646">
        <f t="shared" si="9"/>
        <v>0</v>
      </c>
      <c r="D37" s="648">
        <f t="shared" si="10"/>
        <v>0</v>
      </c>
      <c r="E37" s="509"/>
      <c r="F37" s="649">
        <f t="shared" si="11"/>
        <v>0</v>
      </c>
      <c r="G37" s="650" t="e">
        <f t="shared" si="13"/>
        <v>#DIV/0!</v>
      </c>
      <c r="H37" s="509"/>
      <c r="I37" s="588">
        <f t="shared" si="12"/>
        <v>0</v>
      </c>
    </row>
    <row r="38" spans="1:9" hidden="1">
      <c r="A38" s="703"/>
      <c r="B38" s="703"/>
      <c r="C38" s="646">
        <f t="shared" si="9"/>
        <v>0</v>
      </c>
      <c r="D38" s="648">
        <f t="shared" si="10"/>
        <v>0</v>
      </c>
      <c r="E38" s="509"/>
      <c r="F38" s="649">
        <f t="shared" si="11"/>
        <v>0</v>
      </c>
      <c r="G38" s="650" t="e">
        <f t="shared" si="13"/>
        <v>#DIV/0!</v>
      </c>
      <c r="H38" s="509"/>
      <c r="I38" s="588">
        <f t="shared" si="12"/>
        <v>0</v>
      </c>
    </row>
    <row r="39" spans="1:9" hidden="1">
      <c r="A39" s="703"/>
      <c r="B39" s="703"/>
      <c r="C39" s="646">
        <f t="shared" si="9"/>
        <v>0</v>
      </c>
      <c r="D39" s="648">
        <f t="shared" si="10"/>
        <v>0</v>
      </c>
      <c r="E39" s="509"/>
      <c r="F39" s="649">
        <f t="shared" si="11"/>
        <v>0</v>
      </c>
      <c r="G39" s="650" t="e">
        <f t="shared" si="13"/>
        <v>#DIV/0!</v>
      </c>
      <c r="H39" s="509"/>
      <c r="I39" s="588">
        <f t="shared" si="12"/>
        <v>0</v>
      </c>
    </row>
    <row r="40" spans="1:9" hidden="1">
      <c r="A40" s="703"/>
      <c r="B40" s="703"/>
      <c r="C40" s="646">
        <f t="shared" si="9"/>
        <v>0</v>
      </c>
      <c r="D40" s="648">
        <f t="shared" si="10"/>
        <v>0</v>
      </c>
      <c r="E40" s="509"/>
      <c r="F40" s="649">
        <f t="shared" si="11"/>
        <v>0</v>
      </c>
      <c r="G40" s="650" t="e">
        <f t="shared" si="13"/>
        <v>#DIV/0!</v>
      </c>
      <c r="H40" s="509"/>
      <c r="I40" s="588">
        <f t="shared" si="12"/>
        <v>0</v>
      </c>
    </row>
    <row r="41" spans="1:9" hidden="1">
      <c r="A41" s="703"/>
      <c r="B41" s="703"/>
      <c r="C41" s="646">
        <f t="shared" si="9"/>
        <v>0</v>
      </c>
      <c r="D41" s="648">
        <f t="shared" si="10"/>
        <v>0</v>
      </c>
      <c r="E41" s="509"/>
      <c r="F41" s="649">
        <f t="shared" si="11"/>
        <v>0</v>
      </c>
      <c r="G41" s="650" t="e">
        <f t="shared" si="13"/>
        <v>#DIV/0!</v>
      </c>
      <c r="H41" s="509"/>
      <c r="I41" s="588">
        <f t="shared" si="12"/>
        <v>0</v>
      </c>
    </row>
    <row r="42" spans="1:9" hidden="1">
      <c r="A42" s="703"/>
      <c r="B42" s="703"/>
      <c r="C42" s="646">
        <f t="shared" si="9"/>
        <v>0</v>
      </c>
      <c r="D42" s="648">
        <f t="shared" si="10"/>
        <v>0</v>
      </c>
      <c r="E42" s="509"/>
      <c r="F42" s="649">
        <f t="shared" si="11"/>
        <v>0</v>
      </c>
      <c r="G42" s="650" t="e">
        <f t="shared" si="13"/>
        <v>#DIV/0!</v>
      </c>
      <c r="H42" s="509"/>
      <c r="I42" s="588">
        <f t="shared" si="12"/>
        <v>0</v>
      </c>
    </row>
    <row r="43" spans="1:9" hidden="1">
      <c r="A43" s="703"/>
      <c r="B43" s="703"/>
      <c r="C43" s="646">
        <f t="shared" si="9"/>
        <v>0</v>
      </c>
      <c r="D43" s="648">
        <f t="shared" si="10"/>
        <v>0</v>
      </c>
      <c r="E43" s="509"/>
      <c r="F43" s="649">
        <f t="shared" si="11"/>
        <v>0</v>
      </c>
      <c r="G43" s="650" t="e">
        <f t="shared" si="13"/>
        <v>#DIV/0!</v>
      </c>
      <c r="H43" s="510"/>
      <c r="I43" s="588">
        <f t="shared" si="12"/>
        <v>0</v>
      </c>
    </row>
    <row r="44" spans="1:9" hidden="1">
      <c r="A44" s="703"/>
      <c r="B44" s="703"/>
      <c r="C44" s="648">
        <f>SUM(C32:C43)</f>
        <v>0</v>
      </c>
      <c r="D44" s="648">
        <f>SUM(D32:D43)</f>
        <v>0</v>
      </c>
      <c r="E44" s="648">
        <f>SUM(E32:E43)</f>
        <v>0</v>
      </c>
      <c r="F44" s="648">
        <f>SUM(F32:F43)</f>
        <v>0</v>
      </c>
      <c r="G44" s="651" t="e">
        <f>F44*100/E44</f>
        <v>#DIV/0!</v>
      </c>
      <c r="H44" s="648">
        <f>SUM(H32:H43)</f>
        <v>0</v>
      </c>
      <c r="I44" s="588">
        <f t="shared" si="12"/>
        <v>0</v>
      </c>
    </row>
    <row r="45" spans="1:9" hidden="1">
      <c r="A45" s="482"/>
      <c r="B45" s="482"/>
      <c r="C45" s="482"/>
      <c r="D45" s="482"/>
      <c r="E45" s="482"/>
      <c r="F45" s="482"/>
      <c r="G45" s="482"/>
      <c r="H45" s="482"/>
      <c r="I45" s="482"/>
    </row>
    <row r="46" spans="1:9" hidden="1">
      <c r="A46" s="482"/>
      <c r="B46" s="482"/>
      <c r="C46" s="482"/>
      <c r="D46" s="482"/>
      <c r="E46" s="482"/>
      <c r="F46" s="482"/>
      <c r="G46" s="482"/>
      <c r="H46" s="508" t="s">
        <v>2210</v>
      </c>
      <c r="I46" s="482"/>
    </row>
    <row r="47" spans="1:9" hidden="1">
      <c r="A47" s="703" t="s">
        <v>2211</v>
      </c>
      <c r="B47" s="703"/>
      <c r="C47" s="645">
        <f>E61</f>
        <v>17869</v>
      </c>
      <c r="D47" s="646">
        <f>E47-C47</f>
        <v>-17869</v>
      </c>
      <c r="E47" s="509"/>
      <c r="F47" s="646">
        <f t="shared" ref="F47:F58" si="14">H47-F61</f>
        <v>-119</v>
      </c>
      <c r="G47" s="647" t="e">
        <f>F47*100/E47</f>
        <v>#DIV/0!</v>
      </c>
      <c r="H47" s="509"/>
      <c r="I47" s="482">
        <f>H47-F61</f>
        <v>-119</v>
      </c>
    </row>
    <row r="48" spans="1:9" hidden="1">
      <c r="A48" s="703"/>
      <c r="B48" s="703"/>
      <c r="C48" s="645">
        <f t="shared" ref="C48:C58" si="15">E62</f>
        <v>197886</v>
      </c>
      <c r="D48" s="646">
        <f t="shared" ref="D48:D58" si="16">E48-C48</f>
        <v>-197886</v>
      </c>
      <c r="E48" s="509"/>
      <c r="F48" s="646">
        <f t="shared" si="14"/>
        <v>-2858</v>
      </c>
      <c r="G48" s="647" t="e">
        <f>F48*100/E48</f>
        <v>#DIV/0!</v>
      </c>
      <c r="H48" s="509"/>
      <c r="I48" s="482">
        <f t="shared" ref="I48:I59" si="17">H48-F62</f>
        <v>-2858</v>
      </c>
    </row>
    <row r="49" spans="1:9" hidden="1">
      <c r="A49" s="703"/>
      <c r="B49" s="703"/>
      <c r="C49" s="645">
        <f t="shared" si="15"/>
        <v>74345</v>
      </c>
      <c r="D49" s="646">
        <f t="shared" si="16"/>
        <v>-74345</v>
      </c>
      <c r="E49" s="509"/>
      <c r="F49" s="646">
        <f t="shared" si="14"/>
        <v>-1560</v>
      </c>
      <c r="G49" s="647" t="e">
        <f t="shared" ref="G49:G58" si="18">F49*100/E49</f>
        <v>#DIV/0!</v>
      </c>
      <c r="H49" s="509"/>
      <c r="I49" s="482">
        <f t="shared" si="17"/>
        <v>-1560</v>
      </c>
    </row>
    <row r="50" spans="1:9" hidden="1">
      <c r="A50" s="703"/>
      <c r="B50" s="703"/>
      <c r="C50" s="645">
        <f t="shared" si="15"/>
        <v>85427</v>
      </c>
      <c r="D50" s="646">
        <f t="shared" si="16"/>
        <v>-85427</v>
      </c>
      <c r="E50" s="509"/>
      <c r="F50" s="646">
        <f t="shared" si="14"/>
        <v>-1554</v>
      </c>
      <c r="G50" s="647" t="e">
        <f t="shared" si="18"/>
        <v>#DIV/0!</v>
      </c>
      <c r="H50" s="509"/>
      <c r="I50" s="482">
        <f t="shared" si="17"/>
        <v>-1554</v>
      </c>
    </row>
    <row r="51" spans="1:9" hidden="1">
      <c r="A51" s="703"/>
      <c r="B51" s="703"/>
      <c r="C51" s="645">
        <f t="shared" si="15"/>
        <v>184557</v>
      </c>
      <c r="D51" s="646">
        <f t="shared" si="16"/>
        <v>-184557</v>
      </c>
      <c r="E51" s="509"/>
      <c r="F51" s="646">
        <f t="shared" si="14"/>
        <v>-3715</v>
      </c>
      <c r="G51" s="647" t="e">
        <f t="shared" si="18"/>
        <v>#DIV/0!</v>
      </c>
      <c r="H51" s="509"/>
      <c r="I51" s="482">
        <f t="shared" si="17"/>
        <v>-3715</v>
      </c>
    </row>
    <row r="52" spans="1:9" hidden="1">
      <c r="A52" s="703"/>
      <c r="B52" s="703"/>
      <c r="C52" s="645">
        <f t="shared" si="15"/>
        <v>59559</v>
      </c>
      <c r="D52" s="646">
        <f t="shared" si="16"/>
        <v>-59559</v>
      </c>
      <c r="E52" s="509"/>
      <c r="F52" s="646">
        <f t="shared" si="14"/>
        <v>-1061</v>
      </c>
      <c r="G52" s="647" t="e">
        <f t="shared" si="18"/>
        <v>#DIV/0!</v>
      </c>
      <c r="H52" s="509"/>
      <c r="I52" s="482">
        <f t="shared" si="17"/>
        <v>-1061</v>
      </c>
    </row>
    <row r="53" spans="1:9" hidden="1">
      <c r="A53" s="703"/>
      <c r="B53" s="703"/>
      <c r="C53" s="645">
        <f t="shared" si="15"/>
        <v>36906</v>
      </c>
      <c r="D53" s="646">
        <f t="shared" si="16"/>
        <v>-36906</v>
      </c>
      <c r="E53" s="509"/>
      <c r="F53" s="646">
        <f t="shared" si="14"/>
        <v>-763</v>
      </c>
      <c r="G53" s="647" t="e">
        <f t="shared" si="18"/>
        <v>#DIV/0!</v>
      </c>
      <c r="H53" s="509"/>
      <c r="I53" s="482">
        <f t="shared" si="17"/>
        <v>-763</v>
      </c>
    </row>
    <row r="54" spans="1:9" hidden="1">
      <c r="A54" s="703"/>
      <c r="B54" s="703"/>
      <c r="C54" s="645">
        <f t="shared" si="15"/>
        <v>96271</v>
      </c>
      <c r="D54" s="646">
        <f t="shared" si="16"/>
        <v>-96271</v>
      </c>
      <c r="E54" s="509"/>
      <c r="F54" s="646">
        <f t="shared" si="14"/>
        <v>-1902</v>
      </c>
      <c r="G54" s="647" t="e">
        <f t="shared" si="18"/>
        <v>#DIV/0!</v>
      </c>
      <c r="H54" s="509"/>
      <c r="I54" s="482">
        <f t="shared" si="17"/>
        <v>-1902</v>
      </c>
    </row>
    <row r="55" spans="1:9" hidden="1">
      <c r="A55" s="703"/>
      <c r="B55" s="703"/>
      <c r="C55" s="645">
        <f t="shared" si="15"/>
        <v>110794</v>
      </c>
      <c r="D55" s="646">
        <f t="shared" si="16"/>
        <v>-110794</v>
      </c>
      <c r="E55" s="509"/>
      <c r="F55" s="646">
        <f t="shared" si="14"/>
        <v>-1891</v>
      </c>
      <c r="G55" s="647" t="e">
        <f t="shared" si="18"/>
        <v>#DIV/0!</v>
      </c>
      <c r="H55" s="509"/>
      <c r="I55" s="482">
        <f t="shared" si="17"/>
        <v>-1891</v>
      </c>
    </row>
    <row r="56" spans="1:9" hidden="1">
      <c r="A56" s="703"/>
      <c r="B56" s="703"/>
      <c r="C56" s="645">
        <f t="shared" si="15"/>
        <v>67632</v>
      </c>
      <c r="D56" s="646">
        <f t="shared" si="16"/>
        <v>-67632</v>
      </c>
      <c r="E56" s="509"/>
      <c r="F56" s="646">
        <f t="shared" si="14"/>
        <v>-965</v>
      </c>
      <c r="G56" s="647" t="e">
        <f t="shared" si="18"/>
        <v>#DIV/0!</v>
      </c>
      <c r="H56" s="509"/>
      <c r="I56" s="482">
        <f t="shared" si="17"/>
        <v>-965</v>
      </c>
    </row>
    <row r="57" spans="1:9" hidden="1">
      <c r="A57" s="703"/>
      <c r="B57" s="703"/>
      <c r="C57" s="645">
        <f t="shared" si="15"/>
        <v>164540</v>
      </c>
      <c r="D57" s="646">
        <f t="shared" si="16"/>
        <v>-164540</v>
      </c>
      <c r="E57" s="509"/>
      <c r="F57" s="646">
        <f t="shared" si="14"/>
        <v>-4359</v>
      </c>
      <c r="G57" s="647" t="e">
        <f t="shared" si="18"/>
        <v>#DIV/0!</v>
      </c>
      <c r="H57" s="509"/>
      <c r="I57" s="482">
        <f t="shared" si="17"/>
        <v>-4359</v>
      </c>
    </row>
    <row r="58" spans="1:9" hidden="1">
      <c r="A58" s="703"/>
      <c r="B58" s="703"/>
      <c r="C58" s="645">
        <f t="shared" si="15"/>
        <v>89114</v>
      </c>
      <c r="D58" s="646">
        <f t="shared" si="16"/>
        <v>-89114</v>
      </c>
      <c r="E58" s="509"/>
      <c r="F58" s="646">
        <f t="shared" si="14"/>
        <v>-1900</v>
      </c>
      <c r="G58" s="647" t="e">
        <f t="shared" si="18"/>
        <v>#DIV/0!</v>
      </c>
      <c r="H58" s="509"/>
      <c r="I58" s="482">
        <f t="shared" si="17"/>
        <v>-1900</v>
      </c>
    </row>
    <row r="59" spans="1:9" hidden="1">
      <c r="A59" s="703"/>
      <c r="B59" s="703"/>
      <c r="C59" s="646">
        <f>SUM(C47:C58)</f>
        <v>1184900</v>
      </c>
      <c r="D59" s="646">
        <f>SUM(D47:D58)</f>
        <v>-1184900</v>
      </c>
      <c r="E59" s="646">
        <f>SUM(E47:E58)</f>
        <v>0</v>
      </c>
      <c r="F59" s="646">
        <f>SUM(F47:F58)</f>
        <v>-22647</v>
      </c>
      <c r="G59" s="647" t="e">
        <f>F59*100/E59</f>
        <v>#DIV/0!</v>
      </c>
      <c r="H59" s="646">
        <f>SUM(H47:H58)</f>
        <v>0</v>
      </c>
      <c r="I59" s="482">
        <f t="shared" si="17"/>
        <v>-22647</v>
      </c>
    </row>
    <row r="60" spans="1:9" hidden="1">
      <c r="A60" s="482"/>
      <c r="B60" s="482"/>
      <c r="C60" s="482"/>
      <c r="D60" s="482"/>
      <c r="E60" s="482"/>
      <c r="F60" s="482"/>
      <c r="G60" s="482"/>
      <c r="H60" s="482"/>
      <c r="I60" s="482"/>
    </row>
    <row r="61" spans="1:9" hidden="1">
      <c r="A61" s="703" t="s">
        <v>2212</v>
      </c>
      <c r="B61" s="703"/>
      <c r="C61" s="512">
        <v>17752</v>
      </c>
      <c r="D61" s="643">
        <f>E61-C61</f>
        <v>117</v>
      </c>
      <c r="E61" s="512">
        <v>17869</v>
      </c>
      <c r="F61" s="511">
        <v>119</v>
      </c>
      <c r="G61" s="644">
        <f>F61*100/E61</f>
        <v>0.66595780401813198</v>
      </c>
      <c r="H61" s="482"/>
      <c r="I61" s="482"/>
    </row>
    <row r="62" spans="1:9" hidden="1">
      <c r="A62" s="703"/>
      <c r="B62" s="703"/>
      <c r="C62" s="512">
        <v>196784</v>
      </c>
      <c r="D62" s="643">
        <f t="shared" ref="D62:D72" si="19">E62-C62</f>
        <v>1102</v>
      </c>
      <c r="E62" s="512">
        <v>197886</v>
      </c>
      <c r="F62" s="511">
        <v>2858</v>
      </c>
      <c r="G62" s="644">
        <f>F62*100/E62</f>
        <v>1.4442658904621852</v>
      </c>
      <c r="H62" s="482"/>
      <c r="I62" s="482"/>
    </row>
    <row r="63" spans="1:9" hidden="1">
      <c r="A63" s="703"/>
      <c r="B63" s="703"/>
      <c r="C63" s="512">
        <v>73498</v>
      </c>
      <c r="D63" s="643">
        <f t="shared" si="19"/>
        <v>847</v>
      </c>
      <c r="E63" s="512">
        <v>74345</v>
      </c>
      <c r="F63" s="511">
        <v>1560</v>
      </c>
      <c r="G63" s="644">
        <f t="shared" ref="G63:G72" si="20">F63*100/E63</f>
        <v>2.0983253749411528</v>
      </c>
      <c r="H63" s="482"/>
      <c r="I63" s="482"/>
    </row>
    <row r="64" spans="1:9" hidden="1">
      <c r="A64" s="703"/>
      <c r="B64" s="703"/>
      <c r="C64" s="512">
        <v>85220</v>
      </c>
      <c r="D64" s="643">
        <f t="shared" si="19"/>
        <v>207</v>
      </c>
      <c r="E64" s="512">
        <v>85427</v>
      </c>
      <c r="F64" s="511">
        <v>1554</v>
      </c>
      <c r="G64" s="644">
        <f t="shared" si="20"/>
        <v>1.8190970068011285</v>
      </c>
      <c r="H64" s="482"/>
      <c r="I64" s="482"/>
    </row>
    <row r="65" spans="1:9" hidden="1">
      <c r="A65" s="703"/>
      <c r="B65" s="703"/>
      <c r="C65" s="512">
        <v>181599</v>
      </c>
      <c r="D65" s="643">
        <f t="shared" si="19"/>
        <v>2958</v>
      </c>
      <c r="E65" s="512">
        <v>184557</v>
      </c>
      <c r="F65" s="511">
        <v>3715</v>
      </c>
      <c r="G65" s="644">
        <f t="shared" si="20"/>
        <v>2.0129282552273824</v>
      </c>
      <c r="H65" s="482"/>
      <c r="I65" s="482"/>
    </row>
    <row r="66" spans="1:9" hidden="1">
      <c r="A66" s="703"/>
      <c r="B66" s="703"/>
      <c r="C66" s="512">
        <v>59006</v>
      </c>
      <c r="D66" s="643">
        <f t="shared" si="19"/>
        <v>553</v>
      </c>
      <c r="E66" s="512">
        <v>59559</v>
      </c>
      <c r="F66" s="511">
        <v>1061</v>
      </c>
      <c r="G66" s="644">
        <f t="shared" si="20"/>
        <v>1.7814268204637418</v>
      </c>
      <c r="H66" s="482"/>
      <c r="I66" s="482"/>
    </row>
    <row r="67" spans="1:9" hidden="1">
      <c r="A67" s="703"/>
      <c r="B67" s="703"/>
      <c r="C67" s="512">
        <v>36617</v>
      </c>
      <c r="D67" s="643">
        <f t="shared" si="19"/>
        <v>289</v>
      </c>
      <c r="E67" s="512">
        <v>36906</v>
      </c>
      <c r="F67" s="511">
        <v>763</v>
      </c>
      <c r="G67" s="644">
        <f t="shared" si="20"/>
        <v>2.0674145125453856</v>
      </c>
      <c r="H67" s="482"/>
      <c r="I67" s="482"/>
    </row>
    <row r="68" spans="1:9" hidden="1">
      <c r="A68" s="703"/>
      <c r="B68" s="703"/>
      <c r="C68" s="512">
        <v>95443</v>
      </c>
      <c r="D68" s="643">
        <f t="shared" si="19"/>
        <v>828</v>
      </c>
      <c r="E68" s="512">
        <v>96271</v>
      </c>
      <c r="F68" s="511">
        <v>1902</v>
      </c>
      <c r="G68" s="644">
        <f t="shared" si="20"/>
        <v>1.9756728402114863</v>
      </c>
      <c r="H68" s="482"/>
      <c r="I68" s="482"/>
    </row>
    <row r="69" spans="1:9" hidden="1">
      <c r="A69" s="703"/>
      <c r="B69" s="703"/>
      <c r="C69" s="512">
        <v>110097</v>
      </c>
      <c r="D69" s="643">
        <f t="shared" si="19"/>
        <v>697</v>
      </c>
      <c r="E69" s="512">
        <v>110794</v>
      </c>
      <c r="F69" s="511">
        <v>1891</v>
      </c>
      <c r="G69" s="644">
        <f t="shared" si="20"/>
        <v>1.7067711247901511</v>
      </c>
      <c r="H69" s="482"/>
      <c r="I69" s="482"/>
    </row>
    <row r="70" spans="1:9" hidden="1">
      <c r="A70" s="703"/>
      <c r="B70" s="703"/>
      <c r="C70" s="512">
        <v>67248</v>
      </c>
      <c r="D70" s="643">
        <f t="shared" si="19"/>
        <v>384</v>
      </c>
      <c r="E70" s="512">
        <v>67632</v>
      </c>
      <c r="F70" s="511">
        <v>965</v>
      </c>
      <c r="G70" s="644">
        <f t="shared" si="20"/>
        <v>1.4268393659806009</v>
      </c>
      <c r="H70" s="482"/>
      <c r="I70" s="482"/>
    </row>
    <row r="71" spans="1:9" hidden="1">
      <c r="A71" s="703"/>
      <c r="B71" s="703"/>
      <c r="C71" s="512">
        <v>162267</v>
      </c>
      <c r="D71" s="643">
        <f t="shared" si="19"/>
        <v>2273</v>
      </c>
      <c r="E71" s="512">
        <v>164540</v>
      </c>
      <c r="F71" s="511">
        <v>4359</v>
      </c>
      <c r="G71" s="644">
        <f t="shared" si="20"/>
        <v>2.6492038410113041</v>
      </c>
      <c r="H71" s="482"/>
      <c r="I71" s="482"/>
    </row>
    <row r="72" spans="1:9" hidden="1">
      <c r="A72" s="703"/>
      <c r="B72" s="703"/>
      <c r="C72" s="512">
        <v>87848</v>
      </c>
      <c r="D72" s="643">
        <f t="shared" si="19"/>
        <v>1266</v>
      </c>
      <c r="E72" s="512">
        <v>89114</v>
      </c>
      <c r="F72" s="511">
        <v>1900</v>
      </c>
      <c r="G72" s="644">
        <f t="shared" si="20"/>
        <v>2.1321004555962024</v>
      </c>
      <c r="H72" s="482"/>
      <c r="I72" s="482"/>
    </row>
    <row r="73" spans="1:9" hidden="1">
      <c r="A73" s="703"/>
      <c r="B73" s="703"/>
      <c r="C73" s="643">
        <f>SUM(C61:C72)</f>
        <v>1173379</v>
      </c>
      <c r="D73" s="643">
        <f>SUM(D61:D72)</f>
        <v>11521</v>
      </c>
      <c r="E73" s="643">
        <f>SUM(E61:E72)</f>
        <v>1184900</v>
      </c>
      <c r="F73" s="643">
        <f>SUM(F61:F72)</f>
        <v>22647</v>
      </c>
      <c r="G73" s="644">
        <f>F73*100/E73</f>
        <v>1.9113005316904381</v>
      </c>
      <c r="H73" s="482"/>
      <c r="I73" s="482"/>
    </row>
  </sheetData>
  <mergeCells count="6">
    <mergeCell ref="A61:B73"/>
    <mergeCell ref="A1:G1"/>
    <mergeCell ref="A16:B16"/>
    <mergeCell ref="A18:B30"/>
    <mergeCell ref="A32:B44"/>
    <mergeCell ref="A47:B59"/>
  </mergeCells>
  <printOptions horizontalCentered="1" verticalCentered="1"/>
  <pageMargins left="0.11811023622047245" right="1.1811023622047245" top="0.11811023622047245" bottom="0.11811023622047245" header="0.11811023622047245" footer="0.11811023622047245"/>
  <pageSetup paperSize="9" scale="7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
  <sheetViews>
    <sheetView workbookViewId="0">
      <selection activeCell="G58" sqref="G58"/>
    </sheetView>
  </sheetViews>
  <sheetFormatPr defaultColWidth="9.140625" defaultRowHeight="12.75"/>
  <cols>
    <col min="1" max="2" width="5.42578125" style="273" customWidth="1"/>
    <col min="3" max="3" width="15.140625" style="273" customWidth="1"/>
    <col min="4" max="4" width="13" style="273" customWidth="1"/>
    <col min="5" max="6" width="11.42578125" style="273" customWidth="1"/>
    <col min="7" max="7" width="13.5703125" style="273" customWidth="1"/>
    <col min="8" max="16384" width="9.140625" style="273"/>
  </cols>
  <sheetData>
    <row r="1" spans="1:7" ht="55.5" customHeight="1">
      <c r="A1" s="708" t="s">
        <v>2034</v>
      </c>
      <c r="B1" s="708"/>
      <c r="C1" s="708"/>
      <c r="D1" s="708"/>
      <c r="E1" s="708"/>
      <c r="F1" s="708"/>
      <c r="G1" s="337" t="str">
        <f>'005'!H1</f>
        <v>YEAR 2024-25 (July-25 to Sept.-25)</v>
      </c>
    </row>
    <row r="2" spans="1:7" ht="63.75">
      <c r="A2" s="277" t="s">
        <v>806</v>
      </c>
      <c r="B2" s="278" t="s">
        <v>1956</v>
      </c>
      <c r="C2" s="279" t="s">
        <v>813</v>
      </c>
      <c r="D2" s="279" t="s">
        <v>814</v>
      </c>
      <c r="E2" s="279" t="s">
        <v>815</v>
      </c>
      <c r="F2" s="279" t="s">
        <v>398</v>
      </c>
      <c r="G2" s="279" t="s">
        <v>399</v>
      </c>
    </row>
    <row r="3" spans="1:7" ht="13.5">
      <c r="A3" s="280"/>
      <c r="B3" s="280"/>
      <c r="C3" s="276" t="s">
        <v>808</v>
      </c>
      <c r="D3" s="276" t="s">
        <v>809</v>
      </c>
      <c r="E3" s="276" t="s">
        <v>810</v>
      </c>
      <c r="F3" s="276" t="s">
        <v>811</v>
      </c>
      <c r="G3" s="281" t="s">
        <v>2035</v>
      </c>
    </row>
    <row r="4" spans="1:7">
      <c r="A4" s="280"/>
      <c r="B4" s="280">
        <v>1</v>
      </c>
      <c r="C4" s="707" t="s">
        <v>256</v>
      </c>
      <c r="D4" s="707"/>
      <c r="E4" s="707"/>
      <c r="F4" s="707"/>
      <c r="G4" s="707"/>
    </row>
    <row r="5" spans="1:7">
      <c r="A5" s="280"/>
      <c r="B5" s="280">
        <v>2</v>
      </c>
      <c r="C5" s="707" t="s">
        <v>256</v>
      </c>
      <c r="D5" s="707"/>
      <c r="E5" s="707"/>
      <c r="F5" s="707"/>
      <c r="G5" s="707"/>
    </row>
    <row r="6" spans="1:7">
      <c r="A6" s="280"/>
      <c r="B6" s="280">
        <v>3</v>
      </c>
      <c r="C6" s="707" t="s">
        <v>256</v>
      </c>
      <c r="D6" s="707"/>
      <c r="E6" s="707"/>
      <c r="F6" s="707"/>
      <c r="G6" s="707"/>
    </row>
    <row r="7" spans="1:7">
      <c r="A7" s="280"/>
      <c r="B7" s="280">
        <v>4</v>
      </c>
      <c r="C7" s="707" t="s">
        <v>256</v>
      </c>
      <c r="D7" s="707"/>
      <c r="E7" s="707"/>
      <c r="F7" s="707"/>
      <c r="G7" s="707"/>
    </row>
  </sheetData>
  <mergeCells count="5">
    <mergeCell ref="C4:G4"/>
    <mergeCell ref="C5:G5"/>
    <mergeCell ref="C6:G6"/>
    <mergeCell ref="C7:G7"/>
    <mergeCell ref="A1:F1"/>
  </mergeCells>
  <phoneticPr fontId="22" type="noConversion"/>
  <printOptions horizontalCentered="1" verticalCentered="1"/>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zoomScaleNormal="100" zoomScaleSheetLayoutView="100" workbookViewId="0">
      <selection activeCell="G58" sqref="G58"/>
    </sheetView>
  </sheetViews>
  <sheetFormatPr defaultColWidth="9.140625" defaultRowHeight="12.75"/>
  <cols>
    <col min="1" max="1" width="6.140625" style="360" customWidth="1"/>
    <col min="2" max="2" width="10.7109375" style="360" bestFit="1" customWidth="1"/>
    <col min="3" max="3" width="17" style="360" customWidth="1"/>
    <col min="4" max="4" width="14.85546875" style="360" customWidth="1"/>
    <col min="5" max="5" width="22.7109375" style="360" customWidth="1"/>
    <col min="6" max="6" width="19.42578125" style="360" customWidth="1"/>
    <col min="7" max="7" width="24.85546875" style="360" customWidth="1"/>
    <col min="8" max="8" width="14.85546875" style="360" bestFit="1" customWidth="1"/>
    <col min="9" max="9" width="32.7109375" style="360" customWidth="1"/>
    <col min="10" max="10" width="17" style="360" customWidth="1"/>
    <col min="11" max="11" width="10.85546875" style="360" bestFit="1" customWidth="1"/>
    <col min="12" max="12" width="9.140625" style="360"/>
    <col min="13" max="13" width="13.42578125" style="360" customWidth="1"/>
    <col min="14" max="14" width="12.28515625" style="360" customWidth="1"/>
    <col min="15" max="15" width="11.85546875" style="360" bestFit="1" customWidth="1"/>
    <col min="16" max="16384" width="9.140625" style="360"/>
  </cols>
  <sheetData>
    <row r="1" spans="1:10" ht="26.25">
      <c r="A1" s="712" t="s">
        <v>2042</v>
      </c>
      <c r="B1" s="713"/>
      <c r="C1" s="713"/>
      <c r="D1" s="713"/>
      <c r="E1" s="713"/>
      <c r="F1" s="713"/>
      <c r="G1" s="713"/>
      <c r="H1" s="713"/>
      <c r="I1" s="713"/>
      <c r="J1" s="713"/>
    </row>
    <row r="2" spans="1:10" ht="15">
      <c r="A2" s="714" t="s">
        <v>2253</v>
      </c>
      <c r="B2" s="715"/>
      <c r="C2" s="715"/>
      <c r="D2" s="715"/>
      <c r="E2" s="715"/>
      <c r="F2" s="715"/>
      <c r="G2" s="715"/>
      <c r="H2" s="715"/>
      <c r="I2" s="715"/>
      <c r="J2" s="715"/>
    </row>
    <row r="3" spans="1:10" s="361" customFormat="1" ht="16.5" thickBot="1">
      <c r="A3" s="716" t="s">
        <v>2187</v>
      </c>
      <c r="B3" s="717"/>
      <c r="C3" s="717"/>
      <c r="D3" s="717"/>
      <c r="E3" s="717"/>
      <c r="F3" s="717"/>
      <c r="G3" s="717"/>
      <c r="H3" s="717"/>
      <c r="I3" s="717"/>
      <c r="J3" s="717"/>
    </row>
    <row r="4" spans="1:10" s="361" customFormat="1" ht="114.75">
      <c r="A4" s="474" t="s">
        <v>1762</v>
      </c>
      <c r="B4" s="475" t="s">
        <v>1717</v>
      </c>
      <c r="C4" s="476" t="s">
        <v>2088</v>
      </c>
      <c r="D4" s="476" t="s">
        <v>2089</v>
      </c>
      <c r="E4" s="476" t="s">
        <v>2090</v>
      </c>
      <c r="F4" s="477" t="s">
        <v>2091</v>
      </c>
      <c r="G4" s="478" t="s">
        <v>2092</v>
      </c>
      <c r="H4" s="366"/>
    </row>
    <row r="5" spans="1:10" s="361" customFormat="1">
      <c r="A5" s="367">
        <v>1</v>
      </c>
      <c r="B5" s="368">
        <v>2</v>
      </c>
      <c r="C5" s="368">
        <v>3</v>
      </c>
      <c r="D5" s="368">
        <v>4</v>
      </c>
      <c r="E5" s="368">
        <v>5</v>
      </c>
      <c r="F5" s="368" t="s">
        <v>2093</v>
      </c>
      <c r="G5" s="470" t="s">
        <v>2094</v>
      </c>
      <c r="H5" s="366"/>
    </row>
    <row r="6" spans="1:10" s="361" customFormat="1" hidden="1">
      <c r="A6" s="367">
        <v>1</v>
      </c>
      <c r="B6" s="284">
        <v>45748</v>
      </c>
      <c r="C6" s="406">
        <v>113414</v>
      </c>
      <c r="D6" s="406">
        <v>5334855</v>
      </c>
      <c r="E6" s="406">
        <v>6324707</v>
      </c>
      <c r="F6" s="406">
        <v>62932223</v>
      </c>
      <c r="G6" s="528">
        <f>F6/E6</f>
        <v>9.9502195121449901</v>
      </c>
      <c r="H6" s="366"/>
      <c r="I6" s="566">
        <f>'SoP 010-013 AG'!C6+'SoP 010-013 JGY'!C6+'SoP 010-013 other than AG &amp; JGY'!C6</f>
        <v>113414</v>
      </c>
    </row>
    <row r="7" spans="1:10" s="361" customFormat="1" hidden="1">
      <c r="A7" s="367">
        <f>A6+1</f>
        <v>2</v>
      </c>
      <c r="B7" s="284">
        <v>45778</v>
      </c>
      <c r="C7" s="406">
        <v>223563</v>
      </c>
      <c r="D7" s="406">
        <v>5627901</v>
      </c>
      <c r="E7" s="406">
        <v>6336420</v>
      </c>
      <c r="F7" s="406">
        <v>128412304</v>
      </c>
      <c r="G7" s="528">
        <f t="shared" ref="G7:G22" si="0">F7/E7</f>
        <v>20.26575006075986</v>
      </c>
      <c r="H7" s="673">
        <v>21.44</v>
      </c>
    </row>
    <row r="8" spans="1:10" s="361" customFormat="1" hidden="1">
      <c r="A8" s="367">
        <f t="shared" ref="A8:A21" si="1">A7+1</f>
        <v>3</v>
      </c>
      <c r="B8" s="284">
        <v>45809</v>
      </c>
      <c r="C8" s="406">
        <v>207393</v>
      </c>
      <c r="D8" s="406">
        <v>5616990</v>
      </c>
      <c r="E8" s="406">
        <v>6353086</v>
      </c>
      <c r="F8" s="406">
        <v>115267141</v>
      </c>
      <c r="G8" s="528">
        <f t="shared" si="0"/>
        <v>18.143488219740767</v>
      </c>
      <c r="H8" s="366"/>
    </row>
    <row r="9" spans="1:10" s="361" customFormat="1" hidden="1">
      <c r="A9" s="370">
        <f t="shared" si="1"/>
        <v>4</v>
      </c>
      <c r="B9" s="285" t="s">
        <v>1957</v>
      </c>
      <c r="C9" s="407">
        <f>SUM(C6:C8)</f>
        <v>544370</v>
      </c>
      <c r="D9" s="407">
        <f t="shared" ref="D9:F9" si="2">SUM(D6:D8)</f>
        <v>16579746</v>
      </c>
      <c r="E9" s="407">
        <f t="shared" si="2"/>
        <v>19014213</v>
      </c>
      <c r="F9" s="407">
        <f t="shared" si="2"/>
        <v>306611668</v>
      </c>
      <c r="G9" s="572">
        <f t="shared" si="0"/>
        <v>16.125393567432951</v>
      </c>
      <c r="H9" s="366"/>
    </row>
    <row r="10" spans="1:10" s="361" customFormat="1">
      <c r="A10" s="367">
        <f t="shared" si="1"/>
        <v>5</v>
      </c>
      <c r="B10" s="284">
        <v>45839</v>
      </c>
      <c r="C10" s="368">
        <v>194498</v>
      </c>
      <c r="D10" s="368">
        <v>5422118</v>
      </c>
      <c r="E10" s="368">
        <v>6375010</v>
      </c>
      <c r="F10" s="368">
        <v>106477313</v>
      </c>
      <c r="G10" s="528">
        <f t="shared" si="0"/>
        <v>16.702297408160927</v>
      </c>
      <c r="H10" s="366"/>
    </row>
    <row r="11" spans="1:10" s="361" customFormat="1">
      <c r="A11" s="367">
        <f t="shared" si="1"/>
        <v>6</v>
      </c>
      <c r="B11" s="284">
        <v>45870</v>
      </c>
      <c r="C11" s="368">
        <v>219176</v>
      </c>
      <c r="D11" s="368">
        <v>5426358</v>
      </c>
      <c r="E11" s="368">
        <v>6383070</v>
      </c>
      <c r="F11" s="368">
        <v>113746983</v>
      </c>
      <c r="G11" s="528">
        <f t="shared" si="0"/>
        <v>17.820105842486452</v>
      </c>
      <c r="H11" s="366"/>
    </row>
    <row r="12" spans="1:10" s="361" customFormat="1">
      <c r="A12" s="367">
        <f t="shared" si="1"/>
        <v>7</v>
      </c>
      <c r="B12" s="284">
        <v>45901</v>
      </c>
      <c r="C12" s="368">
        <v>185991</v>
      </c>
      <c r="D12" s="368">
        <v>5293529</v>
      </c>
      <c r="E12" s="368">
        <v>6386243</v>
      </c>
      <c r="F12" s="368">
        <v>97726166</v>
      </c>
      <c r="G12" s="528">
        <f t="shared" si="0"/>
        <v>15.302606869171749</v>
      </c>
      <c r="H12" s="366"/>
    </row>
    <row r="13" spans="1:10" s="361" customFormat="1">
      <c r="A13" s="370">
        <f t="shared" si="1"/>
        <v>8</v>
      </c>
      <c r="B13" s="285" t="s">
        <v>1958</v>
      </c>
      <c r="C13" s="371">
        <f>SUM(C10:C12)</f>
        <v>599665</v>
      </c>
      <c r="D13" s="371">
        <f t="shared" ref="D13:F13" si="3">SUM(D10:D12)</f>
        <v>16142005</v>
      </c>
      <c r="E13" s="371">
        <f t="shared" si="3"/>
        <v>19144323</v>
      </c>
      <c r="F13" s="371">
        <f t="shared" si="3"/>
        <v>317950462</v>
      </c>
      <c r="G13" s="568">
        <f t="shared" si="0"/>
        <v>16.608080734952079</v>
      </c>
      <c r="H13" s="366"/>
    </row>
    <row r="14" spans="1:10" s="361" customFormat="1" hidden="1">
      <c r="A14" s="367">
        <v>9</v>
      </c>
      <c r="B14" s="284">
        <v>45931</v>
      </c>
      <c r="C14" s="368"/>
      <c r="D14" s="368"/>
      <c r="E14" s="368"/>
      <c r="F14" s="368"/>
      <c r="G14" s="528" t="e">
        <f t="shared" si="0"/>
        <v>#DIV/0!</v>
      </c>
      <c r="H14" s="366"/>
    </row>
    <row r="15" spans="1:10" s="361" customFormat="1" hidden="1">
      <c r="A15" s="367">
        <f t="shared" si="1"/>
        <v>10</v>
      </c>
      <c r="B15" s="284">
        <v>45962</v>
      </c>
      <c r="C15" s="368"/>
      <c r="D15" s="368"/>
      <c r="E15" s="368"/>
      <c r="F15" s="368"/>
      <c r="G15" s="528" t="e">
        <f t="shared" si="0"/>
        <v>#DIV/0!</v>
      </c>
      <c r="H15" s="366"/>
    </row>
    <row r="16" spans="1:10" s="361" customFormat="1" hidden="1">
      <c r="A16" s="367">
        <f t="shared" si="1"/>
        <v>11</v>
      </c>
      <c r="B16" s="284">
        <v>45992</v>
      </c>
      <c r="C16" s="368"/>
      <c r="D16" s="368"/>
      <c r="E16" s="368"/>
      <c r="F16" s="368"/>
      <c r="G16" s="528" t="e">
        <f t="shared" si="0"/>
        <v>#DIV/0!</v>
      </c>
      <c r="H16" s="366"/>
    </row>
    <row r="17" spans="1:11" s="361" customFormat="1" ht="13.5" hidden="1" thickBot="1">
      <c r="A17" s="460">
        <f t="shared" si="1"/>
        <v>12</v>
      </c>
      <c r="B17" s="461" t="s">
        <v>1959</v>
      </c>
      <c r="C17" s="462">
        <f>SUM(C14:C16)</f>
        <v>0</v>
      </c>
      <c r="D17" s="462">
        <f t="shared" ref="D17:F17" si="4">SUM(D14:D16)</f>
        <v>0</v>
      </c>
      <c r="E17" s="462">
        <f t="shared" si="4"/>
        <v>0</v>
      </c>
      <c r="F17" s="462">
        <f t="shared" si="4"/>
        <v>0</v>
      </c>
      <c r="G17" s="573" t="e">
        <f t="shared" si="0"/>
        <v>#DIV/0!</v>
      </c>
      <c r="H17" s="366"/>
    </row>
    <row r="18" spans="1:11" s="361" customFormat="1" hidden="1">
      <c r="A18" s="457">
        <f t="shared" si="1"/>
        <v>13</v>
      </c>
      <c r="B18" s="458">
        <v>46023</v>
      </c>
      <c r="C18" s="459"/>
      <c r="D18" s="459"/>
      <c r="E18" s="459"/>
      <c r="F18" s="459"/>
      <c r="G18" s="529" t="e">
        <f t="shared" si="0"/>
        <v>#DIV/0!</v>
      </c>
      <c r="H18" s="366"/>
    </row>
    <row r="19" spans="1:11" s="361" customFormat="1" ht="15" hidden="1">
      <c r="A19" s="367">
        <f t="shared" si="1"/>
        <v>14</v>
      </c>
      <c r="B19" s="284">
        <v>46054</v>
      </c>
      <c r="C19" s="595"/>
      <c r="D19" s="595"/>
      <c r="E19" s="595"/>
      <c r="F19" s="595"/>
      <c r="G19" s="590" t="e">
        <f t="shared" si="0"/>
        <v>#DIV/0!</v>
      </c>
      <c r="H19" s="366"/>
      <c r="I19" s="374"/>
    </row>
    <row r="20" spans="1:11" s="361" customFormat="1" ht="15" hidden="1">
      <c r="A20" s="367">
        <f t="shared" si="1"/>
        <v>15</v>
      </c>
      <c r="B20" s="284">
        <v>46082</v>
      </c>
      <c r="C20" s="595"/>
      <c r="D20" s="595"/>
      <c r="E20" s="595"/>
      <c r="F20" s="595"/>
      <c r="G20" s="590" t="e">
        <f t="shared" si="0"/>
        <v>#DIV/0!</v>
      </c>
      <c r="H20" s="366"/>
      <c r="I20" s="374"/>
    </row>
    <row r="21" spans="1:11" s="361" customFormat="1" ht="15" hidden="1">
      <c r="A21" s="371">
        <f t="shared" si="1"/>
        <v>16</v>
      </c>
      <c r="B21" s="285" t="s">
        <v>1960</v>
      </c>
      <c r="C21" s="371">
        <f>SUM(C18:C20)</f>
        <v>0</v>
      </c>
      <c r="D21" s="371">
        <f t="shared" ref="D21:F21" si="5">SUM(D18:D20)</f>
        <v>0</v>
      </c>
      <c r="E21" s="371">
        <f t="shared" si="5"/>
        <v>0</v>
      </c>
      <c r="F21" s="371">
        <f t="shared" si="5"/>
        <v>0</v>
      </c>
      <c r="G21" s="372" t="e">
        <f t="shared" si="0"/>
        <v>#DIV/0!</v>
      </c>
      <c r="H21" s="366"/>
      <c r="I21" s="374"/>
    </row>
    <row r="22" spans="1:11" s="361" customFormat="1" ht="15" hidden="1">
      <c r="A22" s="375"/>
      <c r="B22" s="376" t="s">
        <v>1961</v>
      </c>
      <c r="C22" s="517">
        <f>C9+C13+C17+C21</f>
        <v>1144035</v>
      </c>
      <c r="D22" s="517">
        <f t="shared" ref="D22:F22" si="6">D9+D13+D17+D21</f>
        <v>32721751</v>
      </c>
      <c r="E22" s="517">
        <f t="shared" si="6"/>
        <v>38158536</v>
      </c>
      <c r="F22" s="517">
        <f t="shared" si="6"/>
        <v>624562130</v>
      </c>
      <c r="G22" s="516">
        <f t="shared" si="0"/>
        <v>16.367560065721598</v>
      </c>
      <c r="H22" s="366"/>
      <c r="I22" s="374"/>
    </row>
    <row r="23" spans="1:11" s="361" customFormat="1">
      <c r="A23" s="377"/>
      <c r="B23" s="378"/>
      <c r="C23" s="379"/>
      <c r="D23" s="379"/>
      <c r="E23" s="380"/>
      <c r="F23" s="366"/>
      <c r="G23" s="366"/>
      <c r="H23" s="366"/>
    </row>
    <row r="24" spans="1:11" s="361" customFormat="1" ht="15.75" thickBot="1">
      <c r="A24" s="718" t="s">
        <v>2188</v>
      </c>
      <c r="B24" s="719"/>
      <c r="C24" s="719"/>
      <c r="D24" s="719"/>
      <c r="E24" s="719"/>
      <c r="F24" s="719"/>
      <c r="G24" s="719"/>
      <c r="H24" s="719"/>
      <c r="I24" s="719"/>
      <c r="J24" s="719"/>
    </row>
    <row r="25" spans="1:11" s="361" customFormat="1" ht="102">
      <c r="A25" s="474" t="s">
        <v>1762</v>
      </c>
      <c r="B25" s="475" t="s">
        <v>1717</v>
      </c>
      <c r="C25" s="570" t="s">
        <v>2095</v>
      </c>
      <c r="D25" s="476" t="s">
        <v>2096</v>
      </c>
      <c r="E25" s="476" t="s">
        <v>2097</v>
      </c>
      <c r="F25" s="476" t="s">
        <v>2098</v>
      </c>
      <c r="G25" s="477" t="s">
        <v>2099</v>
      </c>
      <c r="H25" s="477" t="s">
        <v>2100</v>
      </c>
      <c r="I25" s="477" t="s">
        <v>2101</v>
      </c>
      <c r="J25" s="478" t="s">
        <v>2102</v>
      </c>
    </row>
    <row r="26" spans="1:11" s="361" customFormat="1">
      <c r="A26" s="362"/>
      <c r="B26" s="363"/>
      <c r="C26" s="381" t="s">
        <v>2103</v>
      </c>
      <c r="D26" s="364" t="s">
        <v>2104</v>
      </c>
      <c r="E26" s="364" t="s">
        <v>2104</v>
      </c>
      <c r="F26" s="381" t="s">
        <v>2103</v>
      </c>
      <c r="G26" s="365" t="s">
        <v>2104</v>
      </c>
      <c r="H26" s="381" t="s">
        <v>2103</v>
      </c>
      <c r="I26" s="364" t="s">
        <v>2104</v>
      </c>
      <c r="J26" s="399" t="s">
        <v>2104</v>
      </c>
    </row>
    <row r="27" spans="1:11" s="361" customFormat="1">
      <c r="A27" s="367">
        <v>1</v>
      </c>
      <c r="B27" s="368">
        <v>2</v>
      </c>
      <c r="C27" s="368">
        <v>3</v>
      </c>
      <c r="D27" s="368">
        <v>4</v>
      </c>
      <c r="E27" s="368" t="s">
        <v>2105</v>
      </c>
      <c r="F27" s="368">
        <v>6</v>
      </c>
      <c r="G27" s="368" t="s">
        <v>2106</v>
      </c>
      <c r="H27" s="368">
        <v>8</v>
      </c>
      <c r="I27" s="368" t="s">
        <v>2228</v>
      </c>
      <c r="J27" s="470" t="s">
        <v>2227</v>
      </c>
    </row>
    <row r="28" spans="1:11" s="361" customFormat="1" hidden="1">
      <c r="A28" s="367">
        <f>A6</f>
        <v>1</v>
      </c>
      <c r="B28" s="284">
        <f>B6</f>
        <v>45748</v>
      </c>
      <c r="C28" s="518">
        <f>C6</f>
        <v>113414</v>
      </c>
      <c r="D28" s="369">
        <v>5788.3079166666657</v>
      </c>
      <c r="E28" s="515">
        <f>D28/C28</f>
        <v>5.1036978826835007E-2</v>
      </c>
      <c r="F28" s="518">
        <f>D6</f>
        <v>5334855</v>
      </c>
      <c r="G28" s="515">
        <f>F28*E28</f>
        <v>272274.88167923485</v>
      </c>
      <c r="H28" s="518">
        <f>E6</f>
        <v>6324707</v>
      </c>
      <c r="I28" s="382">
        <v>2840769.7362500001</v>
      </c>
      <c r="J28" s="533">
        <f>I28/H28</f>
        <v>0.44915436181470542</v>
      </c>
    </row>
    <row r="29" spans="1:11" s="361" customFormat="1" hidden="1">
      <c r="A29" s="367">
        <f t="shared" ref="A29:C44" si="7">A7</f>
        <v>2</v>
      </c>
      <c r="B29" s="284">
        <f t="shared" si="7"/>
        <v>45778</v>
      </c>
      <c r="C29" s="518">
        <f t="shared" si="7"/>
        <v>223563</v>
      </c>
      <c r="D29" s="369">
        <v>14044.511250000001</v>
      </c>
      <c r="E29" s="515">
        <f t="shared" ref="E29:E30" si="8">D29/C29</f>
        <v>6.2821268501496233E-2</v>
      </c>
      <c r="F29" s="518">
        <f t="shared" ref="F29:F30" si="9">D7</f>
        <v>5627901</v>
      </c>
      <c r="G29" s="515">
        <f t="shared" ref="G29:G34" si="10">F29*E29</f>
        <v>353551.87982083915</v>
      </c>
      <c r="H29" s="518">
        <f t="shared" ref="H29:H42" si="11">E7</f>
        <v>6336420</v>
      </c>
      <c r="I29" s="382">
        <v>6154612.3395833336</v>
      </c>
      <c r="J29" s="533">
        <f t="shared" ref="J29:J44" si="12">I29/H29</f>
        <v>0.97130751111563529</v>
      </c>
      <c r="K29" s="672">
        <v>26.33</v>
      </c>
    </row>
    <row r="30" spans="1:11" s="361" customFormat="1" hidden="1">
      <c r="A30" s="367">
        <f t="shared" si="7"/>
        <v>3</v>
      </c>
      <c r="B30" s="284">
        <f t="shared" si="7"/>
        <v>45809</v>
      </c>
      <c r="C30" s="518">
        <f t="shared" si="7"/>
        <v>207393</v>
      </c>
      <c r="D30" s="369">
        <v>12691.63125</v>
      </c>
      <c r="E30" s="515">
        <f t="shared" si="8"/>
        <v>6.1196044466303105E-2</v>
      </c>
      <c r="F30" s="518">
        <f t="shared" si="9"/>
        <v>5616990</v>
      </c>
      <c r="G30" s="515">
        <f t="shared" si="10"/>
        <v>343737.56980677985</v>
      </c>
      <c r="H30" s="518">
        <f t="shared" si="11"/>
        <v>6353086</v>
      </c>
      <c r="I30" s="382">
        <v>3540411.8345833332</v>
      </c>
      <c r="J30" s="533">
        <f t="shared" si="12"/>
        <v>0.55727434424519573</v>
      </c>
    </row>
    <row r="31" spans="1:11" s="361" customFormat="1" hidden="1">
      <c r="A31" s="370">
        <f t="shared" si="7"/>
        <v>4</v>
      </c>
      <c r="B31" s="285" t="str">
        <f t="shared" si="7"/>
        <v>1st Qtr</v>
      </c>
      <c r="C31" s="407">
        <f>SUM(C28:C30)</f>
        <v>544370</v>
      </c>
      <c r="D31" s="372">
        <f>SUM(D28:D30)</f>
        <v>32524.450416666667</v>
      </c>
      <c r="E31" s="372">
        <f>D31/C31</f>
        <v>5.9746955961325322E-2</v>
      </c>
      <c r="F31" s="407">
        <f t="shared" ref="F31:H31" si="13">SUM(F28:F30)</f>
        <v>16579746</v>
      </c>
      <c r="G31" s="372">
        <f t="shared" si="10"/>
        <v>990589.35411195969</v>
      </c>
      <c r="H31" s="407">
        <f t="shared" si="13"/>
        <v>19014213</v>
      </c>
      <c r="I31" s="383">
        <f>SUM(I28:I30)</f>
        <v>12535793.910416666</v>
      </c>
      <c r="J31" s="569">
        <f t="shared" si="12"/>
        <v>0.65928544665070632</v>
      </c>
    </row>
    <row r="32" spans="1:11" s="361" customFormat="1">
      <c r="A32" s="367">
        <f t="shared" si="7"/>
        <v>5</v>
      </c>
      <c r="B32" s="284">
        <f t="shared" si="7"/>
        <v>45839</v>
      </c>
      <c r="C32" s="515">
        <f>C10</f>
        <v>194498</v>
      </c>
      <c r="D32" s="382">
        <v>10400.389583333334</v>
      </c>
      <c r="E32" s="519">
        <f>D32/C32</f>
        <v>5.3472989867933522E-2</v>
      </c>
      <c r="F32" s="515">
        <f t="shared" ref="F32:F34" si="14">D10</f>
        <v>5422118</v>
      </c>
      <c r="G32" s="520">
        <f>F32*E32</f>
        <v>289936.86087673996</v>
      </c>
      <c r="H32" s="515">
        <f t="shared" si="11"/>
        <v>6375010</v>
      </c>
      <c r="I32" s="382">
        <v>3926177.34375</v>
      </c>
      <c r="J32" s="533">
        <f>I32/H32</f>
        <v>0.61586998981178065</v>
      </c>
    </row>
    <row r="33" spans="1:10" s="361" customFormat="1">
      <c r="A33" s="367">
        <f t="shared" si="7"/>
        <v>6</v>
      </c>
      <c r="B33" s="284">
        <f t="shared" si="7"/>
        <v>45870</v>
      </c>
      <c r="C33" s="515">
        <f t="shared" si="7"/>
        <v>219176</v>
      </c>
      <c r="D33" s="382">
        <v>10090.707499999999</v>
      </c>
      <c r="E33" s="519">
        <f t="shared" ref="E33:E34" si="15">D33/C33</f>
        <v>4.6039290342008245E-2</v>
      </c>
      <c r="F33" s="515">
        <f t="shared" si="14"/>
        <v>5426358</v>
      </c>
      <c r="G33" s="520">
        <f t="shared" si="10"/>
        <v>249825.67146167919</v>
      </c>
      <c r="H33" s="515">
        <f t="shared" si="11"/>
        <v>6383070</v>
      </c>
      <c r="I33" s="382">
        <v>3942742.4550000001</v>
      </c>
      <c r="J33" s="533">
        <f t="shared" si="12"/>
        <v>0.6176874850189642</v>
      </c>
    </row>
    <row r="34" spans="1:10" s="361" customFormat="1">
      <c r="A34" s="367">
        <f t="shared" si="7"/>
        <v>7</v>
      </c>
      <c r="B34" s="284">
        <f t="shared" si="7"/>
        <v>45901</v>
      </c>
      <c r="C34" s="515">
        <f t="shared" si="7"/>
        <v>185991</v>
      </c>
      <c r="D34" s="382">
        <v>9166.6266666666688</v>
      </c>
      <c r="E34" s="519">
        <f t="shared" si="15"/>
        <v>4.928532384183465E-2</v>
      </c>
      <c r="F34" s="515">
        <f t="shared" si="14"/>
        <v>5293529</v>
      </c>
      <c r="G34" s="520">
        <f t="shared" si="10"/>
        <v>260893.29103114313</v>
      </c>
      <c r="H34" s="515">
        <f t="shared" si="11"/>
        <v>6386243</v>
      </c>
      <c r="I34" s="382">
        <v>3463193.6004166664</v>
      </c>
      <c r="J34" s="533">
        <f t="shared" si="12"/>
        <v>0.54228966865442896</v>
      </c>
    </row>
    <row r="35" spans="1:10" s="361" customFormat="1">
      <c r="A35" s="370">
        <f t="shared" si="7"/>
        <v>8</v>
      </c>
      <c r="B35" s="285" t="str">
        <f t="shared" si="7"/>
        <v>2nd Qtr</v>
      </c>
      <c r="C35" s="371">
        <f>SUM(C32:C34)</f>
        <v>599665</v>
      </c>
      <c r="D35" s="383">
        <f>SUM(D32:D34)</f>
        <v>29657.723750000005</v>
      </c>
      <c r="E35" s="384">
        <f>D35/C35</f>
        <v>4.9457153160514626E-2</v>
      </c>
      <c r="F35" s="371">
        <f t="shared" ref="F35" si="16">SUM(F32:F34)</f>
        <v>16142005</v>
      </c>
      <c r="G35" s="383">
        <f>SUM(G32:G34)</f>
        <v>800655.82336956228</v>
      </c>
      <c r="H35" s="371">
        <f t="shared" ref="H35" si="17">SUM(H32:H34)</f>
        <v>19144323</v>
      </c>
      <c r="I35" s="383">
        <f>SUM(I32:I34)</f>
        <v>11332113.399166666</v>
      </c>
      <c r="J35" s="569">
        <f t="shared" si="12"/>
        <v>0.59193074621477426</v>
      </c>
    </row>
    <row r="36" spans="1:10" s="361" customFormat="1" hidden="1">
      <c r="A36" s="367">
        <f t="shared" si="7"/>
        <v>9</v>
      </c>
      <c r="B36" s="284">
        <f t="shared" si="7"/>
        <v>45931</v>
      </c>
      <c r="C36" s="515">
        <f>C14</f>
        <v>0</v>
      </c>
      <c r="D36" s="382"/>
      <c r="E36" s="519" t="e">
        <f>D36/C36</f>
        <v>#DIV/0!</v>
      </c>
      <c r="F36" s="515">
        <f t="shared" ref="F36:F38" si="18">D14</f>
        <v>0</v>
      </c>
      <c r="G36" s="520" t="e">
        <f>F36*E36</f>
        <v>#DIV/0!</v>
      </c>
      <c r="H36" s="515">
        <f t="shared" si="11"/>
        <v>0</v>
      </c>
      <c r="I36" s="382"/>
      <c r="J36" s="533" t="e">
        <f>I36/H36</f>
        <v>#DIV/0!</v>
      </c>
    </row>
    <row r="37" spans="1:10" s="361" customFormat="1" hidden="1">
      <c r="A37" s="367">
        <f t="shared" si="7"/>
        <v>10</v>
      </c>
      <c r="B37" s="284">
        <f t="shared" si="7"/>
        <v>45962</v>
      </c>
      <c r="C37" s="515">
        <f t="shared" si="7"/>
        <v>0</v>
      </c>
      <c r="D37" s="382"/>
      <c r="E37" s="519" t="e">
        <f t="shared" ref="E37:E38" si="19">D37/C37</f>
        <v>#DIV/0!</v>
      </c>
      <c r="F37" s="515">
        <f t="shared" si="18"/>
        <v>0</v>
      </c>
      <c r="G37" s="520" t="e">
        <f t="shared" ref="G37:G38" si="20">F37*E37</f>
        <v>#DIV/0!</v>
      </c>
      <c r="H37" s="515">
        <f t="shared" si="11"/>
        <v>0</v>
      </c>
      <c r="I37" s="382"/>
      <c r="J37" s="533" t="e">
        <f t="shared" si="12"/>
        <v>#DIV/0!</v>
      </c>
    </row>
    <row r="38" spans="1:10" s="361" customFormat="1" hidden="1">
      <c r="A38" s="367">
        <f t="shared" si="7"/>
        <v>11</v>
      </c>
      <c r="B38" s="284">
        <f t="shared" si="7"/>
        <v>45992</v>
      </c>
      <c r="C38" s="515">
        <f t="shared" si="7"/>
        <v>0</v>
      </c>
      <c r="D38" s="382"/>
      <c r="E38" s="519" t="e">
        <f t="shared" si="19"/>
        <v>#DIV/0!</v>
      </c>
      <c r="F38" s="515">
        <f t="shared" si="18"/>
        <v>0</v>
      </c>
      <c r="G38" s="520" t="e">
        <f t="shared" si="20"/>
        <v>#DIV/0!</v>
      </c>
      <c r="H38" s="515">
        <f t="shared" si="11"/>
        <v>0</v>
      </c>
      <c r="I38" s="382"/>
      <c r="J38" s="533" t="e">
        <f t="shared" si="12"/>
        <v>#DIV/0!</v>
      </c>
    </row>
    <row r="39" spans="1:10" s="361" customFormat="1" ht="13.5" hidden="1" thickBot="1">
      <c r="A39" s="460">
        <f t="shared" si="7"/>
        <v>12</v>
      </c>
      <c r="B39" s="461" t="str">
        <f t="shared" si="7"/>
        <v>3rd Qtr</v>
      </c>
      <c r="C39" s="462">
        <f>SUM(C36:C38)</f>
        <v>0</v>
      </c>
      <c r="D39" s="471">
        <f>SUM(D36:D38)</f>
        <v>0</v>
      </c>
      <c r="E39" s="472" t="e">
        <f>D39/C39</f>
        <v>#DIV/0!</v>
      </c>
      <c r="F39" s="462">
        <f t="shared" ref="F39" si="21">SUM(F36:F38)</f>
        <v>0</v>
      </c>
      <c r="G39" s="471" t="e">
        <f>SUM(G36:G38)</f>
        <v>#DIV/0!</v>
      </c>
      <c r="H39" s="462">
        <f t="shared" ref="H39" si="22">SUM(H36:H38)</f>
        <v>0</v>
      </c>
      <c r="I39" s="471">
        <f>SUM(I36:I38)</f>
        <v>0</v>
      </c>
      <c r="J39" s="473" t="e">
        <f t="shared" si="12"/>
        <v>#DIV/0!</v>
      </c>
    </row>
    <row r="40" spans="1:10" s="361" customFormat="1" hidden="1">
      <c r="A40" s="457">
        <f t="shared" si="7"/>
        <v>13</v>
      </c>
      <c r="B40" s="458">
        <f t="shared" si="7"/>
        <v>46023</v>
      </c>
      <c r="C40" s="529">
        <f>C18</f>
        <v>0</v>
      </c>
      <c r="D40" s="469"/>
      <c r="E40" s="530" t="e">
        <f>D40/C40</f>
        <v>#DIV/0!</v>
      </c>
      <c r="F40" s="529">
        <f t="shared" ref="F40:F42" si="23">D18</f>
        <v>0</v>
      </c>
      <c r="G40" s="531" t="e">
        <f>F40*E40</f>
        <v>#DIV/0!</v>
      </c>
      <c r="H40" s="532">
        <f t="shared" si="11"/>
        <v>0</v>
      </c>
      <c r="I40" s="469"/>
      <c r="J40" s="531" t="e">
        <f>I40/H40</f>
        <v>#DIV/0!</v>
      </c>
    </row>
    <row r="41" spans="1:10" s="361" customFormat="1" hidden="1">
      <c r="A41" s="367">
        <f t="shared" si="7"/>
        <v>14</v>
      </c>
      <c r="B41" s="284">
        <f t="shared" si="7"/>
        <v>46054</v>
      </c>
      <c r="C41" s="515">
        <f t="shared" si="7"/>
        <v>0</v>
      </c>
      <c r="D41" s="382"/>
      <c r="E41" s="519" t="e">
        <f t="shared" ref="E41:E42" si="24">D41/C41</f>
        <v>#DIV/0!</v>
      </c>
      <c r="F41" s="515">
        <f t="shared" si="23"/>
        <v>0</v>
      </c>
      <c r="G41" s="520" t="e">
        <f t="shared" ref="G41:G42" si="25">F41*E41</f>
        <v>#DIV/0!</v>
      </c>
      <c r="H41" s="521">
        <f t="shared" si="11"/>
        <v>0</v>
      </c>
      <c r="I41" s="382"/>
      <c r="J41" s="520" t="e">
        <f t="shared" si="12"/>
        <v>#DIV/0!</v>
      </c>
    </row>
    <row r="42" spans="1:10" s="361" customFormat="1" hidden="1">
      <c r="A42" s="367">
        <f t="shared" si="7"/>
        <v>15</v>
      </c>
      <c r="B42" s="284">
        <f t="shared" si="7"/>
        <v>46082</v>
      </c>
      <c r="C42" s="515">
        <f t="shared" si="7"/>
        <v>0</v>
      </c>
      <c r="D42" s="382"/>
      <c r="E42" s="519" t="e">
        <f t="shared" si="24"/>
        <v>#DIV/0!</v>
      </c>
      <c r="F42" s="515">
        <f t="shared" si="23"/>
        <v>0</v>
      </c>
      <c r="G42" s="520" t="e">
        <f t="shared" si="25"/>
        <v>#DIV/0!</v>
      </c>
      <c r="H42" s="521">
        <f t="shared" si="11"/>
        <v>0</v>
      </c>
      <c r="I42" s="382"/>
      <c r="J42" s="520" t="e">
        <f t="shared" si="12"/>
        <v>#DIV/0!</v>
      </c>
    </row>
    <row r="43" spans="1:10" s="361" customFormat="1" hidden="1">
      <c r="A43" s="370">
        <f t="shared" si="7"/>
        <v>16</v>
      </c>
      <c r="B43" s="285" t="str">
        <f t="shared" si="7"/>
        <v>4th Qtr</v>
      </c>
      <c r="C43" s="371">
        <f>SUM(C40:C42)</f>
        <v>0</v>
      </c>
      <c r="D43" s="383">
        <f>SUM(D40:D42)</f>
        <v>0</v>
      </c>
      <c r="E43" s="384" t="e">
        <f>D43/C43</f>
        <v>#DIV/0!</v>
      </c>
      <c r="F43" s="371">
        <f t="shared" ref="F43" si="26">SUM(F40:F42)</f>
        <v>0</v>
      </c>
      <c r="G43" s="383" t="e">
        <f>SUM(G40:G42)</f>
        <v>#DIV/0!</v>
      </c>
      <c r="H43" s="371">
        <f t="shared" ref="H43" si="27">SUM(H40:H42)</f>
        <v>0</v>
      </c>
      <c r="I43" s="383">
        <f>SUM(I40:I42)</f>
        <v>0</v>
      </c>
      <c r="J43" s="383" t="e">
        <f t="shared" si="12"/>
        <v>#DIV/0!</v>
      </c>
    </row>
    <row r="44" spans="1:10" s="361" customFormat="1" ht="15" hidden="1">
      <c r="A44" s="375">
        <f t="shared" si="7"/>
        <v>0</v>
      </c>
      <c r="B44" s="376" t="str">
        <f t="shared" si="7"/>
        <v>Yearly Data</v>
      </c>
      <c r="C44" s="522">
        <f>C31+C35+C39+C43</f>
        <v>1144035</v>
      </c>
      <c r="D44" s="523">
        <f>D31+D35+D39+D43</f>
        <v>62182.174166666671</v>
      </c>
      <c r="E44" s="524">
        <f>D44/C44</f>
        <v>5.43533844389959E-2</v>
      </c>
      <c r="F44" s="522">
        <f>F31+F35+F39+F43</f>
        <v>32721751</v>
      </c>
      <c r="G44" s="523" t="e">
        <f>G31+G35+G39+G43</f>
        <v>#DIV/0!</v>
      </c>
      <c r="H44" s="525">
        <f>H31+H35+H39+H43</f>
        <v>38158536</v>
      </c>
      <c r="I44" s="523">
        <f>I31+I35+I39+I43</f>
        <v>23867907.309583332</v>
      </c>
      <c r="J44" s="523">
        <f t="shared" si="12"/>
        <v>0.62549326603052413</v>
      </c>
    </row>
    <row r="45" spans="1:10" s="361" customFormat="1" ht="15.75" thickBot="1">
      <c r="A45" s="377"/>
      <c r="B45" s="400"/>
      <c r="C45" s="401"/>
      <c r="D45" s="401"/>
      <c r="E45" s="401"/>
      <c r="F45" s="402"/>
      <c r="G45" s="366"/>
      <c r="H45" s="385"/>
    </row>
    <row r="46" spans="1:10" s="361" customFormat="1" ht="40.700000000000003" customHeight="1">
      <c r="A46" s="709" t="s">
        <v>2189</v>
      </c>
      <c r="B46" s="710"/>
      <c r="C46" s="710"/>
      <c r="D46" s="710"/>
      <c r="E46" s="710"/>
      <c r="F46" s="710"/>
      <c r="G46" s="710"/>
      <c r="H46" s="711"/>
    </row>
    <row r="47" spans="1:10" s="361" customFormat="1" ht="114.75">
      <c r="A47" s="362" t="s">
        <v>1762</v>
      </c>
      <c r="B47" s="363" t="s">
        <v>1717</v>
      </c>
      <c r="C47" s="381" t="s">
        <v>2107</v>
      </c>
      <c r="D47" s="381" t="s">
        <v>2108</v>
      </c>
      <c r="E47" s="381" t="s">
        <v>2109</v>
      </c>
      <c r="F47" s="381" t="s">
        <v>2100</v>
      </c>
      <c r="G47" s="364" t="s">
        <v>2110</v>
      </c>
      <c r="H47" s="386" t="s">
        <v>2111</v>
      </c>
    </row>
    <row r="48" spans="1:10" s="361" customFormat="1">
      <c r="A48" s="367">
        <v>1</v>
      </c>
      <c r="B48" s="368">
        <v>2</v>
      </c>
      <c r="C48" s="368">
        <v>3</v>
      </c>
      <c r="D48" s="368">
        <v>4</v>
      </c>
      <c r="E48" s="368" t="s">
        <v>1962</v>
      </c>
      <c r="F48" s="368">
        <v>6</v>
      </c>
      <c r="G48" s="368" t="s">
        <v>2112</v>
      </c>
      <c r="H48" s="387" t="s">
        <v>1963</v>
      </c>
    </row>
    <row r="49" spans="1:9" s="361" customFormat="1" hidden="1">
      <c r="A49" s="367">
        <f>A28</f>
        <v>1</v>
      </c>
      <c r="B49" s="284">
        <f>B28</f>
        <v>45748</v>
      </c>
      <c r="C49" s="406">
        <v>121587.5</v>
      </c>
      <c r="D49" s="406">
        <v>5210907</v>
      </c>
      <c r="E49" s="518">
        <f>C49*D49</f>
        <v>633581154862.5</v>
      </c>
      <c r="F49" s="518">
        <f>E6</f>
        <v>6324707</v>
      </c>
      <c r="G49" s="406">
        <v>65859844.5</v>
      </c>
      <c r="H49" s="528">
        <f>G49/F49</f>
        <v>10.413106014239078</v>
      </c>
    </row>
    <row r="50" spans="1:9" s="361" customFormat="1" hidden="1">
      <c r="A50" s="367">
        <f t="shared" ref="A50:B65" si="28">A29</f>
        <v>2</v>
      </c>
      <c r="B50" s="284">
        <f t="shared" si="28"/>
        <v>45778</v>
      </c>
      <c r="C50" s="406">
        <v>166588</v>
      </c>
      <c r="D50" s="406">
        <v>5333248</v>
      </c>
      <c r="E50" s="518">
        <f t="shared" ref="E50:E65" si="29">C50*D50</f>
        <v>888455117824</v>
      </c>
      <c r="F50" s="518">
        <f t="shared" ref="F50:F63" si="30">E7</f>
        <v>6336420</v>
      </c>
      <c r="G50" s="406">
        <v>93528881</v>
      </c>
      <c r="H50" s="528">
        <f t="shared" ref="H50:H65" si="31">G50/F50</f>
        <v>14.760524239239192</v>
      </c>
      <c r="I50" s="672"/>
    </row>
    <row r="51" spans="1:9" s="361" customFormat="1" hidden="1">
      <c r="A51" s="367">
        <f t="shared" si="28"/>
        <v>3</v>
      </c>
      <c r="B51" s="284">
        <f t="shared" si="28"/>
        <v>45809</v>
      </c>
      <c r="C51" s="406">
        <v>150845</v>
      </c>
      <c r="D51" s="406">
        <v>5213384</v>
      </c>
      <c r="E51" s="518">
        <f t="shared" si="29"/>
        <v>786412909480</v>
      </c>
      <c r="F51" s="518">
        <f t="shared" si="30"/>
        <v>6353086</v>
      </c>
      <c r="G51" s="406">
        <v>83758747</v>
      </c>
      <c r="H51" s="528">
        <f t="shared" si="31"/>
        <v>13.183946667808369</v>
      </c>
    </row>
    <row r="52" spans="1:9" s="361" customFormat="1" hidden="1">
      <c r="A52" s="370">
        <f t="shared" si="28"/>
        <v>4</v>
      </c>
      <c r="B52" s="285" t="str">
        <f t="shared" si="28"/>
        <v>1st Qtr</v>
      </c>
      <c r="C52" s="407">
        <f>SUM(C49:C51)</f>
        <v>439020.5</v>
      </c>
      <c r="D52" s="407">
        <f t="shared" ref="D52:F52" si="32">SUM(D49:D51)</f>
        <v>15757539</v>
      </c>
      <c r="E52" s="407">
        <f t="shared" si="29"/>
        <v>6917882650549.5</v>
      </c>
      <c r="F52" s="407">
        <f t="shared" si="32"/>
        <v>19014213</v>
      </c>
      <c r="G52" s="407">
        <f>SUM(G49:G51)</f>
        <v>243147472.5</v>
      </c>
      <c r="H52" s="568">
        <f t="shared" si="31"/>
        <v>12.78766954488203</v>
      </c>
    </row>
    <row r="53" spans="1:9" s="361" customFormat="1">
      <c r="A53" s="367">
        <f t="shared" si="28"/>
        <v>5</v>
      </c>
      <c r="B53" s="284">
        <f t="shared" si="28"/>
        <v>45839</v>
      </c>
      <c r="C53" s="368">
        <v>125332</v>
      </c>
      <c r="D53" s="368">
        <v>5007294</v>
      </c>
      <c r="E53" s="515">
        <f t="shared" si="29"/>
        <v>627574171608</v>
      </c>
      <c r="F53" s="526">
        <f t="shared" si="30"/>
        <v>6375010</v>
      </c>
      <c r="G53" s="369">
        <v>67438021</v>
      </c>
      <c r="H53" s="528">
        <f t="shared" si="31"/>
        <v>10.578496504319208</v>
      </c>
    </row>
    <row r="54" spans="1:9" s="361" customFormat="1">
      <c r="A54" s="367">
        <f t="shared" si="28"/>
        <v>6</v>
      </c>
      <c r="B54" s="284">
        <f t="shared" si="28"/>
        <v>45870</v>
      </c>
      <c r="C54" s="368">
        <v>166013</v>
      </c>
      <c r="D54" s="368">
        <v>5142839</v>
      </c>
      <c r="E54" s="515">
        <f t="shared" si="29"/>
        <v>853778130907</v>
      </c>
      <c r="F54" s="526">
        <f t="shared" si="30"/>
        <v>6383070</v>
      </c>
      <c r="G54" s="369">
        <v>86981343</v>
      </c>
      <c r="H54" s="528">
        <f t="shared" si="31"/>
        <v>13.62688220558446</v>
      </c>
    </row>
    <row r="55" spans="1:9" s="361" customFormat="1">
      <c r="A55" s="367">
        <f t="shared" si="28"/>
        <v>7</v>
      </c>
      <c r="B55" s="284">
        <f t="shared" si="28"/>
        <v>45901</v>
      </c>
      <c r="C55" s="368">
        <v>147368</v>
      </c>
      <c r="D55" s="368">
        <v>5063521</v>
      </c>
      <c r="E55" s="515">
        <f t="shared" si="29"/>
        <v>746200962728</v>
      </c>
      <c r="F55" s="526">
        <f t="shared" si="30"/>
        <v>6386243</v>
      </c>
      <c r="G55" s="369">
        <v>77818233</v>
      </c>
      <c r="H55" s="528">
        <f t="shared" si="31"/>
        <v>12.185291571272813</v>
      </c>
    </row>
    <row r="56" spans="1:9" s="361" customFormat="1">
      <c r="A56" s="370">
        <f t="shared" si="28"/>
        <v>8</v>
      </c>
      <c r="B56" s="285" t="str">
        <f t="shared" si="28"/>
        <v>2nd Qtr</v>
      </c>
      <c r="C56" s="371">
        <f>SUM(C53:C55)</f>
        <v>438713</v>
      </c>
      <c r="D56" s="371">
        <f t="shared" ref="D56" si="33">SUM(D53:D55)</f>
        <v>15213654</v>
      </c>
      <c r="E56" s="372">
        <f t="shared" si="29"/>
        <v>6674427787302</v>
      </c>
      <c r="F56" s="371">
        <f t="shared" ref="F56" si="34">SUM(F53:F55)</f>
        <v>19144323</v>
      </c>
      <c r="G56" s="372">
        <f>SUM(G53:G55)</f>
        <v>232237597</v>
      </c>
      <c r="H56" s="568">
        <f t="shared" si="31"/>
        <v>12.130885850599157</v>
      </c>
    </row>
    <row r="57" spans="1:9" s="361" customFormat="1" hidden="1">
      <c r="A57" s="367">
        <f t="shared" si="28"/>
        <v>9</v>
      </c>
      <c r="B57" s="284">
        <f t="shared" si="28"/>
        <v>45931</v>
      </c>
      <c r="C57" s="368"/>
      <c r="D57" s="368"/>
      <c r="E57" s="515">
        <f t="shared" si="29"/>
        <v>0</v>
      </c>
      <c r="F57" s="526">
        <f t="shared" si="30"/>
        <v>0</v>
      </c>
      <c r="G57" s="369"/>
      <c r="H57" s="528" t="e">
        <f t="shared" si="31"/>
        <v>#DIV/0!</v>
      </c>
    </row>
    <row r="58" spans="1:9" s="361" customFormat="1" hidden="1">
      <c r="A58" s="367">
        <f t="shared" si="28"/>
        <v>10</v>
      </c>
      <c r="B58" s="284">
        <f t="shared" si="28"/>
        <v>45962</v>
      </c>
      <c r="C58" s="368"/>
      <c r="D58" s="368"/>
      <c r="E58" s="515">
        <f t="shared" si="29"/>
        <v>0</v>
      </c>
      <c r="F58" s="526">
        <f t="shared" si="30"/>
        <v>0</v>
      </c>
      <c r="G58" s="369"/>
      <c r="H58" s="528" t="e">
        <f t="shared" si="31"/>
        <v>#DIV/0!</v>
      </c>
    </row>
    <row r="59" spans="1:9" s="361" customFormat="1" hidden="1">
      <c r="A59" s="367">
        <f t="shared" si="28"/>
        <v>11</v>
      </c>
      <c r="B59" s="284">
        <f t="shared" si="28"/>
        <v>45992</v>
      </c>
      <c r="C59" s="368"/>
      <c r="D59" s="368"/>
      <c r="E59" s="515">
        <f t="shared" si="29"/>
        <v>0</v>
      </c>
      <c r="F59" s="526">
        <f t="shared" si="30"/>
        <v>0</v>
      </c>
      <c r="G59" s="369"/>
      <c r="H59" s="528" t="e">
        <f t="shared" si="31"/>
        <v>#DIV/0!</v>
      </c>
    </row>
    <row r="60" spans="1:9" s="361" customFormat="1" ht="13.5" hidden="1" thickBot="1">
      <c r="A60" s="460">
        <f t="shared" si="28"/>
        <v>12</v>
      </c>
      <c r="B60" s="461" t="str">
        <f t="shared" si="28"/>
        <v>3rd Qtr</v>
      </c>
      <c r="C60" s="462">
        <f>SUM(C57:C59)</f>
        <v>0</v>
      </c>
      <c r="D60" s="462">
        <f t="shared" ref="D60" si="35">SUM(D57:D59)</f>
        <v>0</v>
      </c>
      <c r="E60" s="553">
        <f t="shared" si="29"/>
        <v>0</v>
      </c>
      <c r="F60" s="462">
        <f t="shared" ref="F60" si="36">SUM(F57:F59)</f>
        <v>0</v>
      </c>
      <c r="G60" s="553">
        <f>SUM(G57:G59)</f>
        <v>0</v>
      </c>
      <c r="H60" s="463" t="e">
        <f t="shared" si="31"/>
        <v>#DIV/0!</v>
      </c>
    </row>
    <row r="61" spans="1:9" s="361" customFormat="1" ht="15" hidden="1">
      <c r="A61" s="457">
        <f t="shared" si="28"/>
        <v>13</v>
      </c>
      <c r="B61" s="458">
        <f t="shared" si="28"/>
        <v>46023</v>
      </c>
      <c r="C61" s="373"/>
      <c r="D61" s="373"/>
      <c r="E61" s="529">
        <f t="shared" si="29"/>
        <v>0</v>
      </c>
      <c r="F61" s="534">
        <f t="shared" si="30"/>
        <v>0</v>
      </c>
      <c r="G61" s="574"/>
      <c r="H61" s="529" t="e">
        <f t="shared" si="31"/>
        <v>#DIV/0!</v>
      </c>
    </row>
    <row r="62" spans="1:9" s="361" customFormat="1" ht="15" hidden="1">
      <c r="A62" s="367">
        <f t="shared" si="28"/>
        <v>14</v>
      </c>
      <c r="B62" s="284">
        <f t="shared" si="28"/>
        <v>46054</v>
      </c>
      <c r="C62" s="373"/>
      <c r="D62" s="373"/>
      <c r="E62" s="529">
        <f t="shared" si="29"/>
        <v>0</v>
      </c>
      <c r="F62" s="526">
        <f t="shared" si="30"/>
        <v>0</v>
      </c>
      <c r="G62" s="574"/>
      <c r="H62" s="516" t="e">
        <f t="shared" si="31"/>
        <v>#DIV/0!</v>
      </c>
    </row>
    <row r="63" spans="1:9" s="361" customFormat="1" ht="15" hidden="1">
      <c r="A63" s="367">
        <f t="shared" si="28"/>
        <v>15</v>
      </c>
      <c r="B63" s="284">
        <f t="shared" si="28"/>
        <v>46082</v>
      </c>
      <c r="C63" s="373"/>
      <c r="D63" s="373"/>
      <c r="E63" s="529">
        <f t="shared" si="29"/>
        <v>0</v>
      </c>
      <c r="F63" s="526">
        <f t="shared" si="30"/>
        <v>0</v>
      </c>
      <c r="G63" s="574"/>
      <c r="H63" s="516" t="e">
        <f t="shared" si="31"/>
        <v>#DIV/0!</v>
      </c>
    </row>
    <row r="64" spans="1:9" s="361" customFormat="1" hidden="1">
      <c r="A64" s="370">
        <f t="shared" si="28"/>
        <v>16</v>
      </c>
      <c r="B64" s="285" t="str">
        <f t="shared" si="28"/>
        <v>4th Qtr</v>
      </c>
      <c r="C64" s="371">
        <f>SUM(C61:C63)</f>
        <v>0</v>
      </c>
      <c r="D64" s="371">
        <f t="shared" ref="D64" si="37">SUM(D61:D63)</f>
        <v>0</v>
      </c>
      <c r="E64" s="372">
        <f t="shared" si="29"/>
        <v>0</v>
      </c>
      <c r="F64" s="371">
        <f t="shared" ref="F64" si="38">SUM(F61:F63)</f>
        <v>0</v>
      </c>
      <c r="G64" s="372">
        <f>SUM(G61:G63)</f>
        <v>0</v>
      </c>
      <c r="H64" s="372" t="e">
        <f t="shared" si="31"/>
        <v>#DIV/0!</v>
      </c>
    </row>
    <row r="65" spans="1:11" s="361" customFormat="1" hidden="1">
      <c r="A65" s="591">
        <f t="shared" si="28"/>
        <v>0</v>
      </c>
      <c r="B65" s="376" t="str">
        <f t="shared" si="28"/>
        <v>Yearly Data</v>
      </c>
      <c r="C65" s="592">
        <f>C52+C56+C60+C64</f>
        <v>877733.5</v>
      </c>
      <c r="D65" s="592">
        <f t="shared" ref="D65:G65" si="39">D52+D56+D60+D64</f>
        <v>30971193</v>
      </c>
      <c r="E65" s="593">
        <f t="shared" si="29"/>
        <v>27184453631065.5</v>
      </c>
      <c r="F65" s="592">
        <f t="shared" si="39"/>
        <v>38158536</v>
      </c>
      <c r="G65" s="592">
        <f t="shared" si="39"/>
        <v>475385069.5</v>
      </c>
      <c r="H65" s="593">
        <f t="shared" si="31"/>
        <v>12.458157972832081</v>
      </c>
    </row>
    <row r="67" spans="1:11" ht="13.5" thickBot="1">
      <c r="K67" s="388"/>
    </row>
    <row r="68" spans="1:11" ht="39" customHeight="1">
      <c r="A68" s="709" t="s">
        <v>2113</v>
      </c>
      <c r="B68" s="710"/>
      <c r="C68" s="710"/>
      <c r="D68" s="710"/>
      <c r="E68" s="710"/>
      <c r="F68" s="711"/>
    </row>
    <row r="69" spans="1:11" ht="102">
      <c r="A69" s="362" t="s">
        <v>1762</v>
      </c>
      <c r="B69" s="363" t="s">
        <v>1717</v>
      </c>
      <c r="C69" s="381" t="s">
        <v>2114</v>
      </c>
      <c r="D69" s="381" t="s">
        <v>2115</v>
      </c>
      <c r="E69" s="381" t="s">
        <v>2116</v>
      </c>
      <c r="F69" s="465" t="s">
        <v>2117</v>
      </c>
    </row>
    <row r="70" spans="1:11">
      <c r="A70" s="362">
        <v>1</v>
      </c>
      <c r="B70" s="363">
        <v>2</v>
      </c>
      <c r="C70" s="381">
        <v>3</v>
      </c>
      <c r="D70" s="381">
        <v>4</v>
      </c>
      <c r="E70" s="381">
        <v>5</v>
      </c>
      <c r="F70" s="465" t="s">
        <v>2118</v>
      </c>
    </row>
    <row r="71" spans="1:11" hidden="1">
      <c r="A71" s="367">
        <f>A49</f>
        <v>1</v>
      </c>
      <c r="B71" s="284">
        <f>B49</f>
        <v>45748</v>
      </c>
      <c r="C71" s="514">
        <f>F6</f>
        <v>62932223</v>
      </c>
      <c r="D71" s="389">
        <v>457718.70408174768</v>
      </c>
      <c r="E71" s="527">
        <f>D6</f>
        <v>5334855</v>
      </c>
      <c r="F71" s="536">
        <f>(D71*E71)/(C71*E71)</f>
        <v>7.2732009495635923E-3</v>
      </c>
    </row>
    <row r="72" spans="1:11" hidden="1">
      <c r="A72" s="367">
        <f t="shared" ref="A72:B87" si="40">A50</f>
        <v>2</v>
      </c>
      <c r="B72" s="284">
        <f t="shared" si="40"/>
        <v>45778</v>
      </c>
      <c r="C72" s="514">
        <f t="shared" ref="C72:C73" si="41">F7</f>
        <v>128412304</v>
      </c>
      <c r="D72" s="389">
        <v>1743514.9022948248</v>
      </c>
      <c r="E72" s="527">
        <f t="shared" ref="E72:E73" si="42">D7</f>
        <v>5627901</v>
      </c>
      <c r="F72" s="536">
        <f t="shared" ref="F72:F78" si="43">(D72*E72)/(C72*E72)</f>
        <v>1.3577475428638247E-2</v>
      </c>
    </row>
    <row r="73" spans="1:11" hidden="1">
      <c r="A73" s="367">
        <f t="shared" si="40"/>
        <v>3</v>
      </c>
      <c r="B73" s="284">
        <f t="shared" si="40"/>
        <v>45809</v>
      </c>
      <c r="C73" s="514">
        <f t="shared" si="41"/>
        <v>115267141</v>
      </c>
      <c r="D73" s="389">
        <v>556623.69036896084</v>
      </c>
      <c r="E73" s="527">
        <f t="shared" si="42"/>
        <v>5616990</v>
      </c>
      <c r="F73" s="536">
        <f t="shared" si="43"/>
        <v>4.8289884310478461E-3</v>
      </c>
    </row>
    <row r="74" spans="1:11" hidden="1">
      <c r="A74" s="370">
        <f t="shared" si="40"/>
        <v>4</v>
      </c>
      <c r="B74" s="285" t="str">
        <f t="shared" si="40"/>
        <v>1st Qtr</v>
      </c>
      <c r="C74" s="408">
        <f>SUM(C71:C73)</f>
        <v>306611668</v>
      </c>
      <c r="D74" s="391">
        <f t="shared" ref="D74:E74" si="44">SUM(D71:D73)</f>
        <v>2757857.2967455331</v>
      </c>
      <c r="E74" s="390">
        <f t="shared" si="44"/>
        <v>16579746</v>
      </c>
      <c r="F74" s="539">
        <f t="shared" si="43"/>
        <v>8.9946260516919826E-3</v>
      </c>
    </row>
    <row r="75" spans="1:11">
      <c r="A75" s="367">
        <f t="shared" si="40"/>
        <v>5</v>
      </c>
      <c r="B75" s="284">
        <f t="shared" si="40"/>
        <v>45839</v>
      </c>
      <c r="C75" s="513">
        <f>F10</f>
        <v>106477313</v>
      </c>
      <c r="D75" s="381">
        <v>941712.73830070661</v>
      </c>
      <c r="E75" s="513">
        <f>D7</f>
        <v>5627901</v>
      </c>
      <c r="F75" s="536">
        <f t="shared" si="43"/>
        <v>8.8442571639716968E-3</v>
      </c>
    </row>
    <row r="76" spans="1:11">
      <c r="A76" s="367">
        <f t="shared" si="40"/>
        <v>6</v>
      </c>
      <c r="B76" s="284">
        <f t="shared" si="40"/>
        <v>45870</v>
      </c>
      <c r="C76" s="513">
        <f>F11</f>
        <v>113746983</v>
      </c>
      <c r="D76" s="381">
        <v>847660.34192682814</v>
      </c>
      <c r="E76" s="513">
        <f t="shared" ref="E76:E77" si="45">D8</f>
        <v>5616990</v>
      </c>
      <c r="F76" s="536">
        <f t="shared" si="43"/>
        <v>7.4521567040316851E-3</v>
      </c>
    </row>
    <row r="77" spans="1:11">
      <c r="A77" s="367">
        <f t="shared" si="40"/>
        <v>7</v>
      </c>
      <c r="B77" s="284">
        <f t="shared" si="40"/>
        <v>45901</v>
      </c>
      <c r="C77" s="513">
        <f>F12</f>
        <v>97726166</v>
      </c>
      <c r="D77" s="381">
        <v>763731.91850237327</v>
      </c>
      <c r="E77" s="513">
        <f t="shared" si="45"/>
        <v>16579746</v>
      </c>
      <c r="F77" s="536">
        <f t="shared" si="43"/>
        <v>7.8150197614666808E-3</v>
      </c>
    </row>
    <row r="78" spans="1:11">
      <c r="A78" s="370">
        <f t="shared" si="40"/>
        <v>8</v>
      </c>
      <c r="B78" s="285" t="str">
        <f t="shared" si="40"/>
        <v>2nd Qtr</v>
      </c>
      <c r="C78" s="390">
        <f>SUM(C75:C77)</f>
        <v>317950462</v>
      </c>
      <c r="D78" s="390">
        <f t="shared" ref="D78:E78" si="46">SUM(D75:D77)</f>
        <v>2553104.9987299079</v>
      </c>
      <c r="E78" s="390">
        <f t="shared" si="46"/>
        <v>27824637</v>
      </c>
      <c r="F78" s="539">
        <f t="shared" si="43"/>
        <v>8.0298829656360367E-3</v>
      </c>
    </row>
    <row r="79" spans="1:11" hidden="1">
      <c r="A79" s="367">
        <f t="shared" si="40"/>
        <v>9</v>
      </c>
      <c r="B79" s="284">
        <f t="shared" si="40"/>
        <v>45931</v>
      </c>
      <c r="C79" s="513">
        <f>F14</f>
        <v>0</v>
      </c>
      <c r="D79" s="381"/>
      <c r="E79" s="513">
        <f t="shared" ref="E79:E81" si="47">D11</f>
        <v>5426358</v>
      </c>
      <c r="F79" s="575" t="e">
        <f t="shared" ref="F79:F82" si="48">(D79*E79)/(C79*E79)</f>
        <v>#DIV/0!</v>
      </c>
    </row>
    <row r="80" spans="1:11" hidden="1">
      <c r="A80" s="367">
        <f t="shared" si="40"/>
        <v>10</v>
      </c>
      <c r="B80" s="284">
        <f t="shared" si="40"/>
        <v>45962</v>
      </c>
      <c r="C80" s="513">
        <f t="shared" ref="C80:C81" si="49">F15</f>
        <v>0</v>
      </c>
      <c r="D80" s="381"/>
      <c r="E80" s="513">
        <f t="shared" si="47"/>
        <v>5293529</v>
      </c>
      <c r="F80" s="575" t="e">
        <f t="shared" si="48"/>
        <v>#DIV/0!</v>
      </c>
    </row>
    <row r="81" spans="1:6" hidden="1">
      <c r="A81" s="367">
        <f t="shared" si="40"/>
        <v>11</v>
      </c>
      <c r="B81" s="284">
        <f t="shared" si="40"/>
        <v>45992</v>
      </c>
      <c r="C81" s="513">
        <f t="shared" si="49"/>
        <v>0</v>
      </c>
      <c r="D81" s="381"/>
      <c r="E81" s="513">
        <f t="shared" si="47"/>
        <v>16142005</v>
      </c>
      <c r="F81" s="575" t="e">
        <f t="shared" si="48"/>
        <v>#DIV/0!</v>
      </c>
    </row>
    <row r="82" spans="1:6" ht="13.5" hidden="1" thickBot="1">
      <c r="A82" s="460">
        <f t="shared" si="40"/>
        <v>12</v>
      </c>
      <c r="B82" s="461" t="str">
        <f t="shared" si="40"/>
        <v>3rd Qtr</v>
      </c>
      <c r="C82" s="467">
        <f>SUM(C79:C81)</f>
        <v>0</v>
      </c>
      <c r="D82" s="467">
        <f t="shared" ref="D82:E82" si="50">SUM(D79:D81)</f>
        <v>0</v>
      </c>
      <c r="E82" s="467">
        <f t="shared" si="50"/>
        <v>26861892</v>
      </c>
      <c r="F82" s="468" t="e">
        <f t="shared" si="48"/>
        <v>#DIV/0!</v>
      </c>
    </row>
    <row r="83" spans="1:6" hidden="1">
      <c r="A83" s="457">
        <f t="shared" si="40"/>
        <v>13</v>
      </c>
      <c r="B83" s="458">
        <f t="shared" si="40"/>
        <v>46023</v>
      </c>
      <c r="C83" s="513">
        <f t="shared" ref="C83:C85" si="51">F18</f>
        <v>0</v>
      </c>
      <c r="D83" s="392"/>
      <c r="E83" s="513">
        <f t="shared" ref="E83:E85" si="52">D15</f>
        <v>0</v>
      </c>
      <c r="F83" s="575" t="e">
        <f t="shared" ref="F83:F86" si="53">(D83*E83)/(C83*E83)</f>
        <v>#DIV/0!</v>
      </c>
    </row>
    <row r="84" spans="1:6" hidden="1">
      <c r="A84" s="367">
        <f t="shared" si="40"/>
        <v>14</v>
      </c>
      <c r="B84" s="284">
        <f t="shared" si="40"/>
        <v>46054</v>
      </c>
      <c r="C84" s="513">
        <f t="shared" si="51"/>
        <v>0</v>
      </c>
      <c r="D84" s="392"/>
      <c r="E84" s="513">
        <f t="shared" si="52"/>
        <v>0</v>
      </c>
      <c r="F84" s="575" t="e">
        <f t="shared" si="53"/>
        <v>#DIV/0!</v>
      </c>
    </row>
    <row r="85" spans="1:6" hidden="1">
      <c r="A85" s="367">
        <f t="shared" si="40"/>
        <v>15</v>
      </c>
      <c r="B85" s="284">
        <f t="shared" si="40"/>
        <v>46082</v>
      </c>
      <c r="C85" s="513">
        <f t="shared" si="51"/>
        <v>0</v>
      </c>
      <c r="D85" s="392"/>
      <c r="E85" s="513">
        <f t="shared" si="52"/>
        <v>0</v>
      </c>
      <c r="F85" s="575" t="e">
        <f t="shared" si="53"/>
        <v>#DIV/0!</v>
      </c>
    </row>
    <row r="86" spans="1:6" ht="13.5" hidden="1" thickBot="1">
      <c r="A86" s="370">
        <f t="shared" si="40"/>
        <v>16</v>
      </c>
      <c r="B86" s="285" t="str">
        <f t="shared" si="40"/>
        <v>4th Qtr</v>
      </c>
      <c r="C86" s="390">
        <f>SUM(C83:C85)</f>
        <v>0</v>
      </c>
      <c r="D86" s="390">
        <f t="shared" ref="D86:E86" si="54">SUM(D83:D85)</f>
        <v>0</v>
      </c>
      <c r="E86" s="390">
        <f t="shared" si="54"/>
        <v>0</v>
      </c>
      <c r="F86" s="468" t="e">
        <f t="shared" si="53"/>
        <v>#DIV/0!</v>
      </c>
    </row>
    <row r="87" spans="1:6" ht="15" hidden="1">
      <c r="A87" s="375">
        <f t="shared" si="40"/>
        <v>0</v>
      </c>
      <c r="B87" s="376" t="str">
        <f t="shared" si="40"/>
        <v>Yearly Data</v>
      </c>
      <c r="C87" s="393">
        <f>C74+C78+C82+C86</f>
        <v>624562130</v>
      </c>
      <c r="D87" s="393">
        <f t="shared" ref="D87:E87" si="55">D74+D78+D82+D86</f>
        <v>5310962.295475441</v>
      </c>
      <c r="E87" s="393">
        <f t="shared" si="55"/>
        <v>71266275</v>
      </c>
      <c r="F87" s="394">
        <f>(D87*E87)/(C87*E87)</f>
        <v>8.5034971548394091E-3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abSelected="1" view="pageBreakPreview" zoomScale="130" zoomScaleNormal="100" zoomScaleSheetLayoutView="130" workbookViewId="0">
      <selection activeCell="E25" sqref="E25"/>
    </sheetView>
  </sheetViews>
  <sheetFormatPr defaultColWidth="9.140625" defaultRowHeight="12.75"/>
  <cols>
    <col min="1" max="1" width="6.140625" style="395" customWidth="1"/>
    <col min="2" max="2" width="11.140625" style="395" customWidth="1"/>
    <col min="3" max="3" width="17" style="395" customWidth="1"/>
    <col min="4" max="4" width="14.85546875" style="395" customWidth="1"/>
    <col min="5" max="5" width="18.5703125" style="395" customWidth="1"/>
    <col min="6" max="6" width="19" style="395" customWidth="1"/>
    <col min="7" max="7" width="13.42578125" style="395" customWidth="1"/>
    <col min="8" max="8" width="13.7109375" style="395" bestFit="1" customWidth="1"/>
    <col min="9" max="9" width="17.5703125" style="395" customWidth="1"/>
    <col min="10" max="10" width="9.140625" style="395"/>
    <col min="11" max="11" width="10.85546875" style="395" bestFit="1" customWidth="1"/>
    <col min="12" max="12" width="9.140625" style="395"/>
    <col min="13" max="13" width="13.42578125" style="395" customWidth="1"/>
    <col min="14" max="14" width="12.28515625" style="395" customWidth="1"/>
    <col min="15" max="15" width="11.85546875" style="395" bestFit="1" customWidth="1"/>
    <col min="16" max="16384" width="9.140625" style="395"/>
  </cols>
  <sheetData>
    <row r="1" spans="1:11" ht="26.25">
      <c r="A1" s="720" t="s">
        <v>2042</v>
      </c>
      <c r="B1" s="720"/>
      <c r="C1" s="720"/>
      <c r="D1" s="720"/>
      <c r="E1" s="720"/>
      <c r="F1" s="720"/>
      <c r="G1" s="720"/>
      <c r="H1" s="720"/>
      <c r="I1" s="720"/>
      <c r="J1" s="720"/>
    </row>
    <row r="2" spans="1:11" ht="15.75" thickBot="1">
      <c r="A2" s="721" t="s">
        <v>2255</v>
      </c>
      <c r="B2" s="721"/>
      <c r="C2" s="721"/>
      <c r="D2" s="721"/>
      <c r="E2" s="721"/>
      <c r="F2" s="721"/>
      <c r="G2" s="721"/>
      <c r="H2" s="721"/>
      <c r="I2" s="721"/>
      <c r="J2" s="721"/>
      <c r="K2" s="403"/>
    </row>
    <row r="3" spans="1:11" s="396" customFormat="1" ht="37.5" customHeight="1" thickBot="1">
      <c r="A3" s="722" t="s">
        <v>2119</v>
      </c>
      <c r="B3" s="723"/>
      <c r="C3" s="723"/>
      <c r="D3" s="723"/>
      <c r="E3" s="723"/>
      <c r="F3" s="723"/>
      <c r="G3" s="723"/>
      <c r="H3" s="723"/>
      <c r="I3" s="723"/>
      <c r="J3" s="724"/>
    </row>
    <row r="4" spans="1:11" s="396" customFormat="1" ht="114.75">
      <c r="A4" s="474" t="s">
        <v>1762</v>
      </c>
      <c r="B4" s="475" t="s">
        <v>1717</v>
      </c>
      <c r="C4" s="476" t="s">
        <v>2088</v>
      </c>
      <c r="D4" s="476" t="s">
        <v>2089</v>
      </c>
      <c r="E4" s="476" t="s">
        <v>2090</v>
      </c>
      <c r="F4" s="477" t="s">
        <v>2091</v>
      </c>
      <c r="G4" s="478" t="s">
        <v>2092</v>
      </c>
      <c r="H4" s="397"/>
    </row>
    <row r="5" spans="1:11" s="396" customFormat="1">
      <c r="A5" s="367">
        <v>1</v>
      </c>
      <c r="B5" s="368">
        <v>2</v>
      </c>
      <c r="C5" s="368">
        <v>3</v>
      </c>
      <c r="D5" s="368">
        <v>4</v>
      </c>
      <c r="E5" s="368">
        <v>5</v>
      </c>
      <c r="F5" s="368" t="s">
        <v>2093</v>
      </c>
      <c r="G5" s="470" t="s">
        <v>2094</v>
      </c>
      <c r="H5" s="397"/>
    </row>
    <row r="6" spans="1:11" s="396" customFormat="1" hidden="1">
      <c r="A6" s="367">
        <f>'SoP 010-013 Overall'!A6</f>
        <v>1</v>
      </c>
      <c r="B6" s="284">
        <f>'SoP 010-013 Overall'!B6</f>
        <v>45748</v>
      </c>
      <c r="C6" s="369">
        <v>90721</v>
      </c>
      <c r="D6" s="369">
        <v>1369611</v>
      </c>
      <c r="E6" s="369">
        <v>1435954</v>
      </c>
      <c r="F6" s="369">
        <v>33451379</v>
      </c>
      <c r="G6" s="528">
        <f>F6/E6</f>
        <v>23.295578409893352</v>
      </c>
      <c r="H6" s="397"/>
    </row>
    <row r="7" spans="1:11" s="396" customFormat="1" hidden="1">
      <c r="A7" s="367">
        <f>'SoP 010-013 Overall'!A7</f>
        <v>2</v>
      </c>
      <c r="B7" s="284">
        <f>'SoP 010-013 Overall'!B7</f>
        <v>45778</v>
      </c>
      <c r="C7" s="369">
        <v>174907</v>
      </c>
      <c r="D7" s="369">
        <v>1371549</v>
      </c>
      <c r="E7" s="369">
        <v>1436692</v>
      </c>
      <c r="F7" s="369">
        <v>64538716</v>
      </c>
      <c r="G7" s="528">
        <f t="shared" ref="G7:G22" si="0">F7/E7</f>
        <v>44.921748015580235</v>
      </c>
      <c r="H7" s="397"/>
    </row>
    <row r="8" spans="1:11" s="396" customFormat="1" hidden="1">
      <c r="A8" s="367">
        <f>'SoP 010-013 Overall'!A8</f>
        <v>3</v>
      </c>
      <c r="B8" s="284">
        <f>'SoP 010-013 Overall'!B8</f>
        <v>45809</v>
      </c>
      <c r="C8" s="369">
        <v>162788</v>
      </c>
      <c r="D8" s="369">
        <v>1377338</v>
      </c>
      <c r="E8" s="369">
        <v>1438440</v>
      </c>
      <c r="F8" s="369">
        <v>58662677</v>
      </c>
      <c r="G8" s="528">
        <f t="shared" si="0"/>
        <v>40.782150802258002</v>
      </c>
      <c r="H8" s="397"/>
    </row>
    <row r="9" spans="1:11" s="396" customFormat="1" hidden="1">
      <c r="A9" s="370">
        <f>'SoP 010-013 Overall'!A9</f>
        <v>4</v>
      </c>
      <c r="B9" s="285" t="str">
        <f>'SoP 010-013 Overall'!B9</f>
        <v>1st Qtr</v>
      </c>
      <c r="C9" s="371">
        <f>SUM(C6:C8)</f>
        <v>428416</v>
      </c>
      <c r="D9" s="371">
        <f t="shared" ref="D9:F9" si="1">SUM(D6:D8)</f>
        <v>4118498</v>
      </c>
      <c r="E9" s="371">
        <f t="shared" si="1"/>
        <v>4311086</v>
      </c>
      <c r="F9" s="371">
        <f t="shared" si="1"/>
        <v>156652772</v>
      </c>
      <c r="G9" s="568">
        <f t="shared" si="0"/>
        <v>36.33719485067104</v>
      </c>
      <c r="H9" s="397"/>
    </row>
    <row r="10" spans="1:11" s="396" customFormat="1">
      <c r="A10" s="367">
        <f>'SoP 010-013 Overall'!A10</f>
        <v>5</v>
      </c>
      <c r="B10" s="284">
        <f>'SoP 010-013 Overall'!B10</f>
        <v>45839</v>
      </c>
      <c r="C10" s="368">
        <v>153978</v>
      </c>
      <c r="D10" s="368">
        <v>1365450</v>
      </c>
      <c r="E10" s="368">
        <v>1441769</v>
      </c>
      <c r="F10" s="368">
        <v>55690395</v>
      </c>
      <c r="G10" s="528">
        <f t="shared" si="0"/>
        <v>38.626433915557904</v>
      </c>
      <c r="H10" s="397"/>
    </row>
    <row r="11" spans="1:11" s="396" customFormat="1">
      <c r="A11" s="367">
        <f>'SoP 010-013 Overall'!A11</f>
        <v>6</v>
      </c>
      <c r="B11" s="284">
        <f>'SoP 010-013 Overall'!B11</f>
        <v>45870</v>
      </c>
      <c r="C11" s="368">
        <v>178593</v>
      </c>
      <c r="D11" s="368">
        <v>1366540</v>
      </c>
      <c r="E11" s="368">
        <v>1442890</v>
      </c>
      <c r="F11" s="368">
        <v>63723457</v>
      </c>
      <c r="G11" s="528">
        <f t="shared" si="0"/>
        <v>44.163766468684379</v>
      </c>
      <c r="H11" s="397"/>
    </row>
    <row r="12" spans="1:11" s="396" customFormat="1">
      <c r="A12" s="367">
        <f>'SoP 010-013 Overall'!A12</f>
        <v>7</v>
      </c>
      <c r="B12" s="284">
        <f>'SoP 010-013 Overall'!B12</f>
        <v>45901</v>
      </c>
      <c r="C12" s="368">
        <v>150029</v>
      </c>
      <c r="D12" s="368">
        <v>1358056</v>
      </c>
      <c r="E12" s="368">
        <v>1446918</v>
      </c>
      <c r="F12" s="368">
        <v>53443253</v>
      </c>
      <c r="G12" s="528">
        <f t="shared" si="0"/>
        <v>36.935923804942647</v>
      </c>
      <c r="H12" s="397"/>
    </row>
    <row r="13" spans="1:11" s="396" customFormat="1">
      <c r="A13" s="370">
        <f>'SoP 010-013 Overall'!A13</f>
        <v>8</v>
      </c>
      <c r="B13" s="285" t="str">
        <f>'SoP 010-013 Overall'!B13</f>
        <v>2nd Qtr</v>
      </c>
      <c r="C13" s="371">
        <f>SUM(C10:C12)</f>
        <v>482600</v>
      </c>
      <c r="D13" s="371">
        <f t="shared" ref="D13:F13" si="2">SUM(D10:D12)</f>
        <v>4090046</v>
      </c>
      <c r="E13" s="371">
        <f t="shared" si="2"/>
        <v>4331577</v>
      </c>
      <c r="F13" s="371">
        <f t="shared" si="2"/>
        <v>172857105</v>
      </c>
      <c r="G13" s="568">
        <f t="shared" si="0"/>
        <v>39.906275474267225</v>
      </c>
      <c r="H13" s="397"/>
    </row>
    <row r="14" spans="1:11" s="396" customFormat="1" hidden="1">
      <c r="A14" s="367">
        <f>'SoP 010-013 Overall'!A14</f>
        <v>9</v>
      </c>
      <c r="B14" s="284">
        <f>'SoP 010-013 Overall'!B14</f>
        <v>45931</v>
      </c>
      <c r="C14" s="368"/>
      <c r="D14" s="368"/>
      <c r="E14" s="368"/>
      <c r="F14" s="368"/>
      <c r="G14" s="528" t="e">
        <f t="shared" si="0"/>
        <v>#DIV/0!</v>
      </c>
      <c r="H14" s="397"/>
    </row>
    <row r="15" spans="1:11" s="396" customFormat="1" hidden="1">
      <c r="A15" s="367">
        <f>'SoP 010-013 Overall'!A15</f>
        <v>10</v>
      </c>
      <c r="B15" s="284">
        <f>'SoP 010-013 Overall'!B15</f>
        <v>45962</v>
      </c>
      <c r="C15" s="368"/>
      <c r="D15" s="368"/>
      <c r="E15" s="368"/>
      <c r="F15" s="368"/>
      <c r="G15" s="528" t="e">
        <f t="shared" si="0"/>
        <v>#DIV/0!</v>
      </c>
      <c r="H15" s="397"/>
    </row>
    <row r="16" spans="1:11" s="396" customFormat="1" hidden="1">
      <c r="A16" s="367">
        <f>'SoP 010-013 Overall'!A16</f>
        <v>11</v>
      </c>
      <c r="B16" s="284">
        <f>'SoP 010-013 Overall'!B16</f>
        <v>45992</v>
      </c>
      <c r="C16" s="368"/>
      <c r="D16" s="368"/>
      <c r="E16" s="368"/>
      <c r="F16" s="368"/>
      <c r="G16" s="528" t="e">
        <f t="shared" si="0"/>
        <v>#DIV/0!</v>
      </c>
      <c r="H16" s="397"/>
    </row>
    <row r="17" spans="1:10" s="396" customFormat="1" ht="13.5" hidden="1" thickBot="1">
      <c r="A17" s="460">
        <f>'SoP 010-013 Overall'!A17</f>
        <v>12</v>
      </c>
      <c r="B17" s="461" t="str">
        <f>'SoP 010-013 Overall'!B17</f>
        <v>3rd Qtr</v>
      </c>
      <c r="C17" s="462">
        <f>SUM(C14:C16)</f>
        <v>0</v>
      </c>
      <c r="D17" s="462">
        <f t="shared" ref="D17:F17" si="3">SUM(D14:D16)</f>
        <v>0</v>
      </c>
      <c r="E17" s="462">
        <f t="shared" si="3"/>
        <v>0</v>
      </c>
      <c r="F17" s="462">
        <f t="shared" si="3"/>
        <v>0</v>
      </c>
      <c r="G17" s="463" t="e">
        <f t="shared" si="0"/>
        <v>#DIV/0!</v>
      </c>
      <c r="H17" s="397"/>
    </row>
    <row r="18" spans="1:10" s="396" customFormat="1" hidden="1">
      <c r="A18" s="459">
        <f>'SoP 010-013 Overall'!A18</f>
        <v>13</v>
      </c>
      <c r="B18" s="458">
        <f>'SoP 010-013 Overall'!B18</f>
        <v>46023</v>
      </c>
      <c r="C18" s="459"/>
      <c r="D18" s="459"/>
      <c r="E18" s="459"/>
      <c r="F18" s="459"/>
      <c r="G18" s="528" t="e">
        <f t="shared" si="0"/>
        <v>#DIV/0!</v>
      </c>
      <c r="H18" s="397"/>
    </row>
    <row r="19" spans="1:10" s="396" customFormat="1" ht="15" hidden="1">
      <c r="A19" s="368">
        <f>'SoP 010-013 Overall'!A19</f>
        <v>14</v>
      </c>
      <c r="B19" s="284">
        <f>'SoP 010-013 Overall'!B19</f>
        <v>46054</v>
      </c>
      <c r="C19" s="459"/>
      <c r="D19" s="459"/>
      <c r="E19" s="459"/>
      <c r="F19" s="459"/>
      <c r="G19" s="528" t="e">
        <f t="shared" si="0"/>
        <v>#DIV/0!</v>
      </c>
      <c r="H19" s="397"/>
      <c r="I19" s="398"/>
    </row>
    <row r="20" spans="1:10" s="396" customFormat="1" ht="15" hidden="1">
      <c r="A20" s="368">
        <f>'SoP 010-013 Overall'!A20</f>
        <v>15</v>
      </c>
      <c r="B20" s="284">
        <f>'SoP 010-013 Overall'!B20</f>
        <v>46082</v>
      </c>
      <c r="C20" s="459"/>
      <c r="D20" s="459"/>
      <c r="E20" s="459"/>
      <c r="F20" s="459"/>
      <c r="G20" s="528" t="e">
        <f t="shared" si="0"/>
        <v>#DIV/0!</v>
      </c>
      <c r="H20" s="397"/>
      <c r="I20" s="398"/>
    </row>
    <row r="21" spans="1:10" s="396" customFormat="1" ht="15.75" hidden="1" thickBot="1">
      <c r="A21" s="371">
        <f>'SoP 010-013 Overall'!A21</f>
        <v>16</v>
      </c>
      <c r="B21" s="285" t="str">
        <f>'SoP 010-013 Overall'!B21</f>
        <v>4th Qtr</v>
      </c>
      <c r="C21" s="371">
        <f>SUM(C18:C20)</f>
        <v>0</v>
      </c>
      <c r="D21" s="371">
        <f t="shared" ref="D21:F21" si="4">SUM(D18:D20)</f>
        <v>0</v>
      </c>
      <c r="E21" s="371">
        <f t="shared" si="4"/>
        <v>0</v>
      </c>
      <c r="F21" s="371">
        <f t="shared" si="4"/>
        <v>0</v>
      </c>
      <c r="G21" s="463" t="e">
        <f t="shared" si="0"/>
        <v>#DIV/0!</v>
      </c>
      <c r="H21" s="397"/>
      <c r="I21" s="398"/>
    </row>
    <row r="22" spans="1:10" s="396" customFormat="1" ht="15" hidden="1">
      <c r="A22" s="375">
        <f>'SoP 010-013 Overall'!A22</f>
        <v>0</v>
      </c>
      <c r="B22" s="376" t="str">
        <f>'SoP 010-013 Overall'!B22</f>
        <v>Yearly Data</v>
      </c>
      <c r="C22" s="517">
        <f>C9+C13+C17+C21</f>
        <v>911016</v>
      </c>
      <c r="D22" s="517">
        <f t="shared" ref="D22:F22" si="5">D9+D13+D17+D21</f>
        <v>8208544</v>
      </c>
      <c r="E22" s="517">
        <f t="shared" si="5"/>
        <v>8642663</v>
      </c>
      <c r="F22" s="517">
        <f t="shared" si="5"/>
        <v>329509877</v>
      </c>
      <c r="G22" s="516">
        <f t="shared" si="0"/>
        <v>38.125966151867772</v>
      </c>
      <c r="H22" s="397"/>
      <c r="I22" s="398"/>
    </row>
    <row r="23" spans="1:10" s="396" customFormat="1" ht="13.5" thickBot="1">
      <c r="A23" s="377"/>
      <c r="B23" s="378"/>
      <c r="C23" s="379"/>
      <c r="D23" s="379"/>
      <c r="E23" s="380"/>
      <c r="F23" s="397"/>
      <c r="G23" s="397"/>
      <c r="H23" s="397"/>
    </row>
    <row r="24" spans="1:10" s="396" customFormat="1" ht="15.75" thickBot="1">
      <c r="A24" s="725" t="s">
        <v>2120</v>
      </c>
      <c r="B24" s="726"/>
      <c r="C24" s="726"/>
      <c r="D24" s="726"/>
      <c r="E24" s="726"/>
      <c r="F24" s="726"/>
      <c r="G24" s="726"/>
      <c r="H24" s="726"/>
      <c r="I24" s="726"/>
      <c r="J24" s="727"/>
    </row>
    <row r="25" spans="1:10" s="396" customFormat="1" ht="102">
      <c r="A25" s="474" t="s">
        <v>1762</v>
      </c>
      <c r="B25" s="475" t="s">
        <v>1717</v>
      </c>
      <c r="C25" s="570" t="s">
        <v>2095</v>
      </c>
      <c r="D25" s="476" t="s">
        <v>2096</v>
      </c>
      <c r="E25" s="476" t="s">
        <v>2097</v>
      </c>
      <c r="F25" s="476" t="s">
        <v>2098</v>
      </c>
      <c r="G25" s="477" t="s">
        <v>2099</v>
      </c>
      <c r="H25" s="476" t="s">
        <v>2100</v>
      </c>
      <c r="I25" s="476" t="s">
        <v>2101</v>
      </c>
      <c r="J25" s="571" t="s">
        <v>2102</v>
      </c>
    </row>
    <row r="26" spans="1:10" s="396" customFormat="1">
      <c r="A26" s="362"/>
      <c r="B26" s="363"/>
      <c r="C26" s="381" t="s">
        <v>2103</v>
      </c>
      <c r="D26" s="364" t="s">
        <v>2104</v>
      </c>
      <c r="E26" s="364" t="s">
        <v>2104</v>
      </c>
      <c r="F26" s="381" t="s">
        <v>2103</v>
      </c>
      <c r="G26" s="365" t="s">
        <v>2104</v>
      </c>
      <c r="H26" s="381" t="s">
        <v>2103</v>
      </c>
      <c r="I26" s="364" t="s">
        <v>2104</v>
      </c>
      <c r="J26" s="399" t="s">
        <v>2104</v>
      </c>
    </row>
    <row r="27" spans="1:10" s="396" customFormat="1">
      <c r="A27" s="367">
        <v>1</v>
      </c>
      <c r="B27" s="368">
        <v>2</v>
      </c>
      <c r="C27" s="368">
        <v>3</v>
      </c>
      <c r="D27" s="368">
        <v>4</v>
      </c>
      <c r="E27" s="368" t="s">
        <v>2105</v>
      </c>
      <c r="F27" s="368">
        <v>6</v>
      </c>
      <c r="G27" s="368" t="s">
        <v>2106</v>
      </c>
      <c r="H27" s="368">
        <v>8</v>
      </c>
      <c r="I27" s="368" t="s">
        <v>2228</v>
      </c>
      <c r="J27" s="470" t="s">
        <v>2227</v>
      </c>
    </row>
    <row r="28" spans="1:10" s="396" customFormat="1" hidden="1">
      <c r="A28" s="367">
        <f>A6</f>
        <v>1</v>
      </c>
      <c r="B28" s="284">
        <f>B6</f>
        <v>45748</v>
      </c>
      <c r="C28" s="518">
        <f>C6</f>
        <v>90721</v>
      </c>
      <c r="D28" s="382">
        <v>4703.2579166666665</v>
      </c>
      <c r="E28" s="519">
        <f t="shared" ref="E28:E30" si="6">D28/C28</f>
        <v>5.1843100458181308E-2</v>
      </c>
      <c r="F28" s="515">
        <f t="shared" ref="F28:F30" si="7">D6</f>
        <v>1369611</v>
      </c>
      <c r="G28" s="520">
        <f t="shared" ref="G28:G34" si="8">F28*E28</f>
        <v>71004.880661630159</v>
      </c>
      <c r="H28" s="515">
        <f>E6</f>
        <v>1435954</v>
      </c>
      <c r="I28" s="382">
        <v>1392579.0433333332</v>
      </c>
      <c r="J28" s="533">
        <f t="shared" ref="J28:J44" si="9">I28/H28</f>
        <v>0.96979363080804348</v>
      </c>
    </row>
    <row r="29" spans="1:10" s="396" customFormat="1" hidden="1">
      <c r="A29" s="367">
        <f t="shared" ref="A29:C44" si="10">A7</f>
        <v>2</v>
      </c>
      <c r="B29" s="284">
        <f t="shared" si="10"/>
        <v>45778</v>
      </c>
      <c r="C29" s="518">
        <f t="shared" si="10"/>
        <v>174907</v>
      </c>
      <c r="D29" s="382">
        <v>12277.554583333333</v>
      </c>
      <c r="E29" s="519">
        <f t="shared" si="6"/>
        <v>7.0194758262009715E-2</v>
      </c>
      <c r="F29" s="515">
        <f t="shared" si="7"/>
        <v>1371549</v>
      </c>
      <c r="G29" s="520">
        <f t="shared" si="8"/>
        <v>96275.550499501158</v>
      </c>
      <c r="H29" s="515">
        <f t="shared" ref="H29:H30" si="11">E7</f>
        <v>1436692</v>
      </c>
      <c r="I29" s="382">
        <v>4072673.5833333335</v>
      </c>
      <c r="J29" s="533">
        <f t="shared" si="9"/>
        <v>2.8347576121627553</v>
      </c>
    </row>
    <row r="30" spans="1:10" s="396" customFormat="1" hidden="1">
      <c r="A30" s="367">
        <f t="shared" si="10"/>
        <v>3</v>
      </c>
      <c r="B30" s="284">
        <f t="shared" si="10"/>
        <v>45809</v>
      </c>
      <c r="C30" s="518">
        <f t="shared" si="10"/>
        <v>162788</v>
      </c>
      <c r="D30" s="382">
        <v>10906.105833333333</v>
      </c>
      <c r="E30" s="519">
        <f t="shared" si="6"/>
        <v>6.6995760334504592E-2</v>
      </c>
      <c r="F30" s="515">
        <f t="shared" si="7"/>
        <v>1377338</v>
      </c>
      <c r="G30" s="520">
        <f t="shared" si="8"/>
        <v>92275.806547605884</v>
      </c>
      <c r="H30" s="515">
        <f t="shared" si="11"/>
        <v>1438440</v>
      </c>
      <c r="I30" s="382">
        <v>1392579.0433333332</v>
      </c>
      <c r="J30" s="533">
        <f t="shared" si="9"/>
        <v>0.96811757413123467</v>
      </c>
    </row>
    <row r="31" spans="1:10" s="549" customFormat="1" hidden="1">
      <c r="A31" s="370">
        <f t="shared" si="10"/>
        <v>4</v>
      </c>
      <c r="B31" s="285" t="str">
        <f t="shared" si="10"/>
        <v>1st Qtr</v>
      </c>
      <c r="C31" s="407">
        <f>SUM(C28:C30)</f>
        <v>428416</v>
      </c>
      <c r="D31" s="383">
        <f>SUM(D28:D30)</f>
        <v>27886.918333333335</v>
      </c>
      <c r="E31" s="384">
        <f>D31/C31</f>
        <v>6.5093083202619265E-2</v>
      </c>
      <c r="F31" s="371">
        <f t="shared" ref="F31:H31" si="12">SUM(F28:F30)</f>
        <v>4118498</v>
      </c>
      <c r="G31" s="383">
        <f t="shared" si="8"/>
        <v>268085.73298382101</v>
      </c>
      <c r="H31" s="371">
        <f t="shared" si="12"/>
        <v>4311086</v>
      </c>
      <c r="I31" s="383">
        <f>SUM(I28:I30)</f>
        <v>6857831.6699999999</v>
      </c>
      <c r="J31" s="569">
        <f t="shared" si="9"/>
        <v>1.5907434159281444</v>
      </c>
    </row>
    <row r="32" spans="1:10" s="396" customFormat="1">
      <c r="A32" s="367">
        <f t="shared" si="10"/>
        <v>5</v>
      </c>
      <c r="B32" s="284">
        <f t="shared" si="10"/>
        <v>45839</v>
      </c>
      <c r="C32" s="518">
        <f>C10</f>
        <v>153978</v>
      </c>
      <c r="D32" s="382">
        <v>9197.9770833333332</v>
      </c>
      <c r="E32" s="519">
        <f>D32/C32</f>
        <v>5.9735657583117933E-2</v>
      </c>
      <c r="F32" s="515">
        <f t="shared" ref="F32:F34" si="13">D10</f>
        <v>1365450</v>
      </c>
      <c r="G32" s="520">
        <f>F32*E32</f>
        <v>81566.053646868386</v>
      </c>
      <c r="H32" s="515">
        <f t="shared" ref="H32:H42" si="14">E10</f>
        <v>1441769</v>
      </c>
      <c r="I32" s="382">
        <v>2641588.1004166664</v>
      </c>
      <c r="J32" s="533">
        <f>I32/H32</f>
        <v>1.8321853919848925</v>
      </c>
    </row>
    <row r="33" spans="1:10" s="396" customFormat="1">
      <c r="A33" s="367">
        <f t="shared" si="10"/>
        <v>6</v>
      </c>
      <c r="B33" s="284">
        <f t="shared" si="10"/>
        <v>45870</v>
      </c>
      <c r="C33" s="518">
        <f t="shared" si="10"/>
        <v>178593</v>
      </c>
      <c r="D33" s="382">
        <v>9016.3095833333336</v>
      </c>
      <c r="E33" s="519">
        <f t="shared" ref="E33:E34" si="15">D33/C33</f>
        <v>5.0485235050272595E-2</v>
      </c>
      <c r="F33" s="515">
        <f t="shared" si="13"/>
        <v>1366540</v>
      </c>
      <c r="G33" s="520">
        <f t="shared" si="8"/>
        <v>68990.093105599517</v>
      </c>
      <c r="H33" s="515">
        <f t="shared" si="14"/>
        <v>1442890</v>
      </c>
      <c r="I33" s="382">
        <v>2740944.4408333334</v>
      </c>
      <c r="J33" s="533">
        <f t="shared" si="9"/>
        <v>1.8996212052431809</v>
      </c>
    </row>
    <row r="34" spans="1:10" s="396" customFormat="1">
      <c r="A34" s="367">
        <f t="shared" si="10"/>
        <v>7</v>
      </c>
      <c r="B34" s="284">
        <f t="shared" si="10"/>
        <v>45901</v>
      </c>
      <c r="C34" s="518">
        <f t="shared" si="10"/>
        <v>150029</v>
      </c>
      <c r="D34" s="382">
        <v>8155.6333333333341</v>
      </c>
      <c r="E34" s="519">
        <f t="shared" si="15"/>
        <v>5.4360379215573885E-2</v>
      </c>
      <c r="F34" s="515">
        <f t="shared" si="13"/>
        <v>1358056</v>
      </c>
      <c r="G34" s="520">
        <f t="shared" si="8"/>
        <v>73824.439155985412</v>
      </c>
      <c r="H34" s="515">
        <f t="shared" si="14"/>
        <v>1446918</v>
      </c>
      <c r="I34" s="382">
        <v>2320533.7720833332</v>
      </c>
      <c r="J34" s="533">
        <f t="shared" si="9"/>
        <v>1.6037769742883379</v>
      </c>
    </row>
    <row r="35" spans="1:10" s="549" customFormat="1">
      <c r="A35" s="370">
        <f t="shared" si="10"/>
        <v>8</v>
      </c>
      <c r="B35" s="285" t="str">
        <f t="shared" si="10"/>
        <v>2nd Qtr</v>
      </c>
      <c r="C35" s="407">
        <f>SUM(C32:C34)</f>
        <v>482600</v>
      </c>
      <c r="D35" s="383">
        <f>SUM(D32:D34)</f>
        <v>26369.920000000002</v>
      </c>
      <c r="E35" s="384">
        <f>D35/C35</f>
        <v>5.4641359303771245E-2</v>
      </c>
      <c r="F35" s="371">
        <f t="shared" ref="F35" si="16">SUM(F32:F34)</f>
        <v>4090046</v>
      </c>
      <c r="G35" s="383">
        <f>SUM(G32:G34)</f>
        <v>224380.58590845333</v>
      </c>
      <c r="H35" s="371">
        <f t="shared" ref="H35" si="17">SUM(H32:H34)</f>
        <v>4331577</v>
      </c>
      <c r="I35" s="383">
        <f>SUM(I32:I34)</f>
        <v>7703066.3133333325</v>
      </c>
      <c r="J35" s="569">
        <f t="shared" si="9"/>
        <v>1.7783514672215992</v>
      </c>
    </row>
    <row r="36" spans="1:10" s="396" customFormat="1" hidden="1">
      <c r="A36" s="367">
        <f t="shared" si="10"/>
        <v>9</v>
      </c>
      <c r="B36" s="284">
        <f t="shared" si="10"/>
        <v>45931</v>
      </c>
      <c r="C36" s="518">
        <f>C14</f>
        <v>0</v>
      </c>
      <c r="D36" s="382"/>
      <c r="E36" s="519" t="e">
        <f>D36/C36</f>
        <v>#DIV/0!</v>
      </c>
      <c r="F36" s="515">
        <f t="shared" ref="F36:F38" si="18">D14</f>
        <v>0</v>
      </c>
      <c r="G36" s="520" t="e">
        <f>F36*E36</f>
        <v>#DIV/0!</v>
      </c>
      <c r="H36" s="515">
        <f t="shared" si="14"/>
        <v>0</v>
      </c>
      <c r="I36" s="382"/>
      <c r="J36" s="533" t="e">
        <f>I36/H36</f>
        <v>#DIV/0!</v>
      </c>
    </row>
    <row r="37" spans="1:10" s="396" customFormat="1" hidden="1">
      <c r="A37" s="367">
        <f t="shared" si="10"/>
        <v>10</v>
      </c>
      <c r="B37" s="284">
        <f t="shared" si="10"/>
        <v>45962</v>
      </c>
      <c r="C37" s="518">
        <f t="shared" si="10"/>
        <v>0</v>
      </c>
      <c r="D37" s="382"/>
      <c r="E37" s="519" t="e">
        <f t="shared" ref="E37:E38" si="19">D37/C37</f>
        <v>#DIV/0!</v>
      </c>
      <c r="F37" s="515">
        <f t="shared" si="18"/>
        <v>0</v>
      </c>
      <c r="G37" s="520" t="e">
        <f t="shared" ref="G37:G38" si="20">F37*E37</f>
        <v>#DIV/0!</v>
      </c>
      <c r="H37" s="515">
        <f t="shared" si="14"/>
        <v>0</v>
      </c>
      <c r="I37" s="382"/>
      <c r="J37" s="533" t="e">
        <f t="shared" si="9"/>
        <v>#DIV/0!</v>
      </c>
    </row>
    <row r="38" spans="1:10" s="396" customFormat="1" hidden="1">
      <c r="A38" s="367">
        <f t="shared" si="10"/>
        <v>11</v>
      </c>
      <c r="B38" s="284">
        <f t="shared" si="10"/>
        <v>45992</v>
      </c>
      <c r="C38" s="518">
        <f t="shared" si="10"/>
        <v>0</v>
      </c>
      <c r="D38" s="382"/>
      <c r="E38" s="519" t="e">
        <f t="shared" si="19"/>
        <v>#DIV/0!</v>
      </c>
      <c r="F38" s="515">
        <f t="shared" si="18"/>
        <v>0</v>
      </c>
      <c r="G38" s="520" t="e">
        <f t="shared" si="20"/>
        <v>#DIV/0!</v>
      </c>
      <c r="H38" s="515">
        <f t="shared" si="14"/>
        <v>0</v>
      </c>
      <c r="I38" s="382"/>
      <c r="J38" s="533" t="e">
        <f t="shared" si="9"/>
        <v>#DIV/0!</v>
      </c>
    </row>
    <row r="39" spans="1:10" s="549" customFormat="1" ht="13.5" hidden="1" thickBot="1">
      <c r="A39" s="460">
        <f t="shared" si="10"/>
        <v>12</v>
      </c>
      <c r="B39" s="461" t="str">
        <f t="shared" si="10"/>
        <v>3rd Qtr</v>
      </c>
      <c r="C39" s="548">
        <f>SUM(C36:C38)</f>
        <v>0</v>
      </c>
      <c r="D39" s="471">
        <f>SUM(D36:D38)</f>
        <v>0</v>
      </c>
      <c r="E39" s="472" t="e">
        <f>D39/C39</f>
        <v>#DIV/0!</v>
      </c>
      <c r="F39" s="462">
        <f t="shared" ref="F39" si="21">SUM(F36:F38)</f>
        <v>0</v>
      </c>
      <c r="G39" s="471" t="e">
        <f>SUM(G36:G38)</f>
        <v>#DIV/0!</v>
      </c>
      <c r="H39" s="462">
        <f t="shared" ref="H39" si="22">SUM(H36:H38)</f>
        <v>0</v>
      </c>
      <c r="I39" s="471">
        <f>SUM(I36:I38)</f>
        <v>0</v>
      </c>
      <c r="J39" s="473" t="e">
        <f t="shared" si="9"/>
        <v>#DIV/0!</v>
      </c>
    </row>
    <row r="40" spans="1:10" s="396" customFormat="1" hidden="1">
      <c r="A40" s="457">
        <f t="shared" si="10"/>
        <v>13</v>
      </c>
      <c r="B40" s="458">
        <f t="shared" si="10"/>
        <v>46023</v>
      </c>
      <c r="C40" s="529">
        <f>C18</f>
        <v>0</v>
      </c>
      <c r="D40" s="469"/>
      <c r="E40" s="530" t="e">
        <f>D40/C40</f>
        <v>#DIV/0!</v>
      </c>
      <c r="F40" s="529">
        <f t="shared" ref="F40:F42" si="23">D18</f>
        <v>0</v>
      </c>
      <c r="G40" s="531" t="e">
        <f>F40*E40</f>
        <v>#DIV/0!</v>
      </c>
      <c r="H40" s="532">
        <f t="shared" si="14"/>
        <v>0</v>
      </c>
      <c r="I40" s="469"/>
      <c r="J40" s="531" t="e">
        <f>I40/H40</f>
        <v>#DIV/0!</v>
      </c>
    </row>
    <row r="41" spans="1:10" s="396" customFormat="1" hidden="1">
      <c r="A41" s="367">
        <f t="shared" si="10"/>
        <v>14</v>
      </c>
      <c r="B41" s="284">
        <f t="shared" si="10"/>
        <v>46054</v>
      </c>
      <c r="C41" s="515">
        <f t="shared" si="10"/>
        <v>0</v>
      </c>
      <c r="D41" s="382"/>
      <c r="E41" s="519" t="e">
        <f t="shared" ref="E41:E42" si="24">D41/C41</f>
        <v>#DIV/0!</v>
      </c>
      <c r="F41" s="515">
        <f t="shared" si="23"/>
        <v>0</v>
      </c>
      <c r="G41" s="520" t="e">
        <f t="shared" ref="G41:G42" si="25">F41*E41</f>
        <v>#DIV/0!</v>
      </c>
      <c r="H41" s="521">
        <f t="shared" si="14"/>
        <v>0</v>
      </c>
      <c r="I41" s="382"/>
      <c r="J41" s="520" t="e">
        <f t="shared" si="9"/>
        <v>#DIV/0!</v>
      </c>
    </row>
    <row r="42" spans="1:10" s="396" customFormat="1" hidden="1">
      <c r="A42" s="367">
        <f t="shared" si="10"/>
        <v>15</v>
      </c>
      <c r="B42" s="284">
        <f t="shared" si="10"/>
        <v>46082</v>
      </c>
      <c r="C42" s="515">
        <f t="shared" si="10"/>
        <v>0</v>
      </c>
      <c r="D42" s="382"/>
      <c r="E42" s="519" t="e">
        <f t="shared" si="24"/>
        <v>#DIV/0!</v>
      </c>
      <c r="F42" s="515">
        <f t="shared" si="23"/>
        <v>0</v>
      </c>
      <c r="G42" s="520" t="e">
        <f t="shared" si="25"/>
        <v>#DIV/0!</v>
      </c>
      <c r="H42" s="521">
        <f t="shared" si="14"/>
        <v>0</v>
      </c>
      <c r="I42" s="382"/>
      <c r="J42" s="520" t="e">
        <f t="shared" si="9"/>
        <v>#DIV/0!</v>
      </c>
    </row>
    <row r="43" spans="1:10" s="549" customFormat="1" hidden="1">
      <c r="A43" s="370">
        <f t="shared" si="10"/>
        <v>16</v>
      </c>
      <c r="B43" s="285" t="str">
        <f t="shared" si="10"/>
        <v>4th Qtr</v>
      </c>
      <c r="C43" s="371">
        <f>SUM(C40:C42)</f>
        <v>0</v>
      </c>
      <c r="D43" s="383">
        <f>SUM(D40:D42)</f>
        <v>0</v>
      </c>
      <c r="E43" s="384" t="e">
        <f>D43/C43</f>
        <v>#DIV/0!</v>
      </c>
      <c r="F43" s="371">
        <f t="shared" ref="F43" si="26">SUM(F40:F42)</f>
        <v>0</v>
      </c>
      <c r="G43" s="383" t="e">
        <f>SUM(G40:G42)</f>
        <v>#DIV/0!</v>
      </c>
      <c r="H43" s="371">
        <f t="shared" ref="H43" si="27">SUM(H40:H42)</f>
        <v>0</v>
      </c>
      <c r="I43" s="383">
        <f>SUM(I40:I42)</f>
        <v>0</v>
      </c>
      <c r="J43" s="383" t="e">
        <f t="shared" si="9"/>
        <v>#DIV/0!</v>
      </c>
    </row>
    <row r="44" spans="1:10" s="549" customFormat="1" ht="15" hidden="1">
      <c r="A44" s="550">
        <f t="shared" si="10"/>
        <v>0</v>
      </c>
      <c r="B44" s="551" t="str">
        <f t="shared" si="10"/>
        <v>Yearly Data</v>
      </c>
      <c r="C44" s="603">
        <f>C31+C35+C39+C43</f>
        <v>911016</v>
      </c>
      <c r="D44" s="604">
        <f>D31+D35+D39+D43</f>
        <v>54256.838333333333</v>
      </c>
      <c r="E44" s="605">
        <f>D44/C44</f>
        <v>5.9556405522332573E-2</v>
      </c>
      <c r="F44" s="603">
        <f>F31+F35+F39+F43</f>
        <v>8208544</v>
      </c>
      <c r="G44" s="604" t="e">
        <f>G31+G35+G39+G43</f>
        <v>#DIV/0!</v>
      </c>
      <c r="H44" s="606">
        <f>H31+H35+H39+H43</f>
        <v>8642663</v>
      </c>
      <c r="I44" s="604">
        <f>I31+I35+I39+I43</f>
        <v>14560897.983333332</v>
      </c>
      <c r="J44" s="552">
        <f t="shared" si="9"/>
        <v>1.6847698427363571</v>
      </c>
    </row>
    <row r="45" spans="1:10" s="396" customFormat="1" ht="15.75" thickBot="1">
      <c r="A45" s="377"/>
      <c r="B45" s="400"/>
      <c r="C45" s="401"/>
      <c r="D45" s="401"/>
      <c r="E45" s="401"/>
      <c r="F45" s="402"/>
      <c r="G45" s="397"/>
      <c r="H45" s="397"/>
      <c r="I45" s="397"/>
      <c r="J45" s="397"/>
    </row>
    <row r="46" spans="1:10" s="396" customFormat="1" ht="40.700000000000003" customHeight="1">
      <c r="A46" s="709" t="s">
        <v>2121</v>
      </c>
      <c r="B46" s="710"/>
      <c r="C46" s="710"/>
      <c r="D46" s="710"/>
      <c r="E46" s="710"/>
      <c r="F46" s="710"/>
      <c r="G46" s="710"/>
      <c r="H46" s="711"/>
    </row>
    <row r="47" spans="1:10" s="396" customFormat="1" ht="114.75">
      <c r="A47" s="362" t="s">
        <v>1762</v>
      </c>
      <c r="B47" s="363" t="s">
        <v>1717</v>
      </c>
      <c r="C47" s="381" t="s">
        <v>2107</v>
      </c>
      <c r="D47" s="381" t="s">
        <v>2108</v>
      </c>
      <c r="E47" s="381" t="s">
        <v>2109</v>
      </c>
      <c r="F47" s="381" t="s">
        <v>2100</v>
      </c>
      <c r="G47" s="364" t="s">
        <v>2110</v>
      </c>
      <c r="H47" s="386" t="s">
        <v>2111</v>
      </c>
    </row>
    <row r="48" spans="1:10" s="396" customFormat="1">
      <c r="A48" s="367">
        <v>1</v>
      </c>
      <c r="B48" s="368">
        <v>2</v>
      </c>
      <c r="C48" s="368">
        <v>3</v>
      </c>
      <c r="D48" s="368">
        <v>4</v>
      </c>
      <c r="E48" s="368" t="s">
        <v>1962</v>
      </c>
      <c r="F48" s="368">
        <v>6</v>
      </c>
      <c r="G48" s="368" t="s">
        <v>2112</v>
      </c>
      <c r="H48" s="387" t="s">
        <v>1963</v>
      </c>
    </row>
    <row r="49" spans="1:8" s="396" customFormat="1" hidden="1">
      <c r="A49" s="367">
        <f>A28</f>
        <v>1</v>
      </c>
      <c r="B49" s="284">
        <f>B28</f>
        <v>45748</v>
      </c>
      <c r="C49" s="369">
        <v>102640.5</v>
      </c>
      <c r="D49" s="406">
        <v>1354741</v>
      </c>
      <c r="E49" s="515">
        <f>C49*D49</f>
        <v>139051293610.5</v>
      </c>
      <c r="F49" s="518">
        <f>E6</f>
        <v>1435954</v>
      </c>
      <c r="G49" s="406">
        <v>38800207.5</v>
      </c>
      <c r="H49" s="528">
        <f>G49/F49</f>
        <v>27.020508665319362</v>
      </c>
    </row>
    <row r="50" spans="1:8" s="396" customFormat="1" hidden="1">
      <c r="A50" s="367">
        <f t="shared" ref="A50:B65" si="28">A29</f>
        <v>2</v>
      </c>
      <c r="B50" s="284">
        <f t="shared" si="28"/>
        <v>45778</v>
      </c>
      <c r="C50" s="369">
        <v>137993</v>
      </c>
      <c r="D50" s="406">
        <v>1324009</v>
      </c>
      <c r="E50" s="515">
        <f t="shared" ref="E50:E65" si="29">C50*D50</f>
        <v>182703973937</v>
      </c>
      <c r="F50" s="518">
        <f t="shared" ref="F50:F63" si="30">E7</f>
        <v>1436692</v>
      </c>
      <c r="G50" s="406">
        <v>52006867</v>
      </c>
      <c r="H50" s="528">
        <f t="shared" ref="H50:H65" si="31">G50/F50</f>
        <v>36.199037093545449</v>
      </c>
    </row>
    <row r="51" spans="1:8" s="396" customFormat="1" hidden="1">
      <c r="A51" s="367">
        <f t="shared" si="28"/>
        <v>3</v>
      </c>
      <c r="B51" s="284">
        <f t="shared" si="28"/>
        <v>45809</v>
      </c>
      <c r="C51" s="369">
        <v>123828</v>
      </c>
      <c r="D51" s="406">
        <v>1340822</v>
      </c>
      <c r="E51" s="515">
        <f t="shared" si="29"/>
        <v>166031306616</v>
      </c>
      <c r="F51" s="518">
        <f t="shared" si="30"/>
        <v>1438440</v>
      </c>
      <c r="G51" s="406">
        <v>45127389</v>
      </c>
      <c r="H51" s="528">
        <f t="shared" si="31"/>
        <v>31.372451405689496</v>
      </c>
    </row>
    <row r="52" spans="1:8" s="549" customFormat="1" hidden="1">
      <c r="A52" s="370">
        <f t="shared" si="28"/>
        <v>4</v>
      </c>
      <c r="B52" s="285" t="str">
        <f t="shared" si="28"/>
        <v>1st Qtr</v>
      </c>
      <c r="C52" s="371">
        <f>SUM(C49:C51)</f>
        <v>364461.5</v>
      </c>
      <c r="D52" s="407">
        <f t="shared" ref="D52:G52" si="32">SUM(D49:D51)</f>
        <v>4019572</v>
      </c>
      <c r="E52" s="372">
        <f t="shared" si="29"/>
        <v>1464979240478</v>
      </c>
      <c r="F52" s="371">
        <f t="shared" si="32"/>
        <v>4311086</v>
      </c>
      <c r="G52" s="407">
        <f t="shared" si="32"/>
        <v>135934463.5</v>
      </c>
      <c r="H52" s="568">
        <f t="shared" si="31"/>
        <v>31.531373649238265</v>
      </c>
    </row>
    <row r="53" spans="1:8" s="396" customFormat="1">
      <c r="A53" s="367">
        <f t="shared" si="28"/>
        <v>5</v>
      </c>
      <c r="B53" s="284">
        <f t="shared" si="28"/>
        <v>45839</v>
      </c>
      <c r="C53" s="368">
        <v>103123</v>
      </c>
      <c r="D53" s="406">
        <v>1303627</v>
      </c>
      <c r="E53" s="515">
        <f t="shared" si="29"/>
        <v>134433927121</v>
      </c>
      <c r="F53" s="526">
        <f t="shared" si="30"/>
        <v>1441769</v>
      </c>
      <c r="G53" s="406">
        <v>36684857</v>
      </c>
      <c r="H53" s="528">
        <f t="shared" si="31"/>
        <v>25.44433747708544</v>
      </c>
    </row>
    <row r="54" spans="1:8" s="396" customFormat="1">
      <c r="A54" s="367">
        <f t="shared" si="28"/>
        <v>6</v>
      </c>
      <c r="B54" s="284">
        <f t="shared" si="28"/>
        <v>45870</v>
      </c>
      <c r="C54" s="368">
        <v>140180</v>
      </c>
      <c r="D54" s="406">
        <v>1358259</v>
      </c>
      <c r="E54" s="515">
        <f t="shared" si="29"/>
        <v>190400746620</v>
      </c>
      <c r="F54" s="526">
        <f t="shared" si="30"/>
        <v>1442890</v>
      </c>
      <c r="G54" s="406">
        <v>50692248</v>
      </c>
      <c r="H54" s="528">
        <f t="shared" si="31"/>
        <v>35.132441142429428</v>
      </c>
    </row>
    <row r="55" spans="1:8" s="396" customFormat="1">
      <c r="A55" s="367">
        <f t="shared" si="28"/>
        <v>7</v>
      </c>
      <c r="B55" s="284">
        <f t="shared" si="28"/>
        <v>45901</v>
      </c>
      <c r="C55" s="368">
        <v>123870</v>
      </c>
      <c r="D55" s="406">
        <v>1341331</v>
      </c>
      <c r="E55" s="515">
        <f t="shared" si="29"/>
        <v>166150670970</v>
      </c>
      <c r="F55" s="526">
        <f t="shared" si="30"/>
        <v>1446918</v>
      </c>
      <c r="G55" s="406">
        <v>45436988</v>
      </c>
      <c r="H55" s="528">
        <f t="shared" si="31"/>
        <v>31.402600562022172</v>
      </c>
    </row>
    <row r="56" spans="1:8" s="549" customFormat="1">
      <c r="A56" s="370">
        <f t="shared" si="28"/>
        <v>8</v>
      </c>
      <c r="B56" s="285" t="str">
        <f t="shared" si="28"/>
        <v>2nd Qtr</v>
      </c>
      <c r="C56" s="371">
        <f>SUM(C53:C55)</f>
        <v>367173</v>
      </c>
      <c r="D56" s="407">
        <f t="shared" ref="D56" si="33">SUM(D53:D55)</f>
        <v>4003217</v>
      </c>
      <c r="E56" s="372">
        <f t="shared" si="29"/>
        <v>1469873195541</v>
      </c>
      <c r="F56" s="371">
        <f t="shared" ref="F56:G56" si="34">SUM(F53:F55)</f>
        <v>4331577</v>
      </c>
      <c r="G56" s="407">
        <f t="shared" si="34"/>
        <v>132814093</v>
      </c>
      <c r="H56" s="568">
        <f t="shared" si="31"/>
        <v>30.66183355392274</v>
      </c>
    </row>
    <row r="57" spans="1:8" s="396" customFormat="1" hidden="1">
      <c r="A57" s="367">
        <f t="shared" si="28"/>
        <v>9</v>
      </c>
      <c r="B57" s="284">
        <f t="shared" si="28"/>
        <v>45931</v>
      </c>
      <c r="C57" s="368"/>
      <c r="D57" s="406"/>
      <c r="E57" s="515">
        <f t="shared" si="29"/>
        <v>0</v>
      </c>
      <c r="F57" s="526">
        <f t="shared" si="30"/>
        <v>0</v>
      </c>
      <c r="G57" s="406"/>
      <c r="H57" s="528" t="e">
        <f t="shared" si="31"/>
        <v>#DIV/0!</v>
      </c>
    </row>
    <row r="58" spans="1:8" s="396" customFormat="1" hidden="1">
      <c r="A58" s="367">
        <f t="shared" si="28"/>
        <v>10</v>
      </c>
      <c r="B58" s="284">
        <f t="shared" si="28"/>
        <v>45962</v>
      </c>
      <c r="C58" s="368"/>
      <c r="D58" s="406"/>
      <c r="E58" s="515">
        <f t="shared" si="29"/>
        <v>0</v>
      </c>
      <c r="F58" s="526">
        <f t="shared" si="30"/>
        <v>0</v>
      </c>
      <c r="G58" s="406"/>
      <c r="H58" s="528" t="e">
        <f t="shared" si="31"/>
        <v>#DIV/0!</v>
      </c>
    </row>
    <row r="59" spans="1:8" s="396" customFormat="1" hidden="1">
      <c r="A59" s="367">
        <f t="shared" si="28"/>
        <v>11</v>
      </c>
      <c r="B59" s="284">
        <f t="shared" si="28"/>
        <v>45992</v>
      </c>
      <c r="C59" s="368"/>
      <c r="D59" s="406"/>
      <c r="E59" s="515">
        <f t="shared" si="29"/>
        <v>0</v>
      </c>
      <c r="F59" s="526">
        <f t="shared" si="30"/>
        <v>0</v>
      </c>
      <c r="G59" s="406"/>
      <c r="H59" s="528" t="e">
        <f t="shared" si="31"/>
        <v>#DIV/0!</v>
      </c>
    </row>
    <row r="60" spans="1:8" s="549" customFormat="1" hidden="1">
      <c r="A60" s="370">
        <f t="shared" si="28"/>
        <v>12</v>
      </c>
      <c r="B60" s="285" t="str">
        <f t="shared" si="28"/>
        <v>3rd Qtr</v>
      </c>
      <c r="C60" s="371">
        <f>SUM(C57:C59)</f>
        <v>0</v>
      </c>
      <c r="D60" s="407">
        <f t="shared" ref="D60" si="35">SUM(D57:D59)</f>
        <v>0</v>
      </c>
      <c r="E60" s="372">
        <f t="shared" si="29"/>
        <v>0</v>
      </c>
      <c r="F60" s="371">
        <f t="shared" ref="F60:G60" si="36">SUM(F57:F59)</f>
        <v>0</v>
      </c>
      <c r="G60" s="407">
        <f t="shared" si="36"/>
        <v>0</v>
      </c>
      <c r="H60" s="568" t="e">
        <f t="shared" si="31"/>
        <v>#DIV/0!</v>
      </c>
    </row>
    <row r="61" spans="1:8" s="396" customFormat="1" hidden="1">
      <c r="A61" s="367">
        <f t="shared" si="28"/>
        <v>13</v>
      </c>
      <c r="B61" s="284">
        <f t="shared" si="28"/>
        <v>46023</v>
      </c>
      <c r="C61" s="368"/>
      <c r="D61" s="406"/>
      <c r="E61" s="515">
        <f t="shared" si="29"/>
        <v>0</v>
      </c>
      <c r="F61" s="526">
        <f t="shared" si="30"/>
        <v>0</v>
      </c>
      <c r="G61" s="406"/>
      <c r="H61" s="528" t="e">
        <f t="shared" si="31"/>
        <v>#DIV/0!</v>
      </c>
    </row>
    <row r="62" spans="1:8" s="396" customFormat="1" hidden="1">
      <c r="A62" s="367">
        <f t="shared" si="28"/>
        <v>14</v>
      </c>
      <c r="B62" s="284">
        <f t="shared" si="28"/>
        <v>46054</v>
      </c>
      <c r="C62" s="368"/>
      <c r="D62" s="406"/>
      <c r="E62" s="515">
        <f t="shared" si="29"/>
        <v>0</v>
      </c>
      <c r="F62" s="526">
        <f t="shared" si="30"/>
        <v>0</v>
      </c>
      <c r="G62" s="406"/>
      <c r="H62" s="528" t="e">
        <f t="shared" si="31"/>
        <v>#DIV/0!</v>
      </c>
    </row>
    <row r="63" spans="1:8" s="396" customFormat="1" hidden="1">
      <c r="A63" s="367">
        <f t="shared" si="28"/>
        <v>15</v>
      </c>
      <c r="B63" s="284">
        <f t="shared" si="28"/>
        <v>46082</v>
      </c>
      <c r="C63" s="368"/>
      <c r="D63" s="406"/>
      <c r="E63" s="515">
        <f t="shared" si="29"/>
        <v>0</v>
      </c>
      <c r="F63" s="526">
        <f t="shared" si="30"/>
        <v>0</v>
      </c>
      <c r="G63" s="406"/>
      <c r="H63" s="528" t="e">
        <f t="shared" si="31"/>
        <v>#DIV/0!</v>
      </c>
    </row>
    <row r="64" spans="1:8" s="549" customFormat="1" ht="13.5" hidden="1" thickBot="1">
      <c r="A64" s="460">
        <f t="shared" si="28"/>
        <v>16</v>
      </c>
      <c r="B64" s="461" t="str">
        <f t="shared" si="28"/>
        <v>4th Qtr</v>
      </c>
      <c r="C64" s="462">
        <f>SUM(C61:C63)</f>
        <v>0</v>
      </c>
      <c r="D64" s="548">
        <f t="shared" ref="D64" si="37">SUM(D61:D63)</f>
        <v>0</v>
      </c>
      <c r="E64" s="553">
        <f t="shared" si="29"/>
        <v>0</v>
      </c>
      <c r="F64" s="462">
        <f t="shared" ref="F64:G64" si="38">SUM(F61:F63)</f>
        <v>0</v>
      </c>
      <c r="G64" s="548">
        <f t="shared" si="38"/>
        <v>0</v>
      </c>
      <c r="H64" s="463" t="e">
        <f t="shared" si="31"/>
        <v>#DIV/0!</v>
      </c>
    </row>
    <row r="65" spans="1:11" s="554" customFormat="1" ht="15" hidden="1">
      <c r="A65" s="596">
        <f t="shared" si="28"/>
        <v>0</v>
      </c>
      <c r="B65" s="597" t="str">
        <f t="shared" si="28"/>
        <v>Yearly Data</v>
      </c>
      <c r="C65" s="598">
        <f>C52+C56+C60+C64</f>
        <v>731634.5</v>
      </c>
      <c r="D65" s="598">
        <f t="shared" ref="D65:G65" si="39">D52+D56+D60+D64</f>
        <v>8022789</v>
      </c>
      <c r="E65" s="607">
        <f t="shared" si="29"/>
        <v>5869749218620.5</v>
      </c>
      <c r="F65" s="598">
        <f t="shared" si="39"/>
        <v>8642663</v>
      </c>
      <c r="G65" s="598">
        <f t="shared" si="39"/>
        <v>268748556.5</v>
      </c>
      <c r="H65" s="599">
        <f t="shared" si="31"/>
        <v>31.095572799726195</v>
      </c>
    </row>
    <row r="66" spans="1:11" ht="15">
      <c r="A66" s="397"/>
      <c r="B66" s="400"/>
      <c r="C66" s="401"/>
      <c r="D66" s="401"/>
      <c r="E66" s="401"/>
      <c r="F66" s="402"/>
      <c r="G66" s="397"/>
      <c r="H66" s="397"/>
    </row>
    <row r="67" spans="1:11" ht="13.5" thickBot="1">
      <c r="K67" s="403"/>
    </row>
    <row r="68" spans="1:11" ht="39" customHeight="1">
      <c r="A68" s="709" t="s">
        <v>2122</v>
      </c>
      <c r="B68" s="710"/>
      <c r="C68" s="710"/>
      <c r="D68" s="710"/>
      <c r="E68" s="710"/>
      <c r="F68" s="711"/>
    </row>
    <row r="69" spans="1:11" ht="102">
      <c r="A69" s="362" t="s">
        <v>1762</v>
      </c>
      <c r="B69" s="363" t="s">
        <v>1717</v>
      </c>
      <c r="C69" s="381" t="s">
        <v>2114</v>
      </c>
      <c r="D69" s="381" t="s">
        <v>2115</v>
      </c>
      <c r="E69" s="381" t="s">
        <v>2116</v>
      </c>
      <c r="F69" s="465" t="s">
        <v>2117</v>
      </c>
    </row>
    <row r="70" spans="1:11">
      <c r="A70" s="362">
        <v>1</v>
      </c>
      <c r="B70" s="363">
        <v>2</v>
      </c>
      <c r="C70" s="381">
        <v>3</v>
      </c>
      <c r="D70" s="381">
        <v>4</v>
      </c>
      <c r="E70" s="381">
        <v>5</v>
      </c>
      <c r="F70" s="465" t="s">
        <v>2118</v>
      </c>
    </row>
    <row r="71" spans="1:11" hidden="1">
      <c r="A71" s="367">
        <f>A49</f>
        <v>1</v>
      </c>
      <c r="B71" s="284">
        <f>B49</f>
        <v>45748</v>
      </c>
      <c r="C71" s="514">
        <f>F6</f>
        <v>33451379</v>
      </c>
      <c r="D71" s="389">
        <v>351407.51107750001</v>
      </c>
      <c r="E71" s="513">
        <f>D6</f>
        <v>1369611</v>
      </c>
      <c r="F71" s="536">
        <f>(D71*E71)/(C71*E71)</f>
        <v>1.0505023158462317E-2</v>
      </c>
    </row>
    <row r="72" spans="1:11" hidden="1">
      <c r="A72" s="367">
        <f t="shared" ref="A72:B87" si="40">A50</f>
        <v>2</v>
      </c>
      <c r="B72" s="284">
        <f t="shared" si="40"/>
        <v>45778</v>
      </c>
      <c r="C72" s="514">
        <f t="shared" ref="C72:C73" si="41">F7</f>
        <v>64538716</v>
      </c>
      <c r="D72" s="389">
        <v>1495744.690657394</v>
      </c>
      <c r="E72" s="513">
        <f t="shared" ref="E72:E73" si="42">D7</f>
        <v>1371549</v>
      </c>
      <c r="F72" s="536">
        <f t="shared" ref="F72:F86" si="43">(D72*E72)/(C72*E72)</f>
        <v>2.3175928858847981E-2</v>
      </c>
    </row>
    <row r="73" spans="1:11" hidden="1">
      <c r="A73" s="367">
        <f t="shared" si="40"/>
        <v>3</v>
      </c>
      <c r="B73" s="284">
        <f t="shared" si="40"/>
        <v>45809</v>
      </c>
      <c r="C73" s="514">
        <f t="shared" si="41"/>
        <v>58662677</v>
      </c>
      <c r="D73" s="389">
        <v>401182.06598277797</v>
      </c>
      <c r="E73" s="513">
        <f t="shared" si="42"/>
        <v>1377338</v>
      </c>
      <c r="F73" s="536">
        <f t="shared" si="43"/>
        <v>6.8387957471285864E-3</v>
      </c>
    </row>
    <row r="74" spans="1:11" hidden="1">
      <c r="A74" s="370">
        <f t="shared" si="40"/>
        <v>4</v>
      </c>
      <c r="B74" s="285" t="str">
        <f t="shared" si="40"/>
        <v>1st Qtr</v>
      </c>
      <c r="C74" s="408">
        <f>SUM(C71:C73)</f>
        <v>156652772</v>
      </c>
      <c r="D74" s="391">
        <f t="shared" ref="D74:E74" si="44">SUM(D71:D73)</f>
        <v>2248334.267717672</v>
      </c>
      <c r="E74" s="390">
        <f t="shared" si="44"/>
        <v>4118498</v>
      </c>
      <c r="F74" s="539">
        <f t="shared" si="43"/>
        <v>1.4352342694055054E-2</v>
      </c>
    </row>
    <row r="75" spans="1:11">
      <c r="A75" s="367">
        <f t="shared" si="40"/>
        <v>5</v>
      </c>
      <c r="B75" s="284">
        <f t="shared" si="40"/>
        <v>45839</v>
      </c>
      <c r="C75" s="513">
        <f>F10</f>
        <v>55690395</v>
      </c>
      <c r="D75" s="389">
        <v>799174.17067648203</v>
      </c>
      <c r="E75" s="513">
        <f t="shared" ref="E75:E85" si="45">D10</f>
        <v>1365450</v>
      </c>
      <c r="F75" s="536">
        <f t="shared" si="43"/>
        <v>1.4350305302673505E-2</v>
      </c>
    </row>
    <row r="76" spans="1:11">
      <c r="A76" s="367">
        <f t="shared" si="40"/>
        <v>6</v>
      </c>
      <c r="B76" s="284">
        <f t="shared" si="40"/>
        <v>45870</v>
      </c>
      <c r="C76" s="513">
        <f>F11</f>
        <v>63723457</v>
      </c>
      <c r="D76" s="389">
        <v>706991.98843635374</v>
      </c>
      <c r="E76" s="513">
        <f t="shared" si="45"/>
        <v>1366540</v>
      </c>
      <c r="F76" s="536">
        <f t="shared" si="43"/>
        <v>1.1094689800591856E-2</v>
      </c>
    </row>
    <row r="77" spans="1:11">
      <c r="A77" s="367">
        <f t="shared" si="40"/>
        <v>7</v>
      </c>
      <c r="B77" s="284">
        <f t="shared" si="40"/>
        <v>45901</v>
      </c>
      <c r="C77" s="513">
        <f>F12</f>
        <v>53443253</v>
      </c>
      <c r="D77" s="389">
        <v>621386.3793870376</v>
      </c>
      <c r="E77" s="513">
        <f t="shared" si="45"/>
        <v>1358056</v>
      </c>
      <c r="F77" s="536">
        <f t="shared" si="43"/>
        <v>1.1627031374513029E-2</v>
      </c>
    </row>
    <row r="78" spans="1:11">
      <c r="A78" s="370">
        <f t="shared" si="40"/>
        <v>8</v>
      </c>
      <c r="B78" s="285" t="str">
        <f t="shared" si="40"/>
        <v>2nd Qtr</v>
      </c>
      <c r="C78" s="390">
        <f>SUM(C75:C77)</f>
        <v>172857105</v>
      </c>
      <c r="D78" s="391">
        <f t="shared" ref="D78:E78" si="46">SUM(D75:D77)</f>
        <v>2127552.5384998731</v>
      </c>
      <c r="E78" s="390">
        <f t="shared" si="46"/>
        <v>4090046</v>
      </c>
      <c r="F78" s="539">
        <f t="shared" si="43"/>
        <v>1.230815787699252E-2</v>
      </c>
    </row>
    <row r="79" spans="1:11" hidden="1">
      <c r="A79" s="367">
        <f t="shared" si="40"/>
        <v>9</v>
      </c>
      <c r="B79" s="284">
        <f t="shared" si="40"/>
        <v>45931</v>
      </c>
      <c r="C79" s="513">
        <f>F14</f>
        <v>0</v>
      </c>
      <c r="D79" s="389"/>
      <c r="E79" s="513">
        <f t="shared" si="45"/>
        <v>0</v>
      </c>
      <c r="F79" s="536" t="e">
        <f t="shared" si="43"/>
        <v>#DIV/0!</v>
      </c>
    </row>
    <row r="80" spans="1:11" hidden="1">
      <c r="A80" s="367">
        <f t="shared" si="40"/>
        <v>10</v>
      </c>
      <c r="B80" s="284">
        <f t="shared" si="40"/>
        <v>45962</v>
      </c>
      <c r="C80" s="513">
        <f>F15</f>
        <v>0</v>
      </c>
      <c r="D80" s="389"/>
      <c r="E80" s="513">
        <f t="shared" si="45"/>
        <v>0</v>
      </c>
      <c r="F80" s="536" t="e">
        <f t="shared" si="43"/>
        <v>#DIV/0!</v>
      </c>
    </row>
    <row r="81" spans="1:6" hidden="1">
      <c r="A81" s="367">
        <f t="shared" si="40"/>
        <v>11</v>
      </c>
      <c r="B81" s="284">
        <f t="shared" si="40"/>
        <v>45992</v>
      </c>
      <c r="C81" s="513">
        <f>F16</f>
        <v>0</v>
      </c>
      <c r="D81" s="389"/>
      <c r="E81" s="513">
        <f t="shared" si="45"/>
        <v>0</v>
      </c>
      <c r="F81" s="536" t="e">
        <f t="shared" si="43"/>
        <v>#DIV/0!</v>
      </c>
    </row>
    <row r="82" spans="1:6" ht="13.5" hidden="1" thickBot="1">
      <c r="A82" s="460">
        <f t="shared" si="40"/>
        <v>12</v>
      </c>
      <c r="B82" s="461" t="str">
        <f t="shared" si="40"/>
        <v>3rd Qtr</v>
      </c>
      <c r="C82" s="467">
        <f>SUM(C79:C81)</f>
        <v>0</v>
      </c>
      <c r="D82" s="466">
        <f t="shared" ref="D82:E82" si="47">SUM(D79:D81)</f>
        <v>0</v>
      </c>
      <c r="E82" s="467">
        <f t="shared" si="47"/>
        <v>0</v>
      </c>
      <c r="F82" s="468" t="e">
        <f t="shared" si="43"/>
        <v>#DIV/0!</v>
      </c>
    </row>
    <row r="83" spans="1:6" hidden="1">
      <c r="A83" s="457">
        <f t="shared" si="40"/>
        <v>13</v>
      </c>
      <c r="B83" s="458">
        <f t="shared" si="40"/>
        <v>46023</v>
      </c>
      <c r="C83" s="535">
        <f>F18</f>
        <v>0</v>
      </c>
      <c r="D83" s="600"/>
      <c r="E83" s="535">
        <f t="shared" si="45"/>
        <v>0</v>
      </c>
      <c r="F83" s="536" t="e">
        <f t="shared" si="43"/>
        <v>#DIV/0!</v>
      </c>
    </row>
    <row r="84" spans="1:6" hidden="1">
      <c r="A84" s="367">
        <f t="shared" si="40"/>
        <v>14</v>
      </c>
      <c r="B84" s="284">
        <f t="shared" si="40"/>
        <v>46054</v>
      </c>
      <c r="C84" s="513">
        <f>F19</f>
        <v>0</v>
      </c>
      <c r="D84" s="389"/>
      <c r="E84" s="513">
        <f t="shared" si="45"/>
        <v>0</v>
      </c>
      <c r="F84" s="536" t="e">
        <f t="shared" si="43"/>
        <v>#DIV/0!</v>
      </c>
    </row>
    <row r="85" spans="1:6" hidden="1">
      <c r="A85" s="367">
        <f t="shared" si="40"/>
        <v>15</v>
      </c>
      <c r="B85" s="284">
        <f t="shared" si="40"/>
        <v>46082</v>
      </c>
      <c r="C85" s="513">
        <f>F20</f>
        <v>0</v>
      </c>
      <c r="D85" s="389"/>
      <c r="E85" s="513">
        <f t="shared" si="45"/>
        <v>0</v>
      </c>
      <c r="F85" s="536" t="e">
        <f t="shared" si="43"/>
        <v>#DIV/0!</v>
      </c>
    </row>
    <row r="86" spans="1:6" ht="13.5" hidden="1" thickBot="1">
      <c r="A86" s="460">
        <f t="shared" si="40"/>
        <v>16</v>
      </c>
      <c r="B86" s="461" t="str">
        <f t="shared" si="40"/>
        <v>4th Qtr</v>
      </c>
      <c r="C86" s="467">
        <f>SUM(C83:C85)</f>
        <v>0</v>
      </c>
      <c r="D86" s="466">
        <f t="shared" ref="D86:E86" si="48">SUM(D83:D85)</f>
        <v>0</v>
      </c>
      <c r="E86" s="467">
        <f t="shared" si="48"/>
        <v>0</v>
      </c>
      <c r="F86" s="468" t="e">
        <f t="shared" si="43"/>
        <v>#DIV/0!</v>
      </c>
    </row>
    <row r="87" spans="1:6" hidden="1">
      <c r="A87" s="537">
        <f t="shared" si="40"/>
        <v>0</v>
      </c>
      <c r="B87" s="538" t="str">
        <f t="shared" si="40"/>
        <v>Yearly Data</v>
      </c>
      <c r="C87" s="601">
        <f>C74+C78+C82+C86</f>
        <v>329509877</v>
      </c>
      <c r="D87" s="601">
        <f t="shared" ref="D87:E87" si="49">D74+D78+D82+D86</f>
        <v>4375886.8062175456</v>
      </c>
      <c r="E87" s="601">
        <f t="shared" si="49"/>
        <v>8208544</v>
      </c>
      <c r="F87" s="602">
        <f>(D87*E87)/(C87*E87)</f>
        <v>1.3279986767187392E-2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INDEX</vt:lpstr>
      <vt:lpstr>Banner</vt:lpstr>
      <vt:lpstr>SoP001</vt:lpstr>
      <vt:lpstr>3B</vt:lpstr>
      <vt:lpstr>004</vt:lpstr>
      <vt:lpstr>005</vt:lpstr>
      <vt:lpstr>006</vt:lpstr>
      <vt:lpstr>SoP 010-013 Overall</vt:lpstr>
      <vt:lpstr>SoP 010-013 AG</vt:lpstr>
      <vt:lpstr>SoP 010-013 JGY</vt:lpstr>
      <vt:lpstr>SoP 010-013 other than AG &amp; JGY</vt:lpstr>
      <vt:lpstr>015</vt:lpstr>
      <vt:lpstr>Sheet1</vt:lpstr>
      <vt:lpstr>Accident (2)</vt:lpstr>
      <vt:lpstr>Accident</vt:lpstr>
      <vt:lpstr>accd-2</vt:lpstr>
      <vt:lpstr>SoP016</vt:lpstr>
      <vt:lpstr>SoP017</vt:lpstr>
      <vt:lpstr>SoP018</vt:lpstr>
      <vt:lpstr>SoP019</vt:lpstr>
      <vt:lpstr>'accd-2'!Excel_BuiltIn_Print_Area_1</vt:lpstr>
      <vt:lpstr>'004'!Print_Area</vt:lpstr>
      <vt:lpstr>'005'!Print_Area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'SoP001'!Print_Area</vt:lpstr>
      <vt:lpstr>'SoP016'!Print_Area</vt:lpstr>
      <vt:lpstr>'SoP018'!Print_Area</vt:lpstr>
      <vt:lpstr>'SoP019'!Print_Area</vt:lpstr>
      <vt:lpstr>'accd-2'!Print_Titles</vt:lpstr>
      <vt:lpstr>'Accident (2)'!Print_Titles</vt:lpstr>
      <vt:lpstr>'SoP016'!Print_Titles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2024-10-15T06:48:43Z</cp:lastPrinted>
  <dcterms:created xsi:type="dcterms:W3CDTF">2007-07-12T10:13:24Z</dcterms:created>
  <dcterms:modified xsi:type="dcterms:W3CDTF">2025-10-27T13:50:37Z</dcterms:modified>
</cp:coreProperties>
</file>